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usepa-my.sharepoint.com/personal/williams_chelsea_epa_gov/Documents/Downloads/"/>
    </mc:Choice>
  </mc:AlternateContent>
  <xr:revisionPtr revIDLastSave="0" documentId="8_{58597DC8-EAB8-4E12-B003-F89032FE6FDE}" xr6:coauthVersionLast="47" xr6:coauthVersionMax="47" xr10:uidLastSave="{00000000-0000-0000-0000-000000000000}"/>
  <bookViews>
    <workbookView xWindow="-110" yWindow="-110" windowWidth="19420" windowHeight="10300" tabRatio="843" xr2:uid="{A11C3580-E970-4D15-B4E5-AB01CACE2BE4}"/>
  </bookViews>
  <sheets>
    <sheet name="1. Instructions" sheetId="2" r:id="rId1"/>
    <sheet name="2. Work Plan" sheetId="47" r:id="rId2"/>
    <sheet name="3. Amendments" sheetId="50" r:id="rId3"/>
    <sheet name="4. Financial Summary" sheetId="59" r:id="rId4"/>
    <sheet name="5. Year 1" sheetId="55" r:id="rId5"/>
    <sheet name="6. Year 2" sheetId="56" r:id="rId6"/>
    <sheet name="7. Year 3" sheetId="57" r:id="rId7"/>
    <sheet name="8. CHDV Priorities" sheetId="58" r:id="rId8"/>
    <sheet name="9a. Current Fleet Description" sheetId="51" r:id="rId9"/>
    <sheet name="9b. New Fleet Description" sheetId="49" r:id="rId10"/>
    <sheet name="10. Infrastructure" sheetId="61" r:id="rId11"/>
    <sheet name="11. Final Report" sheetId="48" r:id="rId12"/>
    <sheet name="12. Data Dictionary" sheetId="62" r:id="rId13"/>
    <sheet name="Data Validation" sheetId="32" state="hidden" r:id="rId14"/>
    <sheet name="County State Lookup" sheetId="44" state="hidden" r:id="rId15"/>
  </sheets>
  <externalReferences>
    <externalReference r:id="rId16"/>
  </externalReferences>
  <definedNames>
    <definedName name="Fleet">[1]References!$D$4:$D$19</definedName>
    <definedName name="Fuel">[1]References!$G$16:$G$27</definedName>
    <definedName name="Marine">[1]References!$J$5:$J$13</definedName>
    <definedName name="MDIsp">[1]References!$L$5:$L$13</definedName>
    <definedName name="MNG">[1]References!$K$5:$K$6</definedName>
    <definedName name="modelyear">[1]References!$B$4:$B$46</definedName>
    <definedName name="_xlnm.Print_Area" localSheetId="0">'1. Instructions'!$A$3:$C$20</definedName>
    <definedName name="_xlnm.Print_Titles" localSheetId="11">'11. Final Report'!$1:$4</definedName>
    <definedName name="public">[1]References!$G$10:$G$11</definedName>
    <definedName name="Region">[1]References!$A$4:$A$13</definedName>
    <definedName name="State">[1]References!$C$4:$C$55</definedName>
    <definedName name="Technology">[1]References!$I$5:$I$54</definedName>
    <definedName name="Tiers">[1]References!$D$29:$D$32</definedName>
    <definedName name="type">[1]References!$H$5:$H$71</definedName>
    <definedName name="vehicletype">[1]References!$G$5:$G$6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2" i="61" l="1"/>
  <c r="AU83" i="61"/>
  <c r="AU84" i="61"/>
  <c r="AU85" i="61"/>
  <c r="AU86" i="61"/>
  <c r="AU87" i="61"/>
  <c r="AU88" i="61"/>
  <c r="AU89" i="61"/>
  <c r="AU90" i="61"/>
  <c r="AU91" i="61"/>
  <c r="AA68" i="61"/>
  <c r="AA69" i="61"/>
  <c r="AA70" i="61"/>
  <c r="AA71" i="61"/>
  <c r="AA72" i="61"/>
  <c r="AA73" i="61"/>
  <c r="AA74" i="61"/>
  <c r="AA75" i="61"/>
  <c r="AA76" i="61"/>
  <c r="AA67" i="61"/>
  <c r="AA52" i="61"/>
  <c r="AA53" i="61"/>
  <c r="AA54" i="61"/>
  <c r="AA55" i="61"/>
  <c r="AA56" i="61"/>
  <c r="AA57" i="61"/>
  <c r="AA58" i="61"/>
  <c r="AA59" i="61"/>
  <c r="AA60" i="61"/>
  <c r="AA51" i="61"/>
  <c r="AO17" i="61"/>
  <c r="AO18" i="61"/>
  <c r="AO19" i="61"/>
  <c r="AO20" i="61"/>
  <c r="AO21" i="61"/>
  <c r="AO22" i="61"/>
  <c r="AO23" i="61"/>
  <c r="AO24" i="61"/>
  <c r="AO25" i="61"/>
  <c r="AO26" i="61"/>
  <c r="AO27" i="61"/>
  <c r="AO28" i="61"/>
  <c r="AO29" i="61"/>
  <c r="AO30" i="61"/>
  <c r="AO31" i="61"/>
  <c r="AO32" i="61"/>
  <c r="AO33" i="61"/>
  <c r="AO34" i="61"/>
  <c r="AO35" i="61"/>
  <c r="AO36" i="61"/>
  <c r="AO37" i="61"/>
  <c r="AO38" i="61"/>
  <c r="AO39" i="61"/>
  <c r="AO40" i="61"/>
  <c r="AO41" i="61"/>
  <c r="AO42" i="61"/>
  <c r="AO43" i="61"/>
  <c r="AO44" i="61"/>
  <c r="AO16" i="61"/>
  <c r="AO15" i="61"/>
  <c r="X16" i="49"/>
  <c r="P15" i="61"/>
  <c r="D15" i="51"/>
  <c r="J46" i="59"/>
  <c r="F46" i="59"/>
  <c r="B46" i="59"/>
  <c r="F21" i="59"/>
  <c r="F26" i="59"/>
  <c r="J26" i="59" s="1"/>
  <c r="B43" i="47"/>
  <c r="B41" i="47"/>
  <c r="B42" i="47"/>
  <c r="AY82" i="61"/>
  <c r="D14" i="51"/>
  <c r="D16" i="51"/>
  <c r="D17" i="51"/>
  <c r="D18" i="51"/>
  <c r="D19" i="51"/>
  <c r="D20" i="51"/>
  <c r="D21" i="51"/>
  <c r="D22" i="51"/>
  <c r="D23" i="51"/>
  <c r="D24" i="51"/>
  <c r="D25" i="51"/>
  <c r="D26" i="51"/>
  <c r="D27" i="51"/>
  <c r="D28" i="51"/>
  <c r="D29" i="51"/>
  <c r="D30" i="51"/>
  <c r="D31" i="51"/>
  <c r="D32" i="51"/>
  <c r="D33" i="51"/>
  <c r="D34" i="51"/>
  <c r="D35" i="51"/>
  <c r="D36" i="51"/>
  <c r="D37" i="51"/>
  <c r="D38" i="51"/>
  <c r="D39" i="51"/>
  <c r="D40" i="51"/>
  <c r="D41" i="51"/>
  <c r="D42" i="51"/>
  <c r="D43" i="51"/>
  <c r="D44" i="51"/>
  <c r="D45" i="51"/>
  <c r="D46" i="51"/>
  <c r="D47" i="51"/>
  <c r="D48" i="51"/>
  <c r="D49" i="51"/>
  <c r="D50" i="51"/>
  <c r="D51" i="51"/>
  <c r="D52" i="51"/>
  <c r="D53" i="51"/>
  <c r="D54" i="51"/>
  <c r="D55" i="51"/>
  <c r="D56" i="51"/>
  <c r="D57" i="51"/>
  <c r="D58" i="51"/>
  <c r="D59" i="51"/>
  <c r="D60" i="51"/>
  <c r="D61" i="51"/>
  <c r="D62" i="51"/>
  <c r="D63" i="51"/>
  <c r="D64" i="51"/>
  <c r="D65" i="51"/>
  <c r="D66" i="51"/>
  <c r="D67" i="51"/>
  <c r="D68" i="51"/>
  <c r="D69" i="51"/>
  <c r="D70" i="51"/>
  <c r="D71" i="51"/>
  <c r="D72" i="51"/>
  <c r="D73" i="51"/>
  <c r="D74" i="51"/>
  <c r="D75" i="51"/>
  <c r="D76" i="51"/>
  <c r="D77" i="51"/>
  <c r="D78" i="51"/>
  <c r="D79" i="51"/>
  <c r="D80" i="51"/>
  <c r="D81" i="51"/>
  <c r="D82" i="51"/>
  <c r="D83" i="51"/>
  <c r="D84" i="51"/>
  <c r="D85" i="51"/>
  <c r="D86" i="51"/>
  <c r="D87" i="51"/>
  <c r="D88" i="51"/>
  <c r="D89" i="51"/>
  <c r="D90" i="51"/>
  <c r="D91" i="51"/>
  <c r="X263" i="49"/>
  <c r="X264" i="49"/>
  <c r="X265" i="49"/>
  <c r="X266" i="49"/>
  <c r="X267" i="49"/>
  <c r="X268" i="49"/>
  <c r="X269" i="49"/>
  <c r="X270" i="49"/>
  <c r="X271" i="49"/>
  <c r="X272" i="49"/>
  <c r="X273" i="49"/>
  <c r="X274" i="49"/>
  <c r="X275" i="49"/>
  <c r="X276" i="49"/>
  <c r="X277" i="49"/>
  <c r="X278" i="49"/>
  <c r="X279" i="49"/>
  <c r="X280" i="49"/>
  <c r="X281" i="49"/>
  <c r="X282" i="49"/>
  <c r="X283" i="49"/>
  <c r="X284" i="49"/>
  <c r="X285" i="49"/>
  <c r="X286" i="49"/>
  <c r="X287" i="49"/>
  <c r="X288" i="49"/>
  <c r="X289" i="49"/>
  <c r="X290" i="49"/>
  <c r="X291" i="49"/>
  <c r="X292" i="49"/>
  <c r="X293" i="49"/>
  <c r="X294" i="49"/>
  <c r="X295" i="49"/>
  <c r="X296" i="49"/>
  <c r="X297" i="49"/>
  <c r="X298" i="49"/>
  <c r="X299" i="49"/>
  <c r="X300" i="49"/>
  <c r="X301" i="49"/>
  <c r="X302" i="49"/>
  <c r="X303" i="49"/>
  <c r="X304" i="49"/>
  <c r="X305" i="49"/>
  <c r="X306" i="49"/>
  <c r="X307" i="49"/>
  <c r="X308" i="49"/>
  <c r="X309" i="49"/>
  <c r="X310" i="49"/>
  <c r="X311" i="49"/>
  <c r="X312" i="49"/>
  <c r="B104" i="58"/>
  <c r="B80" i="58"/>
  <c r="B105" i="58"/>
  <c r="B81" i="58"/>
  <c r="B52" i="58"/>
  <c r="B51" i="58"/>
  <c r="B31" i="58"/>
  <c r="B30" i="58"/>
  <c r="B11" i="58"/>
  <c r="B10" i="58"/>
  <c r="AY83" i="61"/>
  <c r="AY84" i="61"/>
  <c r="AY85" i="61"/>
  <c r="AY86" i="61"/>
  <c r="AY87" i="61"/>
  <c r="AY88" i="61"/>
  <c r="AY89" i="61"/>
  <c r="AY90" i="61"/>
  <c r="AY91" i="61"/>
  <c r="B31" i="50"/>
  <c r="K112" i="47"/>
  <c r="B39" i="47"/>
  <c r="B48" i="47" l="1"/>
  <c r="D13" i="51"/>
  <c r="AE76" i="61"/>
  <c r="AE75" i="61"/>
  <c r="AE74" i="61"/>
  <c r="AE73" i="61"/>
  <c r="AE72" i="61"/>
  <c r="AE71" i="61"/>
  <c r="AE70" i="61"/>
  <c r="AE69" i="61"/>
  <c r="AE68" i="61"/>
  <c r="AE67" i="61"/>
  <c r="AE60" i="61"/>
  <c r="AE59" i="61"/>
  <c r="AE58" i="61"/>
  <c r="AE57" i="61"/>
  <c r="AE56" i="61"/>
  <c r="AE55" i="61"/>
  <c r="AE54" i="61"/>
  <c r="AE53" i="61"/>
  <c r="AE52" i="61"/>
  <c r="AE51" i="61"/>
  <c r="P44" i="61"/>
  <c r="P43" i="61"/>
  <c r="P42" i="61"/>
  <c r="P41" i="61"/>
  <c r="P40" i="61"/>
  <c r="P39" i="61"/>
  <c r="P38" i="61"/>
  <c r="P37" i="61"/>
  <c r="P36" i="61"/>
  <c r="P35" i="61"/>
  <c r="P34" i="61"/>
  <c r="P33" i="61"/>
  <c r="P32" i="61"/>
  <c r="P31" i="61"/>
  <c r="P30" i="61"/>
  <c r="P29" i="61"/>
  <c r="P28" i="61"/>
  <c r="P27" i="61"/>
  <c r="P26" i="61"/>
  <c r="P25" i="61"/>
  <c r="P24" i="61"/>
  <c r="P23" i="61"/>
  <c r="P22" i="61"/>
  <c r="P21" i="61"/>
  <c r="P20" i="61"/>
  <c r="P19" i="61"/>
  <c r="P18" i="61"/>
  <c r="P17" i="61"/>
  <c r="P16" i="61"/>
  <c r="J33" i="59"/>
  <c r="K33" i="59"/>
  <c r="L33" i="59"/>
  <c r="J34" i="59"/>
  <c r="K34" i="59"/>
  <c r="L34" i="59"/>
  <c r="J35" i="59"/>
  <c r="K35" i="59"/>
  <c r="L35" i="59"/>
  <c r="J36" i="59"/>
  <c r="K36" i="59"/>
  <c r="L36" i="59"/>
  <c r="J37" i="59"/>
  <c r="K37" i="59"/>
  <c r="L37" i="59"/>
  <c r="J38" i="59"/>
  <c r="K38" i="59"/>
  <c r="L38" i="59"/>
  <c r="J39" i="59"/>
  <c r="K39" i="59"/>
  <c r="L39" i="59"/>
  <c r="J41" i="59"/>
  <c r="K41" i="59"/>
  <c r="L41" i="59"/>
  <c r="K32" i="59"/>
  <c r="L32" i="59"/>
  <c r="J32" i="59"/>
  <c r="F33" i="59"/>
  <c r="G33" i="59"/>
  <c r="H33" i="59"/>
  <c r="F34" i="59"/>
  <c r="G34" i="59"/>
  <c r="H34" i="59"/>
  <c r="F35" i="59"/>
  <c r="G35" i="59"/>
  <c r="H35" i="59"/>
  <c r="F36" i="59"/>
  <c r="G36" i="59"/>
  <c r="H36" i="59"/>
  <c r="F37" i="59"/>
  <c r="G37" i="59"/>
  <c r="H37" i="59"/>
  <c r="F38" i="59"/>
  <c r="F18" i="59" s="1"/>
  <c r="G38" i="59"/>
  <c r="G18" i="59" s="1"/>
  <c r="H38" i="59"/>
  <c r="H18" i="59" s="1"/>
  <c r="F39" i="59"/>
  <c r="G39" i="59"/>
  <c r="H39" i="59"/>
  <c r="F41" i="59"/>
  <c r="G41" i="59"/>
  <c r="H41" i="59"/>
  <c r="G32" i="59"/>
  <c r="H32" i="59"/>
  <c r="F32" i="59"/>
  <c r="B38" i="59"/>
  <c r="C38" i="59"/>
  <c r="D38" i="59"/>
  <c r="E38" i="59"/>
  <c r="B20" i="59"/>
  <c r="B22" i="59" s="1"/>
  <c r="E22" i="59"/>
  <c r="E21" i="59"/>
  <c r="E20" i="59"/>
  <c r="E17" i="59"/>
  <c r="E12" i="59"/>
  <c r="E19" i="55"/>
  <c r="E18" i="59"/>
  <c r="E19" i="59"/>
  <c r="Q19" i="57"/>
  <c r="Q20" i="57"/>
  <c r="Q21" i="57"/>
  <c r="M18" i="57"/>
  <c r="M19" i="57"/>
  <c r="M20" i="57"/>
  <c r="M21" i="57"/>
  <c r="I19" i="57"/>
  <c r="I20" i="57"/>
  <c r="E19" i="57"/>
  <c r="E20" i="57"/>
  <c r="Q19" i="56"/>
  <c r="M38" i="59" s="1"/>
  <c r="Q20" i="56"/>
  <c r="M39" i="59" s="1"/>
  <c r="M19" i="56"/>
  <c r="M20" i="56"/>
  <c r="I19" i="56"/>
  <c r="I20" i="56"/>
  <c r="E19" i="56"/>
  <c r="I38" i="59" s="1"/>
  <c r="I18" i="59" s="1"/>
  <c r="E20" i="56"/>
  <c r="I39" i="59" s="1"/>
  <c r="M19" i="55"/>
  <c r="M20" i="55"/>
  <c r="I19" i="55"/>
  <c r="I20" i="55"/>
  <c r="E20" i="55"/>
  <c r="B23" i="47"/>
  <c r="B19" i="47"/>
  <c r="X13" i="49"/>
  <c r="D33" i="59"/>
  <c r="D34" i="59"/>
  <c r="D35" i="59"/>
  <c r="D36" i="59"/>
  <c r="D37" i="59"/>
  <c r="D39" i="59"/>
  <c r="D41" i="59"/>
  <c r="D32" i="59"/>
  <c r="C32" i="59"/>
  <c r="C33" i="59"/>
  <c r="C34" i="59"/>
  <c r="C35" i="59"/>
  <c r="C36" i="59"/>
  <c r="C37" i="59"/>
  <c r="C39" i="59"/>
  <c r="C41" i="59"/>
  <c r="B33" i="59"/>
  <c r="B34" i="59"/>
  <c r="B35" i="59"/>
  <c r="B36" i="59"/>
  <c r="B37" i="59"/>
  <c r="B39" i="59"/>
  <c r="B41" i="59"/>
  <c r="B32" i="59"/>
  <c r="E14" i="59"/>
  <c r="B49" i="47" l="1"/>
  <c r="B40" i="47"/>
  <c r="AS15" i="61"/>
  <c r="B46" i="47" s="1"/>
  <c r="AS16" i="61"/>
  <c r="B47" i="47" s="1"/>
  <c r="AS17" i="61"/>
  <c r="AS18" i="61"/>
  <c r="AS19" i="61"/>
  <c r="AS20" i="61"/>
  <c r="AS21" i="61"/>
  <c r="AS22" i="61"/>
  <c r="AS23" i="61"/>
  <c r="AS24" i="61"/>
  <c r="AS25" i="61"/>
  <c r="AS26" i="61"/>
  <c r="AS27" i="61"/>
  <c r="AS28" i="61"/>
  <c r="AS29" i="61"/>
  <c r="AS30" i="61"/>
  <c r="AS31" i="61"/>
  <c r="AS32" i="61"/>
  <c r="AS33" i="61"/>
  <c r="AS34" i="61"/>
  <c r="AS35" i="61"/>
  <c r="AS36" i="61"/>
  <c r="AS37" i="61"/>
  <c r="AS38" i="61"/>
  <c r="AS39" i="61"/>
  <c r="AS40" i="61"/>
  <c r="AS41" i="61"/>
  <c r="AS42" i="61"/>
  <c r="AS43" i="61"/>
  <c r="AS44" i="61"/>
  <c r="K18" i="59"/>
  <c r="F12" i="59"/>
  <c r="J18" i="59"/>
  <c r="L18" i="59"/>
  <c r="B45" i="47" l="1"/>
  <c r="B44" i="47" s="1"/>
  <c r="C20" i="59"/>
  <c r="C22" i="59" s="1"/>
  <c r="D20" i="59"/>
  <c r="D22" i="59" s="1"/>
  <c r="E13" i="59"/>
  <c r="E15" i="59"/>
  <c r="E16" i="59"/>
  <c r="E13" i="55"/>
  <c r="I13" i="55"/>
  <c r="M13" i="55"/>
  <c r="E14" i="55"/>
  <c r="I14" i="55"/>
  <c r="M14" i="55"/>
  <c r="E15" i="55"/>
  <c r="I15" i="55"/>
  <c r="M15" i="55"/>
  <c r="E16" i="55"/>
  <c r="I16" i="55"/>
  <c r="M16" i="55"/>
  <c r="E17" i="55"/>
  <c r="I17" i="55"/>
  <c r="M17" i="55"/>
  <c r="E18" i="55"/>
  <c r="I18" i="55"/>
  <c r="M18" i="55"/>
  <c r="B21" i="55"/>
  <c r="C21" i="55"/>
  <c r="D21" i="55"/>
  <c r="F21" i="55"/>
  <c r="F23" i="55" s="1"/>
  <c r="G21" i="55"/>
  <c r="G23" i="55" s="1"/>
  <c r="H21" i="55"/>
  <c r="H23" i="55" s="1"/>
  <c r="J21" i="55"/>
  <c r="J23" i="55" s="1"/>
  <c r="K21" i="55"/>
  <c r="K23" i="55" s="1"/>
  <c r="L21" i="55"/>
  <c r="L23" i="55" s="1"/>
  <c r="E22" i="55"/>
  <c r="I22" i="55"/>
  <c r="M22" i="55"/>
  <c r="Q22" i="57"/>
  <c r="M22" i="57"/>
  <c r="I22" i="57"/>
  <c r="E22" i="57"/>
  <c r="P21" i="57"/>
  <c r="P23" i="57" s="1"/>
  <c r="O21" i="57"/>
  <c r="O23" i="57" s="1"/>
  <c r="N21" i="57"/>
  <c r="N23" i="57" s="1"/>
  <c r="L21" i="57"/>
  <c r="L23" i="57" s="1"/>
  <c r="K21" i="57"/>
  <c r="K23" i="57" s="1"/>
  <c r="J21" i="57"/>
  <c r="J23" i="57" s="1"/>
  <c r="H21" i="57"/>
  <c r="H23" i="57" s="1"/>
  <c r="G21" i="57"/>
  <c r="G23" i="57" s="1"/>
  <c r="F21" i="57"/>
  <c r="F23" i="57" s="1"/>
  <c r="D21" i="57"/>
  <c r="C21" i="57"/>
  <c r="B21" i="57"/>
  <c r="Q18" i="57"/>
  <c r="I18" i="57"/>
  <c r="E18" i="57"/>
  <c r="Q17" i="57"/>
  <c r="M17" i="57"/>
  <c r="I17" i="57"/>
  <c r="E17" i="57"/>
  <c r="Q16" i="57"/>
  <c r="M16" i="57"/>
  <c r="I16" i="57"/>
  <c r="E16" i="57"/>
  <c r="Q15" i="57"/>
  <c r="M15" i="57"/>
  <c r="I15" i="57"/>
  <c r="E15" i="57"/>
  <c r="Q14" i="57"/>
  <c r="M14" i="57"/>
  <c r="I14" i="57"/>
  <c r="E14" i="57"/>
  <c r="Q13" i="57"/>
  <c r="M13" i="57"/>
  <c r="I13" i="57"/>
  <c r="E13" i="57"/>
  <c r="Q22" i="56"/>
  <c r="M41" i="59" s="1"/>
  <c r="M22" i="56"/>
  <c r="I22" i="56"/>
  <c r="E22" i="56"/>
  <c r="I41" i="59" s="1"/>
  <c r="P21" i="56"/>
  <c r="O21" i="56"/>
  <c r="N21" i="56"/>
  <c r="L21" i="56"/>
  <c r="L23" i="56" s="1"/>
  <c r="K21" i="56"/>
  <c r="K23" i="56" s="1"/>
  <c r="J21" i="56"/>
  <c r="J23" i="56" s="1"/>
  <c r="H21" i="56"/>
  <c r="H23" i="56" s="1"/>
  <c r="G21" i="56"/>
  <c r="G23" i="56" s="1"/>
  <c r="F21" i="56"/>
  <c r="D21" i="56"/>
  <c r="H40" i="59" s="1"/>
  <c r="C21" i="56"/>
  <c r="G40" i="59" s="1"/>
  <c r="B21" i="56"/>
  <c r="F40" i="59" s="1"/>
  <c r="Q18" i="56"/>
  <c r="M37" i="59" s="1"/>
  <c r="M18" i="56"/>
  <c r="I18" i="56"/>
  <c r="E18" i="56"/>
  <c r="I37" i="59" s="1"/>
  <c r="Q17" i="56"/>
  <c r="M36" i="59" s="1"/>
  <c r="M17" i="56"/>
  <c r="I17" i="56"/>
  <c r="E17" i="56"/>
  <c r="I36" i="59" s="1"/>
  <c r="Q16" i="56"/>
  <c r="M35" i="59" s="1"/>
  <c r="M16" i="56"/>
  <c r="I16" i="56"/>
  <c r="E16" i="56"/>
  <c r="I35" i="59" s="1"/>
  <c r="Q15" i="56"/>
  <c r="M34" i="59" s="1"/>
  <c r="M15" i="56"/>
  <c r="I15" i="56"/>
  <c r="E15" i="56"/>
  <c r="I34" i="59" s="1"/>
  <c r="Q14" i="56"/>
  <c r="M33" i="59" s="1"/>
  <c r="M14" i="56"/>
  <c r="I14" i="56"/>
  <c r="E14" i="56"/>
  <c r="I33" i="59" s="1"/>
  <c r="Q13" i="56"/>
  <c r="M32" i="59" s="1"/>
  <c r="M13" i="56"/>
  <c r="I13" i="56"/>
  <c r="E13" i="56"/>
  <c r="I32" i="59" s="1"/>
  <c r="D312" i="51"/>
  <c r="D311" i="51"/>
  <c r="D310" i="51"/>
  <c r="D309" i="51"/>
  <c r="D308" i="51"/>
  <c r="D307" i="51"/>
  <c r="D306" i="51"/>
  <c r="D305" i="51"/>
  <c r="D304" i="51"/>
  <c r="D303" i="51"/>
  <c r="D302" i="51"/>
  <c r="D301" i="51"/>
  <c r="D300" i="51"/>
  <c r="D299" i="51"/>
  <c r="D298" i="51"/>
  <c r="D297" i="51"/>
  <c r="D296" i="51"/>
  <c r="D295" i="51"/>
  <c r="D294" i="51"/>
  <c r="D293" i="51"/>
  <c r="D292" i="51"/>
  <c r="D291" i="51"/>
  <c r="D290" i="51"/>
  <c r="D289" i="51"/>
  <c r="D288" i="51"/>
  <c r="D287" i="51"/>
  <c r="D286" i="51"/>
  <c r="D285" i="51"/>
  <c r="D284" i="51"/>
  <c r="D283" i="51"/>
  <c r="D282" i="51"/>
  <c r="D281" i="51"/>
  <c r="D280" i="51"/>
  <c r="D279" i="51"/>
  <c r="D278" i="51"/>
  <c r="D277" i="51"/>
  <c r="D276" i="51"/>
  <c r="D275" i="51"/>
  <c r="D274" i="51"/>
  <c r="D273" i="51"/>
  <c r="D272" i="51"/>
  <c r="D271" i="51"/>
  <c r="D270" i="51"/>
  <c r="D269" i="51"/>
  <c r="D268" i="51"/>
  <c r="D267" i="51"/>
  <c r="D266" i="51"/>
  <c r="D265" i="51"/>
  <c r="D264" i="51"/>
  <c r="D263" i="51"/>
  <c r="D262" i="51"/>
  <c r="D261" i="51"/>
  <c r="D260" i="51"/>
  <c r="D259" i="51"/>
  <c r="D258" i="51"/>
  <c r="D257" i="51"/>
  <c r="D256" i="51"/>
  <c r="D255" i="51"/>
  <c r="D254" i="51"/>
  <c r="D253" i="51"/>
  <c r="D252" i="51"/>
  <c r="D251" i="51"/>
  <c r="D250" i="51"/>
  <c r="D249" i="51"/>
  <c r="D248" i="51"/>
  <c r="D247" i="51"/>
  <c r="D246" i="51"/>
  <c r="D245" i="51"/>
  <c r="D244" i="51"/>
  <c r="D243" i="51"/>
  <c r="D242" i="51"/>
  <c r="D241" i="51"/>
  <c r="D240" i="51"/>
  <c r="D239" i="51"/>
  <c r="D238" i="51"/>
  <c r="D237" i="51"/>
  <c r="D236" i="51"/>
  <c r="D235" i="51"/>
  <c r="D234" i="51"/>
  <c r="D233" i="51"/>
  <c r="D232" i="51"/>
  <c r="D231" i="51"/>
  <c r="D230" i="51"/>
  <c r="D229" i="51"/>
  <c r="D228" i="51"/>
  <c r="D227" i="51"/>
  <c r="D226" i="51"/>
  <c r="D225" i="51"/>
  <c r="D224" i="51"/>
  <c r="D223" i="51"/>
  <c r="D222" i="51"/>
  <c r="D221" i="51"/>
  <c r="D220" i="51"/>
  <c r="D219" i="51"/>
  <c r="D218" i="51"/>
  <c r="D217" i="51"/>
  <c r="D216" i="51"/>
  <c r="D215" i="51"/>
  <c r="D214" i="51"/>
  <c r="D213" i="51"/>
  <c r="D212" i="51"/>
  <c r="D211" i="51"/>
  <c r="D210" i="51"/>
  <c r="D209" i="51"/>
  <c r="D208" i="51"/>
  <c r="D207" i="51"/>
  <c r="D206" i="51"/>
  <c r="D205" i="51"/>
  <c r="D204" i="51"/>
  <c r="D203" i="51"/>
  <c r="D202" i="51"/>
  <c r="D201" i="51"/>
  <c r="D200" i="51"/>
  <c r="D199" i="51"/>
  <c r="D198" i="51"/>
  <c r="D197" i="51"/>
  <c r="D196" i="51"/>
  <c r="D195" i="51"/>
  <c r="D194" i="51"/>
  <c r="D193" i="51"/>
  <c r="D192" i="51"/>
  <c r="D191" i="51"/>
  <c r="D190" i="51"/>
  <c r="D189" i="51"/>
  <c r="D188" i="51"/>
  <c r="D187" i="51"/>
  <c r="D186" i="51"/>
  <c r="D185" i="51"/>
  <c r="D184" i="51"/>
  <c r="D183" i="51"/>
  <c r="D182" i="51"/>
  <c r="D181" i="51"/>
  <c r="D180" i="51"/>
  <c r="D179" i="51"/>
  <c r="D178" i="51"/>
  <c r="D177" i="51"/>
  <c r="D176" i="51"/>
  <c r="D175" i="51"/>
  <c r="D174" i="51"/>
  <c r="D173" i="51"/>
  <c r="D172" i="51"/>
  <c r="D171" i="51"/>
  <c r="D170" i="51"/>
  <c r="D169" i="51"/>
  <c r="D168" i="51"/>
  <c r="D167" i="51"/>
  <c r="D166" i="51"/>
  <c r="D165" i="51"/>
  <c r="D164" i="51"/>
  <c r="D163" i="51"/>
  <c r="D162" i="51"/>
  <c r="D161" i="51"/>
  <c r="D160" i="51"/>
  <c r="D159" i="51"/>
  <c r="D158" i="51"/>
  <c r="D157" i="51"/>
  <c r="D156" i="51"/>
  <c r="D155" i="51"/>
  <c r="D154" i="51"/>
  <c r="D153" i="51"/>
  <c r="D152" i="51"/>
  <c r="D151" i="51"/>
  <c r="D150" i="51"/>
  <c r="D149" i="51"/>
  <c r="D148" i="51"/>
  <c r="D147" i="51"/>
  <c r="D146" i="51"/>
  <c r="D145" i="51"/>
  <c r="D144" i="51"/>
  <c r="D143" i="51"/>
  <c r="D142" i="51"/>
  <c r="D141" i="51"/>
  <c r="D140" i="51"/>
  <c r="D139" i="51"/>
  <c r="D138" i="51"/>
  <c r="D137" i="51"/>
  <c r="D136" i="51"/>
  <c r="D135" i="51"/>
  <c r="D134" i="51"/>
  <c r="D133" i="51"/>
  <c r="D132" i="51"/>
  <c r="D131" i="51"/>
  <c r="D130" i="51"/>
  <c r="D129" i="51"/>
  <c r="D128" i="51"/>
  <c r="D127" i="51"/>
  <c r="D126" i="51"/>
  <c r="D125" i="51"/>
  <c r="D124" i="51"/>
  <c r="D123" i="51"/>
  <c r="D122" i="51"/>
  <c r="D121" i="51"/>
  <c r="D120" i="51"/>
  <c r="D119" i="51"/>
  <c r="D118" i="51"/>
  <c r="D117" i="51"/>
  <c r="D116" i="51"/>
  <c r="D115" i="51"/>
  <c r="D114" i="51"/>
  <c r="D113" i="51"/>
  <c r="D112" i="51"/>
  <c r="D111" i="51"/>
  <c r="D110" i="51"/>
  <c r="D109" i="51"/>
  <c r="D108" i="51"/>
  <c r="D107" i="51"/>
  <c r="D106" i="51"/>
  <c r="D105" i="51"/>
  <c r="D104" i="51"/>
  <c r="D103" i="51"/>
  <c r="D102" i="51"/>
  <c r="D101" i="51"/>
  <c r="D100" i="51"/>
  <c r="D99" i="51"/>
  <c r="D98" i="51"/>
  <c r="D97" i="51"/>
  <c r="D96" i="51"/>
  <c r="D95" i="51"/>
  <c r="D94" i="51"/>
  <c r="D93" i="51"/>
  <c r="D92" i="51"/>
  <c r="B32" i="50"/>
  <c r="B33" i="50"/>
  <c r="C32" i="50"/>
  <c r="C33" i="50"/>
  <c r="C31" i="50"/>
  <c r="L11" i="50"/>
  <c r="L12" i="50"/>
  <c r="L13" i="50"/>
  <c r="L14" i="50"/>
  <c r="L15" i="50"/>
  <c r="L16" i="50"/>
  <c r="L17" i="50"/>
  <c r="L18" i="50"/>
  <c r="L19" i="50"/>
  <c r="L20" i="50"/>
  <c r="L21" i="50"/>
  <c r="L22" i="50"/>
  <c r="L23" i="50"/>
  <c r="L24" i="50"/>
  <c r="L25" i="50"/>
  <c r="L26" i="50"/>
  <c r="L27" i="50"/>
  <c r="L10" i="50"/>
  <c r="F23" i="56" l="1"/>
  <c r="I21" i="56"/>
  <c r="N23" i="56"/>
  <c r="J42" i="59" s="1"/>
  <c r="J40" i="59"/>
  <c r="O23" i="56"/>
  <c r="K42" i="59" s="1"/>
  <c r="K40" i="59"/>
  <c r="P23" i="56"/>
  <c r="L42" i="59" s="1"/>
  <c r="L40" i="59"/>
  <c r="B23" i="57"/>
  <c r="C23" i="57"/>
  <c r="D23" i="57"/>
  <c r="B23" i="56"/>
  <c r="F42" i="59" s="1"/>
  <c r="C23" i="56"/>
  <c r="G42" i="59" s="1"/>
  <c r="D23" i="56"/>
  <c r="H42" i="59" s="1"/>
  <c r="E37" i="59"/>
  <c r="I17" i="59" s="1"/>
  <c r="M17" i="59" s="1"/>
  <c r="E41" i="59"/>
  <c r="E39" i="59"/>
  <c r="E34" i="59"/>
  <c r="I14" i="59" s="1"/>
  <c r="M14" i="59" s="1"/>
  <c r="E33" i="59"/>
  <c r="I13" i="59" s="1"/>
  <c r="M13" i="59" s="1"/>
  <c r="D23" i="55"/>
  <c r="D42" i="59" s="1"/>
  <c r="H22" i="59" s="1"/>
  <c r="L22" i="59" s="1"/>
  <c r="D40" i="59"/>
  <c r="H20" i="59" s="1"/>
  <c r="L20" i="59" s="1"/>
  <c r="E36" i="59"/>
  <c r="I16" i="59" s="1"/>
  <c r="M16" i="59" s="1"/>
  <c r="E32" i="59"/>
  <c r="I12" i="59" s="1"/>
  <c r="M12" i="59" s="1"/>
  <c r="C23" i="55"/>
  <c r="C42" i="59" s="1"/>
  <c r="G22" i="59" s="1"/>
  <c r="K22" i="59" s="1"/>
  <c r="C40" i="59"/>
  <c r="G20" i="59" s="1"/>
  <c r="K20" i="59" s="1"/>
  <c r="B23" i="55"/>
  <c r="B42" i="59" s="1"/>
  <c r="F22" i="59" s="1"/>
  <c r="B40" i="59"/>
  <c r="F20" i="59" s="1"/>
  <c r="J20" i="59" s="1"/>
  <c r="E35" i="59"/>
  <c r="I15" i="59" s="1"/>
  <c r="M15" i="59" s="1"/>
  <c r="I21" i="57"/>
  <c r="I23" i="57" s="1"/>
  <c r="E21" i="57"/>
  <c r="M23" i="57"/>
  <c r="Q23" i="57"/>
  <c r="G19" i="59"/>
  <c r="K19" i="59" s="1"/>
  <c r="G17" i="59"/>
  <c r="K17" i="59" s="1"/>
  <c r="G14" i="59"/>
  <c r="K14" i="59" s="1"/>
  <c r="G13" i="59"/>
  <c r="K13" i="59" s="1"/>
  <c r="G12" i="59"/>
  <c r="K12" i="59" s="1"/>
  <c r="H19" i="59"/>
  <c r="L19" i="59" s="1"/>
  <c r="H17" i="59"/>
  <c r="L17" i="59" s="1"/>
  <c r="H14" i="59"/>
  <c r="L14" i="59" s="1"/>
  <c r="H13" i="59"/>
  <c r="L13" i="59" s="1"/>
  <c r="F19" i="59"/>
  <c r="J19" i="59" s="1"/>
  <c r="F17" i="59"/>
  <c r="J17" i="59" s="1"/>
  <c r="F14" i="59"/>
  <c r="J14" i="59" s="1"/>
  <c r="F13" i="59"/>
  <c r="J13" i="59" s="1"/>
  <c r="J12" i="59"/>
  <c r="G16" i="59"/>
  <c r="K16" i="59" s="1"/>
  <c r="F16" i="59"/>
  <c r="J16" i="59" s="1"/>
  <c r="I21" i="59"/>
  <c r="M21" i="59" s="1"/>
  <c r="H15" i="59"/>
  <c r="L15" i="59" s="1"/>
  <c r="H21" i="59"/>
  <c r="L21" i="59" s="1"/>
  <c r="G15" i="59"/>
  <c r="K15" i="59" s="1"/>
  <c r="G21" i="59"/>
  <c r="K21" i="59" s="1"/>
  <c r="F15" i="59"/>
  <c r="J15" i="59" s="1"/>
  <c r="J21" i="59"/>
  <c r="H16" i="59"/>
  <c r="L16" i="59" s="1"/>
  <c r="H12" i="59"/>
  <c r="L12" i="59" s="1"/>
  <c r="I21" i="55"/>
  <c r="I23" i="55" s="1"/>
  <c r="M21" i="55"/>
  <c r="M23" i="55" s="1"/>
  <c r="E21" i="55"/>
  <c r="M21" i="56"/>
  <c r="M23" i="56" s="1"/>
  <c r="E21" i="56"/>
  <c r="I23" i="56"/>
  <c r="Q21" i="56"/>
  <c r="X262" i="49"/>
  <c r="X261" i="49"/>
  <c r="X260" i="49"/>
  <c r="X259" i="49"/>
  <c r="X258" i="49"/>
  <c r="X257" i="49"/>
  <c r="X256" i="49"/>
  <c r="X255" i="49"/>
  <c r="X254" i="49"/>
  <c r="X253" i="49"/>
  <c r="X252" i="49"/>
  <c r="X251" i="49"/>
  <c r="X250" i="49"/>
  <c r="X249" i="49"/>
  <c r="X101" i="49"/>
  <c r="X100" i="49"/>
  <c r="X99" i="49"/>
  <c r="X98" i="49"/>
  <c r="X97" i="49"/>
  <c r="X96" i="49"/>
  <c r="X95" i="49"/>
  <c r="X94" i="49"/>
  <c r="X93" i="49"/>
  <c r="X92" i="49"/>
  <c r="X81" i="49"/>
  <c r="X80" i="49"/>
  <c r="X79" i="49"/>
  <c r="X78" i="49"/>
  <c r="X77" i="49"/>
  <c r="X76" i="49"/>
  <c r="X75" i="49"/>
  <c r="X74" i="49"/>
  <c r="X73" i="49"/>
  <c r="X72" i="49"/>
  <c r="X71" i="49"/>
  <c r="X70" i="49"/>
  <c r="X69" i="49"/>
  <c r="X68" i="49"/>
  <c r="X67" i="49"/>
  <c r="X66" i="49"/>
  <c r="X65" i="49"/>
  <c r="X64" i="49"/>
  <c r="X63" i="49"/>
  <c r="X62" i="49"/>
  <c r="X61" i="49"/>
  <c r="X60" i="49"/>
  <c r="X59" i="49"/>
  <c r="X58" i="49"/>
  <c r="X57" i="49"/>
  <c r="X56" i="49"/>
  <c r="X55" i="49"/>
  <c r="X54" i="49"/>
  <c r="X53" i="49"/>
  <c r="X52" i="49"/>
  <c r="X51" i="49"/>
  <c r="X50" i="49"/>
  <c r="X49" i="49"/>
  <c r="X48" i="49"/>
  <c r="X47" i="49"/>
  <c r="X46" i="49"/>
  <c r="X45" i="49"/>
  <c r="X44" i="49"/>
  <c r="X43" i="49"/>
  <c r="X42" i="49"/>
  <c r="X41" i="49"/>
  <c r="X40" i="49"/>
  <c r="X39" i="49"/>
  <c r="X38" i="49"/>
  <c r="X37" i="49"/>
  <c r="X36" i="49"/>
  <c r="X35" i="49"/>
  <c r="X34" i="49"/>
  <c r="X33" i="49"/>
  <c r="X32" i="49"/>
  <c r="X31" i="49"/>
  <c r="X30" i="49"/>
  <c r="X29" i="49"/>
  <c r="X28" i="49"/>
  <c r="X27" i="49"/>
  <c r="X26" i="49"/>
  <c r="X25" i="49"/>
  <c r="X24" i="49"/>
  <c r="X23" i="49"/>
  <c r="X22" i="49"/>
  <c r="X21" i="49"/>
  <c r="X20" i="49"/>
  <c r="X19" i="49"/>
  <c r="X18" i="49"/>
  <c r="X17" i="49"/>
  <c r="X15" i="49"/>
  <c r="X14" i="49"/>
  <c r="Q23" i="56" l="1"/>
  <c r="M42" i="59" s="1"/>
  <c r="M40" i="59"/>
  <c r="I40" i="59"/>
  <c r="E23" i="57"/>
  <c r="E23" i="56"/>
  <c r="I42" i="59" s="1"/>
  <c r="I19" i="59"/>
  <c r="M19" i="59" s="1"/>
  <c r="M18" i="59"/>
  <c r="E23" i="55"/>
  <c r="E42" i="59" s="1"/>
  <c r="I22" i="59" s="1"/>
  <c r="M22" i="59" s="1"/>
  <c r="E40" i="59"/>
  <c r="I20" i="59" s="1"/>
  <c r="M20" i="59" s="1"/>
  <c r="J22" i="59"/>
  <c r="K145" i="47"/>
  <c r="K113" i="47"/>
  <c r="K114" i="47"/>
  <c r="K115" i="47"/>
  <c r="K116" i="47"/>
  <c r="K117" i="47"/>
  <c r="K118" i="47"/>
  <c r="K119" i="47"/>
  <c r="K120" i="47"/>
  <c r="K121" i="47"/>
  <c r="K122" i="47"/>
  <c r="K123" i="47"/>
  <c r="K124" i="47"/>
  <c r="K125" i="47"/>
  <c r="K126" i="47"/>
  <c r="K135" i="47"/>
  <c r="K138" i="47"/>
  <c r="K129" i="47"/>
  <c r="K130" i="47"/>
  <c r="K131" i="47"/>
  <c r="K132" i="47"/>
  <c r="K133" i="47"/>
  <c r="K134" i="47"/>
  <c r="K136" i="47"/>
  <c r="K137" i="47"/>
  <c r="K139" i="47"/>
  <c r="K140" i="47"/>
  <c r="K141" i="47"/>
  <c r="K142" i="47"/>
  <c r="K143" i="47"/>
  <c r="K144" i="47"/>
  <c r="K146" i="47"/>
  <c r="K147" i="47"/>
  <c r="K148" i="47"/>
  <c r="K149" i="47"/>
  <c r="K150" i="47"/>
  <c r="K151" i="47"/>
  <c r="K57" i="47"/>
  <c r="K58" i="47"/>
  <c r="K59" i="47"/>
  <c r="K60" i="47"/>
  <c r="K61" i="47"/>
  <c r="K62" i="47"/>
  <c r="K63" i="47"/>
  <c r="K64" i="47"/>
  <c r="K65" i="47"/>
  <c r="K66" i="47"/>
  <c r="K67" i="47"/>
  <c r="K68" i="47"/>
  <c r="K69" i="47"/>
  <c r="K70" i="47"/>
  <c r="K71" i="47"/>
  <c r="K72" i="47"/>
  <c r="K73" i="47"/>
  <c r="K74" i="47"/>
  <c r="K75" i="47"/>
  <c r="K83" i="47"/>
  <c r="K84" i="47"/>
  <c r="K85" i="47"/>
  <c r="K86" i="47"/>
  <c r="K87" i="47"/>
  <c r="K88" i="47"/>
  <c r="K89" i="47"/>
  <c r="K90" i="47"/>
  <c r="K91" i="47"/>
  <c r="K92" i="47"/>
  <c r="K93" i="47"/>
  <c r="K94" i="47"/>
  <c r="K95" i="47"/>
  <c r="K96" i="47"/>
  <c r="K97" i="47"/>
  <c r="K98" i="47"/>
  <c r="K99" i="47"/>
  <c r="K100" i="47"/>
  <c r="K103" i="47"/>
  <c r="K76" i="47"/>
  <c r="K127" i="47"/>
  <c r="K128" i="47"/>
  <c r="K152" i="47"/>
  <c r="K153" i="47"/>
  <c r="K154" i="47"/>
  <c r="K155" i="47"/>
  <c r="K156" i="47"/>
  <c r="K157" i="47"/>
  <c r="K158" i="47"/>
  <c r="K159" i="47"/>
  <c r="K160" i="47"/>
  <c r="K161" i="47"/>
  <c r="K77" i="47"/>
  <c r="K78" i="47"/>
  <c r="K79" i="47"/>
  <c r="K80" i="47"/>
  <c r="K81" i="47"/>
  <c r="K82" i="47"/>
  <c r="K101" i="47"/>
  <c r="K102" i="47"/>
  <c r="K104" i="47"/>
  <c r="K105" i="47"/>
  <c r="K106" i="47"/>
  <c r="BK3236" i="44" l="1"/>
  <c r="BK3235" i="44"/>
  <c r="BK3234" i="44"/>
  <c r="BK3233" i="44"/>
  <c r="BK3232" i="44"/>
  <c r="BK3231" i="44"/>
  <c r="BK3230" i="44"/>
  <c r="BK3229" i="44"/>
  <c r="BK3228" i="44"/>
  <c r="BK3227" i="44"/>
  <c r="BK3226" i="44"/>
  <c r="BK3225" i="44"/>
  <c r="BK3224" i="44"/>
  <c r="BK3223" i="44"/>
  <c r="BK3222" i="44"/>
  <c r="BK3221" i="44"/>
  <c r="BK3220" i="44"/>
  <c r="BK3219" i="44"/>
  <c r="BK3218" i="44"/>
  <c r="BK3217" i="44"/>
  <c r="BK3216" i="44"/>
  <c r="BK3215" i="44"/>
  <c r="BK3214" i="44"/>
  <c r="BK3213" i="44"/>
  <c r="BK3212" i="44"/>
  <c r="BK3211" i="44"/>
  <c r="BK3210" i="44"/>
  <c r="BK3209" i="44"/>
  <c r="BK3208" i="44"/>
  <c r="BK3207" i="44"/>
  <c r="BK3206" i="44"/>
  <c r="BK3205" i="44"/>
  <c r="BK3204" i="44"/>
  <c r="BK3203" i="44"/>
  <c r="BK3202" i="44"/>
  <c r="BK3201" i="44"/>
  <c r="BK3200" i="44"/>
  <c r="BK3199" i="44"/>
  <c r="BK3198" i="44"/>
  <c r="BK3197" i="44"/>
  <c r="BK3196" i="44"/>
  <c r="BK3195" i="44"/>
  <c r="BK3194" i="44"/>
  <c r="BK3193" i="44"/>
  <c r="BK3192" i="44"/>
  <c r="BK3191" i="44"/>
  <c r="BK3190" i="44"/>
  <c r="BK3189" i="44"/>
  <c r="BK3188" i="44"/>
  <c r="BK3187" i="44"/>
  <c r="BK3186" i="44"/>
  <c r="BK3185" i="44"/>
  <c r="BK3184" i="44"/>
  <c r="BK3183" i="44"/>
  <c r="BK3182" i="44"/>
  <c r="BK3181" i="44"/>
  <c r="BK3180" i="44"/>
  <c r="BK3179" i="44"/>
  <c r="BK3178" i="44"/>
  <c r="BK3177" i="44"/>
  <c r="BK3176" i="44"/>
  <c r="BK3175" i="44"/>
  <c r="BK3174" i="44"/>
  <c r="BK3173" i="44"/>
  <c r="BK3172" i="44"/>
  <c r="BK3171" i="44"/>
  <c r="BK3170" i="44"/>
  <c r="BK3169" i="44"/>
  <c r="BK3168" i="44"/>
  <c r="BK3167" i="44"/>
  <c r="BK3166" i="44"/>
  <c r="BK3165" i="44"/>
  <c r="BK3164" i="44"/>
  <c r="BK3163" i="44"/>
  <c r="BK3162" i="44"/>
  <c r="BK3161" i="44"/>
  <c r="BK3160" i="44"/>
  <c r="BK3159" i="44"/>
  <c r="BK3158" i="44"/>
  <c r="BK3157" i="44"/>
  <c r="BK3156" i="44"/>
  <c r="BK3155" i="44"/>
  <c r="BK3154" i="44"/>
  <c r="BK3153" i="44"/>
  <c r="BK3152" i="44"/>
  <c r="BK3151" i="44"/>
  <c r="BK3150" i="44"/>
  <c r="BK3149" i="44"/>
  <c r="BK3148" i="44"/>
  <c r="BK3147" i="44"/>
  <c r="BK3146" i="44"/>
  <c r="BK3145" i="44"/>
  <c r="BK3144" i="44"/>
  <c r="BK3143" i="44"/>
  <c r="BK3142" i="44"/>
  <c r="BK3141" i="44"/>
  <c r="BK3140" i="44"/>
  <c r="BK3139" i="44"/>
  <c r="BK3138" i="44"/>
  <c r="BK3137" i="44"/>
  <c r="BK3136" i="44"/>
  <c r="BK3135" i="44"/>
  <c r="BK3134" i="44"/>
  <c r="BK3133" i="44"/>
  <c r="BK3132" i="44"/>
  <c r="BK3131" i="44"/>
  <c r="BK3130" i="44"/>
  <c r="BK3129" i="44"/>
  <c r="BK3128" i="44"/>
  <c r="BK3127" i="44"/>
  <c r="BK3126" i="44"/>
  <c r="BK3125" i="44"/>
  <c r="BK3124" i="44"/>
  <c r="BK3123" i="44"/>
  <c r="BK3122" i="44"/>
  <c r="BK3121" i="44"/>
  <c r="BK3120" i="44"/>
  <c r="BK3119" i="44"/>
  <c r="BK3118" i="44"/>
  <c r="BK3117" i="44"/>
  <c r="BK3116" i="44"/>
  <c r="BK3115" i="44"/>
  <c r="BK3114" i="44"/>
  <c r="BK3113" i="44"/>
  <c r="BK3112" i="44"/>
  <c r="BK3111" i="44"/>
  <c r="BK3110" i="44"/>
  <c r="BK3109" i="44"/>
  <c r="BK3108" i="44"/>
  <c r="BK3107" i="44"/>
  <c r="BK3106" i="44"/>
  <c r="BK3105" i="44"/>
  <c r="BK3104" i="44"/>
  <c r="BK3103" i="44"/>
  <c r="BK3102" i="44"/>
  <c r="BK3101" i="44"/>
  <c r="BK3100" i="44"/>
  <c r="BK3099" i="44"/>
  <c r="BK3098" i="44"/>
  <c r="BK3097" i="44"/>
  <c r="BK3096" i="44"/>
  <c r="BK3095" i="44"/>
  <c r="BK3094" i="44"/>
  <c r="BK3093" i="44"/>
  <c r="BK3092" i="44"/>
  <c r="BK3091" i="44"/>
  <c r="BK3090" i="44"/>
  <c r="BK3089" i="44"/>
  <c r="BK3088" i="44"/>
  <c r="BK3087" i="44"/>
  <c r="BK3086" i="44"/>
  <c r="BK3085" i="44"/>
  <c r="BK3084" i="44"/>
  <c r="BK3083" i="44"/>
  <c r="BK3082" i="44"/>
  <c r="BK3081" i="44"/>
  <c r="BK3080" i="44"/>
  <c r="BK3079" i="44"/>
  <c r="BK3078" i="44"/>
  <c r="BK3077" i="44"/>
  <c r="BK3076" i="44"/>
  <c r="BK3075" i="44"/>
  <c r="BK3074" i="44"/>
  <c r="BK3073" i="44"/>
  <c r="BK3072" i="44"/>
  <c r="BK3071" i="44"/>
  <c r="BK3070" i="44"/>
  <c r="BK3069" i="44"/>
  <c r="BK3068" i="44"/>
  <c r="BK3067" i="44"/>
  <c r="BK3066" i="44"/>
  <c r="BK3065" i="44"/>
  <c r="BK3064" i="44"/>
  <c r="BK3063" i="44"/>
  <c r="BK3062" i="44"/>
  <c r="BK3061" i="44"/>
  <c r="BK3060" i="44"/>
  <c r="BK3059" i="44"/>
  <c r="BK3058" i="44"/>
  <c r="BK3057" i="44"/>
  <c r="BK3056" i="44"/>
  <c r="BK3055" i="44"/>
  <c r="BK3054" i="44"/>
  <c r="BK3053" i="44"/>
  <c r="BK3052" i="44"/>
  <c r="BK3051" i="44"/>
  <c r="BK3050" i="44"/>
  <c r="BK3049" i="44"/>
  <c r="BK3048" i="44"/>
  <c r="BK3047" i="44"/>
  <c r="BK3046" i="44"/>
  <c r="BK3045" i="44"/>
  <c r="BK3044" i="44"/>
  <c r="BK3043" i="44"/>
  <c r="BK3042" i="44"/>
  <c r="BK3041" i="44"/>
  <c r="BK3040" i="44"/>
  <c r="BK3039" i="44"/>
  <c r="BK3038" i="44"/>
  <c r="BK3037" i="44"/>
  <c r="BK3036" i="44"/>
  <c r="BK3035" i="44"/>
  <c r="BK3034" i="44"/>
  <c r="BK3033" i="44"/>
  <c r="BK3032" i="44"/>
  <c r="BK3031" i="44"/>
  <c r="BK3030" i="44"/>
  <c r="BK3029" i="44"/>
  <c r="BK3028" i="44"/>
  <c r="BK3027" i="44"/>
  <c r="BK3026" i="44"/>
  <c r="BK3025" i="44"/>
  <c r="BK3024" i="44"/>
  <c r="BK3023" i="44"/>
  <c r="BK3022" i="44"/>
  <c r="BK3021" i="44"/>
  <c r="BK3020" i="44"/>
  <c r="BK3019" i="44"/>
  <c r="BK3018" i="44"/>
  <c r="BK3017" i="44"/>
  <c r="BK3016" i="44"/>
  <c r="BK3015" i="44"/>
  <c r="BK3014" i="44"/>
  <c r="BK3013" i="44"/>
  <c r="BK3012" i="44"/>
  <c r="BK3011" i="44"/>
  <c r="BK3010" i="44"/>
  <c r="BK3009" i="44"/>
  <c r="BK3008" i="44"/>
  <c r="BK3007" i="44"/>
  <c r="BK3006" i="44"/>
  <c r="BK3005" i="44"/>
  <c r="BK3004" i="44"/>
  <c r="BK3003" i="44"/>
  <c r="BK3002" i="44"/>
  <c r="BK3001" i="44"/>
  <c r="BK3000" i="44"/>
  <c r="BK2999" i="44"/>
  <c r="BK2998" i="44"/>
  <c r="BK2997" i="44"/>
  <c r="BK2996" i="44"/>
  <c r="BK2995" i="44"/>
  <c r="BK2994" i="44"/>
  <c r="BK2993" i="44"/>
  <c r="BK2992" i="44"/>
  <c r="BK2991" i="44"/>
  <c r="BK2990" i="44"/>
  <c r="BK2989" i="44"/>
  <c r="BK2988" i="44"/>
  <c r="BK2987" i="44"/>
  <c r="BK2986" i="44"/>
  <c r="BK2985" i="44"/>
  <c r="BK2984" i="44"/>
  <c r="BK2983" i="44"/>
  <c r="BK2982" i="44"/>
  <c r="BK2981" i="44"/>
  <c r="BK2980" i="44"/>
  <c r="BK2979" i="44"/>
  <c r="BK2978" i="44"/>
  <c r="BK2977" i="44"/>
  <c r="BK2976" i="44"/>
  <c r="BK2975" i="44"/>
  <c r="BK2974" i="44"/>
  <c r="BK2973" i="44"/>
  <c r="BK2972" i="44"/>
  <c r="BK2971" i="44"/>
  <c r="BK2970" i="44"/>
  <c r="BK2969" i="44"/>
  <c r="BK2968" i="44"/>
  <c r="BK2967" i="44"/>
  <c r="BK2966" i="44"/>
  <c r="BK2965" i="44"/>
  <c r="BK2964" i="44"/>
  <c r="BK2963" i="44"/>
  <c r="BK2962" i="44"/>
  <c r="BK2961" i="44"/>
  <c r="BK2960" i="44"/>
  <c r="BK2959" i="44"/>
  <c r="BK2958" i="44"/>
  <c r="BK2957" i="44"/>
  <c r="BK2956" i="44"/>
  <c r="BK2955" i="44"/>
  <c r="BK2954" i="44"/>
  <c r="BK2953" i="44"/>
  <c r="BK2952" i="44"/>
  <c r="BK2951" i="44"/>
  <c r="BK2950" i="44"/>
  <c r="BK2949" i="44"/>
  <c r="BK2948" i="44"/>
  <c r="BK2947" i="44"/>
  <c r="BK2946" i="44"/>
  <c r="BK2945" i="44"/>
  <c r="BK2944" i="44"/>
  <c r="BK2943" i="44"/>
  <c r="BK2942" i="44"/>
  <c r="BK2941" i="44"/>
  <c r="BK2940" i="44"/>
  <c r="BK2939" i="44"/>
  <c r="BK2938" i="44"/>
  <c r="BK2937" i="44"/>
  <c r="BK2936" i="44"/>
  <c r="BK2935" i="44"/>
  <c r="BK2934" i="44"/>
  <c r="BK2933" i="44"/>
  <c r="BK2932" i="44"/>
  <c r="BK2931" i="44"/>
  <c r="BK2930" i="44"/>
  <c r="BK2929" i="44"/>
  <c r="BK2928" i="44"/>
  <c r="BK2927" i="44"/>
  <c r="BK2926" i="44"/>
  <c r="BK2925" i="44"/>
  <c r="BK2924" i="44"/>
  <c r="BK2923" i="44"/>
  <c r="BK2922" i="44"/>
  <c r="BK2921" i="44"/>
  <c r="BK2920" i="44"/>
  <c r="BK2919" i="44"/>
  <c r="BK2918" i="44"/>
  <c r="BK2917" i="44"/>
  <c r="BK2916" i="44"/>
  <c r="BK2915" i="44"/>
  <c r="BK2914" i="44"/>
  <c r="BK2913" i="44"/>
  <c r="BK2912" i="44"/>
  <c r="BK2911" i="44"/>
  <c r="BK2910" i="44"/>
  <c r="BK2909" i="44"/>
  <c r="BK2908" i="44"/>
  <c r="BK2907" i="44"/>
  <c r="BK2906" i="44"/>
  <c r="BK2905" i="44"/>
  <c r="BK2904" i="44"/>
  <c r="BK2903" i="44"/>
  <c r="BK2902" i="44"/>
  <c r="BK2901" i="44"/>
  <c r="BK2900" i="44"/>
  <c r="BK2899" i="44"/>
  <c r="BK2898" i="44"/>
  <c r="BK2897" i="44"/>
  <c r="BK2896" i="44"/>
  <c r="BK2895" i="44"/>
  <c r="BK2894" i="44"/>
  <c r="BK2893" i="44"/>
  <c r="BK2892" i="44"/>
  <c r="BK2891" i="44"/>
  <c r="BK2890" i="44"/>
  <c r="BK2889" i="44"/>
  <c r="BK2888" i="44"/>
  <c r="BK2887" i="44"/>
  <c r="BK2886" i="44"/>
  <c r="BK2885" i="44"/>
  <c r="BK2884" i="44"/>
  <c r="BK2883" i="44"/>
  <c r="BK2882" i="44"/>
  <c r="BK2881" i="44"/>
  <c r="BK2880" i="44"/>
  <c r="BK2879" i="44"/>
  <c r="BK2878" i="44"/>
  <c r="BK2877" i="44"/>
  <c r="BK2876" i="44"/>
  <c r="BK2875" i="44"/>
  <c r="BK2874" i="44"/>
  <c r="BK2873" i="44"/>
  <c r="BK2872" i="44"/>
  <c r="BK2871" i="44"/>
  <c r="BK2870" i="44"/>
  <c r="BK2869" i="44"/>
  <c r="BK2868" i="44"/>
  <c r="BK2867" i="44"/>
  <c r="BK2866" i="44"/>
  <c r="BK2865" i="44"/>
  <c r="BK2864" i="44"/>
  <c r="BK2863" i="44"/>
  <c r="BK2862" i="44"/>
  <c r="BK2861" i="44"/>
  <c r="BK2860" i="44"/>
  <c r="BK2859" i="44"/>
  <c r="BK2858" i="44"/>
  <c r="BK2857" i="44"/>
  <c r="BK2856" i="44"/>
  <c r="BK2855" i="44"/>
  <c r="BK2854" i="44"/>
  <c r="BK2853" i="44"/>
  <c r="BK2852" i="44"/>
  <c r="BK2851" i="44"/>
  <c r="BK2850" i="44"/>
  <c r="BK2849" i="44"/>
  <c r="BK2848" i="44"/>
  <c r="BK2847" i="44"/>
  <c r="BK2846" i="44"/>
  <c r="BK2845" i="44"/>
  <c r="BK2844" i="44"/>
  <c r="BK2843" i="44"/>
  <c r="BK2842" i="44"/>
  <c r="BK2841" i="44"/>
  <c r="BK2840" i="44"/>
  <c r="BK2839" i="44"/>
  <c r="BK2838" i="44"/>
  <c r="BK2837" i="44"/>
  <c r="BK2836" i="44"/>
  <c r="BK2835" i="44"/>
  <c r="BK2834" i="44"/>
  <c r="BK2833" i="44"/>
  <c r="BK2832" i="44"/>
  <c r="BK2831" i="44"/>
  <c r="BK2830" i="44"/>
  <c r="BK2829" i="44"/>
  <c r="BK2828" i="44"/>
  <c r="BK2827" i="44"/>
  <c r="BK2826" i="44"/>
  <c r="BK2825" i="44"/>
  <c r="BK2824" i="44"/>
  <c r="BK2823" i="44"/>
  <c r="BK2822" i="44"/>
  <c r="BK2821" i="44"/>
  <c r="BK2820" i="44"/>
  <c r="BK2819" i="44"/>
  <c r="BK2818" i="44"/>
  <c r="BK2817" i="44"/>
  <c r="BK2816" i="44"/>
  <c r="BK2815" i="44"/>
  <c r="BK2814" i="44"/>
  <c r="BK2813" i="44"/>
  <c r="BK2812" i="44"/>
  <c r="BK2811" i="44"/>
  <c r="BK2810" i="44"/>
  <c r="BK2809" i="44"/>
  <c r="BK2808" i="44"/>
  <c r="BK2807" i="44"/>
  <c r="BK2806" i="44"/>
  <c r="BK2805" i="44"/>
  <c r="BK2804" i="44"/>
  <c r="BK2803" i="44"/>
  <c r="BK2802" i="44"/>
  <c r="BK2801" i="44"/>
  <c r="BK2800" i="44"/>
  <c r="BK2799" i="44"/>
  <c r="BK2798" i="44"/>
  <c r="BK2797" i="44"/>
  <c r="BK2796" i="44"/>
  <c r="BK2795" i="44"/>
  <c r="BK2794" i="44"/>
  <c r="BK2793" i="44"/>
  <c r="BK2792" i="44"/>
  <c r="BK2791" i="44"/>
  <c r="BK2790" i="44"/>
  <c r="BK2789" i="44"/>
  <c r="BK2788" i="44"/>
  <c r="BK2787" i="44"/>
  <c r="BK2786" i="44"/>
  <c r="BK2785" i="44"/>
  <c r="BK2784" i="44"/>
  <c r="BK2783" i="44"/>
  <c r="BK2782" i="44"/>
  <c r="BK2781" i="44"/>
  <c r="BK2780" i="44"/>
  <c r="BK2779" i="44"/>
  <c r="BK2778" i="44"/>
  <c r="BK2777" i="44"/>
  <c r="BK2776" i="44"/>
  <c r="BK2775" i="44"/>
  <c r="BK2774" i="44"/>
  <c r="BK2773" i="44"/>
  <c r="BK2772" i="44"/>
  <c r="BK2771" i="44"/>
  <c r="BK2770" i="44"/>
  <c r="BK2769" i="44"/>
  <c r="BK2768" i="44"/>
  <c r="BK2767" i="44"/>
  <c r="BK2766" i="44"/>
  <c r="BK2765" i="44"/>
  <c r="BK2764" i="44"/>
  <c r="BK2763" i="44"/>
  <c r="BK2762" i="44"/>
  <c r="BK2761" i="44"/>
  <c r="BK2760" i="44"/>
  <c r="BK2759" i="44"/>
  <c r="BK2758" i="44"/>
  <c r="BK2757" i="44"/>
  <c r="BK2756" i="44"/>
  <c r="BK2755" i="44"/>
  <c r="BK2754" i="44"/>
  <c r="BK2753" i="44"/>
  <c r="BK2752" i="44"/>
  <c r="BK2751" i="44"/>
  <c r="BK2750" i="44"/>
  <c r="BK2749" i="44"/>
  <c r="BK2748" i="44"/>
  <c r="BK2747" i="44"/>
  <c r="BK2746" i="44"/>
  <c r="BK2745" i="44"/>
  <c r="BK2744" i="44"/>
  <c r="BK2743" i="44"/>
  <c r="BK2742" i="44"/>
  <c r="BK2741" i="44"/>
  <c r="BK2740" i="44"/>
  <c r="BK2739" i="44"/>
  <c r="BK2738" i="44"/>
  <c r="BK2737" i="44"/>
  <c r="BK2736" i="44"/>
  <c r="BK2735" i="44"/>
  <c r="BK2734" i="44"/>
  <c r="BK2733" i="44"/>
  <c r="BK2732" i="44"/>
  <c r="BK2731" i="44"/>
  <c r="BK2730" i="44"/>
  <c r="BK2729" i="44"/>
  <c r="BK2728" i="44"/>
  <c r="BK2727" i="44"/>
  <c r="BK2726" i="44"/>
  <c r="BK2725" i="44"/>
  <c r="BK2724" i="44"/>
  <c r="BK2723" i="44"/>
  <c r="BK2722" i="44"/>
  <c r="BK2721" i="44"/>
  <c r="BK2720" i="44"/>
  <c r="BK2719" i="44"/>
  <c r="BK2718" i="44"/>
  <c r="BK2717" i="44"/>
  <c r="BK2716" i="44"/>
  <c r="BK2715" i="44"/>
  <c r="BK2714" i="44"/>
  <c r="BK2713" i="44"/>
  <c r="BK2712" i="44"/>
  <c r="BK2711" i="44"/>
  <c r="BK2710" i="44"/>
  <c r="BK2709" i="44"/>
  <c r="BK2708" i="44"/>
  <c r="BK2707" i="44"/>
  <c r="BK2706" i="44"/>
  <c r="BK2705" i="44"/>
  <c r="BK2704" i="44"/>
  <c r="BK2703" i="44"/>
  <c r="BK2702" i="44"/>
  <c r="BK2701" i="44"/>
  <c r="BK2700" i="44"/>
  <c r="BK2699" i="44"/>
  <c r="BK2698" i="44"/>
  <c r="BK2697" i="44"/>
  <c r="BK2696" i="44"/>
  <c r="BK2695" i="44"/>
  <c r="BK2694" i="44"/>
  <c r="BK2693" i="44"/>
  <c r="BK2692" i="44"/>
  <c r="BK2691" i="44"/>
  <c r="BK2690" i="44"/>
  <c r="BK2689" i="44"/>
  <c r="BK2688" i="44"/>
  <c r="BK2687" i="44"/>
  <c r="BK2686" i="44"/>
  <c r="BK2685" i="44"/>
  <c r="BK2684" i="44"/>
  <c r="BK2683" i="44"/>
  <c r="BK2682" i="44"/>
  <c r="BK2681" i="44"/>
  <c r="BK2680" i="44"/>
  <c r="BK2679" i="44"/>
  <c r="BK2678" i="44"/>
  <c r="BK2677" i="44"/>
  <c r="BK2676" i="44"/>
  <c r="BK2675" i="44"/>
  <c r="BK2674" i="44"/>
  <c r="BK2673" i="44"/>
  <c r="BK2672" i="44"/>
  <c r="BK2671" i="44"/>
  <c r="BK2670" i="44"/>
  <c r="BK2669" i="44"/>
  <c r="BK2668" i="44"/>
  <c r="BK2667" i="44"/>
  <c r="BK2666" i="44"/>
  <c r="BK2665" i="44"/>
  <c r="BK2664" i="44"/>
  <c r="BK2663" i="44"/>
  <c r="BK2662" i="44"/>
  <c r="BK2661" i="44"/>
  <c r="BK2660" i="44"/>
  <c r="BK2659" i="44"/>
  <c r="BK2658" i="44"/>
  <c r="BK2657" i="44"/>
  <c r="BK2656" i="44"/>
  <c r="BK2655" i="44"/>
  <c r="BK2654" i="44"/>
  <c r="BK2653" i="44"/>
  <c r="BK2652" i="44"/>
  <c r="BK2651" i="44"/>
  <c r="BK2650" i="44"/>
  <c r="BK2649" i="44"/>
  <c r="BK2648" i="44"/>
  <c r="BK2647" i="44"/>
  <c r="BK2646" i="44"/>
  <c r="BK2645" i="44"/>
  <c r="BK2644" i="44"/>
  <c r="BK2643" i="44"/>
  <c r="BK2642" i="44"/>
  <c r="BK2641" i="44"/>
  <c r="BK2640" i="44"/>
  <c r="BK2639" i="44"/>
  <c r="BK2638" i="44"/>
  <c r="BK2637" i="44"/>
  <c r="BK2636" i="44"/>
  <c r="BK2635" i="44"/>
  <c r="BK2634" i="44"/>
  <c r="BK2633" i="44"/>
  <c r="BK2632" i="44"/>
  <c r="BK2631" i="44"/>
  <c r="BK2630" i="44"/>
  <c r="BK2629" i="44"/>
  <c r="BK2628" i="44"/>
  <c r="BK2627" i="44"/>
  <c r="BK2626" i="44"/>
  <c r="BK2625" i="44"/>
  <c r="BK2624" i="44"/>
  <c r="BK2623" i="44"/>
  <c r="BK2622" i="44"/>
  <c r="BK2621" i="44"/>
  <c r="BK2620" i="44"/>
  <c r="BK2619" i="44"/>
  <c r="BK2618" i="44"/>
  <c r="BK2617" i="44"/>
  <c r="BK2616" i="44"/>
  <c r="BK2615" i="44"/>
  <c r="BK2614" i="44"/>
  <c r="BK2613" i="44"/>
  <c r="BK2612" i="44"/>
  <c r="BK2611" i="44"/>
  <c r="BK2610" i="44"/>
  <c r="BK2609" i="44"/>
  <c r="BK2608" i="44"/>
  <c r="BK2607" i="44"/>
  <c r="BK2606" i="44"/>
  <c r="BK2605" i="44"/>
  <c r="BK2604" i="44"/>
  <c r="BK2603" i="44"/>
  <c r="BK2602" i="44"/>
  <c r="BK2601" i="44"/>
  <c r="BK2600" i="44"/>
  <c r="BK2599" i="44"/>
  <c r="BK2598" i="44"/>
  <c r="BK2597" i="44"/>
  <c r="BK2596" i="44"/>
  <c r="BK2595" i="44"/>
  <c r="BK2594" i="44"/>
  <c r="BK2593" i="44"/>
  <c r="BK2592" i="44"/>
  <c r="BK2591" i="44"/>
  <c r="BK2590" i="44"/>
  <c r="BK2589" i="44"/>
  <c r="BK2588" i="44"/>
  <c r="BK2587" i="44"/>
  <c r="BK2586" i="44"/>
  <c r="BK2585" i="44"/>
  <c r="BK2584" i="44"/>
  <c r="BK2583" i="44"/>
  <c r="BK2582" i="44"/>
  <c r="BK2581" i="44"/>
  <c r="BK2580" i="44"/>
  <c r="BK2579" i="44"/>
  <c r="BK2578" i="44"/>
  <c r="BK2577" i="44"/>
  <c r="BK2576" i="44"/>
  <c r="BK2575" i="44"/>
  <c r="BK2574" i="44"/>
  <c r="BK2573" i="44"/>
  <c r="BK2572" i="44"/>
  <c r="BK2571" i="44"/>
  <c r="BK2570" i="44"/>
  <c r="BK2569" i="44"/>
  <c r="BK2568" i="44"/>
  <c r="BK2567" i="44"/>
  <c r="BK2566" i="44"/>
  <c r="BK2565" i="44"/>
  <c r="BK2564" i="44"/>
  <c r="BK2563" i="44"/>
  <c r="BK2562" i="44"/>
  <c r="BK2561" i="44"/>
  <c r="BK2560" i="44"/>
  <c r="BK2559" i="44"/>
  <c r="BK2558" i="44"/>
  <c r="BK2557" i="44"/>
  <c r="BK2556" i="44"/>
  <c r="BK2555" i="44"/>
  <c r="BK2554" i="44"/>
  <c r="BK2553" i="44"/>
  <c r="BK2552" i="44"/>
  <c r="BK2551" i="44"/>
  <c r="BK2550" i="44"/>
  <c r="BK2549" i="44"/>
  <c r="BK2548" i="44"/>
  <c r="BK2547" i="44"/>
  <c r="BK2546" i="44"/>
  <c r="BK2545" i="44"/>
  <c r="BK2544" i="44"/>
  <c r="BK2543" i="44"/>
  <c r="BK2542" i="44"/>
  <c r="BK2541" i="44"/>
  <c r="BK2540" i="44"/>
  <c r="BK2539" i="44"/>
  <c r="BK2538" i="44"/>
  <c r="BK2537" i="44"/>
  <c r="BK2536" i="44"/>
  <c r="BK2535" i="44"/>
  <c r="BK2534" i="44"/>
  <c r="BK2533" i="44"/>
  <c r="BK2532" i="44"/>
  <c r="BK2531" i="44"/>
  <c r="BK2530" i="44"/>
  <c r="BK2529" i="44"/>
  <c r="BK2528" i="44"/>
  <c r="BK2527" i="44"/>
  <c r="BK2526" i="44"/>
  <c r="BK2525" i="44"/>
  <c r="BK2524" i="44"/>
  <c r="BK2523" i="44"/>
  <c r="BK2522" i="44"/>
  <c r="BK2521" i="44"/>
  <c r="BK2520" i="44"/>
  <c r="BK2519" i="44"/>
  <c r="BK2518" i="44"/>
  <c r="BK2517" i="44"/>
  <c r="BK2516" i="44"/>
  <c r="BK2515" i="44"/>
  <c r="BK2514" i="44"/>
  <c r="BK2513" i="44"/>
  <c r="BK2512" i="44"/>
  <c r="BK2511" i="44"/>
  <c r="BK2510" i="44"/>
  <c r="BK2509" i="44"/>
  <c r="BK2508" i="44"/>
  <c r="BK2507" i="44"/>
  <c r="BK2506" i="44"/>
  <c r="BK2505" i="44"/>
  <c r="BK2504" i="44"/>
  <c r="BK2503" i="44"/>
  <c r="BK2502" i="44"/>
  <c r="BK2501" i="44"/>
  <c r="BK2500" i="44"/>
  <c r="BK2499" i="44"/>
  <c r="BK2498" i="44"/>
  <c r="BK2497" i="44"/>
  <c r="BK2496" i="44"/>
  <c r="BK2495" i="44"/>
  <c r="BK2494" i="44"/>
  <c r="BK2493" i="44"/>
  <c r="BK2492" i="44"/>
  <c r="BK2491" i="44"/>
  <c r="BK2490" i="44"/>
  <c r="BK2489" i="44"/>
  <c r="BK2488" i="44"/>
  <c r="BK2487" i="44"/>
  <c r="BK2486" i="44"/>
  <c r="BK2485" i="44"/>
  <c r="BK2484" i="44"/>
  <c r="BK2483" i="44"/>
  <c r="BK2482" i="44"/>
  <c r="BK2481" i="44"/>
  <c r="BK2480" i="44"/>
  <c r="BK2479" i="44"/>
  <c r="BK2478" i="44"/>
  <c r="BK2477" i="44"/>
  <c r="BK2476" i="44"/>
  <c r="BK2475" i="44"/>
  <c r="BK2474" i="44"/>
  <c r="BK2473" i="44"/>
  <c r="BK2472" i="44"/>
  <c r="BK2471" i="44"/>
  <c r="BK2470" i="44"/>
  <c r="BK2469" i="44"/>
  <c r="BK2468" i="44"/>
  <c r="BK2467" i="44"/>
  <c r="BK2466" i="44"/>
  <c r="BK2465" i="44"/>
  <c r="BK2464" i="44"/>
  <c r="BK2463" i="44"/>
  <c r="BK2462" i="44"/>
  <c r="BK2461" i="44"/>
  <c r="BK2460" i="44"/>
  <c r="BK2459" i="44"/>
  <c r="BK2458" i="44"/>
  <c r="BK2457" i="44"/>
  <c r="BK2456" i="44"/>
  <c r="BK2455" i="44"/>
  <c r="BK2454" i="44"/>
  <c r="BK2453" i="44"/>
  <c r="BK2452" i="44"/>
  <c r="BK2451" i="44"/>
  <c r="BK2450" i="44"/>
  <c r="BK2449" i="44"/>
  <c r="BK2448" i="44"/>
  <c r="BK2447" i="44"/>
  <c r="BK2446" i="44"/>
  <c r="BK2445" i="44"/>
  <c r="BK2444" i="44"/>
  <c r="BK2443" i="44"/>
  <c r="BK2442" i="44"/>
  <c r="BK2441" i="44"/>
  <c r="BK2440" i="44"/>
  <c r="BK2439" i="44"/>
  <c r="BK2438" i="44"/>
  <c r="BK2437" i="44"/>
  <c r="BK2436" i="44"/>
  <c r="BK2435" i="44"/>
  <c r="BK2434" i="44"/>
  <c r="BK2433" i="44"/>
  <c r="BK2432" i="44"/>
  <c r="BK2431" i="44"/>
  <c r="BK2430" i="44"/>
  <c r="BK2429" i="44"/>
  <c r="BK2428" i="44"/>
  <c r="BK2427" i="44"/>
  <c r="BK2426" i="44"/>
  <c r="BK2425" i="44"/>
  <c r="BK2424" i="44"/>
  <c r="BK2423" i="44"/>
  <c r="BK2422" i="44"/>
  <c r="BK2421" i="44"/>
  <c r="BK2420" i="44"/>
  <c r="BK2419" i="44"/>
  <c r="BK2418" i="44"/>
  <c r="BK2417" i="44"/>
  <c r="BK2416" i="44"/>
  <c r="BK2415" i="44"/>
  <c r="BK2414" i="44"/>
  <c r="BK2413" i="44"/>
  <c r="BK2412" i="44"/>
  <c r="BK2411" i="44"/>
  <c r="BK2410" i="44"/>
  <c r="BK2409" i="44"/>
  <c r="BK2408" i="44"/>
  <c r="BK2407" i="44"/>
  <c r="BK2406" i="44"/>
  <c r="BK2405" i="44"/>
  <c r="BK2404" i="44"/>
  <c r="BK2403" i="44"/>
  <c r="BK2402" i="44"/>
  <c r="BK2401" i="44"/>
  <c r="BK2400" i="44"/>
  <c r="BK2399" i="44"/>
  <c r="BK2398" i="44"/>
  <c r="BK2397" i="44"/>
  <c r="BK2396" i="44"/>
  <c r="BK2395" i="44"/>
  <c r="BK2394" i="44"/>
  <c r="BK2393" i="44"/>
  <c r="BK2392" i="44"/>
  <c r="BK2391" i="44"/>
  <c r="BK2390" i="44"/>
  <c r="BK2389" i="44"/>
  <c r="BK2388" i="44"/>
  <c r="BK2387" i="44"/>
  <c r="BK2386" i="44"/>
  <c r="BK2385" i="44"/>
  <c r="BK2384" i="44"/>
  <c r="BK2383" i="44"/>
  <c r="BK2382" i="44"/>
  <c r="BK2381" i="44"/>
  <c r="BK2380" i="44"/>
  <c r="BK2379" i="44"/>
  <c r="BK2378" i="44"/>
  <c r="BK2377" i="44"/>
  <c r="BK2376" i="44"/>
  <c r="BK2375" i="44"/>
  <c r="BK2374" i="44"/>
  <c r="BK2373" i="44"/>
  <c r="BK2372" i="44"/>
  <c r="BK2371" i="44"/>
  <c r="BK2370" i="44"/>
  <c r="BK2369" i="44"/>
  <c r="BK2368" i="44"/>
  <c r="BK2367" i="44"/>
  <c r="BK2366" i="44"/>
  <c r="BK2365" i="44"/>
  <c r="BK2364" i="44"/>
  <c r="BK2363" i="44"/>
  <c r="BK2362" i="44"/>
  <c r="BK2361" i="44"/>
  <c r="BK2360" i="44"/>
  <c r="BK2359" i="44"/>
  <c r="BK2358" i="44"/>
  <c r="BK2357" i="44"/>
  <c r="BK2356" i="44"/>
  <c r="BK2355" i="44"/>
  <c r="BK2354" i="44"/>
  <c r="BK2353" i="44"/>
  <c r="BK2352" i="44"/>
  <c r="BK2351" i="44"/>
  <c r="BK2350" i="44"/>
  <c r="BK2349" i="44"/>
  <c r="BK2348" i="44"/>
  <c r="BK2347" i="44"/>
  <c r="BK2346" i="44"/>
  <c r="BK2345" i="44"/>
  <c r="BK2344" i="44"/>
  <c r="BK2343" i="44"/>
  <c r="BK2342" i="44"/>
  <c r="BK2341" i="44"/>
  <c r="BK2340" i="44"/>
  <c r="BK2339" i="44"/>
  <c r="BK2338" i="44"/>
  <c r="BK2337" i="44"/>
  <c r="BK2336" i="44"/>
  <c r="BK2335" i="44"/>
  <c r="BK2334" i="44"/>
  <c r="BK2333" i="44"/>
  <c r="BK2332" i="44"/>
  <c r="BK2331" i="44"/>
  <c r="BK2330" i="44"/>
  <c r="BK2329" i="44"/>
  <c r="BK2328" i="44"/>
  <c r="BK2327" i="44"/>
  <c r="BK2326" i="44"/>
  <c r="BK2325" i="44"/>
  <c r="BK2324" i="44"/>
  <c r="BK2323" i="44"/>
  <c r="BK2322" i="44"/>
  <c r="BK2321" i="44"/>
  <c r="BK2320" i="44"/>
  <c r="BK2319" i="44"/>
  <c r="BK2318" i="44"/>
  <c r="BK2317" i="44"/>
  <c r="BK2316" i="44"/>
  <c r="BK2315" i="44"/>
  <c r="BK2314" i="44"/>
  <c r="BK2313" i="44"/>
  <c r="BK2312" i="44"/>
  <c r="BK2311" i="44"/>
  <c r="BK2310" i="44"/>
  <c r="BK2309" i="44"/>
  <c r="BK2308" i="44"/>
  <c r="BK2307" i="44"/>
  <c r="BK2306" i="44"/>
  <c r="BK2305" i="44"/>
  <c r="BK2304" i="44"/>
  <c r="BK2303" i="44"/>
  <c r="BK2302" i="44"/>
  <c r="BK2301" i="44"/>
  <c r="BK2300" i="44"/>
  <c r="BK2299" i="44"/>
  <c r="BK2298" i="44"/>
  <c r="BK2297" i="44"/>
  <c r="BK2296" i="44"/>
  <c r="BK2295" i="44"/>
  <c r="BK2294" i="44"/>
  <c r="BK2293" i="44"/>
  <c r="BK2292" i="44"/>
  <c r="BK2291" i="44"/>
  <c r="BK2290" i="44"/>
  <c r="BK2289" i="44"/>
  <c r="BK2288" i="44"/>
  <c r="BK2287" i="44"/>
  <c r="BK2286" i="44"/>
  <c r="BK2285" i="44"/>
  <c r="BK2284" i="44"/>
  <c r="BK2283" i="44"/>
  <c r="BK2282" i="44"/>
  <c r="BK2281" i="44"/>
  <c r="BK2280" i="44"/>
  <c r="BK2279" i="44"/>
  <c r="BK2278" i="44"/>
  <c r="BK2277" i="44"/>
  <c r="BK2276" i="44"/>
  <c r="BK2275" i="44"/>
  <c r="BK2274" i="44"/>
  <c r="BK2273" i="44"/>
  <c r="BK2272" i="44"/>
  <c r="BK2271" i="44"/>
  <c r="BK2270" i="44"/>
  <c r="BK2269" i="44"/>
  <c r="BK2268" i="44"/>
  <c r="BK2267" i="44"/>
  <c r="BK2266" i="44"/>
  <c r="BK2265" i="44"/>
  <c r="BK2264" i="44"/>
  <c r="BK2263" i="44"/>
  <c r="BK2262" i="44"/>
  <c r="BK2261" i="44"/>
  <c r="BK2260" i="44"/>
  <c r="BK2259" i="44"/>
  <c r="BK2258" i="44"/>
  <c r="BK2257" i="44"/>
  <c r="BK2256" i="44"/>
  <c r="BK2255" i="44"/>
  <c r="BK2254" i="44"/>
  <c r="BK2253" i="44"/>
  <c r="BK2252" i="44"/>
  <c r="BK2251" i="44"/>
  <c r="BK2250" i="44"/>
  <c r="BK2249" i="44"/>
  <c r="BK2248" i="44"/>
  <c r="BK2247" i="44"/>
  <c r="BK2246" i="44"/>
  <c r="BK2245" i="44"/>
  <c r="BK2244" i="44"/>
  <c r="BK2243" i="44"/>
  <c r="BK2242" i="44"/>
  <c r="BK2241" i="44"/>
  <c r="BK2240" i="44"/>
  <c r="BK2239" i="44"/>
  <c r="BK2238" i="44"/>
  <c r="BK2237" i="44"/>
  <c r="BK2236" i="44"/>
  <c r="BK2235" i="44"/>
  <c r="BK2234" i="44"/>
  <c r="BK2233" i="44"/>
  <c r="BK2232" i="44"/>
  <c r="BK2231" i="44"/>
  <c r="BK2230" i="44"/>
  <c r="BK2229" i="44"/>
  <c r="BK2228" i="44"/>
  <c r="BK2227" i="44"/>
  <c r="BK2226" i="44"/>
  <c r="BK2225" i="44"/>
  <c r="BK2224" i="44"/>
  <c r="BK2223" i="44"/>
  <c r="BK2222" i="44"/>
  <c r="BK2221" i="44"/>
  <c r="BK2220" i="44"/>
  <c r="BK2219" i="44"/>
  <c r="BK2218" i="44"/>
  <c r="BK2217" i="44"/>
  <c r="BK2216" i="44"/>
  <c r="BK2215" i="44"/>
  <c r="BK2214" i="44"/>
  <c r="BK2213" i="44"/>
  <c r="BK2212" i="44"/>
  <c r="BK2211" i="44"/>
  <c r="BK2210" i="44"/>
  <c r="BK2209" i="44"/>
  <c r="BK2208" i="44"/>
  <c r="BK2207" i="44"/>
  <c r="BK2206" i="44"/>
  <c r="BK2205" i="44"/>
  <c r="BK2204" i="44"/>
  <c r="BK2203" i="44"/>
  <c r="BK2202" i="44"/>
  <c r="BK2201" i="44"/>
  <c r="BK2200" i="44"/>
  <c r="BK2199" i="44"/>
  <c r="BK2198" i="44"/>
  <c r="BK2197" i="44"/>
  <c r="BK2196" i="44"/>
  <c r="BK2195" i="44"/>
  <c r="BK2194" i="44"/>
  <c r="BK2193" i="44"/>
  <c r="BK2192" i="44"/>
  <c r="BK2191" i="44"/>
  <c r="BK2190" i="44"/>
  <c r="BK2189" i="44"/>
  <c r="BK2188" i="44"/>
  <c r="BK2187" i="44"/>
  <c r="BK2186" i="44"/>
  <c r="BK2185" i="44"/>
  <c r="BK2184" i="44"/>
  <c r="BK2183" i="44"/>
  <c r="BK2182" i="44"/>
  <c r="BK2181" i="44"/>
  <c r="BK2180" i="44"/>
  <c r="BK2179" i="44"/>
  <c r="BK2178" i="44"/>
  <c r="BK2177" i="44"/>
  <c r="BK2176" i="44"/>
  <c r="BK2175" i="44"/>
  <c r="BK2174" i="44"/>
  <c r="BK2173" i="44"/>
  <c r="BK2172" i="44"/>
  <c r="BK2171" i="44"/>
  <c r="BK2170" i="44"/>
  <c r="BK2169" i="44"/>
  <c r="BK2168" i="44"/>
  <c r="BK2167" i="44"/>
  <c r="BK2166" i="44"/>
  <c r="BK2165" i="44"/>
  <c r="BK2164" i="44"/>
  <c r="BK2163" i="44"/>
  <c r="BK2162" i="44"/>
  <c r="BK2161" i="44"/>
  <c r="BK2160" i="44"/>
  <c r="BK2159" i="44"/>
  <c r="BK2158" i="44"/>
  <c r="BK2157" i="44"/>
  <c r="BK2156" i="44"/>
  <c r="BK2155" i="44"/>
  <c r="BK2154" i="44"/>
  <c r="BK2153" i="44"/>
  <c r="BK2152" i="44"/>
  <c r="BK2151" i="44"/>
  <c r="BK2150" i="44"/>
  <c r="BK2149" i="44"/>
  <c r="BK2148" i="44"/>
  <c r="BK2147" i="44"/>
  <c r="BK2146" i="44"/>
  <c r="BK2145" i="44"/>
  <c r="BK2144" i="44"/>
  <c r="BK2143" i="44"/>
  <c r="BK2142" i="44"/>
  <c r="BK2141" i="44"/>
  <c r="BK2140" i="44"/>
  <c r="BK2139" i="44"/>
  <c r="BK2138" i="44"/>
  <c r="BK2137" i="44"/>
  <c r="BK2136" i="44"/>
  <c r="BK2135" i="44"/>
  <c r="BK2134" i="44"/>
  <c r="BK2133" i="44"/>
  <c r="BK2132" i="44"/>
  <c r="BK2131" i="44"/>
  <c r="BK2130" i="44"/>
  <c r="BK2129" i="44"/>
  <c r="BK2128" i="44"/>
  <c r="BK2127" i="44"/>
  <c r="BK2126" i="44"/>
  <c r="BK2125" i="44"/>
  <c r="BK2124" i="44"/>
  <c r="BK2123" i="44"/>
  <c r="BK2122" i="44"/>
  <c r="BK2121" i="44"/>
  <c r="BK2120" i="44"/>
  <c r="BK2119" i="44"/>
  <c r="BK2118" i="44"/>
  <c r="BK2117" i="44"/>
  <c r="BK2116" i="44"/>
  <c r="BK2115" i="44"/>
  <c r="BK2114" i="44"/>
  <c r="BK2113" i="44"/>
  <c r="BK2112" i="44"/>
  <c r="BK2111" i="44"/>
  <c r="BK2110" i="44"/>
  <c r="BK2109" i="44"/>
  <c r="BK2108" i="44"/>
  <c r="BK2107" i="44"/>
  <c r="BK2106" i="44"/>
  <c r="BK2105" i="44"/>
  <c r="BK2104" i="44"/>
  <c r="BK2103" i="44"/>
  <c r="BK2102" i="44"/>
  <c r="BK2101" i="44"/>
  <c r="BK2100" i="44"/>
  <c r="BK2099" i="44"/>
  <c r="BK2098" i="44"/>
  <c r="BK2097" i="44"/>
  <c r="BK2096" i="44"/>
  <c r="BK2095" i="44"/>
  <c r="BK2094" i="44"/>
  <c r="BK2093" i="44"/>
  <c r="BK2092" i="44"/>
  <c r="BK2091" i="44"/>
  <c r="BK2090" i="44"/>
  <c r="BK2089" i="44"/>
  <c r="BK2088" i="44"/>
  <c r="BK2087" i="44"/>
  <c r="BK2086" i="44"/>
  <c r="BK2085" i="44"/>
  <c r="BK2084" i="44"/>
  <c r="BK2083" i="44"/>
  <c r="BK2082" i="44"/>
  <c r="BK2081" i="44"/>
  <c r="BK2080" i="44"/>
  <c r="BK2079" i="44"/>
  <c r="BK2078" i="44"/>
  <c r="BK2077" i="44"/>
  <c r="BK2076" i="44"/>
  <c r="BK2075" i="44"/>
  <c r="BK2074" i="44"/>
  <c r="BK2073" i="44"/>
  <c r="BK2072" i="44"/>
  <c r="BK2071" i="44"/>
  <c r="BK2070" i="44"/>
  <c r="BK2069" i="44"/>
  <c r="BK2068" i="44"/>
  <c r="BK2067" i="44"/>
  <c r="BK2066" i="44"/>
  <c r="BK2065" i="44"/>
  <c r="BK2064" i="44"/>
  <c r="BK2063" i="44"/>
  <c r="BK2062" i="44"/>
  <c r="BK2061" i="44"/>
  <c r="BK2060" i="44"/>
  <c r="BK2059" i="44"/>
  <c r="BK2058" i="44"/>
  <c r="BK2057" i="44"/>
  <c r="BK2056" i="44"/>
  <c r="BK2055" i="44"/>
  <c r="BK2054" i="44"/>
  <c r="BK2053" i="44"/>
  <c r="BK2052" i="44"/>
  <c r="BK2051" i="44"/>
  <c r="BK2050" i="44"/>
  <c r="BK2049" i="44"/>
  <c r="BK2048" i="44"/>
  <c r="BK2047" i="44"/>
  <c r="BK2046" i="44"/>
  <c r="BK2045" i="44"/>
  <c r="BK2044" i="44"/>
  <c r="BK2043" i="44"/>
  <c r="BK2042" i="44"/>
  <c r="BK2041" i="44"/>
  <c r="BK2040" i="44"/>
  <c r="BK2039" i="44"/>
  <c r="BK2038" i="44"/>
  <c r="BK2037" i="44"/>
  <c r="BK2036" i="44"/>
  <c r="BK2035" i="44"/>
  <c r="BK2034" i="44"/>
  <c r="BK2033" i="44"/>
  <c r="BK2032" i="44"/>
  <c r="BK2031" i="44"/>
  <c r="BK2030" i="44"/>
  <c r="BK2029" i="44"/>
  <c r="BK2028" i="44"/>
  <c r="BK2027" i="44"/>
  <c r="BK2026" i="44"/>
  <c r="BK2025" i="44"/>
  <c r="BK2024" i="44"/>
  <c r="BK2023" i="44"/>
  <c r="BK2022" i="44"/>
  <c r="BK2021" i="44"/>
  <c r="BK2020" i="44"/>
  <c r="BK2019" i="44"/>
  <c r="BK2018" i="44"/>
  <c r="BK2017" i="44"/>
  <c r="BK2016" i="44"/>
  <c r="BK2015" i="44"/>
  <c r="BK2014" i="44"/>
  <c r="BK2013" i="44"/>
  <c r="BK2012" i="44"/>
  <c r="BK2011" i="44"/>
  <c r="BK2010" i="44"/>
  <c r="BK2009" i="44"/>
  <c r="BK2008" i="44"/>
  <c r="BK2007" i="44"/>
  <c r="BK2006" i="44"/>
  <c r="BK2005" i="44"/>
  <c r="BK2004" i="44"/>
  <c r="BK2003" i="44"/>
  <c r="BK2002" i="44"/>
  <c r="BK2001" i="44"/>
  <c r="BK2000" i="44"/>
  <c r="BK1999" i="44"/>
  <c r="BK1998" i="44"/>
  <c r="BK1997" i="44"/>
  <c r="BK1996" i="44"/>
  <c r="BK1995" i="44"/>
  <c r="BK1994" i="44"/>
  <c r="BK1993" i="44"/>
  <c r="BK1992" i="44"/>
  <c r="BK1991" i="44"/>
  <c r="BK1990" i="44"/>
  <c r="BK1989" i="44"/>
  <c r="BK1988" i="44"/>
  <c r="BK1987" i="44"/>
  <c r="BK1986" i="44"/>
  <c r="BK1985" i="44"/>
  <c r="BK1984" i="44"/>
  <c r="BK1983" i="44"/>
  <c r="BK1982" i="44"/>
  <c r="BK1981" i="44"/>
  <c r="BK1980" i="44"/>
  <c r="BK1979" i="44"/>
  <c r="BK1978" i="44"/>
  <c r="BK1977" i="44"/>
  <c r="BK1976" i="44"/>
  <c r="BK1975" i="44"/>
  <c r="BK1974" i="44"/>
  <c r="BK1973" i="44"/>
  <c r="BK1972" i="44"/>
  <c r="BK1971" i="44"/>
  <c r="BK1970" i="44"/>
  <c r="BK1969" i="44"/>
  <c r="BK1968" i="44"/>
  <c r="BK1967" i="44"/>
  <c r="BK1966" i="44"/>
  <c r="BK1965" i="44"/>
  <c r="BK1964" i="44"/>
  <c r="BK1963" i="44"/>
  <c r="BK1962" i="44"/>
  <c r="BK1961" i="44"/>
  <c r="BK1960" i="44"/>
  <c r="BK1959" i="44"/>
  <c r="BK1958" i="44"/>
  <c r="BK1957" i="44"/>
  <c r="BK1956" i="44"/>
  <c r="BK1955" i="44"/>
  <c r="BK1954" i="44"/>
  <c r="BK1953" i="44"/>
  <c r="BK1952" i="44"/>
  <c r="BK1951" i="44"/>
  <c r="BK1950" i="44"/>
  <c r="BK1949" i="44"/>
  <c r="BK1948" i="44"/>
  <c r="BK1947" i="44"/>
  <c r="BK1946" i="44"/>
  <c r="BK1945" i="44"/>
  <c r="BK1944" i="44"/>
  <c r="BK1943" i="44"/>
  <c r="BK1942" i="44"/>
  <c r="BK1941" i="44"/>
  <c r="BK1940" i="44"/>
  <c r="BK1939" i="44"/>
  <c r="BK1938" i="44"/>
  <c r="BK1937" i="44"/>
  <c r="BK1936" i="44"/>
  <c r="BK1935" i="44"/>
  <c r="BK1934" i="44"/>
  <c r="BK1933" i="44"/>
  <c r="BK1932" i="44"/>
  <c r="BK1931" i="44"/>
  <c r="BK1930" i="44"/>
  <c r="BK1929" i="44"/>
  <c r="BK1928" i="44"/>
  <c r="BK1927" i="44"/>
  <c r="BK1926" i="44"/>
  <c r="BK1925" i="44"/>
  <c r="BK1924" i="44"/>
  <c r="BK1923" i="44"/>
  <c r="BK1922" i="44"/>
  <c r="BK1921" i="44"/>
  <c r="BK1920" i="44"/>
  <c r="BK1919" i="44"/>
  <c r="BK1918" i="44"/>
  <c r="BK1917" i="44"/>
  <c r="BK1916" i="44"/>
  <c r="BK1915" i="44"/>
  <c r="BK1914" i="44"/>
  <c r="BK1913" i="44"/>
  <c r="BK1912" i="44"/>
  <c r="BK1911" i="44"/>
  <c r="BK1910" i="44"/>
  <c r="BK1909" i="44"/>
  <c r="BK1908" i="44"/>
  <c r="BK1907" i="44"/>
  <c r="BK1906" i="44"/>
  <c r="BK1905" i="44"/>
  <c r="BK1904" i="44"/>
  <c r="BK1903" i="44"/>
  <c r="BK1902" i="44"/>
  <c r="BK1901" i="44"/>
  <c r="BK1900" i="44"/>
  <c r="BK1899" i="44"/>
  <c r="BK1898" i="44"/>
  <c r="BK1897" i="44"/>
  <c r="BK1896" i="44"/>
  <c r="BK1895" i="44"/>
  <c r="BK1894" i="44"/>
  <c r="BK1893" i="44"/>
  <c r="BK1892" i="44"/>
  <c r="BK1891" i="44"/>
  <c r="BK1890" i="44"/>
  <c r="BK1889" i="44"/>
  <c r="BK1888" i="44"/>
  <c r="BK1887" i="44"/>
  <c r="BK1886" i="44"/>
  <c r="BK1885" i="44"/>
  <c r="BK1884" i="44"/>
  <c r="BK1883" i="44"/>
  <c r="BK1882" i="44"/>
  <c r="BK1881" i="44"/>
  <c r="BK1880" i="44"/>
  <c r="BK1879" i="44"/>
  <c r="BK1878" i="44"/>
  <c r="BK1877" i="44"/>
  <c r="BK1876" i="44"/>
  <c r="BK1875" i="44"/>
  <c r="BK1874" i="44"/>
  <c r="BK1873" i="44"/>
  <c r="BK1872" i="44"/>
  <c r="BK1871" i="44"/>
  <c r="BK1870" i="44"/>
  <c r="BK1869" i="44"/>
  <c r="BK1868" i="44"/>
  <c r="BK1867" i="44"/>
  <c r="BK1866" i="44"/>
  <c r="BK1865" i="44"/>
  <c r="BK1864" i="44"/>
  <c r="BK1863" i="44"/>
  <c r="BK1862" i="44"/>
  <c r="BK1861" i="44"/>
  <c r="BK1860" i="44"/>
  <c r="BK1859" i="44"/>
  <c r="BK1858" i="44"/>
  <c r="BK1857" i="44"/>
  <c r="BK1856" i="44"/>
  <c r="BK1855" i="44"/>
  <c r="BK1854" i="44"/>
  <c r="BK1853" i="44"/>
  <c r="BK1852" i="44"/>
  <c r="BK1851" i="44"/>
  <c r="BK1850" i="44"/>
  <c r="BK1849" i="44"/>
  <c r="BK1848" i="44"/>
  <c r="BK1847" i="44"/>
  <c r="BK1846" i="44"/>
  <c r="BK1845" i="44"/>
  <c r="BK1844" i="44"/>
  <c r="BK1843" i="44"/>
  <c r="BK1842" i="44"/>
  <c r="BK1841" i="44"/>
  <c r="BK1840" i="44"/>
  <c r="BK1839" i="44"/>
  <c r="BK1838" i="44"/>
  <c r="BK1837" i="44"/>
  <c r="BK1836" i="44"/>
  <c r="BK1835" i="44"/>
  <c r="BK1834" i="44"/>
  <c r="BK1833" i="44"/>
  <c r="BK1832" i="44"/>
  <c r="BK1831" i="44"/>
  <c r="BK1830" i="44"/>
  <c r="BK1829" i="44"/>
  <c r="BK1828" i="44"/>
  <c r="BK1827" i="44"/>
  <c r="BK1826" i="44"/>
  <c r="BK1825" i="44"/>
  <c r="BK1824" i="44"/>
  <c r="BK1823" i="44"/>
  <c r="BK1822" i="44"/>
  <c r="BK1821" i="44"/>
  <c r="BK1820" i="44"/>
  <c r="BK1819" i="44"/>
  <c r="BK1818" i="44"/>
  <c r="BK1817" i="44"/>
  <c r="BK1816" i="44"/>
  <c r="BK1815" i="44"/>
  <c r="BK1814" i="44"/>
  <c r="BK1813" i="44"/>
  <c r="BK1812" i="44"/>
  <c r="BK1811" i="44"/>
  <c r="BK1810" i="44"/>
  <c r="BK1809" i="44"/>
  <c r="BK1808" i="44"/>
  <c r="BK1807" i="44"/>
  <c r="BK1806" i="44"/>
  <c r="BK1805" i="44"/>
  <c r="BK1804" i="44"/>
  <c r="BK1803" i="44"/>
  <c r="BK1802" i="44"/>
  <c r="BK1801" i="44"/>
  <c r="BK1800" i="44"/>
  <c r="BK1799" i="44"/>
  <c r="BK1798" i="44"/>
  <c r="BK1797" i="44"/>
  <c r="BK1796" i="44"/>
  <c r="BK1795" i="44"/>
  <c r="BK1794" i="44"/>
  <c r="BK1793" i="44"/>
  <c r="BK1792" i="44"/>
  <c r="BK1791" i="44"/>
  <c r="BK1790" i="44"/>
  <c r="BK1789" i="44"/>
  <c r="BK1788" i="44"/>
  <c r="BK1787" i="44"/>
  <c r="BK1786" i="44"/>
  <c r="BK1785" i="44"/>
  <c r="BK1784" i="44"/>
  <c r="BK1783" i="44"/>
  <c r="BK1782" i="44"/>
  <c r="BK1781" i="44"/>
  <c r="BK1780" i="44"/>
  <c r="BK1779" i="44"/>
  <c r="BK1778" i="44"/>
  <c r="BK1777" i="44"/>
  <c r="BK1776" i="44"/>
  <c r="BK1775" i="44"/>
  <c r="BK1774" i="44"/>
  <c r="BK1773" i="44"/>
  <c r="BK1772" i="44"/>
  <c r="BK1771" i="44"/>
  <c r="BK1770" i="44"/>
  <c r="BK1769" i="44"/>
  <c r="BK1768" i="44"/>
  <c r="BK1767" i="44"/>
  <c r="BK1766" i="44"/>
  <c r="BK1765" i="44"/>
  <c r="BK1764" i="44"/>
  <c r="BK1763" i="44"/>
  <c r="BK1762" i="44"/>
  <c r="BK1761" i="44"/>
  <c r="BK1760" i="44"/>
  <c r="BK1759" i="44"/>
  <c r="BK1758" i="44"/>
  <c r="BK1757" i="44"/>
  <c r="BK1756" i="44"/>
  <c r="BK1755" i="44"/>
  <c r="BK1754" i="44"/>
  <c r="BK1753" i="44"/>
  <c r="BK1752" i="44"/>
  <c r="BK1751" i="44"/>
  <c r="BK1750" i="44"/>
  <c r="BK1749" i="44"/>
  <c r="BK1748" i="44"/>
  <c r="BK1747" i="44"/>
  <c r="BK1746" i="44"/>
  <c r="BK1745" i="44"/>
  <c r="BK1744" i="44"/>
  <c r="BK1743" i="44"/>
  <c r="BK1742" i="44"/>
  <c r="BK1741" i="44"/>
  <c r="BK1740" i="44"/>
  <c r="BK1739" i="44"/>
  <c r="BK1738" i="44"/>
  <c r="BK1737" i="44"/>
  <c r="BK1736" i="44"/>
  <c r="BK1735" i="44"/>
  <c r="BK1734" i="44"/>
  <c r="BK1733" i="44"/>
  <c r="BK1732" i="44"/>
  <c r="BK1731" i="44"/>
  <c r="BK1730" i="44"/>
  <c r="BK1729" i="44"/>
  <c r="BK1728" i="44"/>
  <c r="BK1727" i="44"/>
  <c r="BK1726" i="44"/>
  <c r="BK1725" i="44"/>
  <c r="BK1724" i="44"/>
  <c r="BK1723" i="44"/>
  <c r="BK1722" i="44"/>
  <c r="BK1721" i="44"/>
  <c r="BK1720" i="44"/>
  <c r="BK1719" i="44"/>
  <c r="BK1718" i="44"/>
  <c r="BK1717" i="44"/>
  <c r="BK1716" i="44"/>
  <c r="BK1715" i="44"/>
  <c r="BK1714" i="44"/>
  <c r="BK1713" i="44"/>
  <c r="BK1712" i="44"/>
  <c r="BK1711" i="44"/>
  <c r="BK1710" i="44"/>
  <c r="BK1709" i="44"/>
  <c r="BK1708" i="44"/>
  <c r="BK1707" i="44"/>
  <c r="BK1706" i="44"/>
  <c r="BK1705" i="44"/>
  <c r="BK1704" i="44"/>
  <c r="BK1703" i="44"/>
  <c r="BK1702" i="44"/>
  <c r="BK1701" i="44"/>
  <c r="BK1700" i="44"/>
  <c r="BK1699" i="44"/>
  <c r="BK1698" i="44"/>
  <c r="BK1697" i="44"/>
  <c r="BK1696" i="44"/>
  <c r="BK1695" i="44"/>
  <c r="BK1694" i="44"/>
  <c r="BK1693" i="44"/>
  <c r="BK1692" i="44"/>
  <c r="BK1691" i="44"/>
  <c r="BK1690" i="44"/>
  <c r="BK1689" i="44"/>
  <c r="BK1688" i="44"/>
  <c r="BK1687" i="44"/>
  <c r="BK1686" i="44"/>
  <c r="BK1685" i="44"/>
  <c r="BK1684" i="44"/>
  <c r="BK1683" i="44"/>
  <c r="BK1682" i="44"/>
  <c r="BK1681" i="44"/>
  <c r="BK1680" i="44"/>
  <c r="BK1679" i="44"/>
  <c r="BK1678" i="44"/>
  <c r="BK1677" i="44"/>
  <c r="BK1676" i="44"/>
  <c r="BK1675" i="44"/>
  <c r="BK1674" i="44"/>
  <c r="BK1673" i="44"/>
  <c r="BK1672" i="44"/>
  <c r="BK1671" i="44"/>
  <c r="BK1670" i="44"/>
  <c r="BK1669" i="44"/>
  <c r="BK1668" i="44"/>
  <c r="BK1667" i="44"/>
  <c r="BK1666" i="44"/>
  <c r="BK1665" i="44"/>
  <c r="BK1664" i="44"/>
  <c r="BK1663" i="44"/>
  <c r="BK1662" i="44"/>
  <c r="BK1661" i="44"/>
  <c r="BK1660" i="44"/>
  <c r="BK1659" i="44"/>
  <c r="BK1658" i="44"/>
  <c r="BK1657" i="44"/>
  <c r="BK1656" i="44"/>
  <c r="BK1655" i="44"/>
  <c r="BK1654" i="44"/>
  <c r="BK1653" i="44"/>
  <c r="BK1652" i="44"/>
  <c r="BK1651" i="44"/>
  <c r="BK1650" i="44"/>
  <c r="BK1649" i="44"/>
  <c r="BK1648" i="44"/>
  <c r="BK1647" i="44"/>
  <c r="BK1646" i="44"/>
  <c r="BK1645" i="44"/>
  <c r="BK1644" i="44"/>
  <c r="BK1643" i="44"/>
  <c r="BK1642" i="44"/>
  <c r="BK1641" i="44"/>
  <c r="BK1640" i="44"/>
  <c r="BK1639" i="44"/>
  <c r="BK1638" i="44"/>
  <c r="BK1637" i="44"/>
  <c r="BK1636" i="44"/>
  <c r="BK1635" i="44"/>
  <c r="BK1634" i="44"/>
  <c r="BK1633" i="44"/>
  <c r="BK1632" i="44"/>
  <c r="BK1631" i="44"/>
  <c r="BK1630" i="44"/>
  <c r="BK1629" i="44"/>
  <c r="BK1628" i="44"/>
  <c r="BK1627" i="44"/>
  <c r="BK1626" i="44"/>
  <c r="BK1625" i="44"/>
  <c r="BK1624" i="44"/>
  <c r="BK1623" i="44"/>
  <c r="BK1622" i="44"/>
  <c r="BK1621" i="44"/>
  <c r="BK1620" i="44"/>
  <c r="BK1619" i="44"/>
  <c r="BK1618" i="44"/>
  <c r="BK1617" i="44"/>
  <c r="BK1616" i="44"/>
  <c r="BK1615" i="44"/>
  <c r="BK1614" i="44"/>
  <c r="BK1613" i="44"/>
  <c r="BK1612" i="44"/>
  <c r="BK1611" i="44"/>
  <c r="BK1610" i="44"/>
  <c r="BK1609" i="44"/>
  <c r="BK1608" i="44"/>
  <c r="BK1607" i="44"/>
  <c r="BK1606" i="44"/>
  <c r="BK1605" i="44"/>
  <c r="BK1604" i="44"/>
  <c r="BK1603" i="44"/>
  <c r="BK1602" i="44"/>
  <c r="BK1601" i="44"/>
  <c r="BK1600" i="44"/>
  <c r="BK1599" i="44"/>
  <c r="BK1598" i="44"/>
  <c r="BK1597" i="44"/>
  <c r="BK1596" i="44"/>
  <c r="BK1595" i="44"/>
  <c r="BK1594" i="44"/>
  <c r="BK1593" i="44"/>
  <c r="BK1592" i="44"/>
  <c r="BK1591" i="44"/>
  <c r="BK1590" i="44"/>
  <c r="BK1589" i="44"/>
  <c r="BK1588" i="44"/>
  <c r="BK1587" i="44"/>
  <c r="BK1586" i="44"/>
  <c r="BK1585" i="44"/>
  <c r="BK1584" i="44"/>
  <c r="BK1583" i="44"/>
  <c r="BK1582" i="44"/>
  <c r="BK1581" i="44"/>
  <c r="BK1580" i="44"/>
  <c r="BK1579" i="44"/>
  <c r="BK1578" i="44"/>
  <c r="BK1577" i="44"/>
  <c r="BK1576" i="44"/>
  <c r="BK1575" i="44"/>
  <c r="BK1574" i="44"/>
  <c r="BK1573" i="44"/>
  <c r="BK1572" i="44"/>
  <c r="BK1571" i="44"/>
  <c r="BK1570" i="44"/>
  <c r="BK1569" i="44"/>
  <c r="BK1568" i="44"/>
  <c r="BK1567" i="44"/>
  <c r="BK1566" i="44"/>
  <c r="BK1565" i="44"/>
  <c r="BK1564" i="44"/>
  <c r="BK1563" i="44"/>
  <c r="BK1562" i="44"/>
  <c r="BK1561" i="44"/>
  <c r="BK1560" i="44"/>
  <c r="BK1559" i="44"/>
  <c r="BK1558" i="44"/>
  <c r="BK1557" i="44"/>
  <c r="BK1556" i="44"/>
  <c r="BK1555" i="44"/>
  <c r="BK1554" i="44"/>
  <c r="BK1553" i="44"/>
  <c r="BK1552" i="44"/>
  <c r="BK1551" i="44"/>
  <c r="BK1550" i="44"/>
  <c r="BK1549" i="44"/>
  <c r="BK1548" i="44"/>
  <c r="BK1547" i="44"/>
  <c r="BK1546" i="44"/>
  <c r="BK1545" i="44"/>
  <c r="BK1544" i="44"/>
  <c r="BK1543" i="44"/>
  <c r="BK1542" i="44"/>
  <c r="BK1541" i="44"/>
  <c r="BK1540" i="44"/>
  <c r="BK1539" i="44"/>
  <c r="BK1538" i="44"/>
  <c r="BK1537" i="44"/>
  <c r="BK1536" i="44"/>
  <c r="BK1535" i="44"/>
  <c r="BK1534" i="44"/>
  <c r="BK1533" i="44"/>
  <c r="BK1532" i="44"/>
  <c r="BK1531" i="44"/>
  <c r="BK1530" i="44"/>
  <c r="BK1529" i="44"/>
  <c r="BK1528" i="44"/>
  <c r="BK1527" i="44"/>
  <c r="BK1526" i="44"/>
  <c r="BK1525" i="44"/>
  <c r="BK1524" i="44"/>
  <c r="BK1523" i="44"/>
  <c r="BK1522" i="44"/>
  <c r="BK1521" i="44"/>
  <c r="BK1520" i="44"/>
  <c r="BK1519" i="44"/>
  <c r="BK1518" i="44"/>
  <c r="BK1517" i="44"/>
  <c r="BK1516" i="44"/>
  <c r="BK1515" i="44"/>
  <c r="BK1514" i="44"/>
  <c r="BK1513" i="44"/>
  <c r="BK1512" i="44"/>
  <c r="BK1511" i="44"/>
  <c r="BK1510" i="44"/>
  <c r="BK1509" i="44"/>
  <c r="BK1508" i="44"/>
  <c r="BK1507" i="44"/>
  <c r="BK1506" i="44"/>
  <c r="BK1505" i="44"/>
  <c r="BK1504" i="44"/>
  <c r="BK1503" i="44"/>
  <c r="BK1502" i="44"/>
  <c r="BK1501" i="44"/>
  <c r="BK1500" i="44"/>
  <c r="BK1499" i="44"/>
  <c r="BK1498" i="44"/>
  <c r="BK1497" i="44"/>
  <c r="BK1496" i="44"/>
  <c r="BK1495" i="44"/>
  <c r="BK1494" i="44"/>
  <c r="BK1493" i="44"/>
  <c r="BK1492" i="44"/>
  <c r="BK1491" i="44"/>
  <c r="BK1490" i="44"/>
  <c r="BK1489" i="44"/>
  <c r="BK1488" i="44"/>
  <c r="BK1487" i="44"/>
  <c r="BK1486" i="44"/>
  <c r="BK1485" i="44"/>
  <c r="BK1484" i="44"/>
  <c r="BK1483" i="44"/>
  <c r="BK1482" i="44"/>
  <c r="BK1481" i="44"/>
  <c r="BK1480" i="44"/>
  <c r="BK1479" i="44"/>
  <c r="BK1478" i="44"/>
  <c r="BK1477" i="44"/>
  <c r="BK1476" i="44"/>
  <c r="BK1475" i="44"/>
  <c r="BK1474" i="44"/>
  <c r="BK1473" i="44"/>
  <c r="BK1472" i="44"/>
  <c r="BK1471" i="44"/>
  <c r="BK1470" i="44"/>
  <c r="BK1469" i="44"/>
  <c r="BK1468" i="44"/>
  <c r="BK1467" i="44"/>
  <c r="BK1466" i="44"/>
  <c r="BK1465" i="44"/>
  <c r="BK1464" i="44"/>
  <c r="BK1463" i="44"/>
  <c r="BK1462" i="44"/>
  <c r="BK1461" i="44"/>
  <c r="BK1460" i="44"/>
  <c r="BK1459" i="44"/>
  <c r="BK1458" i="44"/>
  <c r="BK1457" i="44"/>
  <c r="BK1456" i="44"/>
  <c r="BK1455" i="44"/>
  <c r="BK1454" i="44"/>
  <c r="BK1453" i="44"/>
  <c r="BK1452" i="44"/>
  <c r="BK1451" i="44"/>
  <c r="BK1450" i="44"/>
  <c r="BK1449" i="44"/>
  <c r="BK1448" i="44"/>
  <c r="BK1447" i="44"/>
  <c r="BK1446" i="44"/>
  <c r="BK1445" i="44"/>
  <c r="BK1444" i="44"/>
  <c r="BK1443" i="44"/>
  <c r="BK1442" i="44"/>
  <c r="BK1441" i="44"/>
  <c r="BK1440" i="44"/>
  <c r="BK1439" i="44"/>
  <c r="BK1438" i="44"/>
  <c r="BK1437" i="44"/>
  <c r="BK1436" i="44"/>
  <c r="BK1435" i="44"/>
  <c r="BK1434" i="44"/>
  <c r="BK1433" i="44"/>
  <c r="BK1432" i="44"/>
  <c r="BK1431" i="44"/>
  <c r="BK1430" i="44"/>
  <c r="BK1429" i="44"/>
  <c r="BK1428" i="44"/>
  <c r="BK1427" i="44"/>
  <c r="BK1426" i="44"/>
  <c r="BK1425" i="44"/>
  <c r="BK1424" i="44"/>
  <c r="BK1423" i="44"/>
  <c r="BK1422" i="44"/>
  <c r="BK1421" i="44"/>
  <c r="BK1420" i="44"/>
  <c r="BK1419" i="44"/>
  <c r="BK1418" i="44"/>
  <c r="BK1417" i="44"/>
  <c r="BK1416" i="44"/>
  <c r="BK1415" i="44"/>
  <c r="BK1414" i="44"/>
  <c r="BK1413" i="44"/>
  <c r="BK1412" i="44"/>
  <c r="BK1411" i="44"/>
  <c r="BK1410" i="44"/>
  <c r="BK1409" i="44"/>
  <c r="BK1408" i="44"/>
  <c r="BK1407" i="44"/>
  <c r="BK1406" i="44"/>
  <c r="BK1405" i="44"/>
  <c r="BK1404" i="44"/>
  <c r="BK1403" i="44"/>
  <c r="BK1402" i="44"/>
  <c r="BK1401" i="44"/>
  <c r="BK1400" i="44"/>
  <c r="BK1399" i="44"/>
  <c r="BK1398" i="44"/>
  <c r="BK1397" i="44"/>
  <c r="BK1396" i="44"/>
  <c r="BK1395" i="44"/>
  <c r="BK1394" i="44"/>
  <c r="BK1393" i="44"/>
  <c r="BK1392" i="44"/>
  <c r="BK1391" i="44"/>
  <c r="BK1390" i="44"/>
  <c r="BK1389" i="44"/>
  <c r="BK1388" i="44"/>
  <c r="BK1387" i="44"/>
  <c r="BK1386" i="44"/>
  <c r="BK1385" i="44"/>
  <c r="BK1384" i="44"/>
  <c r="BK1383" i="44"/>
  <c r="BK1382" i="44"/>
  <c r="BK1381" i="44"/>
  <c r="BK1380" i="44"/>
  <c r="BK1379" i="44"/>
  <c r="BK1378" i="44"/>
  <c r="BK1377" i="44"/>
  <c r="BK1376" i="44"/>
  <c r="BK1375" i="44"/>
  <c r="BK1374" i="44"/>
  <c r="BK1373" i="44"/>
  <c r="BK1372" i="44"/>
  <c r="BK1371" i="44"/>
  <c r="BK1370" i="44"/>
  <c r="BK1369" i="44"/>
  <c r="BK1368" i="44"/>
  <c r="BK1367" i="44"/>
  <c r="BK1366" i="44"/>
  <c r="BK1365" i="44"/>
  <c r="BK1364" i="44"/>
  <c r="BK1363" i="44"/>
  <c r="BK1362" i="44"/>
  <c r="BK1361" i="44"/>
  <c r="BK1360" i="44"/>
  <c r="BK1359" i="44"/>
  <c r="BK1358" i="44"/>
  <c r="BK1357" i="44"/>
  <c r="BK1356" i="44"/>
  <c r="BK1355" i="44"/>
  <c r="BK1354" i="44"/>
  <c r="BK1353" i="44"/>
  <c r="BK1352" i="44"/>
  <c r="BK1351" i="44"/>
  <c r="BK1350" i="44"/>
  <c r="BK1349" i="44"/>
  <c r="BK1348" i="44"/>
  <c r="BK1347" i="44"/>
  <c r="BK1346" i="44"/>
  <c r="BK1345" i="44"/>
  <c r="BK1344" i="44"/>
  <c r="BK1343" i="44"/>
  <c r="BK1342" i="44"/>
  <c r="BK1341" i="44"/>
  <c r="BK1340" i="44"/>
  <c r="BK1339" i="44"/>
  <c r="BK1338" i="44"/>
  <c r="BK1337" i="44"/>
  <c r="BK1336" i="44"/>
  <c r="BK1335" i="44"/>
  <c r="BK1334" i="44"/>
  <c r="BK1333" i="44"/>
  <c r="BK1332" i="44"/>
  <c r="BK1331" i="44"/>
  <c r="BK1330" i="44"/>
  <c r="BK1329" i="44"/>
  <c r="BK1328" i="44"/>
  <c r="BK1327" i="44"/>
  <c r="BK1326" i="44"/>
  <c r="BK1325" i="44"/>
  <c r="BK1324" i="44"/>
  <c r="BK1323" i="44"/>
  <c r="BK1322" i="44"/>
  <c r="BK1321" i="44"/>
  <c r="BK1320" i="44"/>
  <c r="BK1319" i="44"/>
  <c r="BK1318" i="44"/>
  <c r="BK1317" i="44"/>
  <c r="BK1316" i="44"/>
  <c r="BK1315" i="44"/>
  <c r="BK1314" i="44"/>
  <c r="BK1313" i="44"/>
  <c r="BK1312" i="44"/>
  <c r="BK1311" i="44"/>
  <c r="BK1310" i="44"/>
  <c r="BK1309" i="44"/>
  <c r="BK1308" i="44"/>
  <c r="BK1307" i="44"/>
  <c r="BK1306" i="44"/>
  <c r="BK1305" i="44"/>
  <c r="BK1304" i="44"/>
  <c r="BK1303" i="44"/>
  <c r="BK1302" i="44"/>
  <c r="BK1301" i="44"/>
  <c r="BK1300" i="44"/>
  <c r="BK1299" i="44"/>
  <c r="BK1298" i="44"/>
  <c r="BK1297" i="44"/>
  <c r="BK1296" i="44"/>
  <c r="BK1295" i="44"/>
  <c r="BK1294" i="44"/>
  <c r="BK1293" i="44"/>
  <c r="BK1292" i="44"/>
  <c r="BK1291" i="44"/>
  <c r="BK1290" i="44"/>
  <c r="BK1289" i="44"/>
  <c r="BK1288" i="44"/>
  <c r="BK1287" i="44"/>
  <c r="BK1286" i="44"/>
  <c r="BK1285" i="44"/>
  <c r="BK1284" i="44"/>
  <c r="BK1283" i="44"/>
  <c r="BK1282" i="44"/>
  <c r="BK1281" i="44"/>
  <c r="BK1280" i="44"/>
  <c r="BK1279" i="44"/>
  <c r="BK1278" i="44"/>
  <c r="BK1277" i="44"/>
  <c r="BK1276" i="44"/>
  <c r="BK1275" i="44"/>
  <c r="BK1274" i="44"/>
  <c r="BK1273" i="44"/>
  <c r="BK1272" i="44"/>
  <c r="BK1271" i="44"/>
  <c r="BK1270" i="44"/>
  <c r="BK1269" i="44"/>
  <c r="BK1268" i="44"/>
  <c r="BK1267" i="44"/>
  <c r="BK1266" i="44"/>
  <c r="BK1265" i="44"/>
  <c r="BK1264" i="44"/>
  <c r="BK1263" i="44"/>
  <c r="BK1262" i="44"/>
  <c r="BK1261" i="44"/>
  <c r="BK1260" i="44"/>
  <c r="BK1259" i="44"/>
  <c r="BK1258" i="44"/>
  <c r="BK1257" i="44"/>
  <c r="BK1256" i="44"/>
  <c r="BK1255" i="44"/>
  <c r="BK1254" i="44"/>
  <c r="BK1253" i="44"/>
  <c r="BK1252" i="44"/>
  <c r="BK1251" i="44"/>
  <c r="BK1250" i="44"/>
  <c r="BK1249" i="44"/>
  <c r="BK1248" i="44"/>
  <c r="BK1247" i="44"/>
  <c r="BK1246" i="44"/>
  <c r="BK1245" i="44"/>
  <c r="BK1244" i="44"/>
  <c r="BK1243" i="44"/>
  <c r="BK1242" i="44"/>
  <c r="BK1241" i="44"/>
  <c r="BK1240" i="44"/>
  <c r="BK1239" i="44"/>
  <c r="BK1238" i="44"/>
  <c r="BK1237" i="44"/>
  <c r="BK1236" i="44"/>
  <c r="BK1235" i="44"/>
  <c r="BK1234" i="44"/>
  <c r="BK1233" i="44"/>
  <c r="BK1232" i="44"/>
  <c r="BK1231" i="44"/>
  <c r="BK1230" i="44"/>
  <c r="BK1229" i="44"/>
  <c r="BK1228" i="44"/>
  <c r="BK1227" i="44"/>
  <c r="BK1226" i="44"/>
  <c r="BK1225" i="44"/>
  <c r="BK1224" i="44"/>
  <c r="BK1223" i="44"/>
  <c r="BK1222" i="44"/>
  <c r="BK1221" i="44"/>
  <c r="BK1220" i="44"/>
  <c r="BK1219" i="44"/>
  <c r="BK1218" i="44"/>
  <c r="BK1217" i="44"/>
  <c r="BK1216" i="44"/>
  <c r="BK1215" i="44"/>
  <c r="BK1214" i="44"/>
  <c r="BK1213" i="44"/>
  <c r="BK1212" i="44"/>
  <c r="BK1211" i="44"/>
  <c r="BK1210" i="44"/>
  <c r="BK1209" i="44"/>
  <c r="BK1208" i="44"/>
  <c r="BK1207" i="44"/>
  <c r="BK1206" i="44"/>
  <c r="BK1205" i="44"/>
  <c r="BK1204" i="44"/>
  <c r="BK1203" i="44"/>
  <c r="BK1202" i="44"/>
  <c r="BK1201" i="44"/>
  <c r="BK1200" i="44"/>
  <c r="BK1199" i="44"/>
  <c r="BK1198" i="44"/>
  <c r="BK1197" i="44"/>
  <c r="BK1196" i="44"/>
  <c r="BK1195" i="44"/>
  <c r="BK1194" i="44"/>
  <c r="BK1193" i="44"/>
  <c r="BK1192" i="44"/>
  <c r="BK1191" i="44"/>
  <c r="BK1190" i="44"/>
  <c r="BK1189" i="44"/>
  <c r="BK1188" i="44"/>
  <c r="BK1187" i="44"/>
  <c r="BK1186" i="44"/>
  <c r="BK1185" i="44"/>
  <c r="BK1184" i="44"/>
  <c r="BK1183" i="44"/>
  <c r="BK1182" i="44"/>
  <c r="BK1181" i="44"/>
  <c r="BK1180" i="44"/>
  <c r="BK1179" i="44"/>
  <c r="BK1178" i="44"/>
  <c r="BK1177" i="44"/>
  <c r="BK1176" i="44"/>
  <c r="BK1175" i="44"/>
  <c r="BK1174" i="44"/>
  <c r="BK1173" i="44"/>
  <c r="BK1172" i="44"/>
  <c r="BK1171" i="44"/>
  <c r="BK1170" i="44"/>
  <c r="BK1169" i="44"/>
  <c r="BK1168" i="44"/>
  <c r="BK1167" i="44"/>
  <c r="BK1166" i="44"/>
  <c r="BK1165" i="44"/>
  <c r="BK1164" i="44"/>
  <c r="BK1163" i="44"/>
  <c r="BK1162" i="44"/>
  <c r="BK1161" i="44"/>
  <c r="BK1160" i="44"/>
  <c r="BK1159" i="44"/>
  <c r="BK1158" i="44"/>
  <c r="BK1157" i="44"/>
  <c r="BK1156" i="44"/>
  <c r="BK1155" i="44"/>
  <c r="BK1154" i="44"/>
  <c r="BK1153" i="44"/>
  <c r="BK1152" i="44"/>
  <c r="BK1151" i="44"/>
  <c r="BK1150" i="44"/>
  <c r="BK1149" i="44"/>
  <c r="BK1148" i="44"/>
  <c r="BK1147" i="44"/>
  <c r="BK1146" i="44"/>
  <c r="BK1145" i="44"/>
  <c r="BK1144" i="44"/>
  <c r="BK1143" i="44"/>
  <c r="BK1142" i="44"/>
  <c r="BK1141" i="44"/>
  <c r="BK1140" i="44"/>
  <c r="BK1139" i="44"/>
  <c r="BK1138" i="44"/>
  <c r="BK1137" i="44"/>
  <c r="BK1136" i="44"/>
  <c r="BK1135" i="44"/>
  <c r="BK1134" i="44"/>
  <c r="BK1133" i="44"/>
  <c r="BK1132" i="44"/>
  <c r="BK1131" i="44"/>
  <c r="BK1130" i="44"/>
  <c r="BK1129" i="44"/>
  <c r="BK1128" i="44"/>
  <c r="BK1127" i="44"/>
  <c r="BK1126" i="44"/>
  <c r="BK1125" i="44"/>
  <c r="BK1124" i="44"/>
  <c r="BK1123" i="44"/>
  <c r="BK1122" i="44"/>
  <c r="BK1121" i="44"/>
  <c r="BK1120" i="44"/>
  <c r="BK1119" i="44"/>
  <c r="BK1118" i="44"/>
  <c r="BK1117" i="44"/>
  <c r="BK1116" i="44"/>
  <c r="BK1115" i="44"/>
  <c r="BK1114" i="44"/>
  <c r="BK1113" i="44"/>
  <c r="BK1112" i="44"/>
  <c r="BK1111" i="44"/>
  <c r="BK1110" i="44"/>
  <c r="BK1109" i="44"/>
  <c r="BK1108" i="44"/>
  <c r="BK1107" i="44"/>
  <c r="BK1106" i="44"/>
  <c r="BK1105" i="44"/>
  <c r="BK1104" i="44"/>
  <c r="BK1103" i="44"/>
  <c r="BK1102" i="44"/>
  <c r="BK1101" i="44"/>
  <c r="BK1100" i="44"/>
  <c r="BK1099" i="44"/>
  <c r="BK1098" i="44"/>
  <c r="BK1097" i="44"/>
  <c r="BK1096" i="44"/>
  <c r="BK1095" i="44"/>
  <c r="BK1094" i="44"/>
  <c r="BK1093" i="44"/>
  <c r="BK1092" i="44"/>
  <c r="BK1091" i="44"/>
  <c r="BK1090" i="44"/>
  <c r="BK1089" i="44"/>
  <c r="BK1088" i="44"/>
  <c r="BK1087" i="44"/>
  <c r="BK1086" i="44"/>
  <c r="BK1085" i="44"/>
  <c r="BK1084" i="44"/>
  <c r="BK1083" i="44"/>
  <c r="BK1082" i="44"/>
  <c r="BK1081" i="44"/>
  <c r="BK1080" i="44"/>
  <c r="BK1079" i="44"/>
  <c r="BK1078" i="44"/>
  <c r="BK1077" i="44"/>
  <c r="BK1076" i="44"/>
  <c r="BK1075" i="44"/>
  <c r="BK1074" i="44"/>
  <c r="BK1073" i="44"/>
  <c r="BK1072" i="44"/>
  <c r="BK1071" i="44"/>
  <c r="BK1070" i="44"/>
  <c r="BK1069" i="44"/>
  <c r="BK1068" i="44"/>
  <c r="BK1067" i="44"/>
  <c r="BK1066" i="44"/>
  <c r="BK1065" i="44"/>
  <c r="BK1064" i="44"/>
  <c r="BK1063" i="44"/>
  <c r="BK1062" i="44"/>
  <c r="BK1061" i="44"/>
  <c r="BK1060" i="44"/>
  <c r="BK1059" i="44"/>
  <c r="BK1058" i="44"/>
  <c r="BK1057" i="44"/>
  <c r="BK1056" i="44"/>
  <c r="BK1055" i="44"/>
  <c r="BK1054" i="44"/>
  <c r="BK1053" i="44"/>
  <c r="BK1052" i="44"/>
  <c r="BK1051" i="44"/>
  <c r="BK1050" i="44"/>
  <c r="BK1049" i="44"/>
  <c r="BK1048" i="44"/>
  <c r="BK1047" i="44"/>
  <c r="BK1046" i="44"/>
  <c r="BK1045" i="44"/>
  <c r="BK1044" i="44"/>
  <c r="BK1043" i="44"/>
  <c r="BK1042" i="44"/>
  <c r="BK1041" i="44"/>
  <c r="BK1040" i="44"/>
  <c r="BK1039" i="44"/>
  <c r="BK1038" i="44"/>
  <c r="BK1037" i="44"/>
  <c r="BK1036" i="44"/>
  <c r="BK1035" i="44"/>
  <c r="BK1034" i="44"/>
  <c r="BK1033" i="44"/>
  <c r="BK1032" i="44"/>
  <c r="BK1031" i="44"/>
  <c r="BK1030" i="44"/>
  <c r="BK1029" i="44"/>
  <c r="BK1028" i="44"/>
  <c r="BK1027" i="44"/>
  <c r="BK1026" i="44"/>
  <c r="BK1025" i="44"/>
  <c r="BK1024" i="44"/>
  <c r="BK1023" i="44"/>
  <c r="BK1022" i="44"/>
  <c r="BK1021" i="44"/>
  <c r="BK1020" i="44"/>
  <c r="BK1019" i="44"/>
  <c r="BK1018" i="44"/>
  <c r="BK1017" i="44"/>
  <c r="BK1016" i="44"/>
  <c r="BK1015" i="44"/>
  <c r="BK1014" i="44"/>
  <c r="BK1013" i="44"/>
  <c r="BK1012" i="44"/>
  <c r="BK1011" i="44"/>
  <c r="BK1010" i="44"/>
  <c r="BK1009" i="44"/>
  <c r="BK1008" i="44"/>
  <c r="BK1007" i="44"/>
  <c r="BK1006" i="44"/>
  <c r="BK1005" i="44"/>
  <c r="BK1004" i="44"/>
  <c r="BK1003" i="44"/>
  <c r="BK1002" i="44"/>
  <c r="BK1001" i="44"/>
  <c r="BK1000" i="44"/>
  <c r="BK999" i="44"/>
  <c r="BK998" i="44"/>
  <c r="BK997" i="44"/>
  <c r="BK996" i="44"/>
  <c r="BK995" i="44"/>
  <c r="BK994" i="44"/>
  <c r="BK993" i="44"/>
  <c r="BK992" i="44"/>
  <c r="BK991" i="44"/>
  <c r="BK990" i="44"/>
  <c r="BK989" i="44"/>
  <c r="BK988" i="44"/>
  <c r="BK987" i="44"/>
  <c r="BK986" i="44"/>
  <c r="BK985" i="44"/>
  <c r="BK984" i="44"/>
  <c r="BK983" i="44"/>
  <c r="BK982" i="44"/>
  <c r="BK981" i="44"/>
  <c r="BK980" i="44"/>
  <c r="BK979" i="44"/>
  <c r="BK978" i="44"/>
  <c r="BK977" i="44"/>
  <c r="BK976" i="44"/>
  <c r="BK975" i="44"/>
  <c r="BK974" i="44"/>
  <c r="BK973" i="44"/>
  <c r="BK972" i="44"/>
  <c r="BK971" i="44"/>
  <c r="BK970" i="44"/>
  <c r="BK969" i="44"/>
  <c r="BK968" i="44"/>
  <c r="BK967" i="44"/>
  <c r="BK966" i="44"/>
  <c r="BK965" i="44"/>
  <c r="BK964" i="44"/>
  <c r="BK963" i="44"/>
  <c r="BK962" i="44"/>
  <c r="BK961" i="44"/>
  <c r="BK960" i="44"/>
  <c r="BK959" i="44"/>
  <c r="BK958" i="44"/>
  <c r="BK957" i="44"/>
  <c r="BK956" i="44"/>
  <c r="BK955" i="44"/>
  <c r="BK954" i="44"/>
  <c r="BK953" i="44"/>
  <c r="BK952" i="44"/>
  <c r="BK951" i="44"/>
  <c r="BK950" i="44"/>
  <c r="BK949" i="44"/>
  <c r="BK948" i="44"/>
  <c r="BK947" i="44"/>
  <c r="BK946" i="44"/>
  <c r="BK945" i="44"/>
  <c r="BK944" i="44"/>
  <c r="BK943" i="44"/>
  <c r="BK942" i="44"/>
  <c r="BK941" i="44"/>
  <c r="BK940" i="44"/>
  <c r="BK939" i="44"/>
  <c r="BK938" i="44"/>
  <c r="BK937" i="44"/>
  <c r="BK936" i="44"/>
  <c r="BK935" i="44"/>
  <c r="BK934" i="44"/>
  <c r="BK933" i="44"/>
  <c r="BK932" i="44"/>
  <c r="BK931" i="44"/>
  <c r="BK930" i="44"/>
  <c r="BK929" i="44"/>
  <c r="BK928" i="44"/>
  <c r="BK927" i="44"/>
  <c r="BK926" i="44"/>
  <c r="BK925" i="44"/>
  <c r="BK924" i="44"/>
  <c r="BK923" i="44"/>
  <c r="BK922" i="44"/>
  <c r="BK921" i="44"/>
  <c r="BK920" i="44"/>
  <c r="BK919" i="44"/>
  <c r="BK918" i="44"/>
  <c r="BK917" i="44"/>
  <c r="BK916" i="44"/>
  <c r="BK915" i="44"/>
  <c r="BK914" i="44"/>
  <c r="BK913" i="44"/>
  <c r="BK912" i="44"/>
  <c r="BK911" i="44"/>
  <c r="BK910" i="44"/>
  <c r="BK909" i="44"/>
  <c r="BK908" i="44"/>
  <c r="BK907" i="44"/>
  <c r="BK906" i="44"/>
  <c r="BK905" i="44"/>
  <c r="BK904" i="44"/>
  <c r="BK903" i="44"/>
  <c r="BK902" i="44"/>
  <c r="BK901" i="44"/>
  <c r="BK900" i="44"/>
  <c r="BK899" i="44"/>
  <c r="BK898" i="44"/>
  <c r="BK897" i="44"/>
  <c r="BK896" i="44"/>
  <c r="BK895" i="44"/>
  <c r="BK894" i="44"/>
  <c r="BK893" i="44"/>
  <c r="BK892" i="44"/>
  <c r="BK891" i="44"/>
  <c r="BK890" i="44"/>
  <c r="BK889" i="44"/>
  <c r="BK888" i="44"/>
  <c r="BK887" i="44"/>
  <c r="BK886" i="44"/>
  <c r="BK885" i="44"/>
  <c r="BK884" i="44"/>
  <c r="BK883" i="44"/>
  <c r="BK882" i="44"/>
  <c r="BK881" i="44"/>
  <c r="BK880" i="44"/>
  <c r="BK879" i="44"/>
  <c r="BK878" i="44"/>
  <c r="BK877" i="44"/>
  <c r="BK876" i="44"/>
  <c r="BK875" i="44"/>
  <c r="BK874" i="44"/>
  <c r="BK873" i="44"/>
  <c r="BK872" i="44"/>
  <c r="BK871" i="44"/>
  <c r="BK870" i="44"/>
  <c r="BK869" i="44"/>
  <c r="BK868" i="44"/>
  <c r="BK867" i="44"/>
  <c r="BK866" i="44"/>
  <c r="BK865" i="44"/>
  <c r="BK864" i="44"/>
  <c r="BK863" i="44"/>
  <c r="BK862" i="44"/>
  <c r="BK861" i="44"/>
  <c r="BK860" i="44"/>
  <c r="BK859" i="44"/>
  <c r="BK858" i="44"/>
  <c r="BK857" i="44"/>
  <c r="BK856" i="44"/>
  <c r="BK855" i="44"/>
  <c r="BK854" i="44"/>
  <c r="BK853" i="44"/>
  <c r="BK852" i="44"/>
  <c r="BK851" i="44"/>
  <c r="BK850" i="44"/>
  <c r="BK849" i="44"/>
  <c r="BK848" i="44"/>
  <c r="BK847" i="44"/>
  <c r="BK846" i="44"/>
  <c r="BK845" i="44"/>
  <c r="BK844" i="44"/>
  <c r="BK843" i="44"/>
  <c r="BK842" i="44"/>
  <c r="BK841" i="44"/>
  <c r="BK840" i="44"/>
  <c r="BK839" i="44"/>
  <c r="BK838" i="44"/>
  <c r="BK837" i="44"/>
  <c r="BK836" i="44"/>
  <c r="BK835" i="44"/>
  <c r="BK834" i="44"/>
  <c r="BK833" i="44"/>
  <c r="BK832" i="44"/>
  <c r="BK831" i="44"/>
  <c r="BK830" i="44"/>
  <c r="BK829" i="44"/>
  <c r="BK828" i="44"/>
  <c r="BK827" i="44"/>
  <c r="BK826" i="44"/>
  <c r="BK825" i="44"/>
  <c r="BK824" i="44"/>
  <c r="BK823" i="44"/>
  <c r="BK822" i="44"/>
  <c r="BK821" i="44"/>
  <c r="BK820" i="44"/>
  <c r="BK819" i="44"/>
  <c r="BK818" i="44"/>
  <c r="BK817" i="44"/>
  <c r="BK816" i="44"/>
  <c r="BK815" i="44"/>
  <c r="BK814" i="44"/>
  <c r="BK813" i="44"/>
  <c r="BK812" i="44"/>
  <c r="BK811" i="44"/>
  <c r="BK810" i="44"/>
  <c r="BK809" i="44"/>
  <c r="BK808" i="44"/>
  <c r="BK807" i="44"/>
  <c r="BK806" i="44"/>
  <c r="BK805" i="44"/>
  <c r="BK804" i="44"/>
  <c r="BK803" i="44"/>
  <c r="BK802" i="44"/>
  <c r="BK801" i="44"/>
  <c r="BK800" i="44"/>
  <c r="BK799" i="44"/>
  <c r="BK798" i="44"/>
  <c r="BK797" i="44"/>
  <c r="BK796" i="44"/>
  <c r="BK795" i="44"/>
  <c r="BK794" i="44"/>
  <c r="BK793" i="44"/>
  <c r="BK792" i="44"/>
  <c r="BK791" i="44"/>
  <c r="BK790" i="44"/>
  <c r="BK789" i="44"/>
  <c r="BK788" i="44"/>
  <c r="BK787" i="44"/>
  <c r="BK786" i="44"/>
  <c r="BK785" i="44"/>
  <c r="BK784" i="44"/>
  <c r="BK783" i="44"/>
  <c r="BK782" i="44"/>
  <c r="BK781" i="44"/>
  <c r="BK780" i="44"/>
  <c r="BK779" i="44"/>
  <c r="BK778" i="44"/>
  <c r="BK777" i="44"/>
  <c r="BK776" i="44"/>
  <c r="BK775" i="44"/>
  <c r="BK774" i="44"/>
  <c r="BK773" i="44"/>
  <c r="BK772" i="44"/>
  <c r="BK771" i="44"/>
  <c r="BK770" i="44"/>
  <c r="BK769" i="44"/>
  <c r="BK768" i="44"/>
  <c r="BK767" i="44"/>
  <c r="BK766" i="44"/>
  <c r="BK765" i="44"/>
  <c r="BK764" i="44"/>
  <c r="BK763" i="44"/>
  <c r="BK762" i="44"/>
  <c r="BK761" i="44"/>
  <c r="BK760" i="44"/>
  <c r="BK759" i="44"/>
  <c r="BK758" i="44"/>
  <c r="BK757" i="44"/>
  <c r="BK756" i="44"/>
  <c r="BK755" i="44"/>
  <c r="BK754" i="44"/>
  <c r="BK753" i="44"/>
  <c r="BK752" i="44"/>
  <c r="BK751" i="44"/>
  <c r="BK750" i="44"/>
  <c r="BK749" i="44"/>
  <c r="BK748" i="44"/>
  <c r="BK747" i="44"/>
  <c r="BK746" i="44"/>
  <c r="BK745" i="44"/>
  <c r="BK744" i="44"/>
  <c r="BK743" i="44"/>
  <c r="BK742" i="44"/>
  <c r="BK741" i="44"/>
  <c r="BK740" i="44"/>
  <c r="BK739" i="44"/>
  <c r="BK738" i="44"/>
  <c r="BK737" i="44"/>
  <c r="BK736" i="44"/>
  <c r="BK735" i="44"/>
  <c r="BK734" i="44"/>
  <c r="BK733" i="44"/>
  <c r="BK732" i="44"/>
  <c r="BK731" i="44"/>
  <c r="BK730" i="44"/>
  <c r="BK729" i="44"/>
  <c r="BK728" i="44"/>
  <c r="BK727" i="44"/>
  <c r="BK726" i="44"/>
  <c r="BK725" i="44"/>
  <c r="BK724" i="44"/>
  <c r="BK723" i="44"/>
  <c r="BK722" i="44"/>
  <c r="BK721" i="44"/>
  <c r="BK720" i="44"/>
  <c r="BK719" i="44"/>
  <c r="BK718" i="44"/>
  <c r="BK717" i="44"/>
  <c r="BK716" i="44"/>
  <c r="BK715" i="44"/>
  <c r="BK714" i="44"/>
  <c r="BK713" i="44"/>
  <c r="BK712" i="44"/>
  <c r="BK711" i="44"/>
  <c r="BK710" i="44"/>
  <c r="BK709" i="44"/>
  <c r="BK708" i="44"/>
  <c r="BK707" i="44"/>
  <c r="BK706" i="44"/>
  <c r="BK705" i="44"/>
  <c r="BK704" i="44"/>
  <c r="BK703" i="44"/>
  <c r="BK702" i="44"/>
  <c r="BK701" i="44"/>
  <c r="BK700" i="44"/>
  <c r="BK699" i="44"/>
  <c r="BK698" i="44"/>
  <c r="BK697" i="44"/>
  <c r="BK696" i="44"/>
  <c r="BK695" i="44"/>
  <c r="BK694" i="44"/>
  <c r="BK693" i="44"/>
  <c r="BK692" i="44"/>
  <c r="BK691" i="44"/>
  <c r="BK690" i="44"/>
  <c r="BK689" i="44"/>
  <c r="BK688" i="44"/>
  <c r="BK687" i="44"/>
  <c r="BK686" i="44"/>
  <c r="BK685" i="44"/>
  <c r="BK684" i="44"/>
  <c r="BK683" i="44"/>
  <c r="BK682" i="44"/>
  <c r="BK681" i="44"/>
  <c r="BK680" i="44"/>
  <c r="BK679" i="44"/>
  <c r="BK678" i="44"/>
  <c r="BK677" i="44"/>
  <c r="BK676" i="44"/>
  <c r="BK675" i="44"/>
  <c r="BK674" i="44"/>
  <c r="BK673" i="44"/>
  <c r="BK672" i="44"/>
  <c r="BK671" i="44"/>
  <c r="BK670" i="44"/>
  <c r="BK669" i="44"/>
  <c r="BK668" i="44"/>
  <c r="BK667" i="44"/>
  <c r="BK666" i="44"/>
  <c r="BK665" i="44"/>
  <c r="BK664" i="44"/>
  <c r="BK663" i="44"/>
  <c r="BK662" i="44"/>
  <c r="BK661" i="44"/>
  <c r="BK660" i="44"/>
  <c r="BK659" i="44"/>
  <c r="BK658" i="44"/>
  <c r="BK657" i="44"/>
  <c r="BK656" i="44"/>
  <c r="BK655" i="44"/>
  <c r="BK654" i="44"/>
  <c r="BK653" i="44"/>
  <c r="BK652" i="44"/>
  <c r="BK651" i="44"/>
  <c r="BK650" i="44"/>
  <c r="BK649" i="44"/>
  <c r="BK648" i="44"/>
  <c r="BK647" i="44"/>
  <c r="BK646" i="44"/>
  <c r="BK645" i="44"/>
  <c r="BK644" i="44"/>
  <c r="BK643" i="44"/>
  <c r="BK642" i="44"/>
  <c r="BK641" i="44"/>
  <c r="BK640" i="44"/>
  <c r="BK639" i="44"/>
  <c r="BK638" i="44"/>
  <c r="BK637" i="44"/>
  <c r="BK636" i="44"/>
  <c r="BK635" i="44"/>
  <c r="BK634" i="44"/>
  <c r="BK633" i="44"/>
  <c r="BK632" i="44"/>
  <c r="BK631" i="44"/>
  <c r="BK630" i="44"/>
  <c r="BK629" i="44"/>
  <c r="BK628" i="44"/>
  <c r="BK627" i="44"/>
  <c r="BK626" i="44"/>
  <c r="BK625" i="44"/>
  <c r="BK624" i="44"/>
  <c r="BK623" i="44"/>
  <c r="BK622" i="44"/>
  <c r="BK621" i="44"/>
  <c r="BK620" i="44"/>
  <c r="BK619" i="44"/>
  <c r="BK618" i="44"/>
  <c r="BK617" i="44"/>
  <c r="BK616" i="44"/>
  <c r="BK615" i="44"/>
  <c r="BK614" i="44"/>
  <c r="BK613" i="44"/>
  <c r="BK612" i="44"/>
  <c r="BK611" i="44"/>
  <c r="BK610" i="44"/>
  <c r="BK609" i="44"/>
  <c r="BK608" i="44"/>
  <c r="BK607" i="44"/>
  <c r="BK606" i="44"/>
  <c r="BK605" i="44"/>
  <c r="BK604" i="44"/>
  <c r="BK603" i="44"/>
  <c r="BK602" i="44"/>
  <c r="BK601" i="44"/>
  <c r="BK600" i="44"/>
  <c r="BK599" i="44"/>
  <c r="BK598" i="44"/>
  <c r="BK597" i="44"/>
  <c r="BK596" i="44"/>
  <c r="BK595" i="44"/>
  <c r="BK594" i="44"/>
  <c r="BK593" i="44"/>
  <c r="BK592" i="44"/>
  <c r="BK591" i="44"/>
  <c r="BK590" i="44"/>
  <c r="BK589" i="44"/>
  <c r="BK588" i="44"/>
  <c r="BK587" i="44"/>
  <c r="BK586" i="44"/>
  <c r="BK585" i="44"/>
  <c r="BK584" i="44"/>
  <c r="BK583" i="44"/>
  <c r="BK582" i="44"/>
  <c r="BK581" i="44"/>
  <c r="BK580" i="44"/>
  <c r="BK579" i="44"/>
  <c r="BK578" i="44"/>
  <c r="BK577" i="44"/>
  <c r="BK576" i="44"/>
  <c r="BK575" i="44"/>
  <c r="BK574" i="44"/>
  <c r="BK573" i="44"/>
  <c r="BK572" i="44"/>
  <c r="BK571" i="44"/>
  <c r="BK570" i="44"/>
  <c r="BK569" i="44"/>
  <c r="BK568" i="44"/>
  <c r="BK567" i="44"/>
  <c r="BK566" i="44"/>
  <c r="BK565" i="44"/>
  <c r="BK564" i="44"/>
  <c r="BK563" i="44"/>
  <c r="BK562" i="44"/>
  <c r="BK561" i="44"/>
  <c r="BK560" i="44"/>
  <c r="BK559" i="44"/>
  <c r="BK558" i="44"/>
  <c r="BK557" i="44"/>
  <c r="BK556" i="44"/>
  <c r="BK555" i="44"/>
  <c r="BK554" i="44"/>
  <c r="BK553" i="44"/>
  <c r="BK552" i="44"/>
  <c r="BK551" i="44"/>
  <c r="BK550" i="44"/>
  <c r="BK549" i="44"/>
  <c r="BK548" i="44"/>
  <c r="BK547" i="44"/>
  <c r="BK546" i="44"/>
  <c r="BK545" i="44"/>
  <c r="BK544" i="44"/>
  <c r="BK543" i="44"/>
  <c r="BK542" i="44"/>
  <c r="BK541" i="44"/>
  <c r="BK540" i="44"/>
  <c r="BK539" i="44"/>
  <c r="BK538" i="44"/>
  <c r="BK537" i="44"/>
  <c r="BK536" i="44"/>
  <c r="BK535" i="44"/>
  <c r="BK534" i="44"/>
  <c r="BK533" i="44"/>
  <c r="BK532" i="44"/>
  <c r="BK531" i="44"/>
  <c r="BK530" i="44"/>
  <c r="BK529" i="44"/>
  <c r="BK528" i="44"/>
  <c r="BK527" i="44"/>
  <c r="BK526" i="44"/>
  <c r="BK525" i="44"/>
  <c r="BK524" i="44"/>
  <c r="BK523" i="44"/>
  <c r="BK522" i="44"/>
  <c r="BK521" i="44"/>
  <c r="BK520" i="44"/>
  <c r="BK519" i="44"/>
  <c r="BK518" i="44"/>
  <c r="BK517" i="44"/>
  <c r="BK516" i="44"/>
  <c r="BK515" i="44"/>
  <c r="BK514" i="44"/>
  <c r="BK513" i="44"/>
  <c r="BK512" i="44"/>
  <c r="BK511" i="44"/>
  <c r="BK510" i="44"/>
  <c r="BK509" i="44"/>
  <c r="BK508" i="44"/>
  <c r="BK507" i="44"/>
  <c r="BK506" i="44"/>
  <c r="BK505" i="44"/>
  <c r="BK504" i="44"/>
  <c r="BK503" i="44"/>
  <c r="BK502" i="44"/>
  <c r="BK501" i="44"/>
  <c r="BK500" i="44"/>
  <c r="BK499" i="44"/>
  <c r="BK498" i="44"/>
  <c r="BK497" i="44"/>
  <c r="BK496" i="44"/>
  <c r="BK495" i="44"/>
  <c r="BK494" i="44"/>
  <c r="BK493" i="44"/>
  <c r="BK492" i="44"/>
  <c r="BK491" i="44"/>
  <c r="BK490" i="44"/>
  <c r="BK489" i="44"/>
  <c r="BK488" i="44"/>
  <c r="BK487" i="44"/>
  <c r="BK486" i="44"/>
  <c r="BK485" i="44"/>
  <c r="BK484" i="44"/>
  <c r="BK483" i="44"/>
  <c r="BK482" i="44"/>
  <c r="BK481" i="44"/>
  <c r="BK480" i="44"/>
  <c r="BK479" i="44"/>
  <c r="BK478" i="44"/>
  <c r="BK477" i="44"/>
  <c r="BK476" i="44"/>
  <c r="BK475" i="44"/>
  <c r="BK474" i="44"/>
  <c r="BK473" i="44"/>
  <c r="BK472" i="44"/>
  <c r="BK471" i="44"/>
  <c r="BK470" i="44"/>
  <c r="BK469" i="44"/>
  <c r="BK468" i="44"/>
  <c r="BK467" i="44"/>
  <c r="BK466" i="44"/>
  <c r="BK465" i="44"/>
  <c r="BK464" i="44"/>
  <c r="BK463" i="44"/>
  <c r="BK462" i="44"/>
  <c r="BK461" i="44"/>
  <c r="BK460" i="44"/>
  <c r="BK459" i="44"/>
  <c r="BK458" i="44"/>
  <c r="BK457" i="44"/>
  <c r="BK456" i="44"/>
  <c r="BK455" i="44"/>
  <c r="BK454" i="44"/>
  <c r="BK453" i="44"/>
  <c r="BK452" i="44"/>
  <c r="BK451" i="44"/>
  <c r="BK450" i="44"/>
  <c r="BK449" i="44"/>
  <c r="BK448" i="44"/>
  <c r="BK447" i="44"/>
  <c r="BK446" i="44"/>
  <c r="BK445" i="44"/>
  <c r="BK444" i="44"/>
  <c r="BK443" i="44"/>
  <c r="BK442" i="44"/>
  <c r="BK441" i="44"/>
  <c r="BK440" i="44"/>
  <c r="BK439" i="44"/>
  <c r="BK438" i="44"/>
  <c r="BK437" i="44"/>
  <c r="BK436" i="44"/>
  <c r="BK435" i="44"/>
  <c r="BK434" i="44"/>
  <c r="BK433" i="44"/>
  <c r="BK432" i="44"/>
  <c r="BK431" i="44"/>
  <c r="BK430" i="44"/>
  <c r="BK429" i="44"/>
  <c r="BK428" i="44"/>
  <c r="BK427" i="44"/>
  <c r="BK426" i="44"/>
  <c r="BK425" i="44"/>
  <c r="BK424" i="44"/>
  <c r="BK423" i="44"/>
  <c r="BK422" i="44"/>
  <c r="BK421" i="44"/>
  <c r="BK420" i="44"/>
  <c r="BK419" i="44"/>
  <c r="BK418" i="44"/>
  <c r="BK417" i="44"/>
  <c r="BK416" i="44"/>
  <c r="BK415" i="44"/>
  <c r="BK414" i="44"/>
  <c r="BK413" i="44"/>
  <c r="BK412" i="44"/>
  <c r="BK411" i="44"/>
  <c r="BK410" i="44"/>
  <c r="BK409" i="44"/>
  <c r="BK408" i="44"/>
  <c r="BK407" i="44"/>
  <c r="BK406" i="44"/>
  <c r="BK405" i="44"/>
  <c r="BK404" i="44"/>
  <c r="BK403" i="44"/>
  <c r="BK402" i="44"/>
  <c r="BK401" i="44"/>
  <c r="BK400" i="44"/>
  <c r="BK399" i="44"/>
  <c r="BK398" i="44"/>
  <c r="BK397" i="44"/>
  <c r="BK396" i="44"/>
  <c r="BK395" i="44"/>
  <c r="BK394" i="44"/>
  <c r="BK393" i="44"/>
  <c r="BK392" i="44"/>
  <c r="BK391" i="44"/>
  <c r="BK390" i="44"/>
  <c r="BK389" i="44"/>
  <c r="BK388" i="44"/>
  <c r="BK387" i="44"/>
  <c r="BK386" i="44"/>
  <c r="BK385" i="44"/>
  <c r="BK384" i="44"/>
  <c r="BK383" i="44"/>
  <c r="BK382" i="44"/>
  <c r="BK381" i="44"/>
  <c r="BK380" i="44"/>
  <c r="BK379" i="44"/>
  <c r="BK378" i="44"/>
  <c r="BK377" i="44"/>
  <c r="BK376" i="44"/>
  <c r="BK375" i="44"/>
  <c r="BK374" i="44"/>
  <c r="BK373" i="44"/>
  <c r="BK372" i="44"/>
  <c r="BK371" i="44"/>
  <c r="BK370" i="44"/>
  <c r="BK369" i="44"/>
  <c r="BK368" i="44"/>
  <c r="BK367" i="44"/>
  <c r="BK366" i="44"/>
  <c r="BK365" i="44"/>
  <c r="BK364" i="44"/>
  <c r="BK363" i="44"/>
  <c r="BK362" i="44"/>
  <c r="BK361" i="44"/>
  <c r="BK360" i="44"/>
  <c r="BK359" i="44"/>
  <c r="BK358" i="44"/>
  <c r="BK357" i="44"/>
  <c r="BK356" i="44"/>
  <c r="BK355" i="44"/>
  <c r="BK354" i="44"/>
  <c r="BK353" i="44"/>
  <c r="BK352" i="44"/>
  <c r="BK351" i="44"/>
  <c r="BK350" i="44"/>
  <c r="BK349" i="44"/>
  <c r="BK348" i="44"/>
  <c r="BK347" i="44"/>
  <c r="BK346" i="44"/>
  <c r="BK345" i="44"/>
  <c r="BK344" i="44"/>
  <c r="BK343" i="44"/>
  <c r="BK342" i="44"/>
  <c r="BK341" i="44"/>
  <c r="BK340" i="44"/>
  <c r="BK339" i="44"/>
  <c r="BK338" i="44"/>
  <c r="BK337" i="44"/>
  <c r="BK336" i="44"/>
  <c r="BK335" i="44"/>
  <c r="BK334" i="44"/>
  <c r="BK333" i="44"/>
  <c r="BK332" i="44"/>
  <c r="BK331" i="44"/>
  <c r="BK330" i="44"/>
  <c r="BK329" i="44"/>
  <c r="BK328" i="44"/>
  <c r="BK327" i="44"/>
  <c r="BK326" i="44"/>
  <c r="BK325" i="44"/>
  <c r="BK324" i="44"/>
  <c r="BK323" i="44"/>
  <c r="BK322" i="44"/>
  <c r="BK321" i="44"/>
  <c r="BK320" i="44"/>
  <c r="BK319" i="44"/>
  <c r="BK318" i="44"/>
  <c r="BK317" i="44"/>
  <c r="BK316" i="44"/>
  <c r="BK315" i="44"/>
  <c r="BK314" i="44"/>
  <c r="BK313" i="44"/>
  <c r="BK312" i="44"/>
  <c r="BK311" i="44"/>
  <c r="BK310" i="44"/>
  <c r="BK309" i="44"/>
  <c r="BK308" i="44"/>
  <c r="BK307" i="44"/>
  <c r="BK306" i="44"/>
  <c r="BK305" i="44"/>
  <c r="BK304" i="44"/>
  <c r="BK303" i="44"/>
  <c r="BK302" i="44"/>
  <c r="BK301" i="44"/>
  <c r="BK300" i="44"/>
  <c r="BK299" i="44"/>
  <c r="BK298" i="44"/>
  <c r="BK297" i="44"/>
  <c r="BK296" i="44"/>
  <c r="BK295" i="44"/>
  <c r="BK294" i="44"/>
  <c r="BK293" i="44"/>
  <c r="BK292" i="44"/>
  <c r="BK291" i="44"/>
  <c r="BK290" i="44"/>
  <c r="BK289" i="44"/>
  <c r="BK288" i="44"/>
  <c r="BK287" i="44"/>
  <c r="BK286" i="44"/>
  <c r="BK285" i="44"/>
  <c r="BK284" i="44"/>
  <c r="BK283" i="44"/>
  <c r="BK282" i="44"/>
  <c r="BK281" i="44"/>
  <c r="BK280" i="44"/>
  <c r="BK279" i="44"/>
  <c r="BK278" i="44"/>
  <c r="BK277" i="44"/>
  <c r="BK276" i="44"/>
  <c r="BK275" i="44"/>
  <c r="BK274" i="44"/>
  <c r="BK273" i="44"/>
  <c r="BK272" i="44"/>
  <c r="BK271" i="44"/>
  <c r="BK270" i="44"/>
  <c r="BK269" i="44"/>
  <c r="BK268" i="44"/>
  <c r="BK267" i="44"/>
  <c r="BK266" i="44"/>
  <c r="BK265" i="44"/>
  <c r="BK264" i="44"/>
  <c r="BK263" i="44"/>
  <c r="BK262" i="44"/>
  <c r="BK261" i="44"/>
  <c r="BK260" i="44"/>
  <c r="BK259" i="44"/>
  <c r="BK258" i="44"/>
  <c r="BK257" i="44"/>
  <c r="BK256" i="44"/>
  <c r="BK255" i="44"/>
  <c r="BK254" i="44"/>
  <c r="BK253" i="44"/>
  <c r="BK252" i="44"/>
  <c r="BK251" i="44"/>
  <c r="BK250" i="44"/>
  <c r="BK249" i="44"/>
  <c r="BK248" i="44"/>
  <c r="BK247" i="44"/>
  <c r="BK246" i="44"/>
  <c r="BK245" i="44"/>
  <c r="BK244" i="44"/>
  <c r="BK243" i="44"/>
  <c r="BK242" i="44"/>
  <c r="BK241" i="44"/>
  <c r="BK240" i="44"/>
  <c r="BK239" i="44"/>
  <c r="BK238" i="44"/>
  <c r="BK237" i="44"/>
  <c r="BK236" i="44"/>
  <c r="BK235" i="44"/>
  <c r="BK234" i="44"/>
  <c r="BK233" i="44"/>
  <c r="BK232" i="44"/>
  <c r="BK231" i="44"/>
  <c r="BK230" i="44"/>
  <c r="BK229" i="44"/>
  <c r="BK228" i="44"/>
  <c r="BK227" i="44"/>
  <c r="BK226" i="44"/>
  <c r="BK225" i="44"/>
  <c r="BK224" i="44"/>
  <c r="BK223" i="44"/>
  <c r="BK222" i="44"/>
  <c r="BK221" i="44"/>
  <c r="BK220" i="44"/>
  <c r="BK219" i="44"/>
  <c r="BK218" i="44"/>
  <c r="BK217" i="44"/>
  <c r="BK216" i="44"/>
  <c r="BK215" i="44"/>
  <c r="BK214" i="44"/>
  <c r="BK213" i="44"/>
  <c r="BK212" i="44"/>
  <c r="BK211" i="44"/>
  <c r="BK210" i="44"/>
  <c r="BK209" i="44"/>
  <c r="BK208" i="44"/>
  <c r="BK207" i="44"/>
  <c r="BK206" i="44"/>
  <c r="BK205" i="44"/>
  <c r="BK204" i="44"/>
  <c r="BK203" i="44"/>
  <c r="BK202" i="44"/>
  <c r="BK201" i="44"/>
  <c r="BK200" i="44"/>
  <c r="BK199" i="44"/>
  <c r="BK198" i="44"/>
  <c r="BK197" i="44"/>
  <c r="BK196" i="44"/>
  <c r="BK195" i="44"/>
  <c r="BK194" i="44"/>
  <c r="BK193" i="44"/>
  <c r="BK192" i="44"/>
  <c r="BK191" i="44"/>
  <c r="BK190" i="44"/>
  <c r="BK189" i="44"/>
  <c r="BK188" i="44"/>
  <c r="BK187" i="44"/>
  <c r="BK186" i="44"/>
  <c r="BK185" i="44"/>
  <c r="BK184" i="44"/>
  <c r="BK183" i="44"/>
  <c r="BK182" i="44"/>
  <c r="BK181" i="44"/>
  <c r="BK180" i="44"/>
  <c r="BK179" i="44"/>
  <c r="BK178" i="44"/>
  <c r="BK177" i="44"/>
  <c r="BK176" i="44"/>
  <c r="BK175" i="44"/>
  <c r="BK174" i="44"/>
  <c r="BK173" i="44"/>
  <c r="BK172" i="44"/>
  <c r="BK171" i="44"/>
  <c r="BK170" i="44"/>
  <c r="BK169" i="44"/>
  <c r="BK168" i="44"/>
  <c r="BK167" i="44"/>
  <c r="BK166" i="44"/>
  <c r="BK165" i="44"/>
  <c r="BK164" i="44"/>
  <c r="BK163" i="44"/>
  <c r="BK162" i="44"/>
  <c r="BK161" i="44"/>
  <c r="BK160" i="44"/>
  <c r="BK159" i="44"/>
  <c r="BK158" i="44"/>
  <c r="BK157" i="44"/>
  <c r="BK156" i="44"/>
  <c r="BK155" i="44"/>
  <c r="BK154" i="44"/>
  <c r="BK153" i="44"/>
  <c r="BK152" i="44"/>
  <c r="BK151" i="44"/>
  <c r="BK150" i="44"/>
  <c r="BK149" i="44"/>
  <c r="BK148" i="44"/>
  <c r="BK147" i="44"/>
  <c r="BK146" i="44"/>
  <c r="BK145" i="44"/>
  <c r="BK144" i="44"/>
  <c r="BK143" i="44"/>
  <c r="BK142" i="44"/>
  <c r="BK141" i="44"/>
  <c r="BK140" i="44"/>
  <c r="BK139" i="44"/>
  <c r="BK138" i="44"/>
  <c r="BK137" i="44"/>
  <c r="BK136" i="44"/>
  <c r="BK135" i="44"/>
  <c r="BK134" i="44"/>
  <c r="BK133" i="44"/>
  <c r="BK132" i="44"/>
  <c r="BK131" i="44"/>
  <c r="BK130" i="44"/>
  <c r="BK129" i="44"/>
  <c r="BK128" i="44"/>
  <c r="BK127" i="44"/>
  <c r="BK126" i="44"/>
  <c r="BK125" i="44"/>
  <c r="BK124" i="44"/>
  <c r="BK123" i="44"/>
  <c r="BK122" i="44"/>
  <c r="BK121" i="44"/>
  <c r="BK120" i="44"/>
  <c r="BK119" i="44"/>
  <c r="BK118" i="44"/>
  <c r="BK117" i="44"/>
  <c r="BK116" i="44"/>
  <c r="BK115" i="44"/>
  <c r="BK114" i="44"/>
  <c r="BK113" i="44"/>
  <c r="BK112" i="44"/>
  <c r="BK111" i="44"/>
  <c r="BK110" i="44"/>
  <c r="BK109" i="44"/>
  <c r="BK108" i="44"/>
  <c r="BK107" i="44"/>
  <c r="BK106" i="44"/>
  <c r="BK105" i="44"/>
  <c r="BK104" i="44"/>
  <c r="BK103" i="44"/>
  <c r="BK102" i="44"/>
  <c r="BK101" i="44"/>
  <c r="BK100" i="44"/>
  <c r="BK99" i="44"/>
  <c r="BK98" i="44"/>
  <c r="BK97" i="44"/>
  <c r="BK96" i="44"/>
  <c r="BK95" i="44"/>
  <c r="BK94" i="44"/>
  <c r="BK93" i="44"/>
  <c r="BK92" i="44"/>
  <c r="BK91" i="44"/>
  <c r="BK90" i="44"/>
  <c r="BK89" i="44"/>
  <c r="BK88" i="44"/>
  <c r="BK87" i="44"/>
  <c r="BK86" i="44"/>
  <c r="BK85" i="44"/>
  <c r="BK84" i="44"/>
  <c r="BK83" i="44"/>
  <c r="BK82" i="44"/>
  <c r="BK81" i="44"/>
  <c r="BK80" i="44"/>
  <c r="BK79" i="44"/>
  <c r="BK78" i="44"/>
  <c r="BK77" i="44"/>
  <c r="BK76" i="44"/>
  <c r="BK75" i="44"/>
  <c r="BK74" i="44"/>
  <c r="BK73" i="44"/>
  <c r="BK72" i="44"/>
  <c r="BK71" i="44"/>
  <c r="BK70" i="44"/>
  <c r="BK69" i="44"/>
  <c r="BK68" i="44"/>
  <c r="BK67" i="44"/>
  <c r="BK66" i="44"/>
  <c r="BK65" i="44"/>
  <c r="BK64" i="44"/>
  <c r="BK63" i="44"/>
  <c r="BK62" i="44"/>
  <c r="BK61" i="44"/>
  <c r="BK60" i="44"/>
  <c r="BK59" i="44"/>
  <c r="BK58" i="44"/>
  <c r="BK57" i="44"/>
  <c r="BK56" i="44"/>
  <c r="BK55" i="44"/>
  <c r="BK54" i="44"/>
  <c r="BK53" i="44"/>
  <c r="BK52" i="44"/>
  <c r="BK51" i="44"/>
  <c r="BK50" i="44"/>
  <c r="BK49" i="44"/>
  <c r="BK48" i="44"/>
  <c r="BK47" i="44"/>
  <c r="BK46" i="44"/>
  <c r="BK45" i="44"/>
  <c r="BK44" i="44"/>
  <c r="BK43" i="44"/>
  <c r="BK42" i="44"/>
  <c r="BK41" i="44"/>
  <c r="BK40" i="44"/>
  <c r="BK39" i="44"/>
  <c r="BK38" i="44"/>
  <c r="BK37" i="44"/>
  <c r="BK36" i="44"/>
  <c r="BK35" i="44"/>
  <c r="BK34" i="44"/>
  <c r="BK33" i="44"/>
  <c r="BK32" i="44"/>
  <c r="BK31" i="44"/>
  <c r="BK30" i="44"/>
  <c r="BK29" i="44"/>
  <c r="BK28" i="44"/>
  <c r="BK27" i="44"/>
  <c r="BK26" i="44"/>
  <c r="BK25" i="44"/>
  <c r="BK24" i="44"/>
  <c r="BK23" i="44"/>
  <c r="BK22" i="44"/>
  <c r="BK21" i="44"/>
  <c r="BK20" i="44"/>
  <c r="BK19" i="44"/>
  <c r="BK18" i="44"/>
  <c r="BK17" i="44"/>
  <c r="BK16" i="44"/>
  <c r="BK15" i="44"/>
  <c r="BK14" i="44"/>
  <c r="BK13" i="44"/>
  <c r="BK12" i="44"/>
  <c r="BK11" i="44"/>
  <c r="BK10" i="44"/>
  <c r="BK9" i="44"/>
  <c r="BK8" i="44"/>
  <c r="BK7" i="44"/>
  <c r="BK6" i="44"/>
  <c r="BK5" i="44"/>
  <c r="BK4" i="44"/>
  <c r="BK3" i="44"/>
  <c r="BK2" i="44"/>
</calcChain>
</file>

<file path=xl/sharedStrings.xml><?xml version="1.0" encoding="utf-8"?>
<sst xmlns="http://schemas.openxmlformats.org/spreadsheetml/2006/main" count="17824" uniqueCount="7940">
  <si>
    <t>U. S. Environmental Protection Agency</t>
  </si>
  <si>
    <r>
      <rPr>
        <sz val="11.5"/>
        <color rgb="FF000000"/>
        <rFont val="Calibri"/>
        <family val="2"/>
        <scheme val="minor"/>
      </rPr>
      <t>Clean Heavy-Duty Vehicles</t>
    </r>
    <r>
      <rPr>
        <sz val="11.5"/>
        <color rgb="FFFF0000"/>
        <rFont val="Calibri"/>
        <family val="2"/>
        <scheme val="minor"/>
      </rPr>
      <t xml:space="preserve"> </t>
    </r>
    <r>
      <rPr>
        <sz val="11.5"/>
        <color rgb="FF000000"/>
        <rFont val="Calibri"/>
        <family val="2"/>
        <scheme val="minor"/>
      </rPr>
      <t>(CHDV) Grant Program</t>
    </r>
  </si>
  <si>
    <r>
      <t xml:space="preserve">Project Quarterly </t>
    </r>
    <r>
      <rPr>
        <b/>
        <i/>
        <sz val="11.5"/>
        <rFont val="Calibri"/>
        <family val="2"/>
        <scheme val="minor"/>
      </rPr>
      <t xml:space="preserve">AND </t>
    </r>
    <r>
      <rPr>
        <b/>
        <sz val="11.5"/>
        <rFont val="Calibri"/>
        <family val="2"/>
        <scheme val="minor"/>
      </rPr>
      <t>Final Reporting Template</t>
    </r>
  </si>
  <si>
    <t>Burden Statement for EPA Form 5900-683</t>
  </si>
  <si>
    <t>This collection of information is approved by OMB under the Paperwork Reduction Act, 44 U.S.C. 3501 et seq. (OMB Control No. 2060-0754). Responses to this collection of information are voluntary (2 CFR 200 at 2 CFR 1500). An agency may not conduct or sponsor, and a person is not required to respond to, a collection of information unless it displays a currently valid OMB control number. The public reporting and recordkeeping burden for this collection of information is estimated to range from 11.3-14.4 hours per response. Send comments on the Agency’s need for this information, the accuracy of the provided burden estimates and any suggested methods for minimizing respondent burden to the Director, Information Engagement Division, U.S. Environmental Protection Agency (2821T), 1200 Pennsylvania Ave., NW, Washington, D.C. 20460. Include the OMB control number in any correspondence. Do not send the completed form to this address.</t>
  </si>
  <si>
    <t>Instructions</t>
  </si>
  <si>
    <r>
      <rPr>
        <sz val="11.5"/>
        <color rgb="FF000000"/>
        <rFont val="Calibri"/>
        <scheme val="minor"/>
      </rPr>
      <t>Per grant agreement terms and conditions, this reporting template should be submitted 1) quarterly throughout the project period of performance and 2) a Final Report (120-days after) the completion of the grant period. Please work with relevant parties (i.e., transportation contractor, bus dealer, etc.) to ensure information submitted is accurate. Information that is submitted on quarterly reports should NOT be changed in future quarterly report submissions unless approved by EPA. Please only update information for the specific quarter in which this report is being submitted. The grant recipient only needs to fill out shaded cells highlighted</t>
    </r>
    <r>
      <rPr>
        <sz val="11.5"/>
        <color rgb="FF4472C4"/>
        <rFont val="Calibri"/>
        <scheme val="minor"/>
      </rPr>
      <t xml:space="preserve"> </t>
    </r>
    <r>
      <rPr>
        <b/>
        <sz val="11.5"/>
        <color rgb="FF4472C4"/>
        <rFont val="Calibri"/>
        <scheme val="minor"/>
      </rPr>
      <t>blue</t>
    </r>
    <r>
      <rPr>
        <sz val="11.5"/>
        <color rgb="FF4472C4"/>
        <rFont val="Calibri"/>
        <scheme val="minor"/>
      </rPr>
      <t xml:space="preserve"> </t>
    </r>
    <r>
      <rPr>
        <sz val="11.5"/>
        <color rgb="FF000000"/>
        <rFont val="Calibri"/>
        <scheme val="minor"/>
      </rPr>
      <t xml:space="preserve">with a diagonal pattern (///). Cells highlighted </t>
    </r>
    <r>
      <rPr>
        <b/>
        <sz val="11.5"/>
        <color rgb="FFBF8F00"/>
        <rFont val="Calibri"/>
        <scheme val="minor"/>
      </rPr>
      <t>yellow</t>
    </r>
    <r>
      <rPr>
        <sz val="11.5"/>
        <color rgb="FF000000"/>
        <rFont val="Calibri"/>
        <scheme val="minor"/>
      </rPr>
      <t xml:space="preserve"> are automatically populated based on previous responses in this spreadsheet.  Additionally, some fields will automatically hash out (</t>
    </r>
    <r>
      <rPr>
        <b/>
        <sz val="11.5"/>
        <color rgb="FF000000"/>
        <rFont val="Calibri"/>
        <scheme val="minor"/>
      </rPr>
      <t>///</t>
    </r>
    <r>
      <rPr>
        <sz val="11.5"/>
        <color rgb="FF000000"/>
        <rFont val="Calibri"/>
        <scheme val="minor"/>
      </rPr>
      <t xml:space="preserve">) in the event they are inapplicable based on previous descriptions. Please complete tabs in this workbook according to the instructions below; all fields are required, unless otherwise stated. 
</t>
    </r>
    <r>
      <rPr>
        <b/>
        <sz val="11.5"/>
        <color rgb="FF000000"/>
        <rFont val="Calibri"/>
        <scheme val="minor"/>
      </rPr>
      <t xml:space="preserve">If you have questions about applicability of a particular fields or tables, please reach out to your Project Officer and refer to your grant’s Terms and Conditions. </t>
    </r>
  </si>
  <si>
    <t>Excel Workbook Tab</t>
  </si>
  <si>
    <t>Description</t>
  </si>
  <si>
    <t xml:space="preserve">1. Instructions </t>
  </si>
  <si>
    <t>Basic instructions for all worksheets in this reporting workbook.</t>
  </si>
  <si>
    <t>2. Work Plan</t>
  </si>
  <si>
    <r>
      <rPr>
        <sz val="11.5"/>
        <color rgb="FF000000"/>
        <rFont val="Calibri"/>
        <scheme val="minor"/>
      </rPr>
      <t xml:space="preserve">The tab should </t>
    </r>
    <r>
      <rPr>
        <sz val="11.5"/>
        <rFont val="Calibri"/>
        <family val="2"/>
        <scheme val="minor"/>
      </rPr>
      <t xml:space="preserve">be completed by the time you submit your first quarterly report </t>
    </r>
    <r>
      <rPr>
        <sz val="11.5"/>
        <color rgb="FF000000"/>
        <rFont val="Calibri"/>
        <scheme val="minor"/>
      </rPr>
      <t xml:space="preserve">and reflects the approved work plan.  Please complete shaded cells highlighted </t>
    </r>
    <r>
      <rPr>
        <b/>
        <sz val="11.5"/>
        <color rgb="FF4472C4"/>
        <rFont val="Calibri"/>
        <scheme val="minor"/>
      </rPr>
      <t>blue</t>
    </r>
    <r>
      <rPr>
        <sz val="11.5"/>
        <color rgb="FF000000"/>
        <rFont val="Calibri"/>
        <scheme val="minor"/>
      </rPr>
      <t xml:space="preserve">. Cells highlighted </t>
    </r>
    <r>
      <rPr>
        <b/>
        <sz val="11.5"/>
        <color rgb="FFBF8F00"/>
        <rFont val="Calibri"/>
        <scheme val="minor"/>
      </rPr>
      <t>yellow</t>
    </r>
    <r>
      <rPr>
        <sz val="11.5"/>
        <color rgb="FF000000"/>
        <rFont val="Calibri"/>
        <scheme val="minor"/>
      </rPr>
      <t xml:space="preserve"> are automatically populated based on previous responses in this spreadsheet; note for Table 1b, these responses will be autocompleted based on your entries on the Fleet Description tab (tabs 9a and 9b) and Infrastructure tab (10). For school district applicants, only the first row of Table 2 will be completed. Refer to the Data Dictionary tab 12 for additional guidance on each field.</t>
    </r>
  </si>
  <si>
    <t>3. Amendments</t>
  </si>
  <si>
    <r>
      <rPr>
        <sz val="11.5"/>
        <color rgb="FF000000"/>
        <rFont val="Calibri"/>
        <family val="2"/>
        <scheme val="minor"/>
      </rPr>
      <t xml:space="preserve">The Amendments tab should be used to update any changes in </t>
    </r>
    <r>
      <rPr>
        <sz val="11.5"/>
        <rFont val="Calibri"/>
        <family val="2"/>
        <scheme val="minor"/>
      </rPr>
      <t>vehicle</t>
    </r>
    <r>
      <rPr>
        <sz val="11.5"/>
        <color rgb="FFFF0000"/>
        <rFont val="Calibri"/>
        <family val="2"/>
        <scheme val="minor"/>
      </rPr>
      <t xml:space="preserve"> </t>
    </r>
    <r>
      <rPr>
        <sz val="11.5"/>
        <color rgb="FF000000"/>
        <rFont val="Calibri"/>
        <family val="2"/>
        <scheme val="minor"/>
      </rPr>
      <t xml:space="preserve">numbers, charger numbers, and/or funding amounts post-award. Please update this tab on an annual basis at the end of each year of project performance and at project closeout using the shade cells highlighted in </t>
    </r>
    <r>
      <rPr>
        <b/>
        <sz val="11.5"/>
        <color rgb="FF4472C4"/>
        <rFont val="Calibri"/>
        <family val="2"/>
        <scheme val="minor"/>
      </rPr>
      <t>blue</t>
    </r>
    <r>
      <rPr>
        <sz val="11.5"/>
        <color rgb="FF000000"/>
        <rFont val="Calibri"/>
        <family val="2"/>
        <scheme val="minor"/>
      </rPr>
      <t>. Cells highlighted</t>
    </r>
    <r>
      <rPr>
        <sz val="11.5"/>
        <color theme="7" tint="-0.249977111117893"/>
        <rFont val="Calibri"/>
        <family val="2"/>
        <scheme val="minor"/>
      </rPr>
      <t xml:space="preserve"> </t>
    </r>
    <r>
      <rPr>
        <b/>
        <sz val="11.5"/>
        <color theme="7" tint="-0.249977111117893"/>
        <rFont val="Calibri"/>
        <family val="2"/>
        <scheme val="minor"/>
      </rPr>
      <t>yellow</t>
    </r>
    <r>
      <rPr>
        <sz val="11.5"/>
        <color rgb="FF000000"/>
        <rFont val="Calibri"/>
        <family val="2"/>
        <scheme val="minor"/>
      </rPr>
      <t xml:space="preserve"> are automatically populated based on previous responses in this spreadsheet. </t>
    </r>
  </si>
  <si>
    <t>4. Financial Summary</t>
  </si>
  <si>
    <r>
      <rPr>
        <sz val="11.5"/>
        <color rgb="FF000000"/>
        <rFont val="Calibri"/>
        <family val="2"/>
        <scheme val="minor"/>
      </rPr>
      <t>Financial summary for the entire grant period of performance. Please complete shaded cells highlighted</t>
    </r>
    <r>
      <rPr>
        <b/>
        <sz val="11.5"/>
        <color rgb="FF4472C4"/>
        <rFont val="Calibri"/>
        <family val="2"/>
        <scheme val="minor"/>
      </rPr>
      <t xml:space="preserve"> blue</t>
    </r>
    <r>
      <rPr>
        <sz val="11.5"/>
        <color rgb="FF000000"/>
        <rFont val="Calibri"/>
        <family val="2"/>
        <scheme val="minor"/>
      </rPr>
      <t xml:space="preserve"> that contain grantee and original project budget information. </t>
    </r>
    <r>
      <rPr>
        <b/>
        <sz val="11.5"/>
        <color theme="7" tint="-0.249977111117893"/>
        <rFont val="Calibri"/>
        <family val="2"/>
        <scheme val="minor"/>
      </rPr>
      <t>Yellow</t>
    </r>
    <r>
      <rPr>
        <sz val="11.5"/>
        <color rgb="FF000000"/>
        <rFont val="Calibri"/>
        <family val="2"/>
        <scheme val="minor"/>
      </rPr>
      <t xml:space="preserve"> cells on this worksheet will automatically feed from information in tabs 5-7 (Year 1-Year 3). If a modification to the grant is approved, please update the financial tabs accordingly. </t>
    </r>
  </si>
  <si>
    <t>5. Year 1</t>
  </si>
  <si>
    <r>
      <rPr>
        <sz val="11.5"/>
        <color rgb="FF000000"/>
        <rFont val="Calibri"/>
        <family val="2"/>
        <scheme val="minor"/>
      </rPr>
      <t xml:space="preserve">Financial summary for the first year of the project period. For each quarterly report, please complete all financial and narrative descriptive cells highlighted </t>
    </r>
    <r>
      <rPr>
        <b/>
        <sz val="11.5"/>
        <color rgb="FF4472C4"/>
        <rFont val="Calibri"/>
        <family val="2"/>
        <scheme val="minor"/>
      </rPr>
      <t>blue</t>
    </r>
    <r>
      <rPr>
        <sz val="11.5"/>
        <color rgb="FF000000"/>
        <rFont val="Calibri"/>
        <family val="2"/>
        <scheme val="minor"/>
      </rPr>
      <t xml:space="preserve"> for each quarter the report is submitted. Cells highlighted </t>
    </r>
    <r>
      <rPr>
        <b/>
        <sz val="11.5"/>
        <color rgb="FFBF8F00"/>
        <rFont val="Calibri"/>
        <family val="2"/>
        <scheme val="minor"/>
      </rPr>
      <t>yellow</t>
    </r>
    <r>
      <rPr>
        <sz val="11.5"/>
        <color rgb="FF000000"/>
        <rFont val="Calibri"/>
        <family val="2"/>
        <scheme val="minor"/>
      </rPr>
      <t xml:space="preserve"> are automatically populated based on previous responses in this spreadsheet.  Below the financial information, please ensure to complete the programmatic questions regarding the grant.</t>
    </r>
  </si>
  <si>
    <t>6. Year 2</t>
  </si>
  <si>
    <r>
      <rPr>
        <sz val="11.5"/>
        <color rgb="FF000000"/>
        <rFont val="Calibri"/>
        <family val="2"/>
        <scheme val="minor"/>
      </rPr>
      <t>Financial summary for the second year of the project period if grant period of performance is longer than one year. For each quarterly report, please complete all shaded financial and narrative descriptive cells highlighted</t>
    </r>
    <r>
      <rPr>
        <sz val="11.5"/>
        <color rgb="FF4472C4"/>
        <rFont val="Calibri"/>
        <family val="2"/>
        <scheme val="minor"/>
      </rPr>
      <t xml:space="preserve"> </t>
    </r>
    <r>
      <rPr>
        <b/>
        <sz val="11.5"/>
        <color rgb="FF4472C4"/>
        <rFont val="Calibri"/>
        <family val="2"/>
        <scheme val="minor"/>
      </rPr>
      <t>blue</t>
    </r>
    <r>
      <rPr>
        <sz val="11.5"/>
        <color rgb="FF000000"/>
        <rFont val="Calibri"/>
        <family val="2"/>
        <scheme val="minor"/>
      </rPr>
      <t xml:space="preserve"> for each quarter the report is submitted. Cells highlighted</t>
    </r>
    <r>
      <rPr>
        <sz val="11.5"/>
        <color rgb="FFBF8F00"/>
        <rFont val="Calibri"/>
        <family val="2"/>
        <scheme val="minor"/>
      </rPr>
      <t xml:space="preserve"> </t>
    </r>
    <r>
      <rPr>
        <b/>
        <sz val="11.5"/>
        <color rgb="FFBF8F00"/>
        <rFont val="Calibri"/>
        <family val="2"/>
        <scheme val="minor"/>
      </rPr>
      <t>yellow</t>
    </r>
    <r>
      <rPr>
        <sz val="11.5"/>
        <color rgb="FF000000"/>
        <rFont val="Calibri"/>
        <family val="2"/>
        <scheme val="minor"/>
      </rPr>
      <t xml:space="preserve"> are automatically populated based on previous responses in this spreadsheet. Below the financial information, please ensure to complete the programmatic questions regarding the grant.</t>
    </r>
  </si>
  <si>
    <t>7. Year 3</t>
  </si>
  <si>
    <t>Financial summary for the third year of the project period if grant period of performance is longer than two years. For each quarterly report, please complete all shaded financial and narrative descriptive cells highlighted blue for each quarter the report is submitted. Cells highlighted yellow are automatically populated based on previous responses in this spreadsheet. Below the financial information, please ensure to complete the programmatic questions regarding the grant.</t>
  </si>
  <si>
    <t>8. CHDV Priorities</t>
  </si>
  <si>
    <r>
      <rPr>
        <sz val="11.5"/>
        <color rgb="FF000000"/>
        <rFont val="Calibri"/>
      </rPr>
      <t>The tab should be completed based upon community engagement, project sustainability, workforce development, extreme weather resiliency, and/or leveraging of additional external funds commitments defined in the finalworkplan. Please complete this tab QUARTERLY, if the final</t>
    </r>
    <r>
      <rPr>
        <sz val="11.5"/>
        <color rgb="FFFF0000"/>
        <rFont val="Calibri"/>
      </rPr>
      <t xml:space="preserve"> </t>
    </r>
    <r>
      <rPr>
        <sz val="11.5"/>
        <color rgb="FF000000"/>
        <rFont val="Calibri"/>
      </rPr>
      <t>workplan committed to ANY, community engagement, project sustainability, workforce development, extreme weather resiliency, and/or leveraging of additional external funds commitments as referred to in the evaluation metrics defined in the NOFO. During each quarterly reporting period of the project period of performance, please complete updates on these defined project commitments. The final report submission for the project should contain the end results of community engagement, project sustainability, workforce development, extreme weather resiliency, and/or leveraging of additional external funds commitments completed during the project period.</t>
    </r>
  </si>
  <si>
    <t>9. Fleet Description 
(9a and 9b)</t>
  </si>
  <si>
    <r>
      <rPr>
        <sz val="11.5"/>
        <color rgb="FF000000"/>
        <rFont val="Calibri"/>
      </rPr>
      <t>The Fleet Description should detail all vehicles impacted under the project. The Fleet Description should be updated quarterly with all vehicle upgrades completed</t>
    </r>
    <r>
      <rPr>
        <sz val="11.5"/>
        <color rgb="FFFF0000"/>
        <rFont val="Calibri"/>
      </rPr>
      <t xml:space="preserve"> </t>
    </r>
    <r>
      <rPr>
        <sz val="11.5"/>
        <color rgb="FF000000"/>
        <rFont val="Calibri"/>
      </rPr>
      <t xml:space="preserve">during that quarter. Please fill out shaded cells highlighted </t>
    </r>
    <r>
      <rPr>
        <b/>
        <sz val="11.5"/>
        <color rgb="FF4472C4"/>
        <rFont val="Calibri"/>
      </rPr>
      <t>blue</t>
    </r>
    <r>
      <rPr>
        <sz val="11.5"/>
        <color rgb="FF000000"/>
        <rFont val="Calibri"/>
      </rPr>
      <t>. Cells highlighted</t>
    </r>
    <r>
      <rPr>
        <sz val="11.5"/>
        <color rgb="FFBF8F00"/>
        <rFont val="Calibri"/>
      </rPr>
      <t xml:space="preserve"> </t>
    </r>
    <r>
      <rPr>
        <b/>
        <sz val="11.5"/>
        <color rgb="FFBF8F00"/>
        <rFont val="Calibri"/>
      </rPr>
      <t>yellow</t>
    </r>
    <r>
      <rPr>
        <sz val="11.5"/>
        <color rgb="FF000000"/>
        <rFont val="Calibri"/>
      </rPr>
      <t xml:space="preserve"> are automatically populated based on previous responses in this spreadsheet. You do NOT need to make a separate worksheet for each school district</t>
    </r>
    <r>
      <rPr>
        <sz val="11.5"/>
        <color rgb="FFFF0000"/>
        <rFont val="Calibri"/>
      </rPr>
      <t xml:space="preserve"> </t>
    </r>
    <r>
      <rPr>
        <sz val="11.5"/>
        <color rgb="FF000000"/>
        <rFont val="Calibri"/>
      </rPr>
      <t xml:space="preserve">or fleet. This Fleet Description is broken into two tabs: Tab 9a. Current Vehicle Information and Tab 9b. New Vehicle Upgrade Information. Each sheet has capacity for up to 250 vehicles. Please refer to the Fleet Description data definitions on tab 12 (Data Dictionary) for additional guidance on each field. </t>
    </r>
  </si>
  <si>
    <t>10. Infrastructure</t>
  </si>
  <si>
    <r>
      <rPr>
        <sz val="11.5"/>
        <color rgb="FF000000"/>
        <rFont val="Calibri"/>
        <family val="2"/>
        <scheme val="minor"/>
      </rPr>
      <t xml:space="preserve">The Infrastructure Description should detail all electric vehicle supply equipment (EVSE) and other eligible supporting infrastructure purchased under the project. The Infrastructure worksheet should be updated quarterly as EVSEs and other eligible supporting infrastructure are procured and installed. Please fill out shaded cells highlighted </t>
    </r>
    <r>
      <rPr>
        <b/>
        <sz val="11.5"/>
        <color rgb="FF4472C4"/>
        <rFont val="Calibri"/>
        <family val="2"/>
        <scheme val="minor"/>
      </rPr>
      <t xml:space="preserve">blue </t>
    </r>
    <r>
      <rPr>
        <sz val="11.5"/>
        <color rgb="FF000000"/>
        <rFont val="Calibri"/>
        <family val="2"/>
        <scheme val="minor"/>
      </rPr>
      <t xml:space="preserve">and add additional rows as needed to capture all units. Cells highlighted </t>
    </r>
    <r>
      <rPr>
        <b/>
        <sz val="11.5"/>
        <color theme="7" tint="-0.249977111117893"/>
        <rFont val="Calibri"/>
        <family val="2"/>
        <scheme val="minor"/>
      </rPr>
      <t>yellow</t>
    </r>
    <r>
      <rPr>
        <sz val="11.5"/>
        <color rgb="FF000000"/>
        <rFont val="Calibri"/>
        <family val="2"/>
        <scheme val="minor"/>
      </rPr>
      <t xml:space="preserve"> are automatically populated based on previous responses in this spreadsheet. Please refer to the Infrastructure data definitions on Tab 12 (Data Dictionary) for data field definitions. Reminder: All Level 2 EVSEs must be ENERGY STAR certified. All EVSE and infrastructure must comply with Build America, Buy America (BABA) requirements. </t>
    </r>
  </si>
  <si>
    <t>11. Final Report</t>
  </si>
  <si>
    <r>
      <rPr>
        <sz val="11.5"/>
        <color rgb="FF000000"/>
        <rFont val="Calibri"/>
        <scheme val="minor"/>
      </rPr>
      <t>Final project details including actual  programmatic results. Please  complete shaded cells highlighted</t>
    </r>
    <r>
      <rPr>
        <sz val="11.5"/>
        <color rgb="FF305496"/>
        <rFont val="Calibri"/>
        <scheme val="minor"/>
      </rPr>
      <t xml:space="preserve"> </t>
    </r>
    <r>
      <rPr>
        <b/>
        <sz val="11.5"/>
        <color rgb="FF4472C4"/>
        <rFont val="Calibri"/>
        <scheme val="minor"/>
      </rPr>
      <t>blue</t>
    </r>
    <r>
      <rPr>
        <sz val="11.5"/>
        <color rgb="FF000000"/>
        <rFont val="Calibri"/>
        <scheme val="minor"/>
      </rPr>
      <t xml:space="preserve">. Cells highlighted </t>
    </r>
    <r>
      <rPr>
        <b/>
        <sz val="11.5"/>
        <color rgb="FFBF8F00"/>
        <rFont val="Calibri"/>
        <scheme val="minor"/>
      </rPr>
      <t>yellow</t>
    </r>
    <r>
      <rPr>
        <sz val="11.5"/>
        <color rgb="FF000000"/>
        <rFont val="Calibri"/>
        <scheme val="minor"/>
      </rPr>
      <t xml:space="preserve"> are automatically populated based on previous responses in this spreadsheet. </t>
    </r>
  </si>
  <si>
    <t>12. Data Dictionary</t>
  </si>
  <si>
    <r>
      <rPr>
        <sz val="11.5"/>
        <color rgb="FF000000"/>
        <rFont val="Calibri"/>
        <scheme val="minor"/>
      </rPr>
      <t>Please refer to the dictionary on this tab for support in completing t</t>
    </r>
    <r>
      <rPr>
        <sz val="11.5"/>
        <rFont val="Calibri"/>
        <family val="2"/>
        <scheme val="minor"/>
      </rPr>
      <t>he C</t>
    </r>
    <r>
      <rPr>
        <sz val="11.5"/>
        <color rgb="FF000000"/>
        <rFont val="Calibri"/>
        <scheme val="minor"/>
      </rPr>
      <t>urrent and New Fleet Descriptions (tab 9a and tab 9b) and the Infrastructure tab (tab 10).</t>
    </r>
  </si>
  <si>
    <t>Clean Heavy-Duty Vehicles (CHDV) Grant Program</t>
  </si>
  <si>
    <t>Work Plan</t>
  </si>
  <si>
    <r>
      <t xml:space="preserve">Please complete Tables 1-4 below on this tab using information from your approved workplan. The grant recipient must fill out shaded cells highlighted </t>
    </r>
    <r>
      <rPr>
        <b/>
        <sz val="11.5"/>
        <color rgb="FF5B9BD5"/>
        <rFont val="Calibri"/>
        <family val="2"/>
        <scheme val="minor"/>
      </rPr>
      <t>blue</t>
    </r>
    <r>
      <rPr>
        <sz val="11.5"/>
        <color rgb="FF000000"/>
        <rFont val="Calibri"/>
        <family val="2"/>
        <scheme val="minor"/>
      </rPr>
      <t xml:space="preserve">. Cells highlighted </t>
    </r>
    <r>
      <rPr>
        <b/>
        <sz val="11.5"/>
        <color theme="7" tint="-0.249977111117893"/>
        <rFont val="Calibri"/>
        <family val="2"/>
        <scheme val="minor"/>
      </rPr>
      <t>yellow</t>
    </r>
    <r>
      <rPr>
        <sz val="11.5"/>
        <color rgb="FF000000"/>
        <rFont val="Calibri"/>
        <family val="2"/>
        <scheme val="minor"/>
      </rPr>
      <t xml:space="preserve"> are automatically populated based on previous responses in this spreadsheet or from fields that will be populated in the Financial Summary tab (Tab 4.)</t>
    </r>
  </si>
  <si>
    <t>Table 1a. Project Overview</t>
  </si>
  <si>
    <t>Field</t>
  </si>
  <si>
    <t>Response</t>
  </si>
  <si>
    <t>Grant Recipient</t>
  </si>
  <si>
    <t>Grant Number</t>
  </si>
  <si>
    <t>Project Period of Performance - Start date (mm/dd/yyy)</t>
  </si>
  <si>
    <t>Project Period of Performance - End date (mm/dd/yyy)</t>
  </si>
  <si>
    <t>Project Title</t>
  </si>
  <si>
    <t>Project Sub-Program</t>
  </si>
  <si>
    <t>EPA Project Award Amount</t>
  </si>
  <si>
    <t>Estimated EPA Funds for All Vehicles</t>
  </si>
  <si>
    <t>Estimated EPA Funds for Class 6 or 7 Electric School Buses</t>
  </si>
  <si>
    <t>Estimated EPA Funds for Class 6 or 7 Vocational Battery Electric Vehicles</t>
  </si>
  <si>
    <t>Estimated EPA Funds for Class 6 or 7 Hydrogen Fuel Cell Vocational Vehicles</t>
  </si>
  <si>
    <t>Estimated EPA Funds for EV Chargers and/or H2 Fueling Infrastructure</t>
  </si>
  <si>
    <t>Estimated EPA Funds for AC Level 2 Chargers</t>
  </si>
  <si>
    <t>Estimated EPA Funds for DC Level 3 Chargers</t>
  </si>
  <si>
    <t>Estimated EPA Funds for H2 Fueling Infrastructure</t>
  </si>
  <si>
    <t>Estimated EPA Funds for Other Infrastructure (BESS, On-Site Power Generation, or other eligible infrastructure components)</t>
  </si>
  <si>
    <t>Table 1b. Project Summary and Approach</t>
  </si>
  <si>
    <t>Question</t>
  </si>
  <si>
    <t>Answer</t>
  </si>
  <si>
    <t>Did any planned activities or commitments change between the submitted application and the approved workplan?  If yes, please provide context and details to the approved changes (example: the number of electric vehicles was reduced due to partial funding).</t>
  </si>
  <si>
    <t>Does the project include school buses?</t>
  </si>
  <si>
    <t>Does the project include non-school-bus zero-emission Class 6/7 vehicles?</t>
  </si>
  <si>
    <t>If you intend to purchase hydrogen fuel-cell electric vehicles (FCEV), may we contact you about them?</t>
  </si>
  <si>
    <t>Please use the space provided to add a short narrative description of the project summary and approach to cover anything not captured in Table 2. Work Plan. Language from the Project Summary and Approach section of the application may be used here.</t>
  </si>
  <si>
    <r>
      <t>Table 1c. Financial Summary</t>
    </r>
    <r>
      <rPr>
        <i/>
        <sz val="11.5"/>
        <rFont val="Calibri"/>
        <family val="2"/>
        <scheme val="minor"/>
      </rPr>
      <t xml:space="preserve"> (Values will be auto-populated based on values entered into the Financial Summary Tab and Annual Reporting Tabs (Tabs 4-7). </t>
    </r>
  </si>
  <si>
    <t>Award Component</t>
  </si>
  <si>
    <t>Value</t>
  </si>
  <si>
    <t>Federal Project Award Amount</t>
  </si>
  <si>
    <t>Reported EPA Funds for Vehicles</t>
  </si>
  <si>
    <t>Reported EPA Funds for Class 6 or 7 Electric School Buses</t>
  </si>
  <si>
    <t>Reported EPA Funds for Class 6 or 7 Vocational Battery Electric Vehicles</t>
  </si>
  <si>
    <t>Reported EPA Funds for Class 6 or 7 Hydrogen Vocational Vehicles</t>
  </si>
  <si>
    <t>Reported EPA Funds for Infrastructure</t>
  </si>
  <si>
    <t>Reported EPA Funds for EV Chargers</t>
  </si>
  <si>
    <t>Reported EPA Funds for AC Level 2 Chargers</t>
  </si>
  <si>
    <t>Reported EPA Funds for DC Level 3 Chargers</t>
  </si>
  <si>
    <t>Reported EPA Funds for H2 Fueling Infrastructure</t>
  </si>
  <si>
    <t>Reported EPA Funds for Other Infrastructure (BESS, On-Site Power Generation, or other eligible infrastructure components)</t>
  </si>
  <si>
    <t>Table 2. Work Plan</t>
  </si>
  <si>
    <t xml:space="preserve">Please complete the following table of information. For school district applicants, only the first row in Table 2a. will be completed. For state, other municipality, and nonprofit school transportation association applicants, please provide information for each school district that will be served by the new buses in Table 2a. and all non-school-bus grantees in Table 2b. Please refer to the Data Dictionary (tab 12) for additional guidance on each field. </t>
  </si>
  <si>
    <t>Table 2a: School Bus Sub-Program Grantee Summary</t>
  </si>
  <si>
    <t>Proposed Fleet + Infrastructure</t>
  </si>
  <si>
    <t>School District Name</t>
  </si>
  <si>
    <t>NCES #</t>
  </si>
  <si>
    <t>State</t>
  </si>
  <si>
    <t>County</t>
  </si>
  <si>
    <t>City</t>
  </si>
  <si>
    <t>Zip Code</t>
  </si>
  <si>
    <t xml:space="preserve">School District is located within a county listed in Section IV.C.2, Section 4 of the NOFO </t>
  </si>
  <si>
    <t>Proposed Number of Zero-Emission Vehicles</t>
  </si>
  <si>
    <t>Proposed Number of AC Level 2 Chargers</t>
  </si>
  <si>
    <t>Proposed Number of DC Level 3 Chargers</t>
  </si>
  <si>
    <t>Total Number of Chargers</t>
  </si>
  <si>
    <t>Proposed Number of On Site Power Generation Systems</t>
  </si>
  <si>
    <t>Proposed Number of Battery Energy Storage Systems (BESS)</t>
  </si>
  <si>
    <t>Example: School District A</t>
  </si>
  <si>
    <t>Example: 1234567</t>
  </si>
  <si>
    <t>Example: AZ</t>
  </si>
  <si>
    <t>Example: Maricopa</t>
  </si>
  <si>
    <t>Example: Phoenix</t>
  </si>
  <si>
    <t>Example: 85308</t>
  </si>
  <si>
    <t>Example: Yes</t>
  </si>
  <si>
    <t>Example: 20</t>
  </si>
  <si>
    <t>Example: 10</t>
  </si>
  <si>
    <t>Example: 5</t>
  </si>
  <si>
    <t>Example: 15</t>
  </si>
  <si>
    <t> </t>
  </si>
  <si>
    <t xml:space="preserve">◄ Access additional rows to Table 2a by selecting the "+" button here. </t>
  </si>
  <si>
    <t>Table 2b: Vocational Vehicles Sub-Program Grantee Summary</t>
  </si>
  <si>
    <t>non-School-Bus Recipient Organization</t>
  </si>
  <si>
    <t>N/A</t>
  </si>
  <si>
    <t xml:space="preserve">Project is taking place  within a county listed in Section IV.C.2, Section 4 of the NOFO </t>
  </si>
  <si>
    <t>Proposed Number of Battery Energy Storage Systems</t>
  </si>
  <si>
    <t>Proposed Number of H2 Fueling Infrastructure Units</t>
  </si>
  <si>
    <t>Example: Recipient Organization 1</t>
  </si>
  <si>
    <t>Example: 2</t>
  </si>
  <si>
    <t>Example: 1</t>
  </si>
  <si>
    <t xml:space="preserve">◄ Access additional rows to Table 2b by selecting the "+" button here. </t>
  </si>
  <si>
    <t>Table 3. CHDV Priorities</t>
  </si>
  <si>
    <t>CHDV Priority</t>
  </si>
  <si>
    <t>Answer 1</t>
  </si>
  <si>
    <t>Answer 2</t>
  </si>
  <si>
    <t>A. Community Engagement</t>
  </si>
  <si>
    <r>
      <t xml:space="preserve">Does the workplan demonstrate actions and/or commitments to engage communities? </t>
    </r>
    <r>
      <rPr>
        <i/>
        <sz val="11.5"/>
        <color theme="1"/>
        <rFont val="Calibri"/>
        <family val="2"/>
        <scheme val="minor"/>
      </rPr>
      <t xml:space="preserve"> If no, please jump to the next section, "Project Sustainability." </t>
    </r>
    <r>
      <rPr>
        <sz val="11.5"/>
        <color theme="1"/>
        <rFont val="Calibri"/>
        <family val="2"/>
        <scheme val="minor"/>
      </rPr>
      <t xml:space="preserve">If yes, please complete the rest of this section. </t>
    </r>
  </si>
  <si>
    <t>(Y or N or N/A)</t>
  </si>
  <si>
    <t>1. How does the workplan demonstrate engagement with the communities identified above, especially local residents, to ensure their meaningful participation with respect to the design, planning, and performance of the project?</t>
  </si>
  <si>
    <t>B. Project Sustainability</t>
  </si>
  <si>
    <r>
      <rPr>
        <b/>
        <sz val="11.5"/>
        <color rgb="FF000000"/>
        <rFont val="Calibri"/>
        <family val="2"/>
        <scheme val="minor"/>
      </rPr>
      <t>Does the workplan demonstrate actions and/or commitments to promote sustainable project results and benefits?</t>
    </r>
    <r>
      <rPr>
        <sz val="11.5"/>
        <color rgb="FF000000"/>
        <rFont val="Calibri"/>
        <family val="2"/>
        <scheme val="minor"/>
      </rPr>
      <t xml:space="preserve"> </t>
    </r>
    <r>
      <rPr>
        <i/>
        <sz val="11.5"/>
        <color rgb="FF000000"/>
        <rFont val="Calibri"/>
        <family val="2"/>
        <scheme val="minor"/>
      </rPr>
      <t xml:space="preserve"> If no, please jump to the next section, "Workforce Development."</t>
    </r>
    <r>
      <rPr>
        <b/>
        <i/>
        <sz val="11.5"/>
        <color rgb="FF000000"/>
        <rFont val="Calibri"/>
        <family val="2"/>
        <scheme val="minor"/>
      </rPr>
      <t xml:space="preserve"> </t>
    </r>
    <r>
      <rPr>
        <sz val="11.5"/>
        <color rgb="FF000000"/>
        <rFont val="Calibri"/>
        <family val="2"/>
        <scheme val="minor"/>
      </rPr>
      <t xml:space="preserve">If yes, please complete the rest of this section. </t>
    </r>
  </si>
  <si>
    <t>1. How does the workplan demonstrate that project results and benefits will be sustainable and that the applicant and project partners have the ability to promote and continue efforts to reduce emissions from vehicles after EPA funding for the project has ended?</t>
  </si>
  <si>
    <t>C. Workforce Development</t>
  </si>
  <si>
    <r>
      <rPr>
        <b/>
        <sz val="11.5"/>
        <color rgb="FF000000"/>
        <rFont val="Calibri"/>
      </rPr>
      <t xml:space="preserve">Does the workplan demonstrate actions and/or commitments to promote workforce development?  </t>
    </r>
    <r>
      <rPr>
        <i/>
        <sz val="11.5"/>
        <color rgb="FF000000"/>
        <rFont val="Calibri"/>
      </rPr>
      <t>If no, please jump to the next section, "Project Resilience to Extreme Weather."</t>
    </r>
    <r>
      <rPr>
        <b/>
        <sz val="11.5"/>
        <color rgb="FF000000"/>
        <rFont val="Calibri"/>
      </rPr>
      <t xml:space="preserve"> </t>
    </r>
    <r>
      <rPr>
        <sz val="11.5"/>
        <color rgb="FF000000"/>
        <rFont val="Calibri"/>
      </rPr>
      <t xml:space="preserve">If yes, please complete the rest of this section. </t>
    </r>
  </si>
  <si>
    <t>1. How does the workplan demonstrate a plan to prepare the workforce for the project?</t>
  </si>
  <si>
    <t>D. Project Resilience</t>
  </si>
  <si>
    <r>
      <rPr>
        <b/>
        <sz val="11.5"/>
        <color rgb="FF000000"/>
        <rFont val="Calibri"/>
      </rPr>
      <t xml:space="preserve">Does the workplan demonstrate actions and/or commitments to promote project resilience to extreme weather?  </t>
    </r>
    <r>
      <rPr>
        <i/>
        <sz val="11.5"/>
        <color rgb="FF000000"/>
        <rFont val="Calibri"/>
      </rPr>
      <t>If no, please jump to the next section, "Leveraging of Additional External Funds".</t>
    </r>
    <r>
      <rPr>
        <b/>
        <sz val="11.5"/>
        <color rgb="FF000000"/>
        <rFont val="Calibri"/>
      </rPr>
      <t xml:space="preserve"> </t>
    </r>
    <r>
      <rPr>
        <sz val="11.5"/>
        <color rgb="FF000000"/>
        <rFont val="Calibri"/>
      </rPr>
      <t xml:space="preserve">If yes, please complete the rest of this section. </t>
    </r>
  </si>
  <si>
    <t>1. How does the workplan demonstrate planning or action taken towards building project resilience and reducing vulnerabilities to extreme weather?</t>
  </si>
  <si>
    <t>E. Leveraging of Additional External Funds</t>
  </si>
  <si>
    <r>
      <rPr>
        <b/>
        <sz val="11.5"/>
        <color rgb="FF000000"/>
        <rFont val="Calibri"/>
        <family val="2"/>
        <scheme val="minor"/>
      </rPr>
      <t>Does the workplan demonstrate that the recipient has leveraged or plans to leverage additional external funds in order to support proposed project activities?</t>
    </r>
    <r>
      <rPr>
        <sz val="11.5"/>
        <color rgb="FF000000"/>
        <rFont val="Calibri"/>
        <family val="2"/>
        <scheme val="minor"/>
      </rPr>
      <t xml:space="preserve">  </t>
    </r>
    <r>
      <rPr>
        <i/>
        <u/>
        <sz val="11.5"/>
        <color rgb="FF000000"/>
        <rFont val="Calibri"/>
        <family val="2"/>
        <scheme val="minor"/>
      </rPr>
      <t>If no, please jump to the next table, "Timeline and Milestones".</t>
    </r>
    <r>
      <rPr>
        <sz val="11.5"/>
        <color rgb="FF000000"/>
        <rFont val="Calibri"/>
        <family val="2"/>
        <scheme val="minor"/>
      </rPr>
      <t xml:space="preserve"> If yes, please complete the rest of this section.</t>
    </r>
  </si>
  <si>
    <t>1. How does the workplan demonstrate that the recipient has leveraged or plans to leverage additional external funds in order to support proposed project activities, as well as how these funds will be used to contribute to the performance and success of the project?</t>
  </si>
  <si>
    <t>Table 4. Timeline and Milestones</t>
  </si>
  <si>
    <r>
      <t xml:space="preserve">Please use the rows below to indicate key project milestones and activities, the timeline for each, and the responsible party for each milestone and activity. Timeline can be represented either as the expected month(s) each activity/milestone will take place (ex., September 2024, September 2024 - December 2024, etc.), or, if applicable, can be represented with descriptors such as "continuous," "ongoing," or otherwise described in relation to other activities and milestones (ex., 1 month after activity X). </t>
    </r>
    <r>
      <rPr>
        <i/>
        <sz val="11.5"/>
        <rFont val="Calibri"/>
        <family val="2"/>
        <scheme val="minor"/>
      </rPr>
      <t>Note: Additional rows may be accessed by selecting the "+" at the bottom of the table.</t>
    </r>
  </si>
  <si>
    <t>Timeline</t>
  </si>
  <si>
    <t>Responsible Party</t>
  </si>
  <si>
    <t>Milestone/Activity</t>
  </si>
  <si>
    <t xml:space="preserve">◄ Access additional rows to Table 4 by selecting the "+" button here. </t>
  </si>
  <si>
    <t>Amendments</t>
  </si>
  <si>
    <r>
      <t xml:space="preserve">Recipients must agree to carry out the project in accordance with the final approved workplan. Recipients are required to request prior written approval from EPA for any budget or program plan revisions, as defined in 2 CFR §200.308. Proposed modifications to the approved workplan, including additions, deletions, or changes in the schedule, shall be submitted in a timely manner to the EPA project officer for approval. Depending on the type of changes, a formal amendment to the award may be necessary. </t>
    </r>
    <r>
      <rPr>
        <b/>
        <i/>
        <sz val="11.5"/>
        <color rgb="FF000000"/>
        <rFont val="Calibri"/>
        <family val="2"/>
        <scheme val="minor"/>
      </rPr>
      <t>If the EPA project officer approves modifications to the approved workplan, any changes must be captured in the this tab. Fill out this tab at the end of each year of project performance and select the relevant year of the update.</t>
    </r>
    <r>
      <rPr>
        <i/>
        <sz val="11.5"/>
        <color rgb="FF000000"/>
        <rFont val="Calibri"/>
        <family val="2"/>
        <scheme val="minor"/>
      </rPr>
      <t xml:space="preserve">  The Amendments tab does not supersede or replace written approval from the EPA project officer. The Amendments tab does not need to be completed if the project is carried out in accordance with the final approved workplan. 
</t>
    </r>
  </si>
  <si>
    <t>Table 5a. Post-Award Amendments</t>
  </si>
  <si>
    <t>Update Year</t>
  </si>
  <si>
    <t>Type of Amendment</t>
  </si>
  <si>
    <t>Grantee Name</t>
  </si>
  <si>
    <t>NCES ID (If applicable)</t>
  </si>
  <si>
    <t>Original Vehicle or Eligible Infrastructure Component Type</t>
  </si>
  <si>
    <t>Updated Vehicle or Eligible Infrastructure Component Type</t>
  </si>
  <si>
    <t>Original Quantity of Vehicle or Eligible Infrastructure Component</t>
  </si>
  <si>
    <t>Updated Quantity of Vehicle or Eligible Infrastructure Type</t>
  </si>
  <si>
    <t>If 'Other Activity in Approved Workplan' selected as Type of Amendment, please describe here</t>
  </si>
  <si>
    <t>Original Funding Request Amount</t>
  </si>
  <si>
    <t>Updated Funding Request Amount</t>
  </si>
  <si>
    <t>Change in Funding Amount</t>
  </si>
  <si>
    <t>(Select Year)</t>
  </si>
  <si>
    <t>(Select Amendment Type)</t>
  </si>
  <si>
    <r>
      <t>Table 5b. Change in funding by project year</t>
    </r>
    <r>
      <rPr>
        <sz val="11.5"/>
        <color theme="1"/>
        <rFont val="Calibri"/>
        <family val="2"/>
        <scheme val="minor"/>
      </rPr>
      <t xml:space="preserve"> (</t>
    </r>
    <r>
      <rPr>
        <i/>
        <sz val="11.5"/>
        <color theme="1"/>
        <rFont val="Calibri"/>
        <family val="2"/>
        <scheme val="minor"/>
      </rPr>
      <t>Values will auto-populate based on data entered in table 5a)</t>
    </r>
  </si>
  <si>
    <t>Project Year</t>
  </si>
  <si>
    <t>Number of Amendments By Year</t>
  </si>
  <si>
    <t>Change in Funding Amount by Year</t>
  </si>
  <si>
    <t>Project Year One</t>
  </si>
  <si>
    <t>Project Year Two</t>
  </si>
  <si>
    <t>Project Year Three</t>
  </si>
  <si>
    <t>Financial Summary - Project Lifetime</t>
  </si>
  <si>
    <r>
      <t xml:space="preserve">Financial summary for the entire grant period of performance. Please complete shaded cells highlighted </t>
    </r>
    <r>
      <rPr>
        <b/>
        <sz val="11.5"/>
        <color theme="8"/>
        <rFont val="Calibri"/>
        <family val="2"/>
        <scheme val="minor"/>
      </rPr>
      <t>blue</t>
    </r>
    <r>
      <rPr>
        <sz val="11.5"/>
        <color rgb="FF000000"/>
        <rFont val="Calibri"/>
        <family val="2"/>
        <scheme val="minor"/>
      </rPr>
      <t xml:space="preserve"> that contain grantee and original project budget information. </t>
    </r>
    <r>
      <rPr>
        <b/>
        <sz val="11.5"/>
        <color theme="7" tint="-0.249977111117893"/>
        <rFont val="Calibri"/>
        <family val="2"/>
        <scheme val="minor"/>
      </rPr>
      <t>Yellow</t>
    </r>
    <r>
      <rPr>
        <sz val="11.5"/>
        <color rgb="FF000000"/>
        <rFont val="Calibri"/>
        <family val="2"/>
        <scheme val="minor"/>
      </rPr>
      <t xml:space="preserve"> cells on this worksheet will automatically populate based on information entered in tabs 5-7 (Year 1-Year 3). If a modification to the grant is approved, please update the financial tabs accordingly. </t>
    </r>
  </si>
  <si>
    <t>Table 6. Summary Rate of Expenditure</t>
  </si>
  <si>
    <t xml:space="preserve"> Record project budget funds ONLY from approved final workplan. All other numbers will reflect automatically from subsequent tabs.</t>
  </si>
  <si>
    <t>Project Budget</t>
  </si>
  <si>
    <t>Total Expenses to Date</t>
  </si>
  <si>
    <t>Remaining Balance</t>
  </si>
  <si>
    <t>Financial Summary</t>
  </si>
  <si>
    <t>EPA Funds
Project Budget</t>
  </si>
  <si>
    <t>Mandatory Cost Share
Project Budget</t>
  </si>
  <si>
    <t>Voluntary Cost Share
Project Budget</t>
  </si>
  <si>
    <t>Total Project Cost
Project Budget</t>
  </si>
  <si>
    <t>EPA Funds
Expenses to Date</t>
  </si>
  <si>
    <t>Mandatory Cost Share
Expenses to Date</t>
  </si>
  <si>
    <t>Voluntary Cost Share
Expenses to Date</t>
  </si>
  <si>
    <t>Total Project Cost
Expenses to Date</t>
  </si>
  <si>
    <t>EPA Funds
Remaining Balance</t>
  </si>
  <si>
    <t>Mandatory Cost Share
Remaining Balance</t>
  </si>
  <si>
    <t>Voluntary Cost Share
Remaining Balance</t>
  </si>
  <si>
    <t>Total Project Cost
Remaining Balance</t>
  </si>
  <si>
    <t>Personnel</t>
  </si>
  <si>
    <t>Fringe Benefits</t>
  </si>
  <si>
    <t>Travel</t>
  </si>
  <si>
    <t>Equipment</t>
  </si>
  <si>
    <t>Supplies</t>
  </si>
  <si>
    <t>Contractual</t>
  </si>
  <si>
    <t>Construction</t>
  </si>
  <si>
    <t>Other</t>
  </si>
  <si>
    <t>Direct Cost Total</t>
  </si>
  <si>
    <t xml:space="preserve"> </t>
  </si>
  <si>
    <t>Indirect Charges</t>
  </si>
  <si>
    <t>TOTALS</t>
  </si>
  <si>
    <t>Table 6a. Summary Rate of Expenditure of Other Leveraged Funds</t>
  </si>
  <si>
    <t>_</t>
  </si>
  <si>
    <t>_9</t>
  </si>
  <si>
    <t>_2</t>
  </si>
  <si>
    <t>Column3</t>
  </si>
  <si>
    <t>_3</t>
  </si>
  <si>
    <t>_4</t>
  </si>
  <si>
    <t>_5</t>
  </si>
  <si>
    <t>_6</t>
  </si>
  <si>
    <t>_7</t>
  </si>
  <si>
    <t>_8</t>
  </si>
  <si>
    <t>Other Leveraged Funds</t>
  </si>
  <si>
    <t>Table 7. Annual Rate of Expenditure</t>
  </si>
  <si>
    <r>
      <t xml:space="preserve"> </t>
    </r>
    <r>
      <rPr>
        <i/>
        <sz val="11.5"/>
        <rFont val="Calibri"/>
        <family val="2"/>
        <scheme val="minor"/>
      </rPr>
      <t>No Entry Needed - ALL numbers will reflect automatically from subsequent tabs.</t>
    </r>
  </si>
  <si>
    <t>Year 1</t>
  </si>
  <si>
    <t>Year 2</t>
  </si>
  <si>
    <t>Year 3 (if applicable)</t>
  </si>
  <si>
    <t>EPA Funds
Year 1</t>
  </si>
  <si>
    <t>Mandatory Cost Share
Year 1</t>
  </si>
  <si>
    <t>Voluntary Cost Share
Year 1</t>
  </si>
  <si>
    <t>Total Project Cost
Year 1</t>
  </si>
  <si>
    <t>EPA Funds
Year 2</t>
  </si>
  <si>
    <t>Mandatory Cost Share
Year 2</t>
  </si>
  <si>
    <t>Voluntary Cost Share
Year 2</t>
  </si>
  <si>
    <t>Total Project Cost
Year 2</t>
  </si>
  <si>
    <t>EPA Funds
Year 3</t>
  </si>
  <si>
    <t>Mandatory Cost Share
Year 3</t>
  </si>
  <si>
    <t>Voluntary Cost Share
Year 3</t>
  </si>
  <si>
    <t>Total Project Cost
Year 3</t>
  </si>
  <si>
    <t>Table 7a. Annual Rate of Expenditure of Other Leveraged Funds</t>
  </si>
  <si>
    <t>_10</t>
  </si>
  <si>
    <t>Year 3</t>
  </si>
  <si>
    <t>Financial and Narrative Summary - Year 1</t>
  </si>
  <si>
    <r>
      <rPr>
        <sz val="11.5"/>
        <color rgb="FF000000"/>
        <rFont val="Calibri"/>
        <family val="2"/>
        <scheme val="minor"/>
      </rPr>
      <t xml:space="preserve">Financial summary for the first year of the project period. For each quarterly report, please complete all financial and narrative descriptive cells highlighted </t>
    </r>
    <r>
      <rPr>
        <b/>
        <sz val="11.5"/>
        <color rgb="FF5B9BD5"/>
        <rFont val="Calibri"/>
        <family val="2"/>
        <scheme val="minor"/>
      </rPr>
      <t xml:space="preserve">blue </t>
    </r>
    <r>
      <rPr>
        <sz val="11.5"/>
        <color rgb="FF000000"/>
        <rFont val="Calibri"/>
        <family val="2"/>
        <scheme val="minor"/>
      </rPr>
      <t xml:space="preserve">for each quarter the report is submitted. Cells highlighted </t>
    </r>
    <r>
      <rPr>
        <b/>
        <sz val="11.5"/>
        <color rgb="FFBF8F00"/>
        <rFont val="Calibri"/>
        <family val="2"/>
        <scheme val="minor"/>
      </rPr>
      <t xml:space="preserve">yellow </t>
    </r>
    <r>
      <rPr>
        <sz val="11.5"/>
        <color rgb="FF000000"/>
        <rFont val="Calibri"/>
        <family val="2"/>
        <scheme val="minor"/>
      </rPr>
      <t>are automatically populated based on previous responses in this spreadsheet.  Below the financial information, please ensure to complete the programmatic questions regarding the grant.</t>
    </r>
  </si>
  <si>
    <t>Table 8. Year 1 Annual Rate of Expenditure</t>
  </si>
  <si>
    <t xml:space="preserve"> Record and update project expenses at each interval according to the reporting cadence determined by your Project Officer. Previous fields should remain and edits should be made to the whenever interannual reports are submitted. </t>
  </si>
  <si>
    <t>Reporting Period</t>
  </si>
  <si>
    <t>Jan-June of Year 1</t>
  </si>
  <si>
    <t>July-Sept of Year 1</t>
  </si>
  <si>
    <t>Oct-Dec of Year 1</t>
  </si>
  <si>
    <r>
      <t xml:space="preserve">Enter Dates For this Reporting Period in the </t>
    </r>
    <r>
      <rPr>
        <i/>
        <sz val="11.5"/>
        <color theme="8"/>
        <rFont val="Calibri"/>
        <family val="2"/>
        <scheme val="minor"/>
      </rPr>
      <t>blue</t>
    </r>
    <r>
      <rPr>
        <i/>
        <sz val="11.5"/>
        <rFont val="Calibri"/>
        <family val="2"/>
        <scheme val="minor"/>
      </rPr>
      <t xml:space="preserve"> cells</t>
    </r>
  </si>
  <si>
    <t>EPA Funds
Reporting Period 1</t>
  </si>
  <si>
    <t>Mandatory Cost Share
Reporting Period 1</t>
  </si>
  <si>
    <t>Voluntary Cost Share
Reporting Period 1</t>
  </si>
  <si>
    <t>Total Project Cost
Reporting Period 1</t>
  </si>
  <si>
    <t>EPA Funds
Reporting Period 2</t>
  </si>
  <si>
    <t>Mandatory Cost Share
Reporting Period 2</t>
  </si>
  <si>
    <t>Voluntary Cost Share
Reporting Period 2</t>
  </si>
  <si>
    <t>Total Project Cost
Reporting Period 2</t>
  </si>
  <si>
    <t>EPA Funds
Reporting Period 3</t>
  </si>
  <si>
    <t>Mandatory Cost Share
Reporting Period 3</t>
  </si>
  <si>
    <t>Voluntary Cost Share
Reporting Period 3</t>
  </si>
  <si>
    <t>Total Project Cost
Reporting Period 3</t>
  </si>
  <si>
    <t>Table 8a. Year 1 Other Leveraged Funds</t>
  </si>
  <si>
    <t>July-Sept of Year 2</t>
  </si>
  <si>
    <t>Table 9. Project Updates - Narrative Responses</t>
  </si>
  <si>
    <t xml:space="preserve"> Record and update project updates below.</t>
  </si>
  <si>
    <t>Please paste the planned activities, outputs, and outcome from the submitted workplan information. Provide updates and if any changes occurred, please provide that information accordingly. In the 'Progress to Date' column, please use the dropdown to indicate if the activity is 1) Not yet started, 2) In progress, or 3) Completed.</t>
  </si>
  <si>
    <t>Activities</t>
  </si>
  <si>
    <t>Anticipated Outputs</t>
  </si>
  <si>
    <t>Anticipated Outcomes</t>
  </si>
  <si>
    <t>Progress to Date</t>
  </si>
  <si>
    <t>Progress Notes</t>
  </si>
  <si>
    <t>Write below, as appropriate.</t>
  </si>
  <si>
    <t>Table 10. Project Questions</t>
  </si>
  <si>
    <t>Please provide programmatic and narrative financial updates on the project. As quarterly reports are submitted, indicate updates or changes for each quarter. For each quarter, please indicate if there was a change from the previous quarter. If yes, please provide an explanation in the subsequent cell.</t>
  </si>
  <si>
    <t>Jan-June of Year 1 Update</t>
  </si>
  <si>
    <t>July-Sept of Year 1 Update</t>
  </si>
  <si>
    <t>Oct-Dec of Year 1 Update</t>
  </si>
  <si>
    <t>1. Provide a comparison of actual accomplishments to the objectives established for the reporting period.</t>
  </si>
  <si>
    <t xml:space="preserve">2. If anticipated outputs/outcomes and/or timelines/milestones are not met, why not?  Did you encounter any problems during the reporting period which may interfere with meeting project objectives? </t>
  </si>
  <si>
    <t>3. If any additional voluntary leveraged funds are reported for this Reporting Period in Table 8 above, identify the source of the funds.</t>
  </si>
  <si>
    <t>4. Have there been any major personnel changes during this reporting period?</t>
  </si>
  <si>
    <t>5. Did any public relations events regarding this grant take place during the reporting period?</t>
  </si>
  <si>
    <t>6. Are you using websites or other tools used to relay information about this grant to the public?</t>
  </si>
  <si>
    <t>7. What project activities are planned for the next reporting period?</t>
  </si>
  <si>
    <t>8. Was any program income generated during the reporting period?  Identify amount of program income, how it was generated, and how the program income was/will be used.</t>
  </si>
  <si>
    <t xml:space="preserve">9. Have any vehicles or activities changed from those included in the final workplan?  </t>
  </si>
  <si>
    <t>10. Do you have any other comments or feedback?</t>
  </si>
  <si>
    <t>Financial and Narrative Summary - Year 2</t>
  </si>
  <si>
    <r>
      <rPr>
        <sz val="11.5"/>
        <color rgb="FF000000"/>
        <rFont val="Calibri"/>
        <family val="2"/>
        <scheme val="minor"/>
      </rPr>
      <t xml:space="preserve">Financial summary for the second year of the project period if grant period of performance is longer than one year. For each quarterly report, please complete all shaded financial and narrative descriptive cells highlighted </t>
    </r>
    <r>
      <rPr>
        <b/>
        <sz val="11.5"/>
        <color rgb="FF5B9BD5"/>
        <rFont val="Calibri"/>
        <family val="2"/>
        <scheme val="minor"/>
      </rPr>
      <t xml:space="preserve">blue </t>
    </r>
    <r>
      <rPr>
        <sz val="11.5"/>
        <color rgb="FF000000"/>
        <rFont val="Calibri"/>
        <family val="2"/>
        <scheme val="minor"/>
      </rPr>
      <t xml:space="preserve">for each quarter the report is submitted. Cells highlighted </t>
    </r>
    <r>
      <rPr>
        <b/>
        <sz val="11.5"/>
        <color rgb="FFBF8F00"/>
        <rFont val="Calibri"/>
        <family val="2"/>
        <scheme val="minor"/>
      </rPr>
      <t xml:space="preserve">yellow </t>
    </r>
    <r>
      <rPr>
        <sz val="11.5"/>
        <color rgb="FF000000"/>
        <rFont val="Calibri"/>
        <family val="2"/>
        <scheme val="minor"/>
      </rPr>
      <t>are automatically populated based on previous responses in this spreadsheet. Below the financial information, please ensure to complete the programmatic questions regarding the grant.</t>
    </r>
  </si>
  <si>
    <t>Table 11. Year 2 Annual Rate of Expenditure</t>
  </si>
  <si>
    <t>Jan-March of Year 2</t>
  </si>
  <si>
    <t>April-June of Year 2</t>
  </si>
  <si>
    <t>Oct-Dec of Year 2</t>
  </si>
  <si>
    <r>
      <rPr>
        <i/>
        <sz val="11.5"/>
        <color rgb="FF000000"/>
        <rFont val="Calibri"/>
        <scheme val="minor"/>
      </rPr>
      <t xml:space="preserve">Enter Dates For this Reporting Period in the </t>
    </r>
    <r>
      <rPr>
        <i/>
        <sz val="11.5"/>
        <color rgb="FF5B9BD5"/>
        <rFont val="Calibri"/>
        <scheme val="minor"/>
      </rPr>
      <t xml:space="preserve">blue </t>
    </r>
    <r>
      <rPr>
        <i/>
        <sz val="11.5"/>
        <color rgb="FF000000"/>
        <rFont val="Calibri"/>
        <scheme val="minor"/>
      </rPr>
      <t>cells</t>
    </r>
  </si>
  <si>
    <t>EPA Funds
Reporting Period 4</t>
  </si>
  <si>
    <t>Mandatory Cost Share
Reporting Period 4</t>
  </si>
  <si>
    <t>Voluntary Cost Share
Reporting Period 4</t>
  </si>
  <si>
    <t>Total Project Cost
Reporting Period 4</t>
  </si>
  <si>
    <t>Table 11a. Year 2 Other Leveraged Funds</t>
  </si>
  <si>
    <t>_11</t>
  </si>
  <si>
    <t>_12</t>
  </si>
  <si>
    <t>Table 12. Project Updates - Narrative Responses</t>
  </si>
  <si>
    <t>Table 13. Project Questions</t>
  </si>
  <si>
    <t>Jan-March of Year 2 Update</t>
  </si>
  <si>
    <t>April-June of Year 2 Update</t>
  </si>
  <si>
    <t>July-Sept of Year 2 Update</t>
  </si>
  <si>
    <t>Oct-Dec of Year 2 Update</t>
  </si>
  <si>
    <t>Financial and Narrative Summary - Year 3</t>
  </si>
  <si>
    <r>
      <rPr>
        <sz val="11.5"/>
        <color rgb="FF000000"/>
        <rFont val="Calibri"/>
        <family val="2"/>
      </rPr>
      <t xml:space="preserve">Financial summary for the third year of the project period if grant period of performance is longer than two years. For each quarterly report, please complete all shaded financial and narrative descriptive cells highlighted </t>
    </r>
    <r>
      <rPr>
        <b/>
        <sz val="11.5"/>
        <color rgb="FF5B9BD5"/>
        <rFont val="Calibri"/>
        <family val="2"/>
      </rPr>
      <t xml:space="preserve">blue </t>
    </r>
    <r>
      <rPr>
        <sz val="11.5"/>
        <color rgb="FF000000"/>
        <rFont val="Calibri"/>
        <family val="2"/>
      </rPr>
      <t xml:space="preserve">for each quarter the report is submitted. Cells highlighted </t>
    </r>
    <r>
      <rPr>
        <b/>
        <sz val="11.5"/>
        <color rgb="FFBF8F00"/>
        <rFont val="Calibri"/>
        <family val="2"/>
      </rPr>
      <t xml:space="preserve">yellow </t>
    </r>
    <r>
      <rPr>
        <sz val="11.5"/>
        <color rgb="FF000000"/>
        <rFont val="Calibri"/>
        <family val="2"/>
      </rPr>
      <t>are automatically populated based on previous responses in this spreadsheet. Below the financial information, please ensure to complete the programmatic questions regarding the grant.</t>
    </r>
  </si>
  <si>
    <t>Table 14. Year 3 Annual Rate of Expenditure</t>
  </si>
  <si>
    <t>Jan-March of Year 3</t>
  </si>
  <si>
    <t>April-June of Year 3</t>
  </si>
  <si>
    <t>July-Sept of Year 3</t>
  </si>
  <si>
    <t>Oct-Dec of Year 3</t>
  </si>
  <si>
    <t>Column1</t>
  </si>
  <si>
    <t>Table 14a. Year 2 Other Leveraged Funds</t>
  </si>
  <si>
    <t>Table 15. Project Updates - Narrative Responses</t>
  </si>
  <si>
    <t>Table 16. Project Questions</t>
  </si>
  <si>
    <t>Jan-March of Year 3 Update</t>
  </si>
  <si>
    <t>April-June of Year 3 Update</t>
  </si>
  <si>
    <t>July-Sept of Year 3 Update</t>
  </si>
  <si>
    <t>Oct-Dec of Year 3 Update</t>
  </si>
  <si>
    <t>CHDV Priorities</t>
  </si>
  <si>
    <r>
      <rPr>
        <sz val="11"/>
        <color rgb="FF000000"/>
        <rFont val="Calibri"/>
      </rPr>
      <t xml:space="preserve">Please complete this tab if your organization committed to ANY community engagement, project sustainability, workforce development, extreme weather resiliency, or leveraging of additional external funds actions or commitments in your application, as referred to in the evaluation metrics defined in section V.A. Evaluation Criteria in the NOFO. Only cells shaded in </t>
    </r>
    <r>
      <rPr>
        <b/>
        <sz val="11"/>
        <color rgb="FF4472C4"/>
        <rFont val="Calibri"/>
      </rPr>
      <t>blue</t>
    </r>
    <r>
      <rPr>
        <sz val="11"/>
        <color rgb="FF000000"/>
        <rFont val="Calibri"/>
      </rPr>
      <t xml:space="preserve"> need to be filled out; cells shaded in </t>
    </r>
    <r>
      <rPr>
        <b/>
        <sz val="11"/>
        <color rgb="FFFFC000"/>
        <rFont val="Calibri"/>
      </rPr>
      <t>yellow</t>
    </r>
    <r>
      <rPr>
        <sz val="11"/>
        <color rgb="FF000000"/>
        <rFont val="Calibri"/>
      </rPr>
      <t xml:space="preserve"> will automatically populate based on information entered in earlier tabs. Please use the drop downs for columns to indicate any updates that occurred during the reporting period indicating continued progress towards commitments. At the end of each of the sections below, there is a cell to provide additional narrative responses, as appropriate. Please take care to ensure all questions are answered; the final question is on row 127 of this sheet.</t>
    </r>
  </si>
  <si>
    <t>Table 17. Community Engagement</t>
  </si>
  <si>
    <t xml:space="preserve">Question </t>
  </si>
  <si>
    <t>Status Update</t>
  </si>
  <si>
    <t>Quarter Completed</t>
  </si>
  <si>
    <t xml:space="preserve">Did the workplan demonstrate actions and/or commitments to engage communities?  If no, please jump to Table 18. If yes, please complete the rest of this section. </t>
  </si>
  <si>
    <t>1. How did the workplan demonstrate engagement with the communities identified above, especially local residents, to ensure their meaningful participation with respect to the design, planning, and performance of the project?</t>
  </si>
  <si>
    <t>2. Did the workplan for this project demonstrate that the recipient and/or project partner(s) has an existing clear point of contact in a public platform (e.g., newsletter, website) for community issues and complaints (specific to air quality or broader) and a publicly documented policy or process to engage communities and get their input on operations and projects that impact air quality? The process could be a meeting in the past year and/or a policy or process to have a meeting or otherwise get input (e.g., a standing citizens advisory committee). Please include any narrative details in question 3.</t>
  </si>
  <si>
    <t xml:space="preserve">2.a. If no, did the workplan for this project demonstrate that the recipient and/or project partner(s) commit to completing one before the end of the project period? </t>
  </si>
  <si>
    <t xml:space="preserve">2.b. To date, has the recipient and/or project partner(s) completed this commitment? </t>
  </si>
  <si>
    <t>Select Status</t>
  </si>
  <si>
    <t>Select Quarter</t>
  </si>
  <si>
    <t>3. Please provide any additional details and/or a status update to be provided for this category, including but not limited to the URL(s) where the public can find the clear point of contact and policy or process; a description of the point of contact and policy or process; and any other relevant information. Please use the drop downs under 'Please Select One' to indicate which quarter.</t>
  </si>
  <si>
    <t>Community Engagement Update 1</t>
  </si>
  <si>
    <t>Community Engagement Update 2</t>
  </si>
  <si>
    <t>Community Engagement Update 3</t>
  </si>
  <si>
    <t>Community Engagement Update 4</t>
  </si>
  <si>
    <t>Community Engagement Update 5</t>
  </si>
  <si>
    <t>Community Engagement Update 6</t>
  </si>
  <si>
    <t>Community Engagement Update 7</t>
  </si>
  <si>
    <t>Community Engagement Update 8</t>
  </si>
  <si>
    <t>Community Engagement Update 9</t>
  </si>
  <si>
    <t>Community Engagement Update 10</t>
  </si>
  <si>
    <t xml:space="preserve">Please provide any additional details or comments regarding community engagement </t>
  </si>
  <si>
    <t>Table 18.  Project Sustainability</t>
  </si>
  <si>
    <t xml:space="preserve">Did the workplan demonstrate actions and/or commitments to promote sustainable project results and benefits?  If no, please jump to Table 19. If yes, please complete the rest of this section. </t>
  </si>
  <si>
    <t>1. How did the workplan demonstrate that project results and benefits will be sustainable and that the applicant and project partners have the ability to promote and continue efforts to reduce emissions from vehicles after EPA funding for the project has ended?</t>
  </si>
  <si>
    <t xml:space="preserve">2. Zero-Emission Projects  </t>
  </si>
  <si>
    <t>2a. Did the workplan for this project demonstrate coordination and/or consultation with utilities or refueling partners on the feasibility of the project? This could include, but is not limited to, discussion with utilities or refueling partners on project charging needs, project upgrade needs, project costs, rates for future service, and/or the timeframe for necessary upgrades. Please include any narrative details in question 4.</t>
  </si>
  <si>
    <t xml:space="preserve">2b. If no, did the workplan for this project demonstrate that the recipient and/or project partner(s) commit to such coordination before the end of the project period? </t>
  </si>
  <si>
    <t xml:space="preserve">3. To date, has the recipient and/or project partner(s) completed this commitment? </t>
  </si>
  <si>
    <t>4. Please provide additional details and any relevant status updates for this section, including but not limited to describing the extent of coordination with utilities, noting the timing and frequency of discussions with utilities, and any project decisions impacted by these discussions. Please use the drop downs under 'Please Select One' to indicate which quarter.</t>
  </si>
  <si>
    <t>Project Sustainability Update 1</t>
  </si>
  <si>
    <t>Project Sustainability Update 2</t>
  </si>
  <si>
    <t>Project Sustainability Update 3</t>
  </si>
  <si>
    <t>Project Sustainability Update 4</t>
  </si>
  <si>
    <t>Project Sustainability Update 5</t>
  </si>
  <si>
    <t>Project Sustainability Update 6</t>
  </si>
  <si>
    <t>Project Sustainability Update 7</t>
  </si>
  <si>
    <t>Project Sustainability Update 8</t>
  </si>
  <si>
    <t>Project Sustainability Update 9</t>
  </si>
  <si>
    <t>Project Sustainability Update 10</t>
  </si>
  <si>
    <t>Please provide any additional details or comments regarding project sustainability</t>
  </si>
  <si>
    <t>Table 19.  Workforce Development</t>
  </si>
  <si>
    <t xml:space="preserve">Did the workplan demonstrate actions and/or commitments to promote workforce development?  If no, please jump to Table 20. If yes, please complete the rest of this section. </t>
  </si>
  <si>
    <t>1. How did the workplan demonstrate a plan to prepare the workforce for the project?</t>
  </si>
  <si>
    <t>2. Did the workplan for this project demonstrate that current drivers, mechanics, electricians, and other essential personnel have received training to safely operate and maintain the new vehicles and infrastructure? This could include the establishment of workforce training programs for zero emission vehicles and charging infrastructure. Please include any narrative details in question 6.</t>
  </si>
  <si>
    <t xml:space="preserve">2.a. If no, did the workplan for this project demonstrate that the recipient and/or project partner(s) commit to ensuring current drivers, mechanics, electricians, and other essential personnel receive training to safely operate and maintain the new vehicles and infrastructure before the end of the project period? </t>
  </si>
  <si>
    <t>3. Did the workplan for this project demonstrate that the recipient and/or project partner(s) have clarified protections to ensure existing workers are not replaced or displaced because of new technologies? Please include any narrative details in question 6.</t>
  </si>
  <si>
    <t xml:space="preserve">3.a. If no, did the workplan for this project demonstrate that the recipient and/or project partner(s) commit to clarifying protections to ensure existing workers are not replaced for displaced because of new technologies before the end of the project period? </t>
  </si>
  <si>
    <t xml:space="preserve">3.b. To date, has the recipient and/or project partner(s) completed this commitment? </t>
  </si>
  <si>
    <t>4. Did the workplan for this project demonstrate that the recipient and/or project partner(s) have increased the availability of domestic manufacturing and workforce for zero-emission vehicles, engines, and other key components (e.g., batteries)? Please include any narrative details in question 6.</t>
  </si>
  <si>
    <t xml:space="preserve">4.a. If no, did the workplan for this project demonstrate that the recipient and/or project partner(s) commit to increasing the availability of domestic manufacturing and workforce for zero- and near-zero emission vehicles, engines, and other key components (e.g., batteries) before the end of the project period? </t>
  </si>
  <si>
    <t xml:space="preserve">4.b. To date, has the recipient and/or project partner(s) completed this commitment? </t>
  </si>
  <si>
    <t>5. Did the workplan for this project demonstrate that the recipient and/or project partner(s) have other measures and/or policies in place to promote workforce development? If yes, please describe the other measures and/or policies in more detail below. Please include any narrative details in question 6.</t>
  </si>
  <si>
    <t xml:space="preserve">5.a. If no, did the workplan for this project demonstrate that the recipient and/or project partner(s) commit establishing measures and/or policies to promote workforce development before the end of the project period? </t>
  </si>
  <si>
    <t xml:space="preserve">5.b. To date, has the recipient and/or project partner(s) completed this commitment? </t>
  </si>
  <si>
    <t>6. Please provide additional details and any relevant status updates for this section, including but not limited to details on training programs, protections for existing workers, measures taken to increase the availability of domestic manufacturing and workforce, and/or descriptions of any additional policies and measures to promote workforce development, as well as any changes made to these throughout the project period.Please use the drop downs under 'Please Select One' to indicate which quarter.</t>
  </si>
  <si>
    <t>Workforce Development Update 1</t>
  </si>
  <si>
    <t>Workforce Development Update 2</t>
  </si>
  <si>
    <t>Workforce Development Update 3</t>
  </si>
  <si>
    <t>Workforce Development Update 4</t>
  </si>
  <si>
    <t>Workforce Development Update 5</t>
  </si>
  <si>
    <t>Workforce Development Update 6</t>
  </si>
  <si>
    <t>Workforce Development Update 7</t>
  </si>
  <si>
    <t>Workforce Development Update 8</t>
  </si>
  <si>
    <t>Workforce Development Update 9</t>
  </si>
  <si>
    <t>Workforce Development Update 10</t>
  </si>
  <si>
    <t>Please provide any additional details or comments regarding workforce development.</t>
  </si>
  <si>
    <t>Table 20.  Project Resilience</t>
  </si>
  <si>
    <t xml:space="preserve">Did the workplan demonstrate actions and/or commitments to promote project resilience to extreme weather?  If no, please jump to Table 21. If yes, please complete the rest of this section. </t>
  </si>
  <si>
    <t>1. How did the workplan demonstrate planning or action taken towards building project resilience and reducing vulnerabilities to extreme weather?</t>
  </si>
  <si>
    <t>2. Did the workplan for this project demonstrate that the recipient and/or project partner(s) have assessed and implemented extreme weather adaptation considerations to help ensure that the project achieves its expected outcomes even in the face of extreme weather? This could include assessing project vulnerability to local extreme weather when making siting decision and operational plans, ensuring fleets and equipment are protected from extreme weather and/or protecting infrastructure from storm damage and/or extreme weather. Please include any narrative details in question 4.</t>
  </si>
  <si>
    <t>2.a. If no, did the workplan for this project demonstrate that the recipient and/or project partner(s) commit to assessing and implementing extreme weather adaptation considerations before the end of the project period?</t>
  </si>
  <si>
    <t>3. Did the workplan for this project demonstrate that the recipient and/or project partner(s) have other measures and/or policies in place to promote project resilience to extreme weather? If yes, please describe the other measures and/or policies in more detail below. Please include any narrative details in question 4.</t>
  </si>
  <si>
    <t xml:space="preserve">3.a. If no, did the workplan for this project demonstrate that the recipient and/or project partner(s) commit establishing measures and/or policies to promote project resilience to extreme weather before the end of the project period? </t>
  </si>
  <si>
    <t>4. Please provide additional details and any relevant status updates for this section, including but not limited to details on extreme weather impact assessments, descriptions of project decisions impacted by these assessments, and/or descriptions of any additional policies and measures to promote project resilience to extreme weather, as well as any changes made to these throughout the project period. Please use the drop downs under 'Please Select One' to indicate which quarter.</t>
  </si>
  <si>
    <t>Project Resilience Update 1</t>
  </si>
  <si>
    <t>Project Resilience Update 2</t>
  </si>
  <si>
    <t>Project Resilience Update 3</t>
  </si>
  <si>
    <t>Project Resilience Update 4</t>
  </si>
  <si>
    <t>Project Resilience Update 5</t>
  </si>
  <si>
    <t>Project Resilience Update 6</t>
  </si>
  <si>
    <t>Project Resilience Update 7</t>
  </si>
  <si>
    <t>Project Resilience Update 8</t>
  </si>
  <si>
    <t>Project Resilience Update 9</t>
  </si>
  <si>
    <t>Project Resilience Update 10</t>
  </si>
  <si>
    <t>Please provide any additional details or comments regarding resiliency to extreme weather impacts.</t>
  </si>
  <si>
    <t>Table 21.  Leveraging of Additional External Funds</t>
  </si>
  <si>
    <t xml:space="preserve">Leveraged funds refers to additional, external funds where an applicant or grantee is providing additional resources to support or complement the project above and beyond the EPA grant funds. </t>
  </si>
  <si>
    <t>Amount (S)</t>
  </si>
  <si>
    <t>Did the workplan demonstrate that the recipient has leveraged or plans to leverage additional external funds in order to support proposed project activities?  If yes, please complete the rest of this section.</t>
  </si>
  <si>
    <t>1. How did the workplan demonstrate that the recipient has leveraged or plans to leverage additional external funds in order to support proposed project activities, as well as how these funds will be used to contribute to the performance and success of the project?</t>
  </si>
  <si>
    <t>2. Please provide updates on proposed or secured additional external funds using the rows below. This should include additional external leveraged funds, but should not include applicant funds. Place the Source Name in the 'Answer 1' field and refer to the following definitions when selecting Status:
"Not Yet Started:" Funding is proposed but the application process has not yet begun
"In Progress:" The funding application or selection process is underway, but funds have not been awarded
"Awarded:" Funding has been officially awarded
"Not Awarded:" Funding that had been applied for was not awarded</t>
  </si>
  <si>
    <t>Exernal leveraged funds source 1</t>
  </si>
  <si>
    <t>Exernal leveraged funds source 2</t>
  </si>
  <si>
    <t>Exernal leveraged funds source 3</t>
  </si>
  <si>
    <t>Exernal leveraged funds source 4</t>
  </si>
  <si>
    <t>Exernal leveraged funds source 5</t>
  </si>
  <si>
    <t>Exernal leveraged funds source 6</t>
  </si>
  <si>
    <t>Exernal leveraged funds source 7</t>
  </si>
  <si>
    <t>Exernal leveraged funds source 8</t>
  </si>
  <si>
    <t>Exernal leveraged funds source 9</t>
  </si>
  <si>
    <t>Exernal leveraged funds source 10</t>
  </si>
  <si>
    <t>3. Are there any updates to be provided or additional information for any proposed or secured additional external funds? If yes, please provide additional details and a status update below, including a description of how any secured funds are being used to support proposed project activities and how they are contributing to the performance and success of the project. If any proposed funding was not awarded, use the space provided to indicate your plans to make up for these funds. Please use the drop downs under 'Please Select One' to indicate which quarter.</t>
  </si>
  <si>
    <t>Leveraging of Additional External Funds Update 1</t>
  </si>
  <si>
    <t>Leveraging of Additional External Funds Update 2</t>
  </si>
  <si>
    <t>Leveraging of Additional External Funds Update 3</t>
  </si>
  <si>
    <t>Leveraging of Additional External Funds Update 4</t>
  </si>
  <si>
    <t>Leveraging of Additional External Funds Update 5</t>
  </si>
  <si>
    <t>Leveraging of Additional External Funds Update 6</t>
  </si>
  <si>
    <t>Leveraging of Additional External Funds Update 7</t>
  </si>
  <si>
    <t>Leveraging of Additional External Funds Update 8</t>
  </si>
  <si>
    <t>Leveraging of Additional External Funds Update 9</t>
  </si>
  <si>
    <t>Leveraging of Additional External Funds Update 10</t>
  </si>
  <si>
    <t>Please provide any additional details or comments regarding leveraged additional external funds of the project.</t>
  </si>
  <si>
    <t>Current Fleet Description</t>
  </si>
  <si>
    <r>
      <rPr>
        <sz val="11.5"/>
        <color rgb="FF000000"/>
        <rFont val="Calibri"/>
        <family val="2"/>
        <scheme val="minor"/>
      </rPr>
      <t>The Current Fleet Description table should detail all vehicles that will be scrapped, sold, or donated under this project. The Current Fleet Description tab should be updated quarterly</t>
    </r>
    <r>
      <rPr>
        <sz val="11.5"/>
        <color rgb="FFFF0000"/>
        <rFont val="Calibri"/>
        <family val="2"/>
        <scheme val="minor"/>
      </rPr>
      <t xml:space="preserve"> with</t>
    </r>
    <r>
      <rPr>
        <sz val="11.5"/>
        <rFont val="Calibri"/>
        <family val="2"/>
        <scheme val="minor"/>
      </rPr>
      <t xml:space="preserve"> any new information that becomes available during the quarter. </t>
    </r>
    <r>
      <rPr>
        <sz val="11.5"/>
        <color rgb="FF000000"/>
        <rFont val="Calibri"/>
        <family val="2"/>
        <scheme val="minor"/>
      </rPr>
      <t xml:space="preserve">Please fill out all shaded cells highlighted </t>
    </r>
    <r>
      <rPr>
        <b/>
        <sz val="11.5"/>
        <color rgb="FF5B9BD5"/>
        <rFont val="Calibri"/>
        <family val="2"/>
        <scheme val="minor"/>
      </rPr>
      <t>blue</t>
    </r>
    <r>
      <rPr>
        <sz val="11.5"/>
        <color rgb="FF000000"/>
        <rFont val="Calibri"/>
        <family val="2"/>
        <scheme val="minor"/>
      </rPr>
      <t xml:space="preserve"> with a diagonal pattern (///). The Current Vehicle needs to be paired with the replacement vehicle listed on the New Fleet Description tab by selecting the 'New Vehicle' from the dropdown in column C. For the vocational vehicle sub-group, if two or more vehicles will be replaced by a single ZE vehicle, list each vehicle on a separate line and then select the corresponding New Vehicle in column C. For example, if Current Vehicles 1-3 were going to replace New Vehicle 1, New Vehicle 1 would be selected multiple times from the dropdown in column C. The sheet has capacity for 300 vehicles. Please refer to the Current Fleet Description data definitions in the Data Dictionary (Tab 12) for additional guidance on each field. 
Note:  the Current Vehicle Activity Data data should be included in the reporting template during the first reporting period in which the data become available and are only reported once during the project.  If you do not have data available, please contact your PO for further guidance. 
</t>
    </r>
  </si>
  <si>
    <t>Table 22. CURRENT VEHICLE INFORMATION</t>
  </si>
  <si>
    <t>22a. Basic Fleet Information</t>
  </si>
  <si>
    <t>22b. Current Vehicle Information</t>
  </si>
  <si>
    <t>22c. Current Vehicle Activity Information</t>
  </si>
  <si>
    <t>22d. Vehicle Disposition Process</t>
  </si>
  <si>
    <r>
      <rPr>
        <b/>
        <sz val="11"/>
        <color rgb="FF000000"/>
        <rFont val="Calibri"/>
      </rPr>
      <t xml:space="preserve">22e. Current Vehicle Place(s) of Performance: </t>
    </r>
    <r>
      <rPr>
        <sz val="11"/>
        <color rgb="FF000000"/>
        <rFont val="Calibri"/>
      </rPr>
      <t xml:space="preserve">Populate the location details for the county in which each vehicle primarily operates. </t>
    </r>
  </si>
  <si>
    <t>Primary Place of Performance</t>
  </si>
  <si>
    <t>Secondary Place of Performance (if applicable)</t>
  </si>
  <si>
    <t>Additional Location Details (if applicable)</t>
  </si>
  <si>
    <t>Vehicle</t>
  </si>
  <si>
    <t>Is this vehicle a part of a group of vehicles that will be replaced by a single ZE vehicle?
(vocational vehicles sub-program only)</t>
  </si>
  <si>
    <t>Corresponding New Vehicle
(select 'New Vehicle XX' from 'New Fleet Description' table, provided in dropdown)</t>
  </si>
  <si>
    <t>Group Name</t>
  </si>
  <si>
    <t>Current Fleet Owner</t>
  </si>
  <si>
    <t>Publicly or Privately Owned
(select from dropdown)</t>
  </si>
  <si>
    <t>Vehicle Type
(select from dropdown)</t>
  </si>
  <si>
    <t>Vehicle Class
(select from dropdown)</t>
  </si>
  <si>
    <t>Vehicle Vocation
(select from dropdown)</t>
  </si>
  <si>
    <t>Vehicle Group Sector
(select from dropdown)</t>
  </si>
  <si>
    <t>Vehicle Identification Number (VIN)</t>
  </si>
  <si>
    <t>Vehicle Manufacturer</t>
  </si>
  <si>
    <t>Vehicle Model</t>
  </si>
  <si>
    <t>Current Vehicle Model Year</t>
  </si>
  <si>
    <t>Current Engine Fuel Type
(select from dropdown)</t>
  </si>
  <si>
    <t>If "Other", please describe here</t>
  </si>
  <si>
    <t>Engine Family Name 
(if unregulated, then NA)</t>
  </si>
  <si>
    <t>GVWR</t>
  </si>
  <si>
    <t>Annual Miles Traveled 
(miles per vehicle)</t>
  </si>
  <si>
    <t>Annual Idling Hours 
(hours per engine)</t>
  </si>
  <si>
    <t>Current Odometer 
(in miles)</t>
  </si>
  <si>
    <t>Annual Amount of Fuel Used (gallons/year per engine)</t>
  </si>
  <si>
    <t xml:space="preserve">Remaining Life of Baseline Engine/Vehicle </t>
  </si>
  <si>
    <t>Provide evidence that the replacement activity is an “early replacement”</t>
  </si>
  <si>
    <t>Vehicle Disposition/Replacement Process</t>
  </si>
  <si>
    <r>
      <t xml:space="preserve">If sold or donated, provide the </t>
    </r>
    <r>
      <rPr>
        <b/>
        <u/>
        <sz val="11"/>
        <rFont val="Calibri"/>
        <family val="2"/>
        <scheme val="minor"/>
      </rPr>
      <t>state</t>
    </r>
    <r>
      <rPr>
        <b/>
        <sz val="11"/>
        <rFont val="Calibri"/>
        <family val="2"/>
        <scheme val="minor"/>
      </rPr>
      <t xml:space="preserve"> in which the vehicle is expected to primarily operate</t>
    </r>
    <r>
      <rPr>
        <sz val="11"/>
        <rFont val="Calibri"/>
        <family val="2"/>
        <scheme val="minor"/>
      </rPr>
      <t xml:space="preserve"> </t>
    </r>
    <r>
      <rPr>
        <i/>
        <sz val="11"/>
        <rFont val="Calibri"/>
        <family val="2"/>
        <scheme val="minor"/>
      </rPr>
      <t>(For Vehicles Model Year 2011 and newer; if known, select from dropdown)</t>
    </r>
  </si>
  <si>
    <r>
      <t xml:space="preserve">If sold or donated, provide the </t>
    </r>
    <r>
      <rPr>
        <b/>
        <u/>
        <sz val="11"/>
        <rFont val="Calibri"/>
        <family val="2"/>
        <scheme val="minor"/>
      </rPr>
      <t>county</t>
    </r>
    <r>
      <rPr>
        <b/>
        <sz val="11"/>
        <rFont val="Calibri"/>
        <family val="2"/>
        <scheme val="minor"/>
      </rPr>
      <t xml:space="preserve"> in which the vehicle is expected to primarily operate </t>
    </r>
    <r>
      <rPr>
        <i/>
        <sz val="11"/>
        <rFont val="Calibri"/>
        <family val="2"/>
        <scheme val="minor"/>
      </rPr>
      <t xml:space="preserve">(For Vehicles Model Year 2011 and newer; if known, select from dropdown) </t>
    </r>
  </si>
  <si>
    <t>Provide evidence of appropriate scrappage, sale, or vehicle donation (if applicable).</t>
  </si>
  <si>
    <t>Date of Scrappage, Sale, or Donation</t>
  </si>
  <si>
    <t>School District Name 
(if applicable)</t>
  </si>
  <si>
    <t>NCES ID 
(if applicable)</t>
  </si>
  <si>
    <t>State
(select from dropdown)</t>
  </si>
  <si>
    <t>County
(select from dropdown)</t>
  </si>
  <si>
    <t xml:space="preserve"> Percentage of Time operated in County</t>
  </si>
  <si>
    <t>Place of Performance: City</t>
  </si>
  <si>
    <r>
      <t>School District Name 
(if applicable)</t>
    </r>
    <r>
      <rPr>
        <b/>
        <sz val="11"/>
        <color theme="0" tint="-0.14999847407452621"/>
        <rFont val="Calibri"/>
        <family val="2"/>
        <scheme val="minor"/>
      </rPr>
      <t>_2</t>
    </r>
  </si>
  <si>
    <r>
      <t>NCES ID 
(if applicable)</t>
    </r>
    <r>
      <rPr>
        <b/>
        <sz val="11"/>
        <color theme="0" tint="-0.14999847407452621"/>
        <rFont val="Calibri"/>
        <family val="2"/>
        <scheme val="minor"/>
      </rPr>
      <t>_2</t>
    </r>
  </si>
  <si>
    <r>
      <t>State</t>
    </r>
    <r>
      <rPr>
        <b/>
        <sz val="11"/>
        <color theme="0" tint="-0.14999847407452621"/>
        <rFont val="Calibri"/>
        <family val="2"/>
        <scheme val="minor"/>
      </rPr>
      <t>_2</t>
    </r>
  </si>
  <si>
    <r>
      <t>County</t>
    </r>
    <r>
      <rPr>
        <b/>
        <sz val="11"/>
        <color theme="0" tint="-0.14999847407452621"/>
        <rFont val="Calibri"/>
        <family val="2"/>
        <scheme val="minor"/>
      </rPr>
      <t>_3</t>
    </r>
  </si>
  <si>
    <r>
      <t xml:space="preserve"> Percentage of Time operated in County</t>
    </r>
    <r>
      <rPr>
        <b/>
        <sz val="11"/>
        <color theme="0" tint="-0.14999847407452621"/>
        <rFont val="Calibri"/>
        <family val="2"/>
        <scheme val="minor"/>
      </rPr>
      <t>_2</t>
    </r>
  </si>
  <si>
    <r>
      <t>Place of Performance: City</t>
    </r>
    <r>
      <rPr>
        <b/>
        <sz val="11"/>
        <color theme="0" tint="-0.14999847407452621"/>
        <rFont val="Calibri"/>
        <family val="2"/>
        <scheme val="minor"/>
      </rPr>
      <t>_3</t>
    </r>
  </si>
  <si>
    <r>
      <t>Zip Code</t>
    </r>
    <r>
      <rPr>
        <b/>
        <sz val="11"/>
        <color theme="0" tint="-0.14999847407452621"/>
        <rFont val="Calibri"/>
        <family val="2"/>
        <scheme val="minor"/>
      </rPr>
      <t>_2</t>
    </r>
  </si>
  <si>
    <t>Additional Counties where Vehicle Operates</t>
  </si>
  <si>
    <t>Percentage of time operated in each Additional County</t>
  </si>
  <si>
    <t xml:space="preserve">Example Vehicle </t>
  </si>
  <si>
    <t>Example: No</t>
  </si>
  <si>
    <t>Example: New Vehicle 67</t>
  </si>
  <si>
    <t>Example: ESBs for District A</t>
  </si>
  <si>
    <t>Example: Sarah Smith</t>
  </si>
  <si>
    <t>Example: Publicly Owned</t>
  </si>
  <si>
    <t>Example: Refuse Hauler</t>
  </si>
  <si>
    <t>Example: Class 6</t>
  </si>
  <si>
    <t>Example: Municipal</t>
  </si>
  <si>
    <t>Example: 12345678910ABCDEFG</t>
  </si>
  <si>
    <t>Example: Manufacturer Name</t>
  </si>
  <si>
    <t>Example: Model Name or #</t>
  </si>
  <si>
    <t>Example: 1995</t>
  </si>
  <si>
    <t>Example: Diesel</t>
  </si>
  <si>
    <t>Example: Hybrid</t>
  </si>
  <si>
    <t>Example: N/A</t>
  </si>
  <si>
    <t>Example: 20150</t>
  </si>
  <si>
    <t>Example: 12000</t>
  </si>
  <si>
    <t>Example: 1500</t>
  </si>
  <si>
    <t>Example: 140000</t>
  </si>
  <si>
    <t>Example: 6000</t>
  </si>
  <si>
    <t>Example: 3</t>
  </si>
  <si>
    <t>Example: Based on average turnover rate, this vehicle would have been used for three more years.</t>
  </si>
  <si>
    <t>Example: Scrapped</t>
  </si>
  <si>
    <t>Example: CA</t>
  </si>
  <si>
    <t>Example: Alameda County</t>
  </si>
  <si>
    <t>Example: Engine seral number 12345678 and VIN 12345678910ABCDEFG was scrapped on 11/1/2025. See associated Eligibility and Scrappage statement.</t>
  </si>
  <si>
    <t>Example: 01/01/2026</t>
  </si>
  <si>
    <t>Example: Warren 01</t>
  </si>
  <si>
    <t>Example: 123456</t>
  </si>
  <si>
    <t>Example: SC</t>
  </si>
  <si>
    <t>Example: Warren</t>
  </si>
  <si>
    <t>Example: 100%</t>
  </si>
  <si>
    <t>Example: Springhill</t>
  </si>
  <si>
    <t>Example: Pima County, AZ; La Paz County, AZ</t>
  </si>
  <si>
    <t>Example: 5% in Pima; 5% in La Paz</t>
  </si>
  <si>
    <t>Current Vehicle 1</t>
  </si>
  <si>
    <t>Current Vehicle 2</t>
  </si>
  <si>
    <t>Current Vehicle 3</t>
  </si>
  <si>
    <t>Current Vehicle 4</t>
  </si>
  <si>
    <t>Current Vehicle 5</t>
  </si>
  <si>
    <t>Current Vehicle 6</t>
  </si>
  <si>
    <t>Current Vehicle 7</t>
  </si>
  <si>
    <t>Current Vehicle 8</t>
  </si>
  <si>
    <t>Current Vehicle 9</t>
  </si>
  <si>
    <t>Current Vehicle 10</t>
  </si>
  <si>
    <t>Current Vehicle 11</t>
  </si>
  <si>
    <t>Current Vehicle 12</t>
  </si>
  <si>
    <t>Current Vehicle 13</t>
  </si>
  <si>
    <t>Current Vehicle 14</t>
  </si>
  <si>
    <t>Current Vehicle 15</t>
  </si>
  <si>
    <t>Current Vehicle 16</t>
  </si>
  <si>
    <t>Current Vehicle 17</t>
  </si>
  <si>
    <t>Current Vehicle 18</t>
  </si>
  <si>
    <t>Current Vehicle 19</t>
  </si>
  <si>
    <t>Current Vehicle 20</t>
  </si>
  <si>
    <t>Current Vehicle 21</t>
  </si>
  <si>
    <t>Current Vehicle 22</t>
  </si>
  <si>
    <t>Current Vehicle 23</t>
  </si>
  <si>
    <t>Current Vehicle 24</t>
  </si>
  <si>
    <t>Current Vehicle 25</t>
  </si>
  <si>
    <t>Current Vehicle 26</t>
  </si>
  <si>
    <t>Current Vehicle 27</t>
  </si>
  <si>
    <t>Current Vehicle 28</t>
  </si>
  <si>
    <t>Current Vehicle 29</t>
  </si>
  <si>
    <t>Current Vehicle 30</t>
  </si>
  <si>
    <t>Current Vehicle 31</t>
  </si>
  <si>
    <t>Current Vehicle 32</t>
  </si>
  <si>
    <t>Current Vehicle 33</t>
  </si>
  <si>
    <t>Current Vehicle 34</t>
  </si>
  <si>
    <t>Current Vehicle 35</t>
  </si>
  <si>
    <t>Current Vehicle 36</t>
  </si>
  <si>
    <t>Current Vehicle 37</t>
  </si>
  <si>
    <t>Current Vehicle 38</t>
  </si>
  <si>
    <t>Current Vehicle 39</t>
  </si>
  <si>
    <t>Current Vehicle 40</t>
  </si>
  <si>
    <t>Current Vehicle 41</t>
  </si>
  <si>
    <t>Current Vehicle 42</t>
  </si>
  <si>
    <t>Current Vehicle 43</t>
  </si>
  <si>
    <t>Current Vehicle 44</t>
  </si>
  <si>
    <t>Current Vehicle 45</t>
  </si>
  <si>
    <t>Current Vehicle 46</t>
  </si>
  <si>
    <t>Current Vehicle 47</t>
  </si>
  <si>
    <t>Current Vehicle 48</t>
  </si>
  <si>
    <t>Current Vehicle 49</t>
  </si>
  <si>
    <t>Current Vehicle 50</t>
  </si>
  <si>
    <t>Current Vehicle 51</t>
  </si>
  <si>
    <t>Current Vehicle 52</t>
  </si>
  <si>
    <t>Current Vehicle 53</t>
  </si>
  <si>
    <t>Current Vehicle 54</t>
  </si>
  <si>
    <t>Current Vehicle 55</t>
  </si>
  <si>
    <t>Current Vehicle 56</t>
  </si>
  <si>
    <t>Current Vehicle 57</t>
  </si>
  <si>
    <t>Current Vehicle 58</t>
  </si>
  <si>
    <t>Current Vehicle 59</t>
  </si>
  <si>
    <t>Current Vehicle 60</t>
  </si>
  <si>
    <t>Current Vehicle 61</t>
  </si>
  <si>
    <t>Current Vehicle 62</t>
  </si>
  <si>
    <t>Current Vehicle 63</t>
  </si>
  <si>
    <t>Current Vehicle 64</t>
  </si>
  <si>
    <t>Current Vehicle 65</t>
  </si>
  <si>
    <t>Current Vehicle 66</t>
  </si>
  <si>
    <t>Current Vehicle 67</t>
  </si>
  <si>
    <t>Current Vehicle 68</t>
  </si>
  <si>
    <t>Current Vehicle 69</t>
  </si>
  <si>
    <t>Current Vehicle 70</t>
  </si>
  <si>
    <t>Current Vehicle 71</t>
  </si>
  <si>
    <t>Current Vehicle 72</t>
  </si>
  <si>
    <t>Current Vehicle 73</t>
  </si>
  <si>
    <t>Current Vehicle 74</t>
  </si>
  <si>
    <t>Current Vehicle 75</t>
  </si>
  <si>
    <t>Current Vehicle 76</t>
  </si>
  <si>
    <t>Current Vehicle 77</t>
  </si>
  <si>
    <t>Current Vehicle 78</t>
  </si>
  <si>
    <t>Current Vehicle 79</t>
  </si>
  <si>
    <t>Current Vehicle 80</t>
  </si>
  <si>
    <t>Current Vehicle 81</t>
  </si>
  <si>
    <t>Current Vehicle 82</t>
  </si>
  <si>
    <t>Current Vehicle 83</t>
  </si>
  <si>
    <t>Current Vehicle 84</t>
  </si>
  <si>
    <t>Current Vehicle 85</t>
  </si>
  <si>
    <t>Current Vehicle 86</t>
  </si>
  <si>
    <t>Current Vehicle 87</t>
  </si>
  <si>
    <t>Current Vehicle 88</t>
  </si>
  <si>
    <t>Current Vehicle 89</t>
  </si>
  <si>
    <t>Current Vehicle 90</t>
  </si>
  <si>
    <t>Current Vehicle 91</t>
  </si>
  <si>
    <t>Current Vehicle 92</t>
  </si>
  <si>
    <t>Current Vehicle 93</t>
  </si>
  <si>
    <t>Current Vehicle 94</t>
  </si>
  <si>
    <t>Current Vehicle 95</t>
  </si>
  <si>
    <t>Current Vehicle 96</t>
  </si>
  <si>
    <t>Current Vehicle 97</t>
  </si>
  <si>
    <t>Current Vehicle 98</t>
  </si>
  <si>
    <t>Current Vehicle 99</t>
  </si>
  <si>
    <t>Current Vehicle 100</t>
  </si>
  <si>
    <t>Current Vehicle 101</t>
  </si>
  <si>
    <t>Current Vehicle 102</t>
  </si>
  <si>
    <t>Current Vehicle 103</t>
  </si>
  <si>
    <t>Current Vehicle 104</t>
  </si>
  <si>
    <t>Current Vehicle 105</t>
  </si>
  <si>
    <t>Current Vehicle 106</t>
  </si>
  <si>
    <t>Current Vehicle 107</t>
  </si>
  <si>
    <t>Current Vehicle 108</t>
  </si>
  <si>
    <t>Current Vehicle 109</t>
  </si>
  <si>
    <t>Current Vehicle 110</t>
  </si>
  <si>
    <t>Current Vehicle 111</t>
  </si>
  <si>
    <t>Current Vehicle 112</t>
  </si>
  <si>
    <t>Current Vehicle 113</t>
  </si>
  <si>
    <t>Current Vehicle 114</t>
  </si>
  <si>
    <t>Current Vehicle 115</t>
  </si>
  <si>
    <t>Current Vehicle 116</t>
  </si>
  <si>
    <t>Current Vehicle 117</t>
  </si>
  <si>
    <t>Current Vehicle 118</t>
  </si>
  <si>
    <t>Current Vehicle 119</t>
  </si>
  <si>
    <t>Current Vehicle 120</t>
  </si>
  <si>
    <t>Current Vehicle 121</t>
  </si>
  <si>
    <t>Current Vehicle 122</t>
  </si>
  <si>
    <t>Current Vehicle 123</t>
  </si>
  <si>
    <t>Current Vehicle 124</t>
  </si>
  <si>
    <t>Current Vehicle 125</t>
  </si>
  <si>
    <t>Current Vehicle 126</t>
  </si>
  <si>
    <t>Current Vehicle 127</t>
  </si>
  <si>
    <t>Current Vehicle 128</t>
  </si>
  <si>
    <t>Current Vehicle 129</t>
  </si>
  <si>
    <t>Current Vehicle 130</t>
  </si>
  <si>
    <t>Current Vehicle 131</t>
  </si>
  <si>
    <t>Current Vehicle 132</t>
  </si>
  <si>
    <t>Current Vehicle 133</t>
  </si>
  <si>
    <t>Current Vehicle 134</t>
  </si>
  <si>
    <t>Current Vehicle 135</t>
  </si>
  <si>
    <t>Current Vehicle 136</t>
  </si>
  <si>
    <t>Current Vehicle 137</t>
  </si>
  <si>
    <t>Current Vehicle 138</t>
  </si>
  <si>
    <t>Current Vehicle 139</t>
  </si>
  <si>
    <t>Current Vehicle 140</t>
  </si>
  <si>
    <t>Current Vehicle 141</t>
  </si>
  <si>
    <t>Current Vehicle 142</t>
  </si>
  <si>
    <t>Current Vehicle 143</t>
  </si>
  <si>
    <t>Current Vehicle 144</t>
  </si>
  <si>
    <t>Current Vehicle 145</t>
  </si>
  <si>
    <t>Current Vehicle 146</t>
  </si>
  <si>
    <t>Current Vehicle 147</t>
  </si>
  <si>
    <t>Current Vehicle 148</t>
  </si>
  <si>
    <t>Current Vehicle 149</t>
  </si>
  <si>
    <t>Current Vehicle 150</t>
  </si>
  <si>
    <t>Current Vehicle 151</t>
  </si>
  <si>
    <t>Current Vehicle 152</t>
  </si>
  <si>
    <t>Current Vehicle 153</t>
  </si>
  <si>
    <t>Current Vehicle 154</t>
  </si>
  <si>
    <t>Current Vehicle 155</t>
  </si>
  <si>
    <t>Current Vehicle 156</t>
  </si>
  <si>
    <t>Current Vehicle 157</t>
  </si>
  <si>
    <t>Current Vehicle 158</t>
  </si>
  <si>
    <t>Current Vehicle 159</t>
  </si>
  <si>
    <t>Current Vehicle 160</t>
  </si>
  <si>
    <t>Current Vehicle 161</t>
  </si>
  <si>
    <t>Current Vehicle 162</t>
  </si>
  <si>
    <t>Current Vehicle 163</t>
  </si>
  <si>
    <t>Current Vehicle 164</t>
  </si>
  <si>
    <t>Current Vehicle 165</t>
  </si>
  <si>
    <t>Current Vehicle 166</t>
  </si>
  <si>
    <t>Current Vehicle 167</t>
  </si>
  <si>
    <t>Current Vehicle 168</t>
  </si>
  <si>
    <t>Current Vehicle 169</t>
  </si>
  <si>
    <t>Current Vehicle 170</t>
  </si>
  <si>
    <t>Current Vehicle 171</t>
  </si>
  <si>
    <t>Current Vehicle 172</t>
  </si>
  <si>
    <t>Current Vehicle 173</t>
  </si>
  <si>
    <t>Current Vehicle 174</t>
  </si>
  <si>
    <t>Current Vehicle 175</t>
  </si>
  <si>
    <t>Current Vehicle 176</t>
  </si>
  <si>
    <t>Current Vehicle 177</t>
  </si>
  <si>
    <t>Current Vehicle 178</t>
  </si>
  <si>
    <t>Current Vehicle 179</t>
  </si>
  <si>
    <t>Current Vehicle 180</t>
  </si>
  <si>
    <t>Current Vehicle 181</t>
  </si>
  <si>
    <t>Current Vehicle 182</t>
  </si>
  <si>
    <t>Current Vehicle 183</t>
  </si>
  <si>
    <t>Current Vehicle 184</t>
  </si>
  <si>
    <t>Current Vehicle 185</t>
  </si>
  <si>
    <t>Current Vehicle 186</t>
  </si>
  <si>
    <t>Current Vehicle 187</t>
  </si>
  <si>
    <t>Current Vehicle 188</t>
  </si>
  <si>
    <t>Current Vehicle 189</t>
  </si>
  <si>
    <t>Current Vehicle 190</t>
  </si>
  <si>
    <t>Current Vehicle 191</t>
  </si>
  <si>
    <t>Current Vehicle 192</t>
  </si>
  <si>
    <t>Current Vehicle 193</t>
  </si>
  <si>
    <t>Current Vehicle 194</t>
  </si>
  <si>
    <t>Current Vehicle 195</t>
  </si>
  <si>
    <t>Current Vehicle 196</t>
  </si>
  <si>
    <t>Current Vehicle 197</t>
  </si>
  <si>
    <t>Current Vehicle 198</t>
  </si>
  <si>
    <t>Current Vehicle 199</t>
  </si>
  <si>
    <t>Current Vehicle 200</t>
  </si>
  <si>
    <t>Current Vehicle 201</t>
  </si>
  <si>
    <t>Current Vehicle 202</t>
  </si>
  <si>
    <t>Current Vehicle 203</t>
  </si>
  <si>
    <t>Current Vehicle 204</t>
  </si>
  <si>
    <t>Current Vehicle 205</t>
  </si>
  <si>
    <t>Current Vehicle 206</t>
  </si>
  <si>
    <t>Current Vehicle 207</t>
  </si>
  <si>
    <t>Current Vehicle 208</t>
  </si>
  <si>
    <t>Current Vehicle 209</t>
  </si>
  <si>
    <t>Current Vehicle 210</t>
  </si>
  <si>
    <t>Current Vehicle 211</t>
  </si>
  <si>
    <t>Current Vehicle 212</t>
  </si>
  <si>
    <t>Current Vehicle 213</t>
  </si>
  <si>
    <t>Current Vehicle 214</t>
  </si>
  <si>
    <t>Current Vehicle 215</t>
  </si>
  <si>
    <t>Current Vehicle 216</t>
  </si>
  <si>
    <t>Current Vehicle 217</t>
  </si>
  <si>
    <t>Current Vehicle 218</t>
  </si>
  <si>
    <t>Current Vehicle 219</t>
  </si>
  <si>
    <t>Current Vehicle 220</t>
  </si>
  <si>
    <t>Current Vehicle 221</t>
  </si>
  <si>
    <t>Current Vehicle 222</t>
  </si>
  <si>
    <t>Current Vehicle 223</t>
  </si>
  <si>
    <t>Current Vehicle 224</t>
  </si>
  <si>
    <t>Current Vehicle 225</t>
  </si>
  <si>
    <t>Current Vehicle 226</t>
  </si>
  <si>
    <t>Current Vehicle 227</t>
  </si>
  <si>
    <t>Current Vehicle 228</t>
  </si>
  <si>
    <t>Current Vehicle 229</t>
  </si>
  <si>
    <t>Current Vehicle 230</t>
  </si>
  <si>
    <t>Current Vehicle 231</t>
  </si>
  <si>
    <t>Current Vehicle 232</t>
  </si>
  <si>
    <t>Current Vehicle 233</t>
  </si>
  <si>
    <t>Current Vehicle 234</t>
  </si>
  <si>
    <t>Current Vehicle 235</t>
  </si>
  <si>
    <t>Current Vehicle 236</t>
  </si>
  <si>
    <t>Current Vehicle 237</t>
  </si>
  <si>
    <t>Current Vehicle 238</t>
  </si>
  <si>
    <t>Current Vehicle 239</t>
  </si>
  <si>
    <t>Current Vehicle 240</t>
  </si>
  <si>
    <t>Current Vehicle 241</t>
  </si>
  <si>
    <t>Current Vehicle 242</t>
  </si>
  <si>
    <t>Current Vehicle 243</t>
  </si>
  <si>
    <t>Current Vehicle 244</t>
  </si>
  <si>
    <t>Current Vehicle 245</t>
  </si>
  <si>
    <t>Current Vehicle 246</t>
  </si>
  <si>
    <t>Current Vehicle 247</t>
  </si>
  <si>
    <t>Current Vehicle 248</t>
  </si>
  <si>
    <t>Current Vehicle 249</t>
  </si>
  <si>
    <t>Current Vehicle 250</t>
  </si>
  <si>
    <t>Current Vehicle 251</t>
  </si>
  <si>
    <t>Current Vehicle 252</t>
  </si>
  <si>
    <t>Current Vehicle 253</t>
  </si>
  <si>
    <t>Current Vehicle 254</t>
  </si>
  <si>
    <t>Current Vehicle 255</t>
  </si>
  <si>
    <t>Current Vehicle 256</t>
  </si>
  <si>
    <t>Current Vehicle 257</t>
  </si>
  <si>
    <t>Current Vehicle 258</t>
  </si>
  <si>
    <t>Current Vehicle 259</t>
  </si>
  <si>
    <t>Current Vehicle 260</t>
  </si>
  <si>
    <t>Current Vehicle 261</t>
  </si>
  <si>
    <t>Current Vehicle 262</t>
  </si>
  <si>
    <t>Current Vehicle 263</t>
  </si>
  <si>
    <t>Current Vehicle 264</t>
  </si>
  <si>
    <t>Current Vehicle 265</t>
  </si>
  <si>
    <t>Current Vehicle 266</t>
  </si>
  <si>
    <t>Current Vehicle 267</t>
  </si>
  <si>
    <t>Current Vehicle 268</t>
  </si>
  <si>
    <t>Current Vehicle 269</t>
  </si>
  <si>
    <t>Current Vehicle 270</t>
  </si>
  <si>
    <t>Current Vehicle 271</t>
  </si>
  <si>
    <t>Current Vehicle 272</t>
  </si>
  <si>
    <t>Current Vehicle 273</t>
  </si>
  <si>
    <t>Current Vehicle 274</t>
  </si>
  <si>
    <t>Current Vehicle 275</t>
  </si>
  <si>
    <t>Current Vehicle 276</t>
  </si>
  <si>
    <t>Current Vehicle 277</t>
  </si>
  <si>
    <t>Current Vehicle 278</t>
  </si>
  <si>
    <t>Current Vehicle 279</t>
  </si>
  <si>
    <t>Current Vehicle 280</t>
  </si>
  <si>
    <t>Current Vehicle 281</t>
  </si>
  <si>
    <t>Current Vehicle 282</t>
  </si>
  <si>
    <t>Current Vehicle 283</t>
  </si>
  <si>
    <t>Current Vehicle 284</t>
  </si>
  <si>
    <t>Current Vehicle 285</t>
  </si>
  <si>
    <t>Current Vehicle 286</t>
  </si>
  <si>
    <t>Current Vehicle 287</t>
  </si>
  <si>
    <t>Current Vehicle 288</t>
  </si>
  <si>
    <t>Current Vehicle 289</t>
  </si>
  <si>
    <t>Current Vehicle 290</t>
  </si>
  <si>
    <t>Current Vehicle 291</t>
  </si>
  <si>
    <t>Current Vehicle 292</t>
  </si>
  <si>
    <t>Current Vehicle 293</t>
  </si>
  <si>
    <t>Current Vehicle 294</t>
  </si>
  <si>
    <t>Current Vehicle 295</t>
  </si>
  <si>
    <t>Current Vehicle 296</t>
  </si>
  <si>
    <t>Current Vehicle 297</t>
  </si>
  <si>
    <t>Current Vehicle 298</t>
  </si>
  <si>
    <t>Current Vehicle 299</t>
  </si>
  <si>
    <t>Current Vehicle 300</t>
  </si>
  <si>
    <t>← Click + to access additional rows. Please do not insert or delete rows.</t>
  </si>
  <si>
    <t>New Fleet Description</t>
  </si>
  <si>
    <r>
      <rPr>
        <sz val="11.5"/>
        <color rgb="FF000000"/>
        <rFont val="Calibri"/>
        <family val="2"/>
        <scheme val="minor"/>
      </rPr>
      <t xml:space="preserve">The New Fleet Description should detail all vehicles that will be purchased under the project. The New Fleet Description should be updated quarterly with all vehicle upgrades completed. Please fill out all shaded cells highlighted </t>
    </r>
    <r>
      <rPr>
        <b/>
        <sz val="11.5"/>
        <color rgb="FF5B9BD5"/>
        <rFont val="Calibri"/>
        <family val="2"/>
        <scheme val="minor"/>
      </rPr>
      <t>blue</t>
    </r>
    <r>
      <rPr>
        <sz val="11.5"/>
        <color rgb="FF000000"/>
        <rFont val="Calibri"/>
        <family val="2"/>
        <scheme val="minor"/>
      </rPr>
      <t xml:space="preserve"> with a diagonal pattern (///). The sheet has capacity for 300 vehicles. Please refer to the Fleet Description data definitions on tab 12 (Data Dictionary) for additional guidance on each field. 
Note:  the New Vehicle Activity Data data should be included in the reporting template during the first reporting period in which the data become available and are only reported once during the project.  If you do not have data available, please contact your PO for further guidance. 
</t>
    </r>
  </si>
  <si>
    <t>Table 23. NEW REPLACEMENT VEHICLE INFORMATION</t>
  </si>
  <si>
    <t>23a. Upgrade Vehicle Information</t>
  </si>
  <si>
    <t xml:space="preserve">23b. Upgrade Cost </t>
  </si>
  <si>
    <t>23c. New Vehicle Activity Information</t>
  </si>
  <si>
    <t>23d. New Vehicle Battery Information (for Battery Electric Vehicles Only)</t>
  </si>
  <si>
    <t>23e. New Vehicle Fuel Cell Information (for Fuel Cell EVs Only)</t>
  </si>
  <si>
    <t>23f. Warranty Information</t>
  </si>
  <si>
    <t>23g. New Vehicle Place(s) of Performance</t>
  </si>
  <si>
    <t>23h. Optional Participation in Future of Transportation Research</t>
  </si>
  <si>
    <t>23i. Vehicle Ownership and BABA Compliance</t>
  </si>
  <si>
    <t>Group Name
(optional)</t>
  </si>
  <si>
    <t>Year of Upgrade Action</t>
  </si>
  <si>
    <t>New Vehicle Fleet Owner</t>
  </si>
  <si>
    <t>New Vehicle Class
(select from dropdown)</t>
  </si>
  <si>
    <t>VIN for New Vehicle(s)</t>
  </si>
  <si>
    <t>New Vehicle Manufacturer</t>
  </si>
  <si>
    <t>New Vehicle Model</t>
  </si>
  <si>
    <t>New Vehicle Model Year</t>
  </si>
  <si>
    <t>New Vehicle Family Name</t>
  </si>
  <si>
    <t>New Vehicle Fuel Type</t>
  </si>
  <si>
    <t>New Vehicle GVWR</t>
  </si>
  <si>
    <t>Upgrade Cost per Vehicle</t>
  </si>
  <si>
    <t>Total Federal Funds Expended Per Vehicle 
($ of Total Cost per Unit)</t>
  </si>
  <si>
    <t>New Vehicle Annual Miles Traveled 
(miles per vehicle)</t>
  </si>
  <si>
    <t>New Vehicle Equipped with Auxiliary Heater? 
(Yes/No)</t>
  </si>
  <si>
    <t>Auxiliary Heater Type 
(if not applicable, then N/A)</t>
  </si>
  <si>
    <t>Capable of Bidirectional Charging? 
(Yes/No/N/A)</t>
  </si>
  <si>
    <t>Manufacturer of Battery Pack</t>
  </si>
  <si>
    <t>Number of Battery Packs</t>
  </si>
  <si>
    <t>Battery Capacity per Battery Pack 
(kWh)</t>
  </si>
  <si>
    <t>Vehicle Total Battery Capacity
(kWh)</t>
  </si>
  <si>
    <t>Rated Charging Power 
(kW)</t>
  </si>
  <si>
    <t>Estimated Range in Miles</t>
  </si>
  <si>
    <t>Manufacturer of Fuel Cell System
 (if known)</t>
  </si>
  <si>
    <t>Fuel Cell Stack Capacity
 (kW)</t>
  </si>
  <si>
    <t>Hydrogen Fuel Tank Capacity
 (kg)</t>
  </si>
  <si>
    <t>Does the Battery or Fuel Cell Have a Warranty?
(Yes/No)</t>
  </si>
  <si>
    <t>Number of Years Covered by Battery or Fuel Cell System Warranty</t>
  </si>
  <si>
    <t>Number of Miles Covered by Battery or Fuel Cell System Warranty</t>
  </si>
  <si>
    <t>Total kWh of Battery or Fuel Cell System Discharge Covered by Warranty</t>
  </si>
  <si>
    <t>Powertrain Warranty Included? 
(Yes/No)</t>
  </si>
  <si>
    <t>Number of Years Covered by Powertrain Warranty</t>
  </si>
  <si>
    <t>Number of Miles Covered by Powertrain Warranty</t>
  </si>
  <si>
    <t>Percentage of Time operated in County</t>
  </si>
  <si>
    <r>
      <t>Place of Performance: 
City</t>
    </r>
    <r>
      <rPr>
        <b/>
        <sz val="11"/>
        <color theme="0" tint="-0.14999847407452621"/>
        <rFont val="Calibri"/>
        <family val="2"/>
        <scheme val="minor"/>
      </rPr>
      <t>_2</t>
    </r>
  </si>
  <si>
    <r>
      <t>Zip Code</t>
    </r>
    <r>
      <rPr>
        <b/>
        <sz val="11"/>
        <color theme="0" tint="-0.14999847407452621"/>
        <rFont val="Calibri"/>
        <family val="2"/>
        <scheme val="minor"/>
      </rPr>
      <t>_3</t>
    </r>
  </si>
  <si>
    <r>
      <t>State
(select from dropdown)</t>
    </r>
    <r>
      <rPr>
        <b/>
        <sz val="11"/>
        <color theme="0" tint="-0.14999847407452621"/>
        <rFont val="Calibri"/>
        <family val="2"/>
        <scheme val="minor"/>
      </rPr>
      <t>_2</t>
    </r>
  </si>
  <si>
    <r>
      <t>County
(select from dropdown)</t>
    </r>
    <r>
      <rPr>
        <b/>
        <sz val="11"/>
        <color theme="0" tint="-0.14999847407452621"/>
        <rFont val="Calibri"/>
        <family val="2"/>
        <scheme val="minor"/>
      </rPr>
      <t>_2</t>
    </r>
  </si>
  <si>
    <r>
      <t>Percentage of Time operated in County</t>
    </r>
    <r>
      <rPr>
        <b/>
        <sz val="11"/>
        <color theme="0" tint="-0.14999847407452621"/>
        <rFont val="Calibri"/>
        <family val="2"/>
        <scheme val="minor"/>
      </rPr>
      <t>_2</t>
    </r>
  </si>
  <si>
    <r>
      <t>Place of Performance: City</t>
    </r>
    <r>
      <rPr>
        <b/>
        <sz val="11"/>
        <color theme="0" tint="-0.14999847407452621"/>
        <rFont val="Calibri"/>
        <family val="2"/>
        <scheme val="minor"/>
      </rPr>
      <t>_2</t>
    </r>
  </si>
  <si>
    <t>Percentage of Time operated in each Additional County</t>
  </si>
  <si>
    <t>Is the vehicle/equipment equipped with Telematics? (Yes/No/Not Sure)</t>
  </si>
  <si>
    <t>If Yes, Fleet Primary Point of Contact
(name and email)</t>
  </si>
  <si>
    <t>Can EPA or its partners contact this fleet about participating in research opportunities to provide vehicle or infrastructure data that could inform future transportation work?
(Yes/No)</t>
  </si>
  <si>
    <t>Does the vehicle serve a public function?</t>
  </si>
  <si>
    <t>Is the vehicle subject to BABA?</t>
  </si>
  <si>
    <t>Is the vehicle BABA Compliant?</t>
  </si>
  <si>
    <t>Is a waiver being used to fulfill BABA compliance for the vehicle?</t>
  </si>
  <si>
    <t>If ''Yes - Other EPA Waiver', explain</t>
  </si>
  <si>
    <t xml:space="preserve">Example: ESB for District A </t>
  </si>
  <si>
    <t>Example: 2025</t>
  </si>
  <si>
    <t>Example: Walton School District</t>
  </si>
  <si>
    <t>Example: 1234567890ABCDE</t>
  </si>
  <si>
    <t>Example: 2023</t>
  </si>
  <si>
    <t>Example: PBBB2VOCVAHD</t>
  </si>
  <si>
    <t>Example: Battery Electric</t>
  </si>
  <si>
    <t>Example: $375,000</t>
  </si>
  <si>
    <t>Example: $325,000</t>
  </si>
  <si>
    <t>Example: Battery &amp; Co.</t>
  </si>
  <si>
    <t>Example: 6</t>
  </si>
  <si>
    <t>Example: 90</t>
  </si>
  <si>
    <t>Example: 540</t>
  </si>
  <si>
    <t>Example: 360</t>
  </si>
  <si>
    <t>Example: 200</t>
  </si>
  <si>
    <t>Example: Fuel Cell Co.</t>
  </si>
  <si>
    <t>Example: 140</t>
  </si>
  <si>
    <t>Example: 800</t>
  </si>
  <si>
    <t>Example: 8</t>
  </si>
  <si>
    <t>Example: 160,000</t>
  </si>
  <si>
    <t>Example: 200,000</t>
  </si>
  <si>
    <t>Example: 4</t>
  </si>
  <si>
    <t>Example: 100,000</t>
  </si>
  <si>
    <t>Example: Sarah Smith, smith.sarah@HSD.edu</t>
  </si>
  <si>
    <t>Example: Yes - This vehicle is BABA compliant</t>
  </si>
  <si>
    <t>Example: No - Vehicle meets all BABA requirements</t>
  </si>
  <si>
    <t>Please describe</t>
  </si>
  <si>
    <t>New Vehicle 1</t>
  </si>
  <si>
    <t>New Vehicle 2</t>
  </si>
  <si>
    <t>New Vehicle 3</t>
  </si>
  <si>
    <t>New Vehicle 4</t>
  </si>
  <si>
    <t>New Vehicle 5</t>
  </si>
  <si>
    <t>New Vehicle 6</t>
  </si>
  <si>
    <t>New Vehicle 7</t>
  </si>
  <si>
    <t>New Vehicle 8</t>
  </si>
  <si>
    <t>New Vehicle 9</t>
  </si>
  <si>
    <t>New Vehicle 10</t>
  </si>
  <si>
    <t>New Vehicle 11</t>
  </si>
  <si>
    <t>New Vehicle 12</t>
  </si>
  <si>
    <t>New Vehicle 13</t>
  </si>
  <si>
    <t>New Vehicle 14</t>
  </si>
  <si>
    <t>New Vehicle 15</t>
  </si>
  <si>
    <t>New Vehicle 16</t>
  </si>
  <si>
    <t>New Vehicle 17</t>
  </si>
  <si>
    <t>New Vehicle 18</t>
  </si>
  <si>
    <t>New Vehicle 19</t>
  </si>
  <si>
    <t>New Vehicle 20</t>
  </si>
  <si>
    <t>New Vehicle 21</t>
  </si>
  <si>
    <t>New Vehicle 22</t>
  </si>
  <si>
    <t>New Vehicle 23</t>
  </si>
  <si>
    <t>New Vehicle 24</t>
  </si>
  <si>
    <t>New Vehicle 25</t>
  </si>
  <si>
    <t>New Vehicle 26</t>
  </si>
  <si>
    <t>New Vehicle 27</t>
  </si>
  <si>
    <t>New Vehicle 28</t>
  </si>
  <si>
    <t>New Vehicle 29</t>
  </si>
  <si>
    <t>New Vehicle 30</t>
  </si>
  <si>
    <t>New Vehicle 31</t>
  </si>
  <si>
    <t>New Vehicle 32</t>
  </si>
  <si>
    <t>New Vehicle 33</t>
  </si>
  <si>
    <t>New Vehicle 34</t>
  </si>
  <si>
    <t>New Vehicle 35</t>
  </si>
  <si>
    <t>New Vehicle 36</t>
  </si>
  <si>
    <t>New Vehicle 37</t>
  </si>
  <si>
    <t>New Vehicle 38</t>
  </si>
  <si>
    <t>New Vehicle 39</t>
  </si>
  <si>
    <t>New Vehicle 40</t>
  </si>
  <si>
    <t>New Vehicle 41</t>
  </si>
  <si>
    <t>New Vehicle 42</t>
  </si>
  <si>
    <t>New Vehicle 43</t>
  </si>
  <si>
    <t>New Vehicle 44</t>
  </si>
  <si>
    <t>New Vehicle 45</t>
  </si>
  <si>
    <t>New Vehicle 46</t>
  </si>
  <si>
    <t>New Vehicle 47</t>
  </si>
  <si>
    <t>New Vehicle 48</t>
  </si>
  <si>
    <t>New Vehicle 49</t>
  </si>
  <si>
    <t>New Vehicle 50</t>
  </si>
  <si>
    <t>New Vehicle 51</t>
  </si>
  <si>
    <t>New Vehicle 52</t>
  </si>
  <si>
    <t>New Vehicle 53</t>
  </si>
  <si>
    <t>New Vehicle 54</t>
  </si>
  <si>
    <t>New Vehicle 55</t>
  </si>
  <si>
    <t>New Vehicle 56</t>
  </si>
  <si>
    <t>New Vehicle 57</t>
  </si>
  <si>
    <t>New Vehicle 58</t>
  </si>
  <si>
    <t>New Vehicle 59</t>
  </si>
  <si>
    <t>New Vehicle 60</t>
  </si>
  <si>
    <t>New Vehicle 61</t>
  </si>
  <si>
    <t>New Vehicle 62</t>
  </si>
  <si>
    <t>New Vehicle 63</t>
  </si>
  <si>
    <t>New Vehicle 64</t>
  </si>
  <si>
    <t>New Vehicle 65</t>
  </si>
  <si>
    <t>New Vehicle 66</t>
  </si>
  <si>
    <t>New Vehicle 67</t>
  </si>
  <si>
    <t>New Vehicle 68</t>
  </si>
  <si>
    <t>New Vehicle 69</t>
  </si>
  <si>
    <t>New Vehicle 70</t>
  </si>
  <si>
    <t>New Vehicle 71</t>
  </si>
  <si>
    <t>New Vehicle 72</t>
  </si>
  <si>
    <t>New Vehicle 73</t>
  </si>
  <si>
    <t>New Vehicle 74</t>
  </si>
  <si>
    <t>New Vehicle 75</t>
  </si>
  <si>
    <t>New Vehicle 76</t>
  </si>
  <si>
    <t>New Vehicle 77</t>
  </si>
  <si>
    <t>New Vehicle 78</t>
  </si>
  <si>
    <t>New Vehicle 79</t>
  </si>
  <si>
    <t>New Vehicle 80</t>
  </si>
  <si>
    <t>New Vehicle 81</t>
  </si>
  <si>
    <t>New Vehicle 82</t>
  </si>
  <si>
    <t>New Vehicle 83</t>
  </si>
  <si>
    <t>New Vehicle 84</t>
  </si>
  <si>
    <t>New Vehicle 85</t>
  </si>
  <si>
    <t>New Vehicle 86</t>
  </si>
  <si>
    <t>New Vehicle 87</t>
  </si>
  <si>
    <t>New Vehicle 88</t>
  </si>
  <si>
    <t>New Vehicle 89</t>
  </si>
  <si>
    <t>New Vehicle 90</t>
  </si>
  <si>
    <t>New Vehicle 91</t>
  </si>
  <si>
    <t>New Vehicle 92</t>
  </si>
  <si>
    <t>New Vehicle 93</t>
  </si>
  <si>
    <t>New Vehicle 94</t>
  </si>
  <si>
    <t>New Vehicle 95</t>
  </si>
  <si>
    <t>New Vehicle 96</t>
  </si>
  <si>
    <t>New Vehicle 97</t>
  </si>
  <si>
    <t>New Vehicle 98</t>
  </si>
  <si>
    <t>New Vehicle 99</t>
  </si>
  <si>
    <t>New Vehicle 100</t>
  </si>
  <si>
    <t>New Vehicle 101</t>
  </si>
  <si>
    <t>New Vehicle 102</t>
  </si>
  <si>
    <t>New Vehicle 103</t>
  </si>
  <si>
    <t>New Vehicle 104</t>
  </si>
  <si>
    <t>New Vehicle 105</t>
  </si>
  <si>
    <t>New Vehicle 106</t>
  </si>
  <si>
    <t>New Vehicle 107</t>
  </si>
  <si>
    <t>New Vehicle 108</t>
  </si>
  <si>
    <t>New Vehicle 109</t>
  </si>
  <si>
    <t>New Vehicle 110</t>
  </si>
  <si>
    <t>New Vehicle 111</t>
  </si>
  <si>
    <t>New Vehicle 112</t>
  </si>
  <si>
    <t>New Vehicle 113</t>
  </si>
  <si>
    <t>New Vehicle 114</t>
  </si>
  <si>
    <t>New Vehicle 115</t>
  </si>
  <si>
    <t>New Vehicle 116</t>
  </si>
  <si>
    <t>New Vehicle 117</t>
  </si>
  <si>
    <t>New Vehicle 118</t>
  </si>
  <si>
    <t>New Vehicle 119</t>
  </si>
  <si>
    <t>New Vehicle 120</t>
  </si>
  <si>
    <t>New Vehicle 121</t>
  </si>
  <si>
    <t>New Vehicle 122</t>
  </si>
  <si>
    <t>New Vehicle 123</t>
  </si>
  <si>
    <t>New Vehicle 124</t>
  </si>
  <si>
    <t>New Vehicle 125</t>
  </si>
  <si>
    <t>New Vehicle 126</t>
  </si>
  <si>
    <t>New Vehicle 127</t>
  </si>
  <si>
    <t>New Vehicle 128</t>
  </si>
  <si>
    <t>New Vehicle 129</t>
  </si>
  <si>
    <t>New Vehicle 130</t>
  </si>
  <si>
    <t>New Vehicle 131</t>
  </si>
  <si>
    <t>New Vehicle 132</t>
  </si>
  <si>
    <t>New Vehicle 133</t>
  </si>
  <si>
    <t>New Vehicle 134</t>
  </si>
  <si>
    <t>New Vehicle 135</t>
  </si>
  <si>
    <t>New Vehicle 136</t>
  </si>
  <si>
    <t>New Vehicle 137</t>
  </si>
  <si>
    <t>New Vehicle 138</t>
  </si>
  <si>
    <t>New Vehicle 139</t>
  </si>
  <si>
    <t>New Vehicle 140</t>
  </si>
  <si>
    <t>New Vehicle 141</t>
  </si>
  <si>
    <t>New Vehicle 142</t>
  </si>
  <si>
    <t>New Vehicle 143</t>
  </si>
  <si>
    <t>New Vehicle 144</t>
  </si>
  <si>
    <t>New Vehicle 145</t>
  </si>
  <si>
    <t>New Vehicle 146</t>
  </si>
  <si>
    <t>New Vehicle 147</t>
  </si>
  <si>
    <t>New Vehicle 148</t>
  </si>
  <si>
    <t>New Vehicle 149</t>
  </si>
  <si>
    <t>New Vehicle 150</t>
  </si>
  <si>
    <t>New Vehicle 151</t>
  </si>
  <si>
    <t>New Vehicle 152</t>
  </si>
  <si>
    <t>New Vehicle 153</t>
  </si>
  <si>
    <t>New Vehicle 154</t>
  </si>
  <si>
    <t>New Vehicle 155</t>
  </si>
  <si>
    <t>New Vehicle 156</t>
  </si>
  <si>
    <t>New Vehicle 157</t>
  </si>
  <si>
    <t>New Vehicle 158</t>
  </si>
  <si>
    <t>New Vehicle 159</t>
  </si>
  <si>
    <t>New Vehicle 160</t>
  </si>
  <si>
    <t>New Vehicle 161</t>
  </si>
  <si>
    <t>New Vehicle 162</t>
  </si>
  <si>
    <t>New Vehicle 163</t>
  </si>
  <si>
    <t>New Vehicle 164</t>
  </si>
  <si>
    <t>New Vehicle 165</t>
  </si>
  <si>
    <t>New Vehicle 166</t>
  </si>
  <si>
    <t>New Vehicle 167</t>
  </si>
  <si>
    <t>New Vehicle 168</t>
  </si>
  <si>
    <t>New Vehicle 169</t>
  </si>
  <si>
    <t>New Vehicle 170</t>
  </si>
  <si>
    <t>New Vehicle 171</t>
  </si>
  <si>
    <t>New Vehicle 172</t>
  </si>
  <si>
    <t>New Vehicle 173</t>
  </si>
  <si>
    <t>New Vehicle 174</t>
  </si>
  <si>
    <t>New Vehicle 175</t>
  </si>
  <si>
    <t>New Vehicle 176</t>
  </si>
  <si>
    <t>New Vehicle 177</t>
  </si>
  <si>
    <t>New Vehicle 178</t>
  </si>
  <si>
    <t>New Vehicle 179</t>
  </si>
  <si>
    <t>New Vehicle 180</t>
  </si>
  <si>
    <t>New Vehicle 181</t>
  </si>
  <si>
    <t>New Vehicle 182</t>
  </si>
  <si>
    <t>New Vehicle 183</t>
  </si>
  <si>
    <t>New Vehicle 184</t>
  </si>
  <si>
    <t>New Vehicle 185</t>
  </si>
  <si>
    <t>New Vehicle 186</t>
  </si>
  <si>
    <t>New Vehicle 187</t>
  </si>
  <si>
    <t>New Vehicle 188</t>
  </si>
  <si>
    <t>New Vehicle 189</t>
  </si>
  <si>
    <t>New Vehicle 190</t>
  </si>
  <si>
    <t>New Vehicle 191</t>
  </si>
  <si>
    <t>New Vehicle 192</t>
  </si>
  <si>
    <t>New Vehicle 193</t>
  </si>
  <si>
    <t>New Vehicle 194</t>
  </si>
  <si>
    <t>New Vehicle 195</t>
  </si>
  <si>
    <t>New Vehicle 196</t>
  </si>
  <si>
    <t>New Vehicle 197</t>
  </si>
  <si>
    <t>New Vehicle 198</t>
  </si>
  <si>
    <t>New Vehicle 199</t>
  </si>
  <si>
    <t>New Vehicle 200</t>
  </si>
  <si>
    <t>New Vehicle 201</t>
  </si>
  <si>
    <t>New Vehicle 202</t>
  </si>
  <si>
    <t>New Vehicle 203</t>
  </si>
  <si>
    <t>New Vehicle 204</t>
  </si>
  <si>
    <t>New Vehicle 205</t>
  </si>
  <si>
    <t>New Vehicle 206</t>
  </si>
  <si>
    <t>New Vehicle 207</t>
  </si>
  <si>
    <t>New Vehicle 208</t>
  </si>
  <si>
    <t>New Vehicle 209</t>
  </si>
  <si>
    <t>New Vehicle 210</t>
  </si>
  <si>
    <t>New Vehicle 211</t>
  </si>
  <si>
    <t>New Vehicle 212</t>
  </si>
  <si>
    <t>New Vehicle 213</t>
  </si>
  <si>
    <t>New Vehicle 214</t>
  </si>
  <si>
    <t>New Vehicle 215</t>
  </si>
  <si>
    <t>New Vehicle 216</t>
  </si>
  <si>
    <t>New Vehicle 217</t>
  </si>
  <si>
    <t>New Vehicle 218</t>
  </si>
  <si>
    <t>New Vehicle 219</t>
  </si>
  <si>
    <t>New Vehicle 220</t>
  </si>
  <si>
    <t>New Vehicle 221</t>
  </si>
  <si>
    <t>New Vehicle 222</t>
  </si>
  <si>
    <t>New Vehicle 223</t>
  </si>
  <si>
    <t>New Vehicle 224</t>
  </si>
  <si>
    <t>New Vehicle 225</t>
  </si>
  <si>
    <t>New Vehicle 226</t>
  </si>
  <si>
    <t>New Vehicle 227</t>
  </si>
  <si>
    <t>New Vehicle 228</t>
  </si>
  <si>
    <t>New Vehicle 229</t>
  </si>
  <si>
    <t>New Vehicle 230</t>
  </si>
  <si>
    <t>New Vehicle 231</t>
  </si>
  <si>
    <t>New Vehicle 232</t>
  </si>
  <si>
    <t>New Vehicle 233</t>
  </si>
  <si>
    <t>New Vehicle 234</t>
  </si>
  <si>
    <t>New Vehicle 235</t>
  </si>
  <si>
    <t>New Vehicle 236</t>
  </si>
  <si>
    <t>New Vehicle 237</t>
  </si>
  <si>
    <t>New Vehicle 238</t>
  </si>
  <si>
    <t>New Vehicle 239</t>
  </si>
  <si>
    <t>New Vehicle 240</t>
  </si>
  <si>
    <t>New Vehicle 241</t>
  </si>
  <si>
    <t>New Vehicle 242</t>
  </si>
  <si>
    <t>New Vehicle 243</t>
  </si>
  <si>
    <t>New Vehicle 244</t>
  </si>
  <si>
    <t>New Vehicle 245</t>
  </si>
  <si>
    <t>New Vehicle 246</t>
  </si>
  <si>
    <t>New Vehicle 247</t>
  </si>
  <si>
    <t>New Vehicle 248</t>
  </si>
  <si>
    <t>New Vehicle 249</t>
  </si>
  <si>
    <t>New Vehicle 250</t>
  </si>
  <si>
    <t>New Vehicle 251</t>
  </si>
  <si>
    <t>New Vehicle 252</t>
  </si>
  <si>
    <t>New Vehicle 253</t>
  </si>
  <si>
    <t>New Vehicle 254</t>
  </si>
  <si>
    <t>New Vehicle 255</t>
  </si>
  <si>
    <t>New Vehicle 256</t>
  </si>
  <si>
    <t>New Vehicle 257</t>
  </si>
  <si>
    <t>New Vehicle 258</t>
  </si>
  <si>
    <t>New Vehicle 259</t>
  </si>
  <si>
    <t>New Vehicle 260</t>
  </si>
  <si>
    <t>New Vehicle 261</t>
  </si>
  <si>
    <t>New Vehicle 262</t>
  </si>
  <si>
    <t>New Vehicle 263</t>
  </si>
  <si>
    <t>New Vehicle 264</t>
  </si>
  <si>
    <t>New Vehicle 265</t>
  </si>
  <si>
    <t>New Vehicle 266</t>
  </si>
  <si>
    <t>New Vehicle 267</t>
  </si>
  <si>
    <t>New Vehicle 268</t>
  </si>
  <si>
    <t>New Vehicle 269</t>
  </si>
  <si>
    <t>New Vehicle 270</t>
  </si>
  <si>
    <t>New Vehicle 271</t>
  </si>
  <si>
    <t>New Vehicle 272</t>
  </si>
  <si>
    <t>New Vehicle 273</t>
  </si>
  <si>
    <t>New Vehicle 274</t>
  </si>
  <si>
    <t>New Vehicle 275</t>
  </si>
  <si>
    <t>New Vehicle 276</t>
  </si>
  <si>
    <t>New Vehicle 277</t>
  </si>
  <si>
    <t>New Vehicle 278</t>
  </si>
  <si>
    <t>New Vehicle 279</t>
  </si>
  <si>
    <t>New Vehicle 280</t>
  </si>
  <si>
    <t>New Vehicle 281</t>
  </si>
  <si>
    <t>New Vehicle 282</t>
  </si>
  <si>
    <t>New Vehicle 283</t>
  </si>
  <si>
    <t>New Vehicle 284</t>
  </si>
  <si>
    <t>New Vehicle 285</t>
  </si>
  <si>
    <t>New Vehicle 286</t>
  </si>
  <si>
    <t>New Vehicle 287</t>
  </si>
  <si>
    <t>New Vehicle 288</t>
  </si>
  <si>
    <t>New Vehicle 289</t>
  </si>
  <si>
    <t>New Vehicle 290</t>
  </si>
  <si>
    <t>New Vehicle 291</t>
  </si>
  <si>
    <t>New Vehicle 292</t>
  </si>
  <si>
    <t>New Vehicle 293</t>
  </si>
  <si>
    <t>New Vehicle 294</t>
  </si>
  <si>
    <t>New Vehicle 295</t>
  </si>
  <si>
    <t>New Vehicle 296</t>
  </si>
  <si>
    <t>New Vehicle 297</t>
  </si>
  <si>
    <t>New Vehicle 298</t>
  </si>
  <si>
    <t>New Vehicle 299</t>
  </si>
  <si>
    <t>New Vehicle 300</t>
  </si>
  <si>
    <t>Infrastructure Description</t>
  </si>
  <si>
    <t>The tables on this tab capture aspects of eligible infrastructure included in this project. The EVSE Equipment Information (Table 24) should detail all electric vehicle supply equipment (EVSE) and supporting infrastructure purchased under the project that uses any source of funding. Details on attribute and activity of other infrastructure should be captured in the following tables: On-site Power Generation Equipment (Table 25);  Battery Energy  Storage System (BESS) Equipment Information (Table 26); and Hydrogen Fueling Station Information (Table 27). Other infrastructure components included in the project, that uses any source of funding, but not otherwhere captured should be included in the free response field at the bottom of the tab. For tables 24-27, third-party and large school districts awardees, the infrastructure needs to be listed by school district and/or city. That is, if School District A and School District B are procuring the same EVSE, the EVSE will appear as two separate EVSE Groups. Similarly, for large school districts, if EVSE are being installed in two different locations, the EVSE needs to appear as two separate EVSE Groups. The EV Infrastructure worksheet should be updated semi-annually as EVSEs and supporting infrastructure are procured and installed. Please only fill out shaded cells highlighted blue with a diagonal pattern (///); however, additional rows may be add as needed to capture all equipment. Please refer to the EV Infrastructure data definitions on Tab 12 (Data Dictionary) for data field definitions. Reminder: All Level 2 EVSEs must be ENERGY STAR certified.</t>
  </si>
  <si>
    <t xml:space="preserve">Build America, Buy America (BABA) requirements										</t>
  </si>
  <si>
    <t xml:space="preserve">On November 15, 2021, the Infrastructure Investment and Jobs Act ("IIJA"), Pub. L. No. 117-58, which includes the Build America, Buy America Act (BABA), Public Law 117-58, §§ 70901-52, was signed into law. BABA requires that on or after May 14, 2022, all of the iron, steel, manufactured products, and construction materials used in a federally-funded infrastructure project are produced in the United States. If the EPA award funds part of a project that includes the installation, upgrading, or replacement of infrastructure, then BABA applies to the entire infrastructure project. For more information, please visit https://www.epa.gov/ports-initiative/cleanports#otaq-baba. </t>
  </si>
  <si>
    <t>Table 24: Electric Vehicle Supply Equipment Information</t>
  </si>
  <si>
    <t>Table 24a. EVSE Information Overview and Funding Source</t>
  </si>
  <si>
    <t>Table 24b. Location of EV Infrastructure</t>
  </si>
  <si>
    <t>Table 24c. Owners &amp; Anticipated Users of EVSE</t>
  </si>
  <si>
    <t>Table 24d. Charge Management Service</t>
  </si>
  <si>
    <t>Table 24e. Infrastructure Installation Information, funding source, and BABA compliance</t>
  </si>
  <si>
    <t>Table 24f. EVSE Cost Summary</t>
  </si>
  <si>
    <t>Table 24g. Optional Participation in the Future of Transportation Research</t>
  </si>
  <si>
    <t>Table 24H: EVSE Unit Serial Number (Applies to EVSE units purchased with EPA funds)</t>
  </si>
  <si>
    <r>
      <t xml:space="preserve">To add more EVSE Serial Numbers, click on the (+) at the top of column KU1  </t>
    </r>
    <r>
      <rPr>
        <b/>
        <sz val="11.5"/>
        <color theme="8" tint="-0.499984740745262"/>
        <rFont val="Aptos Narrow"/>
        <family val="2"/>
      </rPr>
      <t>↑</t>
    </r>
  </si>
  <si>
    <t>Type of Charger</t>
  </si>
  <si>
    <t>If Level 2, is it ENERGY STAR certified</t>
  </si>
  <si>
    <t>EVSE Manufacturer</t>
  </si>
  <si>
    <t>EVSE Model</t>
  </si>
  <si>
    <t>EVSE Manufacture Year</t>
  </si>
  <si>
    <r>
      <t xml:space="preserve">EVSE Maximum Output Power
</t>
    </r>
    <r>
      <rPr>
        <i/>
        <sz val="11.5"/>
        <color rgb="FF000000"/>
        <rFont val="Calibri"/>
        <family val="2"/>
        <scheme val="minor"/>
      </rPr>
      <t>(kW)</t>
    </r>
  </si>
  <si>
    <t>Number of Plugs per EVSE unit</t>
  </si>
  <si>
    <t>Is the EVSE Capable of Bidirectional Charging?</t>
  </si>
  <si>
    <t>Will the Vehicle and EVSE be Used for Vehicle to Grid (V2G)?</t>
  </si>
  <si>
    <t>Number of EVSE Units</t>
  </si>
  <si>
    <r>
      <rPr>
        <b/>
        <sz val="11.5"/>
        <color rgb="FF000000"/>
        <rFont val="Calibri"/>
        <scheme val="minor"/>
      </rPr>
      <t xml:space="preserve">EVSE Equipment Cost </t>
    </r>
    <r>
      <rPr>
        <b/>
        <i/>
        <sz val="11.5"/>
        <color rgb="FF000000"/>
        <rFont val="Calibri"/>
        <scheme val="minor"/>
      </rPr>
      <t>only</t>
    </r>
    <r>
      <rPr>
        <b/>
        <sz val="11.5"/>
        <color rgb="FF000000"/>
        <rFont val="Calibri"/>
        <scheme val="minor"/>
      </rPr>
      <t xml:space="preserve"> Per Unit</t>
    </r>
  </si>
  <si>
    <r>
      <rPr>
        <b/>
        <sz val="11.5"/>
        <color rgb="FF000000"/>
        <rFont val="Calibri"/>
      </rPr>
      <t xml:space="preserve">Are Applicant Funds being used to purchase EVSE equipment? 
</t>
    </r>
    <r>
      <rPr>
        <sz val="11.5"/>
        <color rgb="FF000000"/>
        <rFont val="Calibri"/>
      </rPr>
      <t>(Yes/No)</t>
    </r>
  </si>
  <si>
    <t>If yes, list the amount in dollars of Applicant Funds used to purchase EVSE equipment</t>
  </si>
  <si>
    <t xml:space="preserve"> Total EPA Funds Expended Per EVSE Unit</t>
  </si>
  <si>
    <t>Total EPA Funds Expended for EVSE</t>
  </si>
  <si>
    <r>
      <rPr>
        <b/>
        <sz val="11.5"/>
        <color rgb="FF000000"/>
        <rFont val="Calibri"/>
        <family val="2"/>
      </rPr>
      <t xml:space="preserve">Date of EVSE Manufacture
</t>
    </r>
    <r>
      <rPr>
        <i/>
        <sz val="11.5"/>
        <color rgb="FF000000"/>
        <rFont val="Calibri"/>
        <family val="2"/>
      </rPr>
      <t>(mm/dd/yyyy)</t>
    </r>
  </si>
  <si>
    <r>
      <t xml:space="preserve">Date of EVSE Installation </t>
    </r>
    <r>
      <rPr>
        <i/>
        <sz val="11.5"/>
        <color rgb="FF000000"/>
        <rFont val="Calibri"/>
        <family val="2"/>
        <scheme val="minor"/>
      </rPr>
      <t>(mm/dd/yyyy)</t>
    </r>
  </si>
  <si>
    <r>
      <t xml:space="preserve">Date EVSE Operational
</t>
    </r>
    <r>
      <rPr>
        <i/>
        <sz val="11.5"/>
        <rFont val="Calibri"/>
        <family val="2"/>
        <scheme val="minor"/>
      </rPr>
      <t>(mm/dd/yyyy)</t>
    </r>
  </si>
  <si>
    <r>
      <t xml:space="preserve">State
</t>
    </r>
    <r>
      <rPr>
        <i/>
        <sz val="11.5"/>
        <color rgb="FF000000"/>
        <rFont val="Calibri"/>
        <family val="2"/>
        <scheme val="minor"/>
      </rPr>
      <t>(Select from dropdown)</t>
    </r>
  </si>
  <si>
    <r>
      <t xml:space="preserve"> County
</t>
    </r>
    <r>
      <rPr>
        <i/>
        <sz val="11.5"/>
        <color rgb="FF000000"/>
        <rFont val="Calibri"/>
        <family val="2"/>
        <scheme val="minor"/>
      </rPr>
      <t>(Select from dropdown)</t>
    </r>
  </si>
  <si>
    <t xml:space="preserve"> City</t>
  </si>
  <si>
    <t xml:space="preserve"> Zip Code</t>
  </si>
  <si>
    <t>Street Address</t>
  </si>
  <si>
    <t>Who owns the charger?</t>
  </si>
  <si>
    <t>Anticipated User(s) of the Charger</t>
  </si>
  <si>
    <t>If serving school districts, does the EVSE serve multiple school districts within this project?</t>
  </si>
  <si>
    <r>
      <t xml:space="preserve">Name of the School District(s) the EVSE will serve
 </t>
    </r>
    <r>
      <rPr>
        <i/>
        <sz val="11.5"/>
        <color rgb="FF000000"/>
        <rFont val="Calibri"/>
        <family val="2"/>
        <scheme val="minor"/>
      </rPr>
      <t>(if applicable; use a colon between school districts)</t>
    </r>
  </si>
  <si>
    <r>
      <t>NCES ID of School District that the EVSE will serve</t>
    </r>
    <r>
      <rPr>
        <b/>
        <i/>
        <sz val="11.5"/>
        <color rgb="FF000000"/>
        <rFont val="Calibri"/>
        <family val="2"/>
        <scheme val="minor"/>
      </rPr>
      <t xml:space="preserve"> 
</t>
    </r>
    <r>
      <rPr>
        <i/>
        <sz val="11.5"/>
        <color rgb="FF000000"/>
        <rFont val="Calibri"/>
        <family val="2"/>
        <scheme val="minor"/>
      </rPr>
      <t>(if applicable; use a colon between school districts)</t>
    </r>
  </si>
  <si>
    <r>
      <rPr>
        <b/>
        <sz val="11.5"/>
        <color rgb="FF000000"/>
        <rFont val="Calibri"/>
        <scheme val="minor"/>
      </rPr>
      <t xml:space="preserve">Name of Charge Management Service Provider 
</t>
    </r>
    <r>
      <rPr>
        <i/>
        <sz val="11.5"/>
        <color rgb="FF000000"/>
        <rFont val="Calibri"/>
        <scheme val="minor"/>
      </rPr>
      <t>(if not applicable, enter "N/A")</t>
    </r>
  </si>
  <si>
    <r>
      <rPr>
        <b/>
        <sz val="11.5"/>
        <color rgb="FF000000"/>
        <rFont val="Calibri"/>
      </rPr>
      <t xml:space="preserve">Does the Infrastructure Equipment Cost Include Charge Management Service?
</t>
    </r>
    <r>
      <rPr>
        <i/>
        <sz val="11.5"/>
        <color rgb="FF000000"/>
        <rFont val="Calibri"/>
      </rPr>
      <t>(Yes/No)</t>
    </r>
  </si>
  <si>
    <t>If Charge Management Service not included in cost, but is acquired, what is the cost and frequency of charges?</t>
  </si>
  <si>
    <t>Total Funds Expended for EVSE Installation</t>
  </si>
  <si>
    <r>
      <t xml:space="preserve">Are Applicant Funds being used for EVSE installation costs
</t>
    </r>
    <r>
      <rPr>
        <sz val="11.5"/>
        <color rgb="FF000000"/>
        <rFont val="Calibri"/>
      </rPr>
      <t>(Yes/No)</t>
    </r>
  </si>
  <si>
    <t>If yes, list the amount in dollars of Applicant Funds used for EVSE installation costs</t>
  </si>
  <si>
    <t>Total EPA Funds Expended for EVSE Installation Costs</t>
  </si>
  <si>
    <t>Does the Infrastructure Equipment Cost Include Installation?</t>
  </si>
  <si>
    <t>Description of Installation Work</t>
  </si>
  <si>
    <t>Installation Work Performed By</t>
  </si>
  <si>
    <t>Installation was conducted by an individual who meets the infrastructure electrician requirements as outlined in the program guidance?</t>
  </si>
  <si>
    <t>Is the infrastructure subject to BABA?</t>
  </si>
  <si>
    <r>
      <t xml:space="preserve">Is this infrastructure BABA Compliant?
</t>
    </r>
    <r>
      <rPr>
        <sz val="11.5"/>
        <rFont val="Calibri"/>
        <family val="2"/>
      </rPr>
      <t>(Select Options)</t>
    </r>
  </si>
  <si>
    <t xml:space="preserve">Is a waiver being used to fulfill BABA compliance for the Infrastructure Project </t>
  </si>
  <si>
    <t>If 'Yes - Other EPA Waiver' selected, explain</t>
  </si>
  <si>
    <t>Total EPA Funds Expended on EVSE Equipment and Installation</t>
  </si>
  <si>
    <r>
      <rPr>
        <b/>
        <sz val="11"/>
        <color rgb="FF000000"/>
        <rFont val="Calibri"/>
        <scheme val="minor"/>
      </rPr>
      <t xml:space="preserve">Can EPA or its partners contact this fleet about participating in research opportunities to provide EVSE data that could inform future transportation work?
</t>
    </r>
    <r>
      <rPr>
        <i/>
        <sz val="10"/>
        <color rgb="FF444444"/>
        <rFont val="Calibri"/>
        <scheme val="minor"/>
      </rPr>
      <t>(Yes/No)</t>
    </r>
  </si>
  <si>
    <r>
      <rPr>
        <b/>
        <sz val="11.5"/>
        <color rgb="FF000000"/>
        <rFont val="Calibri"/>
        <scheme val="minor"/>
      </rPr>
      <t xml:space="preserve">If Yes, Charge Management Service Primary Point of contact 
</t>
    </r>
    <r>
      <rPr>
        <i/>
        <sz val="11.5"/>
        <color rgb="FF000000"/>
        <rFont val="Calibri"/>
        <scheme val="minor"/>
      </rPr>
      <t>(name and email)</t>
    </r>
  </si>
  <si>
    <t>Serial Number: Unit 1</t>
  </si>
  <si>
    <t>Serial Number: Unit 2</t>
  </si>
  <si>
    <t>Serial Number: Unit 3</t>
  </si>
  <si>
    <t>Serial Number: Unit 4</t>
  </si>
  <si>
    <t>Serial Number: Unit 5</t>
  </si>
  <si>
    <t>Serial Number: Unit 6</t>
  </si>
  <si>
    <t>Serial Number: Unit 7</t>
  </si>
  <si>
    <t>Serial Number: Unit 8</t>
  </si>
  <si>
    <t>Serial Number: Unit 9</t>
  </si>
  <si>
    <t>Serial Number: Unit 10</t>
  </si>
  <si>
    <t>Serial Number: Unit 11</t>
  </si>
  <si>
    <t>Serial Number: Unit 12</t>
  </si>
  <si>
    <t>Serial Number: Unit 13</t>
  </si>
  <si>
    <t>Serial Number: Unit 14</t>
  </si>
  <si>
    <t>Serial Number: Unit 15</t>
  </si>
  <si>
    <t>Serial Number: Unit 16</t>
  </si>
  <si>
    <t>Serial Number: Unit 17</t>
  </si>
  <si>
    <t>Serial Number: Unit 18</t>
  </si>
  <si>
    <t>Serial Number: Unit 19</t>
  </si>
  <si>
    <t>Serial Number: Unit 20</t>
  </si>
  <si>
    <t>Serial Number: Unit 21</t>
  </si>
  <si>
    <t>Serial Number: Unit 22</t>
  </si>
  <si>
    <t>Serial Number: Unit 23</t>
  </si>
  <si>
    <t>Serial Number: Unit 24</t>
  </si>
  <si>
    <t>Serial Number: Unit 25</t>
  </si>
  <si>
    <t>Serial Number: Unit 26</t>
  </si>
  <si>
    <t>Serial Number: Unit 27</t>
  </si>
  <si>
    <t>Serial Number: Unit 28</t>
  </si>
  <si>
    <t>Serial Number: Unit 29</t>
  </si>
  <si>
    <t>Serial Number: Unit 30</t>
  </si>
  <si>
    <t>Serial Number: Unit 31</t>
  </si>
  <si>
    <t>Serial Number: Unit 32</t>
  </si>
  <si>
    <t>Serial Number: Unit 33</t>
  </si>
  <si>
    <t>Serial Number: Unit 34</t>
  </si>
  <si>
    <t>Serial Number: Unit 35</t>
  </si>
  <si>
    <t>Serial Number: Unit 36</t>
  </si>
  <si>
    <t>Serial Number: Unit 37</t>
  </si>
  <si>
    <t>Serial Number: Unit 38</t>
  </si>
  <si>
    <t>Serial Number: Unit 39</t>
  </si>
  <si>
    <t>Serial Number: Unit 40</t>
  </si>
  <si>
    <t>Serial Number: Unit 41</t>
  </si>
  <si>
    <t>Serial Number: Unit 42</t>
  </si>
  <si>
    <t>Serial Number: Unit 43</t>
  </si>
  <si>
    <t>Serial Number: Unit 44</t>
  </si>
  <si>
    <t>Serial Number: Unit 45</t>
  </si>
  <si>
    <t>Serial Number: Unit 46</t>
  </si>
  <si>
    <t>Serial Number: Unit 47</t>
  </si>
  <si>
    <t>Serial Number: Unit 48</t>
  </si>
  <si>
    <t>Serial Number: Unit 49</t>
  </si>
  <si>
    <t>Serial Number: Unit 50</t>
  </si>
  <si>
    <t>Serial Number: Unit 51</t>
  </si>
  <si>
    <t>Serial Number: Unit 52</t>
  </si>
  <si>
    <t>Serial Number: Unit 53</t>
  </si>
  <si>
    <t>Serial Number: Unit 54</t>
  </si>
  <si>
    <t>Serial Number: Unit 55</t>
  </si>
  <si>
    <t>Serial Number: Unit 56</t>
  </si>
  <si>
    <t>Serial Number: Unit 57</t>
  </si>
  <si>
    <t>Serial Number: Unit 58</t>
  </si>
  <si>
    <t>Serial Number: Unit 59</t>
  </si>
  <si>
    <t>Serial Number: Unit 60</t>
  </si>
  <si>
    <t>Serial Number: Unit 61</t>
  </si>
  <si>
    <t>Serial Number: Unit 62</t>
  </si>
  <si>
    <t>Serial Number: Unit 63</t>
  </si>
  <si>
    <t>Serial Number: Unit 64</t>
  </si>
  <si>
    <t>Serial Number: Unit 65</t>
  </si>
  <si>
    <t>Serial Number: Unit 66</t>
  </si>
  <si>
    <t>Serial Number: Unit 67</t>
  </si>
  <si>
    <t>Serial Number: Unit 68</t>
  </si>
  <si>
    <t>Serial Number: Unit 69</t>
  </si>
  <si>
    <t>Serial Number: Unit 70</t>
  </si>
  <si>
    <t>Serial Number: Unit 71</t>
  </si>
  <si>
    <t>Serial Number: Unit 72</t>
  </si>
  <si>
    <t>Serial Number: Unit 73</t>
  </si>
  <si>
    <t>Serial Number: Unit 74</t>
  </si>
  <si>
    <t>Serial Number: Unit 75</t>
  </si>
  <si>
    <t>Serial Number: Unit 76</t>
  </si>
  <si>
    <t>Serial Number: Unit 77</t>
  </si>
  <si>
    <t>Serial Number: Unit 78</t>
  </si>
  <si>
    <t>Serial Number: Unit 79</t>
  </si>
  <si>
    <t>Serial Number: Unit 80</t>
  </si>
  <si>
    <t>Serial Number: Unit 81</t>
  </si>
  <si>
    <t>Serial Number: Unit 82</t>
  </si>
  <si>
    <t>Serial Number: Unit 83</t>
  </si>
  <si>
    <t>Serial Number: Unit 84</t>
  </si>
  <si>
    <t>Serial Number: Unit 85</t>
  </si>
  <si>
    <t>Serial Number: Unit 86</t>
  </si>
  <si>
    <t>Serial Number: Unit 87</t>
  </si>
  <si>
    <t>Serial Number: Unit 88</t>
  </si>
  <si>
    <t>Serial Number: Unit 89</t>
  </si>
  <si>
    <t>Serial Number: Unit 90</t>
  </si>
  <si>
    <t>Serial Number: Unit 91</t>
  </si>
  <si>
    <t>Serial Number: Unit 92</t>
  </si>
  <si>
    <t>Serial Number: Unit 93</t>
  </si>
  <si>
    <t>Serial Number: Unit 94</t>
  </si>
  <si>
    <t>Serial Number: Unit 95</t>
  </si>
  <si>
    <t>Serial Number: Unit 96</t>
  </si>
  <si>
    <t>Serial Number: Unit 97</t>
  </si>
  <si>
    <t>Serial Number: Unit 98</t>
  </si>
  <si>
    <t>Serial Number: Unit 99</t>
  </si>
  <si>
    <t>Serial Number: Unit 100</t>
  </si>
  <si>
    <t>Serial Number: Unit 101</t>
  </si>
  <si>
    <t>Serial Number: Unit 102</t>
  </si>
  <si>
    <t>Serial Number: Unit 103</t>
  </si>
  <si>
    <t>Serial Number: Unit 104</t>
  </si>
  <si>
    <t>Serial Number: Unit 105</t>
  </si>
  <si>
    <t>Serial Number: Unit 106</t>
  </si>
  <si>
    <t>Serial Number: Unit 107</t>
  </si>
  <si>
    <t>Serial Number: Unit 108</t>
  </si>
  <si>
    <t>Serial Number: Unit 109</t>
  </si>
  <si>
    <t>Serial Number: Unit 110</t>
  </si>
  <si>
    <t>Serial Number: Unit 111</t>
  </si>
  <si>
    <t>Serial Number: Unit 112</t>
  </si>
  <si>
    <t>Serial Number: Unit 113</t>
  </si>
  <si>
    <t>Serial Number: Unit 114</t>
  </si>
  <si>
    <t>Serial Number: Unit 115</t>
  </si>
  <si>
    <t>Serial Number: Unit 116</t>
  </si>
  <si>
    <t>Serial Number: Unit 117</t>
  </si>
  <si>
    <t>Serial Number: Unit 118</t>
  </si>
  <si>
    <t>Serial Number: Unit 119</t>
  </si>
  <si>
    <t>Serial Number: Unit 120</t>
  </si>
  <si>
    <t>Serial Number: Unit 121</t>
  </si>
  <si>
    <t>Serial Number: Unit 122</t>
  </si>
  <si>
    <t>Serial Number: Unit 123</t>
  </si>
  <si>
    <t>Serial Number: Unit 124</t>
  </si>
  <si>
    <t>Serial Number: Unit 125</t>
  </si>
  <si>
    <t>Serial Number: Unit 126</t>
  </si>
  <si>
    <t>Serial Number: Unit 127</t>
  </si>
  <si>
    <t>Serial Number: Unit 128</t>
  </si>
  <si>
    <t>Serial Number: Unit 129</t>
  </si>
  <si>
    <t>Serial Number: Unit 130</t>
  </si>
  <si>
    <t>Serial Number: Unit 131</t>
  </si>
  <si>
    <t>Serial Number: Unit 132</t>
  </si>
  <si>
    <t>Serial Number: Unit 133</t>
  </si>
  <si>
    <t>Serial Number: Unit 134</t>
  </si>
  <si>
    <t>Serial Number: Unit 135</t>
  </si>
  <si>
    <t>Serial Number: Unit 136</t>
  </si>
  <si>
    <t>Serial Number: Unit 137</t>
  </si>
  <si>
    <t>Serial Number: Unit 138</t>
  </si>
  <si>
    <t>Serial Number: Unit 139</t>
  </si>
  <si>
    <t>Serial Number: Unit 140</t>
  </si>
  <si>
    <t>Serial Number: Unit 141</t>
  </si>
  <si>
    <t>Serial Number: Unit 142</t>
  </si>
  <si>
    <t>Serial Number: Unit 143</t>
  </si>
  <si>
    <t>Serial Number: Unit 144</t>
  </si>
  <si>
    <t>Serial Number: Unit 145</t>
  </si>
  <si>
    <t>Serial Number: Unit 146</t>
  </si>
  <si>
    <t>Serial Number: Unit 147</t>
  </si>
  <si>
    <t>Serial Number: Unit 148</t>
  </si>
  <si>
    <t>Serial Number: Unit 149</t>
  </si>
  <si>
    <t>Serial Number: Unit 150</t>
  </si>
  <si>
    <t>Serial Number: Unit 151</t>
  </si>
  <si>
    <t>Serial Number: Unit 152</t>
  </si>
  <si>
    <t>Serial Number: Unit 153</t>
  </si>
  <si>
    <t>Serial Number: Unit 154</t>
  </si>
  <si>
    <t>Serial Number: Unit 155</t>
  </si>
  <si>
    <t>Serial Number: Unit 156</t>
  </si>
  <si>
    <t>Serial Number: Unit 157</t>
  </si>
  <si>
    <t>Serial Number: Unit 158</t>
  </si>
  <si>
    <t>Serial Number: Unit 159</t>
  </si>
  <si>
    <t>Serial Number: Unit 160</t>
  </si>
  <si>
    <t>Serial Number: Unit 161</t>
  </si>
  <si>
    <t>Serial Number: Unit 162</t>
  </si>
  <si>
    <t>Serial Number: Unit 163</t>
  </si>
  <si>
    <t>Serial Number: Unit 164</t>
  </si>
  <si>
    <t>Serial Number: Unit 165</t>
  </si>
  <si>
    <t>Serial Number: Unit 166</t>
  </si>
  <si>
    <t>Serial Number: Unit 167</t>
  </si>
  <si>
    <t>Serial Number: Unit 168</t>
  </si>
  <si>
    <t>Serial Number: Unit 169</t>
  </si>
  <si>
    <t>Serial Number: Unit 170</t>
  </si>
  <si>
    <t>Serial Number: Unit 171</t>
  </si>
  <si>
    <t>Serial Number: Unit 172</t>
  </si>
  <si>
    <t>Serial Number: Unit 173</t>
  </si>
  <si>
    <t>Serial Number: Unit 174</t>
  </si>
  <si>
    <t>Serial Number: Unit 175</t>
  </si>
  <si>
    <t>Serial Number: Unit 176</t>
  </si>
  <si>
    <t>Serial Number: Unit 177</t>
  </si>
  <si>
    <t>Serial Number: Unit 178</t>
  </si>
  <si>
    <t>Serial Number: Unit 179</t>
  </si>
  <si>
    <t>Serial Number: Unit 180</t>
  </si>
  <si>
    <t>Serial Number: Unit 181</t>
  </si>
  <si>
    <t>Serial Number: Unit 182</t>
  </si>
  <si>
    <t>Serial Number: Unit 183</t>
  </si>
  <si>
    <t>Serial Number: Unit 184</t>
  </si>
  <si>
    <t>Serial Number: Unit 185</t>
  </si>
  <si>
    <t>Serial Number: Unit 186</t>
  </si>
  <si>
    <t>Serial Number: Unit 187</t>
  </si>
  <si>
    <t>Serial Number: Unit 188</t>
  </si>
  <si>
    <t>Serial Number: Unit 189</t>
  </si>
  <si>
    <t>Serial Number: Unit 190</t>
  </si>
  <si>
    <t>Serial Number: Unit 191</t>
  </si>
  <si>
    <t>Serial Number: Unit 192</t>
  </si>
  <si>
    <t>Serial Number: Unit 193</t>
  </si>
  <si>
    <t>Serial Number: Unit 194</t>
  </si>
  <si>
    <t>Serial Number: Unit 195</t>
  </si>
  <si>
    <t>Serial Number: Unit 196</t>
  </si>
  <si>
    <t>Serial Number: Unit 197</t>
  </si>
  <si>
    <t>Serial Number: Unit 198</t>
  </si>
  <si>
    <t>Serial Number: Unit 199</t>
  </si>
  <si>
    <t>Serial Number: Unit 200</t>
  </si>
  <si>
    <t>Serial Number: Unit 201</t>
  </si>
  <si>
    <t>Serial Number: Unit 202</t>
  </si>
  <si>
    <t>Serial Number: Unit 203</t>
  </si>
  <si>
    <t>Serial Number: Unit 204</t>
  </si>
  <si>
    <t>Serial Number: Unit 205</t>
  </si>
  <si>
    <t>Serial Number: Unit 206</t>
  </si>
  <si>
    <t>Serial Number: Unit 207</t>
  </si>
  <si>
    <t>Serial Number: Unit 208</t>
  </si>
  <si>
    <t>Serial Number: Unit 209</t>
  </si>
  <si>
    <t>Serial Number: Unit 210</t>
  </si>
  <si>
    <t>Serial Number: Unit 211</t>
  </si>
  <si>
    <t>Serial Number: Unit 212</t>
  </si>
  <si>
    <t>Serial Number: Unit 213</t>
  </si>
  <si>
    <t>Serial Number: Unit 214</t>
  </si>
  <si>
    <t>Serial Number: Unit 215</t>
  </si>
  <si>
    <t>Serial Number: Unit 216</t>
  </si>
  <si>
    <t>Serial Number: Unit 217</t>
  </si>
  <si>
    <t>Serial Number: Unit 218</t>
  </si>
  <si>
    <t>Serial Number: Unit 219</t>
  </si>
  <si>
    <t>Serial Number: Unit 220</t>
  </si>
  <si>
    <t>Serial Number: Unit 221</t>
  </si>
  <si>
    <t>Serial Number: Unit 222</t>
  </si>
  <si>
    <t>Serial Number: Unit 223</t>
  </si>
  <si>
    <t>Serial Number: Unit 224</t>
  </si>
  <si>
    <t>Serial Number: Unit 225</t>
  </si>
  <si>
    <t>Serial Number: Unit 226</t>
  </si>
  <si>
    <t>Serial Number: Unit 227</t>
  </si>
  <si>
    <t>Serial Number: Unit 228</t>
  </si>
  <si>
    <t>Serial Number: Unit 229</t>
  </si>
  <si>
    <t>Serial Number: Unit 230</t>
  </si>
  <si>
    <t>Serial Number: Unit 231</t>
  </si>
  <si>
    <t>Serial Number: Unit 232</t>
  </si>
  <si>
    <t>Serial Number: Unit 233</t>
  </si>
  <si>
    <t>Serial Number: Unit 234</t>
  </si>
  <si>
    <t>Serial Number: Unit 235</t>
  </si>
  <si>
    <t>Serial Number: Unit 236</t>
  </si>
  <si>
    <t>Serial Number: Unit 237</t>
  </si>
  <si>
    <t>Serial Number: Unit 238</t>
  </si>
  <si>
    <t>Serial Number: Unit 239</t>
  </si>
  <si>
    <t>Serial Number: Unit 240</t>
  </si>
  <si>
    <t>Serial Number: Unit 241</t>
  </si>
  <si>
    <t>Serial Number: Unit 242</t>
  </si>
  <si>
    <t>Serial Number: Unit 243</t>
  </si>
  <si>
    <t>Serial Number: Unit 244</t>
  </si>
  <si>
    <t>Serial Number: Unit 245</t>
  </si>
  <si>
    <t>Serial Number: Unit 246</t>
  </si>
  <si>
    <t>Serial Number: Unit 247</t>
  </si>
  <si>
    <t>Serial Number: Unit 248</t>
  </si>
  <si>
    <t>Serial Number: Unit 249</t>
  </si>
  <si>
    <t>Serial Number: Unit 250</t>
  </si>
  <si>
    <t xml:space="preserve">Example EV Infrastructure </t>
  </si>
  <si>
    <t>Example: AC Level 2</t>
  </si>
  <si>
    <t>Example: Model Name</t>
  </si>
  <si>
    <t>Example: 24</t>
  </si>
  <si>
    <t>Example: $16,000</t>
  </si>
  <si>
    <t>Example: $6,000</t>
  </si>
  <si>
    <t>Example: $12,000</t>
  </si>
  <si>
    <t>Example: $24,000</t>
  </si>
  <si>
    <t>Example: 5/27/2024</t>
  </si>
  <si>
    <t>Example: 6/29/2024</t>
  </si>
  <si>
    <t>Example: 8/28/2024</t>
  </si>
  <si>
    <t>Example: VA</t>
  </si>
  <si>
    <t>Example: Arlington County</t>
  </si>
  <si>
    <t>Example: Alexandria</t>
  </si>
  <si>
    <t>Example: 22305</t>
  </si>
  <si>
    <t>Example: 400 1st Street</t>
  </si>
  <si>
    <t>Example: Electric school buses serving Walton School District</t>
  </si>
  <si>
    <t>Example: Walton School District: Franklin School District</t>
  </si>
  <si>
    <t>Example: 1234567: 7654321</t>
  </si>
  <si>
    <t>Example: Charge Manage &amp; Co.</t>
  </si>
  <si>
    <t>Example: $250 per charger per month</t>
  </si>
  <si>
    <t>Example: $7,000.00</t>
  </si>
  <si>
    <t xml:space="preserve">Example:  Upgrades to the electrical panel, wiring, and installation for two DCFC </t>
  </si>
  <si>
    <t xml:space="preserve">Example:  XYZ Electric Co. </t>
  </si>
  <si>
    <t>Example: Yes - Certification from EVITP</t>
  </si>
  <si>
    <t>Example: Yes - This infrastructure is BABA compliant</t>
  </si>
  <si>
    <t>Example: No - Infrastructure meets all BABA requirements</t>
  </si>
  <si>
    <t>Example: $31,000</t>
  </si>
  <si>
    <t>Example:  Sarah Smith, Smith.Sarah@hsd.edu</t>
  </si>
  <si>
    <t>Example: L1-0357-ISO-3240-049390</t>
  </si>
  <si>
    <t>Example: VX-1263-11C1-2-2310-05642</t>
  </si>
  <si>
    <t>Example: 0170182509830170</t>
  </si>
  <si>
    <t>Example: 9124-1GT05-09830170</t>
  </si>
  <si>
    <t>Example: VX-1265-11C1-2-2635-07842</t>
  </si>
  <si>
    <t>Example: VX-1264-11C1-2-2502-05872</t>
  </si>
  <si>
    <t>Example: VX-1266-11C1-2-2502-05642</t>
  </si>
  <si>
    <t>Example: VX-1266-11C1-2-2502-05643</t>
  </si>
  <si>
    <t>Example: VX-1266-11C1-2-2502-05644</t>
  </si>
  <si>
    <t>Example: 9125-1GT27-0983253</t>
  </si>
  <si>
    <t>Example: VX-1263-11C1-2-2310-05643</t>
  </si>
  <si>
    <t>Example: 9124-1GT05-09830171</t>
  </si>
  <si>
    <t>Example: VX-1265-11C1-2-2635-07843</t>
  </si>
  <si>
    <t>Example: VX-1264-11C1-2-2502-05873</t>
  </si>
  <si>
    <t>Example: VX-1267-11C1-2-2502-15427</t>
  </si>
  <si>
    <t>Example: VX-1268-11C1-2-2503-96835</t>
  </si>
  <si>
    <t>Example: 9125-1GT27-0983254</t>
  </si>
  <si>
    <t>Example: VX-1263-11C1-2-2310-05644</t>
  </si>
  <si>
    <t>Example: 9124-1GT05-09830172</t>
  </si>
  <si>
    <t>Example: VX-1265-11C1-2-2635-07844</t>
  </si>
  <si>
    <t>Example: VX-1264-11C1-2-2502-05874</t>
  </si>
  <si>
    <t>Example: VX-1267-11C1-2-2502-15428</t>
  </si>
  <si>
    <t>Example: VX-1268-11C1-2-2503-96836</t>
  </si>
  <si>
    <t>Example: 9125-1GT27-0983255</t>
  </si>
  <si>
    <t>Example: VX-1263-11C1-2-2310-05645</t>
  </si>
  <si>
    <t>Example: 9124-1GT05-09830173</t>
  </si>
  <si>
    <t>Example: VX-1265-11C1-2-2635-07845</t>
  </si>
  <si>
    <t>Example: VX-1264-11C1-2-2502-05875</t>
  </si>
  <si>
    <t>Example: VX-1266-11C1-2-2502-05645</t>
  </si>
  <si>
    <t>Example: VX-1267-11C1-2-2502-15429</t>
  </si>
  <si>
    <t>Example: VX-1268-11C1-2-2503-96837</t>
  </si>
  <si>
    <t>Example: 9125-1GT27-0983256</t>
  </si>
  <si>
    <t>Example: VX-1263-11C1-2-2310-05646</t>
  </si>
  <si>
    <t>Example: 9124-1GT05-09830174</t>
  </si>
  <si>
    <t>Example: VX-1265-11C1-2-2635-07846</t>
  </si>
  <si>
    <t>Example: VX-1264-11C1-2-2502-05876</t>
  </si>
  <si>
    <t>Example: VX-1266-11C1-2-2502-05646</t>
  </si>
  <si>
    <t>Example: VX-1267-11C1-2-2502-15430</t>
  </si>
  <si>
    <t>Example: VX-1268-11C1-2-2503-96838</t>
  </si>
  <si>
    <t>Example: 9125-1GT27-0983257</t>
  </si>
  <si>
    <t>Example: VX-1263-11C1-2-2310-05647</t>
  </si>
  <si>
    <t>Example: 9124-1GT05-09830175</t>
  </si>
  <si>
    <t>Example: VX-1265-11C1-2-2635-07847</t>
  </si>
  <si>
    <t>Example: VX-1264-11C1-2-2502-05877</t>
  </si>
  <si>
    <t>Example: VX-1266-11C1-2-2502-05647</t>
  </si>
  <si>
    <t>Example: VX-1267-11C1-2-2502-15431</t>
  </si>
  <si>
    <t>Example: VX-1268-11C1-2-2503-96839</t>
  </si>
  <si>
    <t>Example: 9125-1GT27-0983258</t>
  </si>
  <si>
    <t>Example: VX-1263-11C1-2-2310-05648</t>
  </si>
  <si>
    <t>Example: 9124-1GT05-09830176</t>
  </si>
  <si>
    <t>Example: VX-1265-11C1-2-2635-07848</t>
  </si>
  <si>
    <t>Example: VX-1264-11C1-2-2502-05878</t>
  </si>
  <si>
    <t>Example: VX-1266-11C1-2-2502-05648</t>
  </si>
  <si>
    <t>Example: VX-1267-11C1-2-2502-15432</t>
  </si>
  <si>
    <t>Example: VX-1268-11C1-2-2503-96840</t>
  </si>
  <si>
    <t>Example: 9125-1GT27-0983259</t>
  </si>
  <si>
    <t>Example: VX-1263-11C1-2-2310-05649</t>
  </si>
  <si>
    <t>Example: 9124-1GT05-09830177</t>
  </si>
  <si>
    <t>Example: VX-1265-11C1-2-2635-07849</t>
  </si>
  <si>
    <t>Example: VX-1264-11C1-2-2502-05879</t>
  </si>
  <si>
    <t>Example: VX-1266-11C1-2-2502-05649</t>
  </si>
  <si>
    <t>Example: VX-1267-11C1-2-2502-15433</t>
  </si>
  <si>
    <t>Example: VX-1268-11C1-2-2503-96841</t>
  </si>
  <si>
    <t>Example: 9125-1GT27-0983260</t>
  </si>
  <si>
    <t>Example: VX-1263-11C1-2-2310-05650</t>
  </si>
  <si>
    <t>Example: 9124-1GT05-09830178</t>
  </si>
  <si>
    <t>Example: VX-1265-11C1-2-2635-07850</t>
  </si>
  <si>
    <t>Example: VX-1264-11C1-2-2502-05880</t>
  </si>
  <si>
    <t>Example: VX-1266-11C1-2-2502-05650</t>
  </si>
  <si>
    <t>Example: VX-1267-11C1-2-2502-15434</t>
  </si>
  <si>
    <t>Example: VX-1268-11C1-2-2503-96842</t>
  </si>
  <si>
    <t>Example: 9125-1GT27-0983261</t>
  </si>
  <si>
    <t>Example: VX-1263-11C1-2-2310-05651</t>
  </si>
  <si>
    <t>Example: 9124-1GT05-09830179</t>
  </si>
  <si>
    <t>Example: VX-1265-11C1-2-2635-07851</t>
  </si>
  <si>
    <t>Example: VX-1264-11C1-2-2502-05881</t>
  </si>
  <si>
    <t>Example: VX-1266-11C1-2-2502-05651</t>
  </si>
  <si>
    <t>Example: VX-1267-11C1-2-2502-15435</t>
  </si>
  <si>
    <t>Example: VX-1268-11C1-2-2503-96843</t>
  </si>
  <si>
    <t>Example: 9125-1GT27-0983262</t>
  </si>
  <si>
    <t>Example: VX-1263-11C1-2-2310-05652</t>
  </si>
  <si>
    <t>Example: 9124-1GT05-09830180</t>
  </si>
  <si>
    <t>Example: VX-1265-11C1-2-2635-07852</t>
  </si>
  <si>
    <t>Example: VX-1264-11C1-2-2502-05882</t>
  </si>
  <si>
    <t>Example: VX-1266-11C1-2-2502-05652</t>
  </si>
  <si>
    <t>Example: VX-1267-11C1-2-2502-15436</t>
  </si>
  <si>
    <t>Example: VX-1268-11C1-2-2503-96844</t>
  </si>
  <si>
    <t>Example: 9125-1GT27-0983263</t>
  </si>
  <si>
    <t>Example: VX-1263-11C1-2-2310-05653</t>
  </si>
  <si>
    <t>Example: 9124-1GT05-09830181</t>
  </si>
  <si>
    <t>Example: VX-1265-11C1-2-2635-07853</t>
  </si>
  <si>
    <t>Example: VX-1264-11C1-2-2502-05883</t>
  </si>
  <si>
    <t>Example: VX-1266-11C1-2-2502-05653</t>
  </si>
  <si>
    <t>Example: VX-1267-11C1-2-2502-15437</t>
  </si>
  <si>
    <t>Example: VX-1268-11C1-2-2503-96845</t>
  </si>
  <si>
    <t>Example: 9125-1GT27-0983264</t>
  </si>
  <si>
    <t>Example: VX-1263-11C1-2-2310-05654</t>
  </si>
  <si>
    <t>Example: 9124-1GT05-09830182</t>
  </si>
  <si>
    <t>Example: VX-1265-11C1-2-2635-07854</t>
  </si>
  <si>
    <t>Example: VX-1264-11C1-2-2502-05884</t>
  </si>
  <si>
    <t>Example: VX-1266-11C1-2-2502-05654</t>
  </si>
  <si>
    <t>Example: VX-1267-11C1-2-2502-15438</t>
  </si>
  <si>
    <t>Example: VX-1268-11C1-2-2503-96846</t>
  </si>
  <si>
    <t>Example: 9125-1GT27-0983265</t>
  </si>
  <si>
    <t>Example: VX-1263-11C1-2-2310-05655</t>
  </si>
  <si>
    <t>Example: 9124-1GT05-09830183</t>
  </si>
  <si>
    <t>Example: VX-1265-11C1-2-2635-07855</t>
  </si>
  <si>
    <t>Example: VX-1264-11C1-2-2502-05885</t>
  </si>
  <si>
    <t>Example: VX-1266-11C1-2-2502-05655</t>
  </si>
  <si>
    <t>Example: VX-1267-11C1-2-2502-15439</t>
  </si>
  <si>
    <t>Example: VX-1268-11C1-2-2503-96847</t>
  </si>
  <si>
    <t>Example: 9125-1GT27-0983266</t>
  </si>
  <si>
    <t>Example: VX-1263-11C1-2-2310-05656</t>
  </si>
  <si>
    <t>Example: 9124-1GT05-09830184</t>
  </si>
  <si>
    <t>Example: VX-1265-11C1-2-2635-07856</t>
  </si>
  <si>
    <t>Example: VX-1264-11C1-2-2502-05886</t>
  </si>
  <si>
    <t>Example: VX-1266-11C1-2-2502-05656</t>
  </si>
  <si>
    <t>Example: VX-1267-11C1-2-2502-15440</t>
  </si>
  <si>
    <t>Example: VX-1268-11C1-2-2503-96848</t>
  </si>
  <si>
    <t>Example: 9125-1GT27-0983267</t>
  </si>
  <si>
    <t>Example: VX-1263-11C1-2-2310-05657</t>
  </si>
  <si>
    <t>Example: 9124-1GT05-09830185</t>
  </si>
  <si>
    <t>Example: VX-1265-11C1-2-2635-07857</t>
  </si>
  <si>
    <t>Example: VX-1264-11C1-2-2502-05887</t>
  </si>
  <si>
    <t>Example: VX-1266-11C1-2-2502-05657</t>
  </si>
  <si>
    <t>Example: VX-1267-11C1-2-2502-15441</t>
  </si>
  <si>
    <t>Example: VX-1268-11C1-2-2503-96849</t>
  </si>
  <si>
    <t>Example: 9125-1GT27-0983268</t>
  </si>
  <si>
    <t>Example: VX-1263-11C1-2-2310-05658</t>
  </si>
  <si>
    <t>Example: 9124-1GT05-09830186</t>
  </si>
  <si>
    <t>Example: VX-1265-11C1-2-2635-07858</t>
  </si>
  <si>
    <t>Example: VX-1264-11C1-2-2502-05888</t>
  </si>
  <si>
    <t>Example: VX-1266-11C1-2-2502-05658</t>
  </si>
  <si>
    <t>Example: VX-1267-11C1-2-2502-15442</t>
  </si>
  <si>
    <t>Example: VX-1268-11C1-2-2503-96850</t>
  </si>
  <si>
    <t>Example: 9125-1GT27-0983269</t>
  </si>
  <si>
    <t>Example: VX-1263-11C1-2-2310-05659</t>
  </si>
  <si>
    <t>Example: 9124-1GT05-09830187</t>
  </si>
  <si>
    <t>Example: VX-1265-11C1-2-2635-07859</t>
  </si>
  <si>
    <t>Example: VX-1264-11C1-2-2502-05889</t>
  </si>
  <si>
    <t>Example: VX-1266-11C1-2-2502-05659</t>
  </si>
  <si>
    <t>Example: VX-1267-11C1-2-2502-15443</t>
  </si>
  <si>
    <t>Example: VX-1268-11C1-2-2503-96851</t>
  </si>
  <si>
    <t>Example: 9125-1GT27-0983270</t>
  </si>
  <si>
    <t>Example: VX-1263-11C1-2-2310-05660</t>
  </si>
  <si>
    <t>Example: 9124-1GT05-09830188</t>
  </si>
  <si>
    <t>Example: VX-1265-11C1-2-2635-07860</t>
  </si>
  <si>
    <t>Example: VX-1264-11C1-2-2502-05890</t>
  </si>
  <si>
    <t>Example: VX-1266-11C1-2-2502-05660</t>
  </si>
  <si>
    <t>Example: VX-1267-11C1-2-2502-15444</t>
  </si>
  <si>
    <t>Example: VX-1268-11C1-2-2503-96852</t>
  </si>
  <si>
    <t>Example: 9125-1GT27-0983271</t>
  </si>
  <si>
    <t>Example: VX-1263-11C1-2-2310-05661</t>
  </si>
  <si>
    <t>Example: 9124-1GT05-09830189</t>
  </si>
  <si>
    <t>Example: VX-1265-11C1-2-2635-07861</t>
  </si>
  <si>
    <t>Example: VX-1264-11C1-2-2502-05891</t>
  </si>
  <si>
    <t>Example: VX-1266-11C1-2-2502-05661</t>
  </si>
  <si>
    <t>Example: VX-1267-11C1-2-2502-15445</t>
  </si>
  <si>
    <t>Example: VX-1268-11C1-2-2503-96853</t>
  </si>
  <si>
    <t>Example: 9125-1GT27-0983272</t>
  </si>
  <si>
    <t>Example: VX-1263-11C1-2-2310-05662</t>
  </si>
  <si>
    <t>Example: 9124-1GT05-09830190</t>
  </si>
  <si>
    <t>Example: VX-1265-11C1-2-2635-07862</t>
  </si>
  <si>
    <t>Example: VX-1264-11C1-2-2502-05892</t>
  </si>
  <si>
    <t>Example: VX-1266-11C1-2-2502-05662</t>
  </si>
  <si>
    <t>Example: VX-1267-11C1-2-2502-15446</t>
  </si>
  <si>
    <t>Example: VX-1268-11C1-2-2503-96854</t>
  </si>
  <si>
    <t>Example: 9125-1GT27-0983273</t>
  </si>
  <si>
    <t>Example: VX-1263-11C1-2-2310-05663</t>
  </si>
  <si>
    <t>Example: 9124-1GT05-09830191</t>
  </si>
  <si>
    <t>Example: VX-1265-11C1-2-2635-07863</t>
  </si>
  <si>
    <t>Example: VX-1264-11C1-2-2502-05893</t>
  </si>
  <si>
    <t>Example: VX-1266-11C1-2-2502-05663</t>
  </si>
  <si>
    <t>Example: VX-1267-11C1-2-2502-15447</t>
  </si>
  <si>
    <t>Example: VX-1268-11C1-2-2503-96855</t>
  </si>
  <si>
    <t>Example: 9125-1GT27-0983274</t>
  </si>
  <si>
    <t>Example: VX-1263-11C1-2-2310-05664</t>
  </si>
  <si>
    <t>Example: 9124-1GT05-09830192</t>
  </si>
  <si>
    <t>Example: VX-1265-11C1-2-2635-07864</t>
  </si>
  <si>
    <t>Example: VX-1264-11C1-2-2502-05894</t>
  </si>
  <si>
    <t>Example: VX-1266-11C1-2-2502-05664</t>
  </si>
  <si>
    <t>Example: VX-1267-11C1-2-2502-15448</t>
  </si>
  <si>
    <t>Example: VX-1268-11C1-2-2503-96856</t>
  </si>
  <si>
    <t>Example: 9125-1GT27-0983275</t>
  </si>
  <si>
    <t>Example: VX-1263-11C1-2-2310-05665</t>
  </si>
  <si>
    <t xml:space="preserve">EVSE Group 1 </t>
  </si>
  <si>
    <t>EVSE Group 2</t>
  </si>
  <si>
    <t>EVSE Group 3</t>
  </si>
  <si>
    <t>EVSE Group 4</t>
  </si>
  <si>
    <t>EVSE Group 5</t>
  </si>
  <si>
    <t>EVSE Group 6</t>
  </si>
  <si>
    <t>EVSE Group 7</t>
  </si>
  <si>
    <t>EVSE Group 8</t>
  </si>
  <si>
    <t>EVSE Group 9</t>
  </si>
  <si>
    <t>EVSE Group 10</t>
  </si>
  <si>
    <t>EVSE Group 11</t>
  </si>
  <si>
    <t>EVSE Group 12</t>
  </si>
  <si>
    <t>EVSE Group 13</t>
  </si>
  <si>
    <t>EVSE Group 14</t>
  </si>
  <si>
    <t>EVSE Group 15</t>
  </si>
  <si>
    <t>EVSE Group 16</t>
  </si>
  <si>
    <t>EVSE Group 17</t>
  </si>
  <si>
    <t>EVSE Group 18</t>
  </si>
  <si>
    <t>EVSE Group 19</t>
  </si>
  <si>
    <t>EVSE Group 20</t>
  </si>
  <si>
    <t>EVSE Group 21</t>
  </si>
  <si>
    <t>EVSE Group 22</t>
  </si>
  <si>
    <t>EVSE Group 23</t>
  </si>
  <si>
    <t>EVSE Group 24</t>
  </si>
  <si>
    <t>EVSE Group 25</t>
  </si>
  <si>
    <t>EVSE Group 26</t>
  </si>
  <si>
    <t>EVSE Group 27</t>
  </si>
  <si>
    <t>EVSE Group 28</t>
  </si>
  <si>
    <t>EVSE Group 29</t>
  </si>
  <si>
    <t>EVSE Group 30</t>
  </si>
  <si>
    <t>Table 25. On-Site Power Generation Equipment Information</t>
  </si>
  <si>
    <t>Note: If the on-site power generation includes an energy storage system, information for such system needs to be documented in the table below this one. </t>
  </si>
  <si>
    <t>Table 25a. On-Site Power Generation Equipment Overview, Cost, and Installation</t>
  </si>
  <si>
    <t>Table 25b. Location of On-site Power Generation Infrastructure</t>
  </si>
  <si>
    <t>Table 25c. Ownership and Anticipated Users of On-Site Power Generation Infrastructure</t>
  </si>
  <si>
    <t>Table 25d. BABA Compliance</t>
  </si>
  <si>
    <t>Totals</t>
  </si>
  <si>
    <t>Type of energy generation</t>
  </si>
  <si>
    <t>Manufacturer of On-site Power Generation</t>
  </si>
  <si>
    <t>Model of On-site Power Generation</t>
  </si>
  <si>
    <t>Manufacture Year of On-site Power Generation</t>
  </si>
  <si>
    <r>
      <t>Generation Capacity of the system (</t>
    </r>
    <r>
      <rPr>
        <i/>
        <sz val="11.5"/>
        <color rgb="FF000000"/>
        <rFont val="Calibri"/>
        <family val="2"/>
        <scheme val="minor"/>
      </rPr>
      <t>please indicate kW or MW)</t>
    </r>
  </si>
  <si>
    <r>
      <t xml:space="preserve"> Equipment Cost </t>
    </r>
    <r>
      <rPr>
        <b/>
        <i/>
        <sz val="11.5"/>
        <color rgb="FF000000"/>
        <rFont val="Calibri"/>
        <family val="2"/>
        <scheme val="minor"/>
      </rPr>
      <t>only</t>
    </r>
    <r>
      <rPr>
        <b/>
        <sz val="11.5"/>
        <color rgb="FF000000"/>
        <rFont val="Calibri"/>
        <family val="2"/>
        <scheme val="minor"/>
      </rPr>
      <t xml:space="preserve"> Per Power Generation System</t>
    </r>
  </si>
  <si>
    <t>Are Applicant funds being used to purchase on-site power generation equipment?
(Yes/No)</t>
  </si>
  <si>
    <t>If yes, list the amount in dollars of Applicant Funds used to purchase on-site power generation equipment</t>
  </si>
  <si>
    <t xml:space="preserve"> Total EPA Funds Expended Per on-site power generation equipment </t>
  </si>
  <si>
    <t>Total Funds Expended Installation Cost</t>
  </si>
  <si>
    <r>
      <t xml:space="preserve">Are Applicant funds being used for Installation Cost?
</t>
    </r>
    <r>
      <rPr>
        <sz val="11.5"/>
        <color rgb="FF000000"/>
        <rFont val="Calibri"/>
      </rPr>
      <t>(Yes/No)</t>
    </r>
  </si>
  <si>
    <t>If yes, list the amount in dollars of Applicant Funds used for Installation Cost</t>
  </si>
  <si>
    <t>Total EPA Funds Expended  Installation Cost</t>
  </si>
  <si>
    <t xml:space="preserve">Date(s) On-Site Power Generation Equipment was Manufactured </t>
  </si>
  <si>
    <t>Date the On-site Power Generation was Installation (mm/dd/yyyy)</t>
  </si>
  <si>
    <t>Date the On-site Power Generation was Operational (mm/dd/yyyy)</t>
  </si>
  <si>
    <t xml:space="preserve"> County</t>
  </si>
  <si>
    <t>Who owns the equipment?</t>
  </si>
  <si>
    <t>Anticipated Users of On-Site Power Generation Infrastructure</t>
  </si>
  <si>
    <t xml:space="preserve">If serving school districts, Name of the School District(s) the On-site Power Generation will serve </t>
  </si>
  <si>
    <t xml:space="preserve">If serving school districts, NCES ID of School District that the On-site Power Generation will serve </t>
  </si>
  <si>
    <t>Is the on-site Power Generator subject to BABA?</t>
  </si>
  <si>
    <t>Is the on-site Power Generator BABA Compliant?
(Select Options)</t>
  </si>
  <si>
    <t>Is a waiver being used to fulfill BABA compliance for the On-site Power Generation?</t>
  </si>
  <si>
    <t>Total EPA Funds Expended - Equipment and Installation</t>
  </si>
  <si>
    <t>Example On-site Power Generation</t>
  </si>
  <si>
    <t>Example: Solar</t>
  </si>
  <si>
    <t>Example: 15 kW</t>
  </si>
  <si>
    <t>Example: $45,000</t>
  </si>
  <si>
    <t>Example: $5,000</t>
  </si>
  <si>
    <t>Example: $7,000</t>
  </si>
  <si>
    <t>Example: $3,000</t>
  </si>
  <si>
    <t>Example: equipment: 3/2024; housing: 6/2023</t>
  </si>
  <si>
    <t>Example: 6/28/2024</t>
  </si>
  <si>
    <t>Example: 7/31/2024</t>
  </si>
  <si>
    <t>Example: Walton School District &amp; NoVA Community College</t>
  </si>
  <si>
    <t>Example: $50,000</t>
  </si>
  <si>
    <t>On-site Power Generation 1</t>
  </si>
  <si>
    <t>On-site Power Generation 2</t>
  </si>
  <si>
    <t>On-site Power Generation 3</t>
  </si>
  <si>
    <t>On-site Power Generation 4</t>
  </si>
  <si>
    <t>On-site Power Generation 5</t>
  </si>
  <si>
    <t>On-site Power Generation 6</t>
  </si>
  <si>
    <t>On-site Power Generation 7</t>
  </si>
  <si>
    <t>On-site Power Generation 8</t>
  </si>
  <si>
    <t>On-site Power Generation 9</t>
  </si>
  <si>
    <t>On-site Power Generation 10</t>
  </si>
  <si>
    <t>Table 26. Battery Energy  Storage System (BESS) Equipment Information</t>
  </si>
  <si>
    <t>Table 26a. Battery Energy  Storage System (BESS) Equipment Overview, Cost, and Installation</t>
  </si>
  <si>
    <t>Table 26b. Location of BESS Infrastructure</t>
  </si>
  <si>
    <t>Table 26c. Ownership and Anticipated Users of BESS Infrastructure</t>
  </si>
  <si>
    <t>Table 26d. BABA Compliance</t>
  </si>
  <si>
    <t>Type of Battery</t>
  </si>
  <si>
    <t>Manufacturer of BESS</t>
  </si>
  <si>
    <t>Model of BESS</t>
  </si>
  <si>
    <t>Manufacture Year of BESS</t>
  </si>
  <si>
    <r>
      <rPr>
        <b/>
        <sz val="11.5"/>
        <color rgb="FF000000"/>
        <rFont val="Calibri"/>
        <scheme val="minor"/>
      </rPr>
      <t>Energy Capacity (</t>
    </r>
    <r>
      <rPr>
        <i/>
        <sz val="11.5"/>
        <color rgb="FF000000"/>
        <rFont val="Calibri"/>
        <scheme val="minor"/>
      </rPr>
      <t>please indicate kWh or MWh)</t>
    </r>
  </si>
  <si>
    <r>
      <t xml:space="preserve"> Equipment Cost </t>
    </r>
    <r>
      <rPr>
        <b/>
        <i/>
        <sz val="11.5"/>
        <color rgb="FF000000"/>
        <rFont val="Calibri"/>
        <family val="2"/>
        <scheme val="minor"/>
      </rPr>
      <t>only</t>
    </r>
    <r>
      <rPr>
        <b/>
        <sz val="11.5"/>
        <color rgb="FF000000"/>
        <rFont val="Calibri"/>
        <family val="2"/>
        <scheme val="minor"/>
      </rPr>
      <t xml:space="preserve"> Per Unit:</t>
    </r>
  </si>
  <si>
    <r>
      <t>Are Applicant funds being used to purchase BESS equipment?
(</t>
    </r>
    <r>
      <rPr>
        <sz val="11.5"/>
        <color rgb="FF000000"/>
        <rFont val="Calibri"/>
      </rPr>
      <t>Yes/No</t>
    </r>
    <r>
      <rPr>
        <b/>
        <sz val="11.5"/>
        <color rgb="FF000000"/>
        <rFont val="Calibri"/>
      </rPr>
      <t>)</t>
    </r>
  </si>
  <si>
    <t>If yes, list the amount in dollars of Applicant Funds used to purchase BESS equipment</t>
  </si>
  <si>
    <t xml:space="preserve"> Total EPA Funds Expended Per  Unit</t>
  </si>
  <si>
    <t>Are Applicant funds being used for Installation Cost?
(Yes/No)</t>
  </si>
  <si>
    <t>If yes, list the amount in dollars of Applicant Funds used  for Istallation Cost</t>
  </si>
  <si>
    <t>Total EPA Funds Expended  Installation Cost:</t>
  </si>
  <si>
    <t xml:space="preserve">Date(s) BESS and related Equipment was Manufactured </t>
  </si>
  <si>
    <t>Date of BESS  Installation (mm/dd/yyyy)</t>
  </si>
  <si>
    <t>Date BESS Operational (mm/dd/yyyy)</t>
  </si>
  <si>
    <t>Anticipated Users of BESS</t>
  </si>
  <si>
    <t xml:space="preserve">If serving school districts, Name of the School District the BESS will serve </t>
  </si>
  <si>
    <t xml:space="preserve">If serving school districts, NCES ID of School District that the BESS will serve </t>
  </si>
  <si>
    <t>Is the BESS subject to BABA?</t>
  </si>
  <si>
    <t>Is the BESS BABA Compliant?</t>
  </si>
  <si>
    <t>Is a waiver being used to fulfill BABA compliance for the BESS?</t>
  </si>
  <si>
    <t>BESS Example</t>
  </si>
  <si>
    <t xml:space="preserve">Example: Lithium-Ion </t>
  </si>
  <si>
    <t>Example: 36kWh</t>
  </si>
  <si>
    <t>Example: $10,000</t>
  </si>
  <si>
    <t>Example: $20,000</t>
  </si>
  <si>
    <t>Example: $2,000</t>
  </si>
  <si>
    <t>Example: battery: 3/2024; housing: 6/2023</t>
  </si>
  <si>
    <t>Example: $30,000</t>
  </si>
  <si>
    <t>BESS Group 1</t>
  </si>
  <si>
    <t>BESS Group 2</t>
  </si>
  <si>
    <t>BESS Group 3</t>
  </si>
  <si>
    <t>BESS Group 4</t>
  </si>
  <si>
    <t>BESS Group 5</t>
  </si>
  <si>
    <t>BESS Group 6</t>
  </si>
  <si>
    <t>BESS Group 7</t>
  </si>
  <si>
    <t>BESS Group 8</t>
  </si>
  <si>
    <t>BESS Group 9</t>
  </si>
  <si>
    <t>BESS Group 10</t>
  </si>
  <si>
    <t>Table 27. Hydrogen Fueling Station Information</t>
  </si>
  <si>
    <t>Table 27a. Hydrogen Fueling Station Information Overview</t>
  </si>
  <si>
    <t>Table 27b. H2 Dispenser Pedestal Details</t>
  </si>
  <si>
    <t>Table 27c. H2 Storage Tank</t>
  </si>
  <si>
    <t>Table 27d. H2 Compressor</t>
  </si>
  <si>
    <t>Table 27e. H2 Cooling System (refrigeration and heat exchanger)</t>
  </si>
  <si>
    <t>Table 27f. Service Details</t>
  </si>
  <si>
    <t>Table 27g. Location of H2 Station</t>
  </si>
  <si>
    <t>Table 27h. Installation Details</t>
  </si>
  <si>
    <t>Table 27i. Funding Details</t>
  </si>
  <si>
    <t>Table 27j. H2 Fueling Infrastructure BABA Compliance</t>
  </si>
  <si>
    <t>Table 27k. H2 Fueling Infrastructure Cost Summary</t>
  </si>
  <si>
    <r>
      <t>Type of Station</t>
    </r>
    <r>
      <rPr>
        <i/>
        <sz val="11.5"/>
        <rFont val="Calibri"/>
        <family val="2"/>
      </rPr>
      <t xml:space="preserve">
(select from dropdown)</t>
    </r>
  </si>
  <si>
    <r>
      <t>Type of Hydrogen Storage</t>
    </r>
    <r>
      <rPr>
        <i/>
        <sz val="11.5"/>
        <rFont val="Calibri"/>
        <family val="2"/>
      </rPr>
      <t xml:space="preserve">
(select from dropdown)</t>
    </r>
  </si>
  <si>
    <r>
      <t xml:space="preserve">Refilling Pressure </t>
    </r>
    <r>
      <rPr>
        <i/>
        <sz val="11.5"/>
        <rFont val="Calibri"/>
        <family val="2"/>
      </rPr>
      <t>(select from dropdown)</t>
    </r>
    <r>
      <rPr>
        <b/>
        <i/>
        <sz val="11.5"/>
        <rFont val="Calibri"/>
        <family val="2"/>
      </rPr>
      <t xml:space="preserve"> </t>
    </r>
  </si>
  <si>
    <t>Refilling Pressure: If Other, specify below</t>
  </si>
  <si>
    <r>
      <t>Total Hydrogen Storage Tank Capacity</t>
    </r>
    <r>
      <rPr>
        <sz val="11.5"/>
        <rFont val="Calibri"/>
        <family val="2"/>
      </rPr>
      <t xml:space="preserve"> (kg)</t>
    </r>
  </si>
  <si>
    <t>Total Number of Dispensers</t>
  </si>
  <si>
    <r>
      <t xml:space="preserve">Maximum Dispensing Flow Rate per Hose </t>
    </r>
    <r>
      <rPr>
        <sz val="11.5"/>
        <rFont val="Calibri"/>
        <family val="2"/>
      </rPr>
      <t>(kg/day)</t>
    </r>
  </si>
  <si>
    <r>
      <rPr>
        <b/>
        <sz val="11.5"/>
        <color rgb="FF000000"/>
        <rFont val="Calibri"/>
      </rPr>
      <t xml:space="preserve">Total Dispensing Capacity of the Station </t>
    </r>
    <r>
      <rPr>
        <sz val="11.5"/>
        <color rgb="FF000000"/>
        <rFont val="Calibri"/>
      </rPr>
      <t>(kg/day)</t>
    </r>
  </si>
  <si>
    <t>Total Number of  Cooling Systems</t>
  </si>
  <si>
    <t>Total Number of  Compressors</t>
  </si>
  <si>
    <t>Number of Storage Tanks</t>
  </si>
  <si>
    <t>Number of Dispenser Pedestals</t>
  </si>
  <si>
    <t>Number of Hoses per Pedestal</t>
  </si>
  <si>
    <t>H2 Dispenser Pedestal Manufacturer</t>
  </si>
  <si>
    <t>H2 Dispenser Pedestal Model</t>
  </si>
  <si>
    <t>H2 Dispenser Pedestal Manufacture Year</t>
  </si>
  <si>
    <t>H2 Storage Tank Manufacturer</t>
  </si>
  <si>
    <t>H2 Storage Tank Model</t>
  </si>
  <si>
    <t>H2 Storage Tank Manufacture Year</t>
  </si>
  <si>
    <t>H2 Compressor Manufacturer</t>
  </si>
  <si>
    <t>H2 Compressor Model</t>
  </si>
  <si>
    <t>H2 Compressor Manufacture Year</t>
  </si>
  <si>
    <t>H2 Cooling System Manufacturer</t>
  </si>
  <si>
    <t>H2 Cooling System Model</t>
  </si>
  <si>
    <t>H2 Cooling System Manufacture Year</t>
  </si>
  <si>
    <t>Annual Total H2 Dispensed (kg)</t>
  </si>
  <si>
    <t>Who owns the H2 Fueling Station?</t>
  </si>
  <si>
    <r>
      <t>State</t>
    </r>
    <r>
      <rPr>
        <i/>
        <sz val="11.5"/>
        <rFont val="Calibri"/>
        <family val="2"/>
      </rPr>
      <t xml:space="preserve">
(select from dropdown)</t>
    </r>
  </si>
  <si>
    <r>
      <t>County</t>
    </r>
    <r>
      <rPr>
        <i/>
        <sz val="11.5"/>
        <rFont val="Calibri"/>
        <family val="2"/>
      </rPr>
      <t xml:space="preserve">
(select from dropdown)</t>
    </r>
  </si>
  <si>
    <t>Description of H2 Fueling Station Installation Work Performed</t>
  </si>
  <si>
    <t>H2 Fueling Station Installation Performed by:</t>
  </si>
  <si>
    <r>
      <t xml:space="preserve">Date of H2 Fueling Station Installation </t>
    </r>
    <r>
      <rPr>
        <i/>
        <sz val="11.5"/>
        <rFont val="Calibri"/>
        <family val="2"/>
      </rPr>
      <t>(mm/dd/yyyy)</t>
    </r>
  </si>
  <si>
    <r>
      <t>Date H2 Fueling Station Operational</t>
    </r>
    <r>
      <rPr>
        <i/>
        <sz val="11.5"/>
        <rFont val="Calibri"/>
        <family val="2"/>
      </rPr>
      <t xml:space="preserve">
(mm/dd/yyyy)</t>
    </r>
  </si>
  <si>
    <t>H2 Fueling Infrastructure equipment Cost</t>
  </si>
  <si>
    <r>
      <t xml:space="preserve">Are Applicant funds being used to purchase H2 Fueling Infrastructure equipment?
</t>
    </r>
    <r>
      <rPr>
        <sz val="11.5"/>
        <color rgb="FF000000"/>
        <rFont val="Calibri"/>
      </rPr>
      <t>(Yes/No)</t>
    </r>
  </si>
  <si>
    <t>If yes, list the amount in dollars of Applicant Funds used to purchase H2 Fueling Infrastructure equipment</t>
  </si>
  <si>
    <t>Total EPA Funds Expended for H2 Fueling Infrastructure Equipment</t>
  </si>
  <si>
    <t>Total Funds Expended for H2 Fueling Infrastructure Installation</t>
  </si>
  <si>
    <t>Does the H2 Fueling Infrastructure Equipment Cost Include Installation?</t>
  </si>
  <si>
    <r>
      <t xml:space="preserve">Are Applicant Funds being used for H2 Fueling Infrastructure Installation costs?
</t>
    </r>
    <r>
      <rPr>
        <sz val="11.5"/>
        <color rgb="FF000000"/>
        <rFont val="Calibri"/>
      </rPr>
      <t>(Yes/No)</t>
    </r>
  </si>
  <si>
    <t>If yes, list the amount in dollars of Applicant Funds used for H2 Fueling Infrastructure costs</t>
  </si>
  <si>
    <t>Total EPA Funds Expended for H2 Fueling Infrastructure Installation Costs</t>
  </si>
  <si>
    <t>Is the Hydrogen Fueling Infrastructure subject to BABA?</t>
  </si>
  <si>
    <r>
      <t>Is the Hydrogen Fueling Infrastructure BABA Compliant?</t>
    </r>
    <r>
      <rPr>
        <i/>
        <sz val="11.5"/>
        <rFont val="Calibri"/>
        <family val="2"/>
      </rPr>
      <t xml:space="preserve">
(select from dropdown)</t>
    </r>
  </si>
  <si>
    <r>
      <t>Is a waiver being used to fulfill BABA compliance for the H2 Fueling Infrastructure?</t>
    </r>
    <r>
      <rPr>
        <i/>
        <sz val="11.5"/>
        <color rgb="FF000000"/>
        <rFont val="Calibri"/>
        <family val="2"/>
      </rPr>
      <t xml:space="preserve">
(select from dropdown)</t>
    </r>
  </si>
  <si>
    <t>Total EPA Funds Expended on H2 Fueling Infrastructure Equipment and Installation</t>
  </si>
  <si>
    <t>Example: Hydrogen Fueling Station</t>
  </si>
  <si>
    <t>Example: Gas</t>
  </si>
  <si>
    <t>Example: Above Ground</t>
  </si>
  <si>
    <t>Example: H35</t>
  </si>
  <si>
    <t>Example: 1,200</t>
  </si>
  <si>
    <t>Example: 12</t>
  </si>
  <si>
    <t>Example: H2 Hoses &amp; Co.</t>
  </si>
  <si>
    <t>Example: Magic Hose 1</t>
  </si>
  <si>
    <t>Example: H2 Super Tank</t>
  </si>
  <si>
    <t>Example: ST001</t>
  </si>
  <si>
    <t>Example: Cool Engineering Co.</t>
  </si>
  <si>
    <t>Example: H2+HD</t>
  </si>
  <si>
    <t>Example: Cool and Beyond</t>
  </si>
  <si>
    <t>Example: Cool H2+ Mark I</t>
  </si>
  <si>
    <t>Example: Port of Houston</t>
  </si>
  <si>
    <t xml:space="preserve"> Example: XYZ H2 Solutions </t>
  </si>
  <si>
    <t>Example: Yes - This Infrastructure is BABA Compliant</t>
  </si>
  <si>
    <t>Hydrogen fueling station 1</t>
  </si>
  <si>
    <t>Hydrogen fueling station 2</t>
  </si>
  <si>
    <t>Hydrogen fueling station 3</t>
  </si>
  <si>
    <t>Hydrogen fueling station 4</t>
  </si>
  <si>
    <t>Hydrogen fueling station 5</t>
  </si>
  <si>
    <t>Hydrogen fueling station 6</t>
  </si>
  <si>
    <t>Hydrogen fueling station 7</t>
  </si>
  <si>
    <t>Hydrogen fueling station 8</t>
  </si>
  <si>
    <t>Hydrogen fueling station 9</t>
  </si>
  <si>
    <t>Hydrogen fueling station 10</t>
  </si>
  <si>
    <t>Are there any other infrastructure projects associated with this grant that are not listed above?</t>
  </si>
  <si>
    <t>Select Yes or No</t>
  </si>
  <si>
    <r>
      <t xml:space="preserve">If no, </t>
    </r>
    <r>
      <rPr>
        <i/>
        <sz val="11"/>
        <color rgb="FF000000"/>
        <rFont val="Calibri"/>
        <family val="2"/>
      </rPr>
      <t>please leave the following section blank.</t>
    </r>
    <r>
      <rPr>
        <sz val="11"/>
        <color rgb="FF000000"/>
        <rFont val="Calibri"/>
        <family val="2"/>
      </rPr>
      <t xml:space="preserve"> If yes, please provide details in the box below on the infrastructure project, EPA funds used for this infrastructure, and describe how BABA compliance was determined.</t>
    </r>
  </si>
  <si>
    <t xml:space="preserve">Other Infrastructure Description: </t>
  </si>
  <si>
    <t>EPA Funds for Other Eligible Infrastructure not listed in tables above:</t>
  </si>
  <si>
    <t>Final Report: Financial and Narrative Summary</t>
  </si>
  <si>
    <t>Table 28. Project Updates - Narrative Responses</t>
  </si>
  <si>
    <t xml:space="preserve"> Record final project information.</t>
  </si>
  <si>
    <t xml:space="preserve">Please paste the planned activities, outputs, and outcome from the last quarterly report. Please indicate the final results below. </t>
  </si>
  <si>
    <t>ACTUAL Results</t>
  </si>
  <si>
    <t>Table 29: Additional Questions</t>
  </si>
  <si>
    <t xml:space="preserve">Please provide programmatic and narrative financial results on the project. </t>
  </si>
  <si>
    <t xml:space="preserve">1. Provide a narrative description of the project. </t>
  </si>
  <si>
    <t>2. Explain the reason for any differences in proposed versus actual outputs/outcomes identified in Table 25 above.</t>
  </si>
  <si>
    <r>
      <t xml:space="preserve">3. Provide a narrative discussion of the actual project results (outputs and outcomes) and how the results are quantified. These may include, but are not limited to: 
</t>
    </r>
    <r>
      <rPr>
        <sz val="11.5"/>
        <rFont val="Aptos Narrow"/>
        <family val="2"/>
      </rPr>
      <t>•</t>
    </r>
    <r>
      <rPr>
        <sz val="11.5"/>
        <rFont val="Calibri"/>
        <family val="2"/>
      </rPr>
      <t xml:space="preserve">  </t>
    </r>
    <r>
      <rPr>
        <sz val="11.5"/>
        <rFont val="Calibri"/>
        <family val="2"/>
        <scheme val="minor"/>
      </rPr>
      <t>Number of replaced vehicles;
•  Dissemination of the project information and increased knowledge via list serves, websites, journals, and press/outreach events (provide web links where applicable);
•  Widespread adoption of the implemented technology;
•  Increased public awareness of project and results
•  Other</t>
    </r>
  </si>
  <si>
    <r>
      <t xml:space="preserve">4. Provide information on subrecipients and vendors:                            
</t>
    </r>
    <r>
      <rPr>
        <sz val="11.5"/>
        <rFont val="Aptos Narrow"/>
        <family val="2"/>
      </rPr>
      <t>•</t>
    </r>
    <r>
      <rPr>
        <sz val="11.5"/>
        <rFont val="Calibri"/>
        <family val="2"/>
      </rPr>
      <t xml:space="preserve">  </t>
    </r>
    <r>
      <rPr>
        <sz val="11.5"/>
        <rFont val="Calibri"/>
        <family val="2"/>
        <scheme val="minor"/>
      </rPr>
      <t>Sub-recipient information (name, award amount, project description);
•  Vendor information (name, payment amount, good/services provided);</t>
    </r>
  </si>
  <si>
    <t>5. Provide a narrative discussion of the successes and lessons learned for the entire project.</t>
  </si>
  <si>
    <t>6. If any cost-share or additional External funds are reported, identify the source of the funds.</t>
  </si>
  <si>
    <t>7. Was any program income generated during the project period?  Identify amount of program income, how it was generated, and how the program income was used.</t>
  </si>
  <si>
    <r>
      <rPr>
        <sz val="11.5"/>
        <color rgb="FF000000"/>
        <rFont val="Calibri"/>
      </rPr>
      <t xml:space="preserve">8. For projects that take place in an area affected by, or that include affected vehicles affected by, Federal, State or local law mandating emissions reductions, provide evidence that emission reductions funded with EPA funds were implemented prior to the effective date of the mandate and/or are in excess of (above and beyond) those required by the applicable mandate. </t>
    </r>
    <r>
      <rPr>
        <i/>
        <sz val="11.5"/>
        <color rgb="FF000000"/>
        <rFont val="Calibri"/>
      </rPr>
      <t>*Include Attachments as Necessary</t>
    </r>
  </si>
  <si>
    <t xml:space="preserve">9. Did you include at least one photo of successful, new vehicle(s) employed? If yes, please indicate if you approve of permission for EPA's future use of the photo(s) in future internal and external documents including, but not limited to Reports to Congress and case studies highlighting CHDV success stories. </t>
  </si>
  <si>
    <t>Fleet Description Data Fields: Please refer to the following data field dictionary for support in completing tabs 2, 9a, 9b and 10</t>
  </si>
  <si>
    <t>Tab 2. Work Plan</t>
  </si>
  <si>
    <t>School Bus Grantee Summary</t>
  </si>
  <si>
    <t xml:space="preserve">Prioritized </t>
  </si>
  <si>
    <t>Select yes if the school district listed on the 2024 CHDV Prioritized School District List.</t>
  </si>
  <si>
    <t>Self-Certified as Prioritized</t>
  </si>
  <si>
    <t xml:space="preserve">If the school district self-certifies as Prioritized, indicate which of the three criteria the school district is using to self-certify. </t>
  </si>
  <si>
    <t xml:space="preserve">Non-Attainment or Maintenance Area </t>
  </si>
  <si>
    <t>Select yes if grantee's vehicles operate in a non-attainment or Maintenance area.</t>
  </si>
  <si>
    <t>Tab 4. Financial Summary</t>
  </si>
  <si>
    <t>Funding Information</t>
  </si>
  <si>
    <t>EPA Funds</t>
  </si>
  <si>
    <t>Federal project award amount approved from final work plan.</t>
  </si>
  <si>
    <t xml:space="preserve">Non-EPA funds that support the proposed project activities such as public private-partnerships, grants from other entities, or the issuance of school bounds. </t>
  </si>
  <si>
    <t>Tab 9a. Current Fleet Description</t>
  </si>
  <si>
    <t>Table 22. Current Vehicle Information</t>
  </si>
  <si>
    <t>Basic Vehicle Information</t>
  </si>
  <si>
    <t>For vocational vehicles sub-program only, select yes or no from dropdown menu based if the vehicle described in the row will be replaced by a single zero-emissions vehicle</t>
  </si>
  <si>
    <t>Use the dropdown menu to identify which new vehicle will be used to replace the current vehicle in this project</t>
  </si>
  <si>
    <t>Enter the name of the vehicle group to which this vehicle belongs</t>
  </si>
  <si>
    <t>Enter the first and last name and email address of the individual or organization that owns the fleet.</t>
  </si>
  <si>
    <t xml:space="preserve">Use the dropdown menu to select if the vehicle is publicly or privately owned. </t>
  </si>
  <si>
    <t>Current Vehicle Information</t>
  </si>
  <si>
    <t>Use the dropdown menu to select the vehicle type</t>
  </si>
  <si>
    <t>Select the class size from the dropdown menu. Note, class size is based on the vehicle's GVWR.</t>
  </si>
  <si>
    <t>Use the dropdown menu to select the vehicle vocation</t>
  </si>
  <si>
    <t>Use the dropdown menu to select the vehicle sector.</t>
  </si>
  <si>
    <t>Vehicle Identification Number</t>
  </si>
  <si>
    <t>Enter the VIN number for each vehicle.</t>
  </si>
  <si>
    <t>Enter the manufacturer of the existing vehicle.</t>
  </si>
  <si>
    <t>Enter the model of the existing vehicle.</t>
  </si>
  <si>
    <t>Enter the model year of the existing vehicle.</t>
  </si>
  <si>
    <t>Current Engine Fuel Type</t>
  </si>
  <si>
    <t>Select the type of fuel that is currently being used (prior to upgrade).</t>
  </si>
  <si>
    <t xml:space="preserve">Engine Family Name </t>
  </si>
  <si>
    <t>Enter the Engine Family name of the existing Engine.  NOTE: unregulated engines will not have an Engine Family Name. If unregulated, then enter "N/A."</t>
  </si>
  <si>
    <t>Enter the gross vehicle weight rating (GVWR) of the existing vehicle.</t>
  </si>
  <si>
    <t>Current Vehicle Activity Information</t>
  </si>
  <si>
    <t xml:space="preserve">Annual Miles Traveled </t>
  </si>
  <si>
    <t xml:space="preserve">Enter the average number of vehicle miles traveled per year per vehicle in the past two years. </t>
  </si>
  <si>
    <t xml:space="preserve">Annual Idling Hours </t>
  </si>
  <si>
    <t xml:space="preserve">Enter the average number of hours the vehicle idles in the past two years. </t>
  </si>
  <si>
    <t xml:space="preserve">Current Odometer </t>
  </si>
  <si>
    <t>Enter the existing vehicle's current odometer reading, in miles.</t>
  </si>
  <si>
    <t>Annual Amount of Fuel Used</t>
  </si>
  <si>
    <t xml:space="preserve">Enter the amount of fuel used in gallons/year in the last two years. </t>
  </si>
  <si>
    <t>Remaining Life of Baseline Vehicle</t>
  </si>
  <si>
    <t>Enter the remaining life of baseline engine/vehicle in years at the time of the upgrade action.</t>
  </si>
  <si>
    <t>Evidence of Early Replacement</t>
  </si>
  <si>
    <t>Evidence that the replacement activity is an “early replacement,” and would not have occurred during the project period through normal attrition (i.e. without the financial assistance provided by EPA) can include verification that the vehicles replaced had useful life left and fleet characterization showing fleet age ranges and average turnover rates per the vehicle or fleet owner’s budget plan, operating plan, standard procedures, or retirement schedule.</t>
  </si>
  <si>
    <t>Vehicle Disposition Process</t>
  </si>
  <si>
    <t>Select a vehicle disposition option. Please see Section III.D of the Notice of Funding Opportunity for disposition requirements by existing bus model year.</t>
  </si>
  <si>
    <r>
      <t xml:space="preserve">If sold or donated, provide the </t>
    </r>
    <r>
      <rPr>
        <u/>
        <sz val="11"/>
        <rFont val="Calibri"/>
        <family val="2"/>
        <scheme val="minor"/>
      </rPr>
      <t>state</t>
    </r>
    <r>
      <rPr>
        <sz val="11"/>
        <rFont val="Calibri"/>
        <family val="2"/>
        <scheme val="minor"/>
      </rPr>
      <t xml:space="preserve"> in which the vehicle is expected to primarily operate </t>
    </r>
    <r>
      <rPr>
        <i/>
        <sz val="11"/>
        <rFont val="Calibri"/>
        <family val="2"/>
        <scheme val="minor"/>
      </rPr>
      <t>(For Vehicles Model Year 2011 and newer; if known, select from dropdown)</t>
    </r>
  </si>
  <si>
    <t>If vehicle is sold or donated, enter the state in which the vehicle is expected to primarily operate in</t>
  </si>
  <si>
    <r>
      <t xml:space="preserve">If sold or donated, provide the </t>
    </r>
    <r>
      <rPr>
        <u/>
        <sz val="11"/>
        <rFont val="Calibri"/>
        <family val="2"/>
        <scheme val="minor"/>
      </rPr>
      <t>county</t>
    </r>
    <r>
      <rPr>
        <sz val="11"/>
        <rFont val="Calibri"/>
        <family val="2"/>
        <scheme val="minor"/>
      </rPr>
      <t xml:space="preserve"> in which the vehicle is expected to primarily operate </t>
    </r>
    <r>
      <rPr>
        <i/>
        <sz val="11"/>
        <rFont val="Calibri"/>
        <family val="2"/>
        <scheme val="minor"/>
      </rPr>
      <t xml:space="preserve">(For Vehicles Model Year 2011 and newer; if known, select from dropdown) </t>
    </r>
  </si>
  <si>
    <t>If vehicle is sold or donated, enter the county in which the vehicle is expected to primarily operate in</t>
  </si>
  <si>
    <t>Provide evidence of appropriate scrappage, sale, or vehicle donation</t>
  </si>
  <si>
    <t>Evidence includes the engine serial numbers and/or the vehicle identification numbers (VIN). *Include Attachments as Necessary; refer to the CHDV Eligibiligy and Scrappage Statement for details.</t>
  </si>
  <si>
    <t>Enter the date that the vehicle was scrapped, sold, or donated.</t>
  </si>
  <si>
    <t>Current Vehicle Place(s) of Performance</t>
  </si>
  <si>
    <t xml:space="preserve">Enter the name of the school district in which the current bus in which the bus to be scrapped, sold, or donated has operated in primarily. </t>
  </si>
  <si>
    <t xml:space="preserve">Enter the name of the National Center for Education Statistics (NCES) ID associated with the school district in which the current  bus to be scrapped, sold, or donated has operated in primarily. </t>
  </si>
  <si>
    <t>Select the two letter postal code for the state in which the bus to be scrapped, sold, or donated has primarily operated in.</t>
  </si>
  <si>
    <t xml:space="preserve">Enter the county in which the bus to be scrapped, sold, or donated has primarily operated in. </t>
  </si>
  <si>
    <t xml:space="preserve">Enter the percent of time the bus to be scrapped, sold, or donated has operated in each county. </t>
  </si>
  <si>
    <t xml:space="preserve">Enter the city in which the bus to be scrapped, sold, or donated has primarily operated in. </t>
  </si>
  <si>
    <t>Enter the zip code in which the bus to be scrapped, sold, or donated primarily operated in. If there is more than one, separate using a colon.</t>
  </si>
  <si>
    <r>
      <t>School District Name 
(if applicable)</t>
    </r>
    <r>
      <rPr>
        <sz val="11"/>
        <color theme="0" tint="-0.14999847407452621"/>
        <rFont val="Calibri"/>
        <family val="2"/>
        <scheme val="minor"/>
      </rPr>
      <t>_2</t>
    </r>
  </si>
  <si>
    <t xml:space="preserve">Enter the name of the school district in which the current bus in which the bus to be scrapped, sold, or donated has operated in secondarily. </t>
  </si>
  <si>
    <r>
      <t>NCES ID 
(if applicable)</t>
    </r>
    <r>
      <rPr>
        <sz val="11"/>
        <color theme="0" tint="-0.14999847407452621"/>
        <rFont val="Calibri"/>
        <family val="2"/>
        <scheme val="minor"/>
      </rPr>
      <t>_2</t>
    </r>
  </si>
  <si>
    <t xml:space="preserve">Enter the name of the National Center for Education Statistics (NCES) ID associated with the school district in which the current  bus to be scrapped, sold, or donated has operated in secondarily. </t>
  </si>
  <si>
    <r>
      <t>State</t>
    </r>
    <r>
      <rPr>
        <sz val="11"/>
        <color theme="0" tint="-0.14999847407452621"/>
        <rFont val="Calibri"/>
        <family val="2"/>
        <scheme val="minor"/>
      </rPr>
      <t>_2</t>
    </r>
  </si>
  <si>
    <t>Select the two letter postal code for the state in which the bus to be scrapped, sold, or donated has secondarily operated in.</t>
  </si>
  <si>
    <r>
      <t>County</t>
    </r>
    <r>
      <rPr>
        <sz val="11"/>
        <color theme="0" tint="-0.14999847407452621"/>
        <rFont val="Calibri"/>
        <family val="2"/>
        <scheme val="minor"/>
      </rPr>
      <t>_3</t>
    </r>
  </si>
  <si>
    <t xml:space="preserve">Enter the county in which the bus to be scrapped, sold, or donated has secondarily operated in. </t>
  </si>
  <si>
    <r>
      <t xml:space="preserve"> Percentage of Time operated in County</t>
    </r>
    <r>
      <rPr>
        <sz val="11"/>
        <color theme="0" tint="-0.14999847407452621"/>
        <rFont val="Calibri"/>
        <family val="2"/>
        <scheme val="minor"/>
      </rPr>
      <t>_2</t>
    </r>
  </si>
  <si>
    <r>
      <t>Place of Performance: City</t>
    </r>
    <r>
      <rPr>
        <sz val="11"/>
        <color theme="0" tint="-0.14999847407452621"/>
        <rFont val="Calibri"/>
        <family val="2"/>
        <scheme val="minor"/>
      </rPr>
      <t>_3</t>
    </r>
  </si>
  <si>
    <t xml:space="preserve">Enter the city in which the bus to be scrapped, sold, or donated has secondarily operated in. </t>
  </si>
  <si>
    <r>
      <t>Zip Code</t>
    </r>
    <r>
      <rPr>
        <sz val="11"/>
        <color theme="0" tint="-0.14999847407452621"/>
        <rFont val="Calibri"/>
        <family val="2"/>
        <scheme val="minor"/>
      </rPr>
      <t>_2</t>
    </r>
  </si>
  <si>
    <t>Enter the zip code in which the bus to be scrapped, sold, or donated secondarily operated in. If there is more than one, separate using a colon.</t>
  </si>
  <si>
    <t>Enter in the additional counties in which the vehicle has operated in. If it has operated in multiple counties beyond those previously listed, record all and separate using a colon (e.g., Polk: Butler).</t>
  </si>
  <si>
    <t>Enter in the additional time operated in each additional county. If it has operated in multiple counties beyond those previously listed, record all and separate using a colon  (Polk - 80%: Butler 20%).</t>
  </si>
  <si>
    <t>Tab 9b. New Fleet Description</t>
  </si>
  <si>
    <t>Table 23. New Replacement Vehicle Information</t>
  </si>
  <si>
    <t>Upgrade Vehicle Information</t>
  </si>
  <si>
    <t>Enter the year the upgrade happened.</t>
  </si>
  <si>
    <t>Enter the vehicle identification numbers (VIN) of the new vehicle.</t>
  </si>
  <si>
    <t>Enter the manufacturer of the new vehicle.</t>
  </si>
  <si>
    <t>Enter the model of the new vehicle.</t>
  </si>
  <si>
    <t>Enter the model year of the new vehicle.</t>
  </si>
  <si>
    <t>Enter the vehicle family name of the new electric vehicle</t>
  </si>
  <si>
    <t>Select the fuel type of the new vehicle.</t>
  </si>
  <si>
    <t>Enter the gross vehicle weight rating (GVWR) of the new vehicle.</t>
  </si>
  <si>
    <t>Upgrade Cost</t>
  </si>
  <si>
    <t>Enter the cost of vehicle in dollars per unit.</t>
  </si>
  <si>
    <t>Enter the federal funds expended per vehicle in dollars per unit.</t>
  </si>
  <si>
    <t>New Vehicle Activity Information</t>
  </si>
  <si>
    <t>Enter the average number of vehicle miles traveled per year per new vehicle.</t>
  </si>
  <si>
    <t>Select yes or no to specify whether the vehicle is equipped with an auxiliary heater.</t>
  </si>
  <si>
    <t xml:space="preserve">If bus has an auxiliary heater, enter the type. </t>
  </si>
  <si>
    <t>New Vehicle Battery Information (Battery Electric Vehicles only)</t>
  </si>
  <si>
    <t>Select yes or no into the cell to specify whether the vehicle is capable of bidirectional charging.</t>
  </si>
  <si>
    <t>For battery electric vehicles, enter the manufacturer of the battery pack</t>
  </si>
  <si>
    <t>For battery electric vehicles, enter the number of battery packs</t>
  </si>
  <si>
    <t>For battery electric vehicles, enter the battery capacity per battery pack</t>
  </si>
  <si>
    <t>For battery electric vehicles, enter the vehicle's total battery capacity</t>
  </si>
  <si>
    <t>For battery electric vehicles, enter the rated charging power in kW</t>
  </si>
  <si>
    <t>For battery electric vehicles, enter the estimated range in miles</t>
  </si>
  <si>
    <t>New Vehicle Fuel Cell Information (for Fuel Cell EVs only)</t>
  </si>
  <si>
    <t>For hydrogen fuel cell electric vehicles, enter the manufacturer of the hydrogen fuel cell system</t>
  </si>
  <si>
    <t>for hydrogen fuel cell electric vehicles, enter the hydrogen fuel cell stack capacity in kW</t>
  </si>
  <si>
    <t>For hydrogen fuel cell electric vehicles, enter the hydrogen  fuel tank capacity in kg</t>
  </si>
  <si>
    <t>Warranty Information</t>
  </si>
  <si>
    <t>Is the Battery or Fuel Cell System Warranty Included? 
(Yes/No)</t>
  </si>
  <si>
    <t>Select yes or no into the cell to specify whether the vehicle battery or hydrogen fuel cell system warranty is included.</t>
  </si>
  <si>
    <t>If the battery or fuel cell system includes a warranty, indicate the number of years the coverage is valid for</t>
  </si>
  <si>
    <t>If the battery or fuel cell system includes a warranty, indicate the number of miles the coverage is valid for</t>
  </si>
  <si>
    <t>Enter the total kWh of battery discharge</t>
  </si>
  <si>
    <t>Select yes or no into the cell to specify whether a powertrain battery warranty is included.</t>
  </si>
  <si>
    <t>If the powertrain includes a warranty, indicate the number of years the coverage is valid for</t>
  </si>
  <si>
    <t>If the powertrain includes a warranty, indicate the number of miles the coverage is valid for</t>
  </si>
  <si>
    <t>New Vehicle Place(s) of Performance</t>
  </si>
  <si>
    <t xml:space="preserve">Enter the name of the school district in which the new vehicle will operate in primarily. </t>
  </si>
  <si>
    <t xml:space="preserve">Enter the name of the National Center for Education Statistics (NCES) ID associated with the school district in which the current  new vehicle has operated in primarily. </t>
  </si>
  <si>
    <t>Select the two letter postal code for the state in which the new vehicle will primarily operate in.</t>
  </si>
  <si>
    <t xml:space="preserve">Enter the county in which the new vehicle will primarily operate in. </t>
  </si>
  <si>
    <t xml:space="preserve">Enter the percent of time the new vehicle has operated in each county. </t>
  </si>
  <si>
    <r>
      <t>Place of Performance: 
City</t>
    </r>
    <r>
      <rPr>
        <sz val="11"/>
        <color theme="0" tint="-0.14999847407452621"/>
        <rFont val="Calibri"/>
        <family val="2"/>
        <scheme val="minor"/>
      </rPr>
      <t>_2</t>
    </r>
  </si>
  <si>
    <t xml:space="preserve">Enter the city in which the new vehicle will primarily operate in. </t>
  </si>
  <si>
    <r>
      <t>Zip Code</t>
    </r>
    <r>
      <rPr>
        <sz val="11"/>
        <color theme="0" tint="-0.14999847407452621"/>
        <rFont val="Calibri"/>
        <family val="2"/>
        <scheme val="minor"/>
      </rPr>
      <t>_3</t>
    </r>
  </si>
  <si>
    <t>Enter the zip code in which the new vehicle will primarily operate in. If there is more than one, separate using a colon.</t>
  </si>
  <si>
    <t xml:space="preserve">Enter the name of the school district in which the current vehicle in which the new vehicle will operate in secondarily. </t>
  </si>
  <si>
    <t xml:space="preserve">Enter the name of the National Center for Education Statistics (NCES) ID associated with the school district in which the current  new vehicle will operate in secondarily. </t>
  </si>
  <si>
    <r>
      <rPr>
        <sz val="11"/>
        <color rgb="FF000000"/>
        <rFont val="Calibri"/>
        <scheme val="minor"/>
      </rPr>
      <t>State
(select from dropdown)</t>
    </r>
    <r>
      <rPr>
        <sz val="11"/>
        <color rgb="FFD9D9D9"/>
        <rFont val="Calibri"/>
        <scheme val="minor"/>
      </rPr>
      <t>_2</t>
    </r>
  </si>
  <si>
    <t>Select the two letter postal code for the state in which the new vehicle will secondarily operate in</t>
  </si>
  <si>
    <r>
      <t>County
(select from dropdown)</t>
    </r>
    <r>
      <rPr>
        <sz val="11"/>
        <color theme="0" tint="-0.14999847407452621"/>
        <rFont val="Calibri"/>
        <family val="2"/>
        <scheme val="minor"/>
      </rPr>
      <t>_2</t>
    </r>
  </si>
  <si>
    <t>Enter the county in which the new vehicle will secondarily operate in</t>
  </si>
  <si>
    <r>
      <t>Percentage of Time operated in County</t>
    </r>
    <r>
      <rPr>
        <sz val="11"/>
        <color theme="0" tint="-0.14999847407452621"/>
        <rFont val="Calibri"/>
        <family val="2"/>
        <scheme val="minor"/>
      </rPr>
      <t>_2</t>
    </r>
  </si>
  <si>
    <t xml:space="preserve">Enter the percent of time the new vehicle will operate in each county. </t>
  </si>
  <si>
    <r>
      <t>Place of Performance: City</t>
    </r>
    <r>
      <rPr>
        <sz val="11"/>
        <color theme="0" tint="-0.14999847407452621"/>
        <rFont val="Calibri"/>
        <family val="2"/>
        <scheme val="minor"/>
      </rPr>
      <t>_2</t>
    </r>
  </si>
  <si>
    <t xml:space="preserve">Enter the city in which the new vehicle will secondarily operated in. </t>
  </si>
  <si>
    <t>Enter the zip code in which the new vehicle will secondarily operated in. If there is more than one, separate using a colon.</t>
  </si>
  <si>
    <t>Additional Counties where Vehicle Operates_3</t>
  </si>
  <si>
    <t>Enter in the additional counties in which the new vehicle is expected to operate in. If it will operate in multiple counties beyond those two previously listed, record all here and separate using a colon (e.g., Polk: Butler).</t>
  </si>
  <si>
    <t>Percentage of Time operated in each Additional County_3</t>
  </si>
  <si>
    <t>Enter in the additional time operated in each additional county. If it will operate in multiple counties beyond those two previously listed, record all and separate using a colon  (Polk - 80%: Butler 20%).</t>
  </si>
  <si>
    <t>Optional Participation in the Future of Transportation Research</t>
  </si>
  <si>
    <t>Select yes or no into the cells it specify whether the vehicle is equipped with telematics.</t>
  </si>
  <si>
    <t>If Yes, Telematics Primary Point of Contact
(name and email)</t>
  </si>
  <si>
    <t>Select yes or no.</t>
  </si>
  <si>
    <t>Can EPA or its partners contact me about participating in research opportunities to provide vehicle or infrastructure data that could inform future transportation work?
(Yes/No)</t>
  </si>
  <si>
    <t>Enter First and Last name and email address.</t>
  </si>
  <si>
    <t>Vehicle Ownership and BABA Compliance</t>
  </si>
  <si>
    <t>Use the dropdown menu to select if the vehicle serves a public function</t>
  </si>
  <si>
    <t>Use the dropdown menu to select if the vehicle is subject to BABA</t>
  </si>
  <si>
    <t>Use the dropdown menu to select if the vehicle is BABA Compliant</t>
  </si>
  <si>
    <t>If a waiver is being used to meet BABA compliance requirements, select the waiver type</t>
  </si>
  <si>
    <t>Enter which waiver is being used to meet BABA requirements.</t>
  </si>
  <si>
    <t>Tab 10. Infrastructure</t>
  </si>
  <si>
    <t>Table 24. Electric Vehicle Supply Equipment Information</t>
  </si>
  <si>
    <t>EVSE Equipment Information</t>
  </si>
  <si>
    <t>Enter the type of charger, either Level 2 (AC charging up to 19.2 kW) or DC Fast Charging.</t>
  </si>
  <si>
    <r>
      <t xml:space="preserve">Confirm and select yes if applicable. Please see </t>
    </r>
    <r>
      <rPr>
        <sz val="11"/>
        <color rgb="FF4472C4"/>
        <rFont val="Calibri"/>
        <family val="2"/>
        <scheme val="minor"/>
      </rPr>
      <t>https://www.energystar.gov/</t>
    </r>
  </si>
  <si>
    <t xml:space="preserve">Enter the manufacturer of the charging equipment </t>
  </si>
  <si>
    <t>Enter the model name of the charging equipment.</t>
  </si>
  <si>
    <t>Enter the year the charging equipment was manufactured.</t>
  </si>
  <si>
    <t>EVSE Maximum Output Power (kW)</t>
  </si>
  <si>
    <t>Enter the maximum power output of the charging equipment, measured in kilowatts.</t>
  </si>
  <si>
    <t>Enter the number of plugs installed on each unit of the charging equipment.</t>
  </si>
  <si>
    <t>Select yes or no into the cell to specify whether the charging equipment is capable of bidirectional charging.</t>
  </si>
  <si>
    <t>Select yes or no into the cell to specify whether the buses and charging equipment will be used for vehicle-to-grid (V2G) services.</t>
  </si>
  <si>
    <t>EVSE Number of Units</t>
  </si>
  <si>
    <t>Enter the quantity of charging equipment unit</t>
  </si>
  <si>
    <t>EVSE Equipment Cost only Per Unit</t>
  </si>
  <si>
    <t>Enter the cost of the charging equipment per unit.</t>
  </si>
  <si>
    <t>Are Federal funds being used to purchase EVSE equipment?</t>
  </si>
  <si>
    <t>Enter yes or no for whether federal funds are being used to purchase EVSE equipment.</t>
  </si>
  <si>
    <t>Are applicant funds being used to purchase EVSE equipment?</t>
  </si>
  <si>
    <t>Enter yes or no for whether applicant funds are being used to purchase EVSE equipment.</t>
  </si>
  <si>
    <t>Are state funds being used to purchase EVSE equipment?</t>
  </si>
  <si>
    <t>Enter yes or no for whether state funds are being used to purchase EVSE equipment.</t>
  </si>
  <si>
    <t>Are local funds being used to purchase EVSE equipment?</t>
  </si>
  <si>
    <t>Enter yes or no for whether local funds are being used to purchase EVSE equipment.</t>
  </si>
  <si>
    <t>Are other funds being used to purchase EVSE equipment?</t>
  </si>
  <si>
    <t>Enter yes or no for whether other funds are being used to purchase EVSE equipment.</t>
  </si>
  <si>
    <t>Is Program Income being used to purchase EVSE equipment?</t>
  </si>
  <si>
    <t>Enter yes or no for whether program income is being used to purchase EVSE equipment.</t>
  </si>
  <si>
    <t>Total EPA Funds Expended Per EVSE Unit</t>
  </si>
  <si>
    <t>Enter the total EPA funds expended for charging equipment per unit.</t>
  </si>
  <si>
    <t>No action - autopopulated</t>
  </si>
  <si>
    <t>Total Other Leveraged Funds Expended for EVSE</t>
  </si>
  <si>
    <t>Date of EVSE Manufacture (mm/dd/yyyy)</t>
  </si>
  <si>
    <t>Enter the date on which the EVSE was manufactured.</t>
  </si>
  <si>
    <t>Date of EVSE Installation (mm/dd/yyyy)</t>
  </si>
  <si>
    <t>Enter the date on which the EVSE is permanently affixed.</t>
  </si>
  <si>
    <t>Date EVSE Operational (mm/dd/yyyy)</t>
  </si>
  <si>
    <t>Enter the date when the EVSE became operational.</t>
  </si>
  <si>
    <t>Location of EV Infrastructure</t>
  </si>
  <si>
    <t>Select the two letter postal code for the state in which the charging equipment will be located.</t>
  </si>
  <si>
    <t>Select the county in which the charging equipment will be located.</t>
  </si>
  <si>
    <t>Enter the city in which the charging equipment will be located.</t>
  </si>
  <si>
    <t>Enter the zip code in which the charging equipment will be located.</t>
  </si>
  <si>
    <t>Enter the street address in which the charging equipment will be located.</t>
  </si>
  <si>
    <t>Enter the name of the school district or organization that owns the charging equipment.</t>
  </si>
  <si>
    <t>Anticipated user(s) of the charger.</t>
  </si>
  <si>
    <t>Enter the types of users expected to utilize the charger.</t>
  </si>
  <si>
    <t>If serving school districts, does the EVSE serve multiple school districts within this application?</t>
  </si>
  <si>
    <t>Select yes, no, or "N/A" if not serving school districts.</t>
  </si>
  <si>
    <t>Name of the School District(s) the EVSE will serve (use a colon between school districts)</t>
  </si>
  <si>
    <t>Enter the name of the school district in which the EVSE will serve. If it will serve multiple school districts, list all and separate with a colon (e.g., Hampton School District: Edgewood School District).</t>
  </si>
  <si>
    <t>NCES ID of School District that the EVSE will serve (use a colon between school districts)</t>
  </si>
  <si>
    <t>Enter the name of the National Center for Education Statistics (NCES) ID associated with the school district in which the EVSE will serve. If it will serve multiple school districts, list all NCES IDs and separate with a colon (e.g., 1234567: 7654321).</t>
  </si>
  <si>
    <t>Charging Management Service</t>
  </si>
  <si>
    <t>Name of Charging Management Service Provider</t>
  </si>
  <si>
    <t>Enter the name of the charging management service provider.</t>
  </si>
  <si>
    <t>Does the Infrastructure Equipment Cost Include Charging Management Service?</t>
  </si>
  <si>
    <t>Please enter yes or no into the cell to specify whether the indicated cost of the charging equipment above includes any charging management expenses.</t>
  </si>
  <si>
    <t>If charging management service is not included in cost, but is acquired, what is the cost and frequency of charges?</t>
  </si>
  <si>
    <t>Please enter the cost of any charging management services and how frequently they are billed.</t>
  </si>
  <si>
    <t>Infrastructure Installation Information, funding source, and BABA compliance</t>
  </si>
  <si>
    <t>Enter the total installation costs for the EVSE.</t>
  </si>
  <si>
    <t>Are Federal funds being used for EVSE Installation costs?</t>
  </si>
  <si>
    <t>Enter yes or no for whether federal funds are being used for EVSE installation.</t>
  </si>
  <si>
    <t>Are applicant funds being used for EVSE Installation Costs?</t>
  </si>
  <si>
    <t>Enter yes or no for whether applicant funds are being used for EVSE installation.</t>
  </si>
  <si>
    <t>Are state funds being used for EVSE installation costs?</t>
  </si>
  <si>
    <t>Enter yes or no for whether state funds are being used for EVSE Installation.</t>
  </si>
  <si>
    <t>Are local funds being used for EVSE installation costs?</t>
  </si>
  <si>
    <t>Enter yes or no for whether local funds are being used for EVSE Installation.</t>
  </si>
  <si>
    <t>Are other funds being used for EVSE Installation costs?</t>
  </si>
  <si>
    <t>Enter yes or no for whether other funds are being used for EVSE Installation.</t>
  </si>
  <si>
    <t>Is Program Income being used for EVSE installation costs</t>
  </si>
  <si>
    <t>Enter yes or no for whether program income is being used for EVSE Installation.</t>
  </si>
  <si>
    <t>Enter the total amount of EPA funds expended for EVSE installation costs.</t>
  </si>
  <si>
    <t>Total Other Leveraged Funds Expended for EVSE Installation Costs</t>
  </si>
  <si>
    <t>Please enter yes or no into the cell to specify whether the indicated cost of the charging equipment above includes any installation expenses.</t>
  </si>
  <si>
    <t>Enter a description of the work performed to install the charging equipment,  such as design and engineering, trenching, wiring and electrical upgrades, labor, and permitting.</t>
  </si>
  <si>
    <t>Enter the name(s) of the organization(s) that performed the installation work described above.</t>
  </si>
  <si>
    <t xml:space="preserve">Select electrician category </t>
  </si>
  <si>
    <t>Is this infrastructure BABA Compliant?</t>
  </si>
  <si>
    <t>Select an option. EVSE manufactured on or after July 1, 2024 must be meet BABA requirements.</t>
  </si>
  <si>
    <t xml:space="preserve">Is a waiver being used to fulfill BABA compliance for the Infrastructure  Project </t>
  </si>
  <si>
    <t>If 'yes -other EPA waiver' selected, explain</t>
  </si>
  <si>
    <t>EVSE Cost Summary</t>
  </si>
  <si>
    <t>Total Federal Funds Expended Equipment and Installation</t>
  </si>
  <si>
    <t>Automated cell that will calculate the total Federal Funds expended for the charging equipment and installation for an EV Infrastructure Group.</t>
  </si>
  <si>
    <t>Total Other Leveraged Funds Equipment and Installation</t>
  </si>
  <si>
    <t>Automated cell that will calculate the total Leveraged Funds expended for the charging equipment and installation for an EV Infrastructure Group.</t>
  </si>
  <si>
    <t>EPA or its partners may contact me about participating in research opportunities to provide bus or EVSE data that could inform future transportation work.</t>
  </si>
  <si>
    <t>Enter yes or no if EPA may contact you regarding potential research opportunities.</t>
  </si>
  <si>
    <t>If Yes, Charge Management Service Primary Point of contact (Name and email)</t>
  </si>
  <si>
    <t>Enter the name and email of the primary charge management service POC.</t>
  </si>
  <si>
    <t>EVSE Unit Serial Number (Applies to EVSE Units Purchased with EPA Funds)</t>
  </si>
  <si>
    <t>Serial Number Unit 1 - 250</t>
  </si>
  <si>
    <t>Enter the Serial Number for each EVSE unit purchased with EPA Funds in columns BG- KV</t>
  </si>
  <si>
    <t>On-Site Power Generation Equipment Overview, Cost, and Installation</t>
  </si>
  <si>
    <t>Select a type of energy generation, solar or wind.</t>
  </si>
  <si>
    <t>Manufacturer of On-site Power generation</t>
  </si>
  <si>
    <t>Enter the manufacturer (s) of the system.</t>
  </si>
  <si>
    <t>Model of on-site power generation</t>
  </si>
  <si>
    <t>Enter the model name of the on-site generation system.</t>
  </si>
  <si>
    <t>Manufacture year of on-site power generation</t>
  </si>
  <si>
    <t>Enter the year the system was manufactured.</t>
  </si>
  <si>
    <t>Generation Capacity of the system</t>
  </si>
  <si>
    <t xml:space="preserve">Enter the generation capacity of the system as either kW or MW. Please indicate unit of measurement. </t>
  </si>
  <si>
    <t>Equipment Cost only Per Power Generation System</t>
  </si>
  <si>
    <t>Enter the equipment cost of the on-site power generation system.</t>
  </si>
  <si>
    <t>Are Federal funds being used to purchase on-site power generation?</t>
  </si>
  <si>
    <t>Enter yes or no for whether federal funds are being used to purchase  on-site power generation equipment.</t>
  </si>
  <si>
    <t>Are applicant funds being used to purchase on-site power generation?</t>
  </si>
  <si>
    <t>Enter yes or no for whether applicant funds are being used to purchase  on-site power generation equipment.</t>
  </si>
  <si>
    <t>Are state funds being used to purchase on-site power generation?</t>
  </si>
  <si>
    <t>Enter yes or no for whether state funds are being used to purchase on-site power generation equipment.</t>
  </si>
  <si>
    <t>Are local funds being used to purchase on-site power generation?</t>
  </si>
  <si>
    <t>Enter yes or no for whether local funds are being used to purchase  on-site power generation equipment.</t>
  </si>
  <si>
    <t>Are other funds being used to purchase on-site power generation?</t>
  </si>
  <si>
    <t>Enter yes or no for whether other funds are being used to purchase  on-site power generation equipment.</t>
  </si>
  <si>
    <t>Is Program Income being used to purchase on-site power generation?</t>
  </si>
  <si>
    <t>Enter yes or no for whether program income is being used to purchase  on-site power generation equipment.</t>
  </si>
  <si>
    <t>Total EPA funds expended per on-site power generation equipment</t>
  </si>
  <si>
    <t>Enter the total EPA funds expended for the on-site power generation equipment.</t>
  </si>
  <si>
    <t>Total Funds Expended cost Installation</t>
  </si>
  <si>
    <t>Enter the total installation costs for the on-site power generation system.</t>
  </si>
  <si>
    <t>Are federal funds being used for Installation costs?</t>
  </si>
  <si>
    <t>Enter yes or no for whether federal funds are being used for on-site power generation installation.</t>
  </si>
  <si>
    <t>Enter yes or no for whether applicant funds are being used for on-site power generation installation.</t>
  </si>
  <si>
    <t>Enter yes or no for whether state funds are being used for on-site power generation Installation.</t>
  </si>
  <si>
    <t>Enter yes or no for whether local funds are being used for on-site power generation Installation.</t>
  </si>
  <si>
    <t>Enter yes or no for whether other funds are being used for on-site power generation Installation.</t>
  </si>
  <si>
    <t>Enter yes or no for whether program income is being used for on-site power generation Installation.</t>
  </si>
  <si>
    <t>Enter the total amount of EPA funds expended for on-site power generation installation costs.</t>
  </si>
  <si>
    <t>Enter the date the system was manufactured.</t>
  </si>
  <si>
    <t>Enter the date the system was installed.</t>
  </si>
  <si>
    <t>Enter the date the system became operational.</t>
  </si>
  <si>
    <t>Location of On-site Power Generation Infrastructure</t>
  </si>
  <si>
    <t>Select the two letter postal code for the state in which the on-site power generation will be located.</t>
  </si>
  <si>
    <t>Select the county in which the on-site power generation will be located.</t>
  </si>
  <si>
    <t>Enter the city in which the on-site power generation will be located.</t>
  </si>
  <si>
    <t>Enter the zip code in which the on-site power generation will be located.</t>
  </si>
  <si>
    <t>Enter the street address in which the on-site power generation will be located.</t>
  </si>
  <si>
    <t>Ownership and Anticipated Users of On-Site Power Generation Infrastructure</t>
  </si>
  <si>
    <t>Enter the name of the organization that owns the on-site power generation system.</t>
  </si>
  <si>
    <t>Anticipated user(s) of the on-site power generation infrastructure.</t>
  </si>
  <si>
    <t>Enter the types of users expected to utilize the system.</t>
  </si>
  <si>
    <t>If serving school districts, does the system serve multiple school districts within this application?</t>
  </si>
  <si>
    <t>Name of the School District(s) the system will serve (use a colon between school districts)</t>
  </si>
  <si>
    <t>Enter the name of the school district in which the system will serve. If it will serve multiple school districts, list all and separate with a colon (e.g., Hampton School District: Edgewood School District).</t>
  </si>
  <si>
    <t>Enter the name of the National Center for Education Statistics (NCES) ID associated with the school district in which the system will serve. If it will serve multiple school districts, list all NCES IDs and separate with a colon (e.g., 1234567: 7654321).</t>
  </si>
  <si>
    <t>BABA Compliance</t>
  </si>
  <si>
    <t xml:space="preserve">Select an option. </t>
  </si>
  <si>
    <t>Automated cell that will calculate the total Federal Funds expended for the on-site power generation system.</t>
  </si>
  <si>
    <t>Automated cell that will calculate the total Leveraged Funds expended for the on-site power generation system.</t>
  </si>
  <si>
    <t>BESS Equipment Overview, Cost, and Installation</t>
  </si>
  <si>
    <t xml:space="preserve">Select a type of battery from dropdown options. </t>
  </si>
  <si>
    <t>Enter the model name of the BESS.</t>
  </si>
  <si>
    <r>
      <t>Energy Capacity (</t>
    </r>
    <r>
      <rPr>
        <i/>
        <sz val="11.5"/>
        <color rgb="FF000000"/>
        <rFont val="Calibri"/>
        <family val="2"/>
        <scheme val="minor"/>
      </rPr>
      <t>please indicate kWh or MWh)</t>
    </r>
  </si>
  <si>
    <t xml:space="preserve">Enter the generation capacity of the system as either kWh or MWh. Please indicate unit of measurement. </t>
  </si>
  <si>
    <r>
      <t xml:space="preserve"> Equipment Cost </t>
    </r>
    <r>
      <rPr>
        <i/>
        <sz val="11.5"/>
        <color rgb="FF000000"/>
        <rFont val="Calibri"/>
        <family val="2"/>
        <scheme val="minor"/>
      </rPr>
      <t>only</t>
    </r>
    <r>
      <rPr>
        <sz val="11.5"/>
        <color rgb="FF000000"/>
        <rFont val="Calibri"/>
        <family val="2"/>
        <scheme val="minor"/>
      </rPr>
      <t xml:space="preserve"> Per Unit:</t>
    </r>
  </si>
  <si>
    <t>Enter the equipment cost of each BESS unit</t>
  </si>
  <si>
    <t>Are Federal funds being used to purchase BESS equipment?
(Yes/No)</t>
  </si>
  <si>
    <t>Enter yes or no for whether federal funds are being used to purchase  BESS equipment.</t>
  </si>
  <si>
    <t>Are Applicant funds being used to purchase BESS equipment?
(Yes/No)</t>
  </si>
  <si>
    <t>Enter yes or no for whether applicant funds are being used to purchase  BESS equipment.</t>
  </si>
  <si>
    <t>Are State funds being used to purchase BESS equipment?
(Yes/No)</t>
  </si>
  <si>
    <t>Enter yes or no for whether state funds are being used to purchase BESS equipment.</t>
  </si>
  <si>
    <t>Are Local funds being used to purchase BESS equipment?
(Yes/No)</t>
  </si>
  <si>
    <t>Enter yes or no for whether local funds are being used to purchase  BESS equipment.</t>
  </si>
  <si>
    <t>Are Other funds being used to purchase BESS equipment?
(Yes/No)</t>
  </si>
  <si>
    <t>Enter yes or no for whether other funds are being used to purchase  BESS equipment.</t>
  </si>
  <si>
    <t>Is Program Income being used to purchase BESS equipment?
(Yes/No)</t>
  </si>
  <si>
    <t>Enter yes or no for whether program income is being used to purchase  BESS equipment.</t>
  </si>
  <si>
    <t>Enter the total EPA funds expended for the BESS equipment.</t>
  </si>
  <si>
    <t>Total Other Leveraged Funds Expended Per Unit</t>
  </si>
  <si>
    <t>Enter the total installation costs for the BESS system.</t>
  </si>
  <si>
    <t>Are Federal funds being used for Installation Cost?
(Yes/No)</t>
  </si>
  <si>
    <t>Enter yes or no for whether federal funds are being used for BESS installation.</t>
  </si>
  <si>
    <t>Enter yes or no for whether applicant funds are being used for BESS installation.</t>
  </si>
  <si>
    <t>Are State funds being used for Installation Cost?
(Yes/No)</t>
  </si>
  <si>
    <t>Enter yes or no for whether state funds are being used for BESS installation.</t>
  </si>
  <si>
    <t>Are Local funds being used for Installation Cost?
(Yes/No)</t>
  </si>
  <si>
    <t>Enter yes or no for whether local funds are being used for BESS installation.</t>
  </si>
  <si>
    <t>Are Other funds being used for Installation Cost?
(Yes/No)</t>
  </si>
  <si>
    <t>Enter yes or no for whether other funds are being used for BESS installation.</t>
  </si>
  <si>
    <t>Is Program Income being used for Installation Cost?
(Yes/No)</t>
  </si>
  <si>
    <t>Enter yes or no for whether program income is being used for BESS installation.</t>
  </si>
  <si>
    <t>Enter the total amount of EPA funds expended for BESS installation costs.</t>
  </si>
  <si>
    <t>Total Other Leveraged Funds Expended - Installation Cost</t>
  </si>
  <si>
    <t>Location of BESS Infrastructure</t>
  </si>
  <si>
    <t>Select the two letter postal code for the state in which the BESS will be located.</t>
  </si>
  <si>
    <t>Select the county in which the BESS will be located.</t>
  </si>
  <si>
    <t>Enter the city in which the BESS will be located.</t>
  </si>
  <si>
    <t>Enter the zip code in which the BESS will be located.</t>
  </si>
  <si>
    <t>Enter the street address in which the BESS will be located.</t>
  </si>
  <si>
    <t>Ownership and Anticipated Users of BESS Infrastructure</t>
  </si>
  <si>
    <t>Enter the name of the organization that owns the BESS system.</t>
  </si>
  <si>
    <t>BABA Compliance for BESS Infrastructure</t>
  </si>
  <si>
    <t>Select from the dropdown menu if the equipment is subject to BABA</t>
  </si>
  <si>
    <t>Select from the dropdown menu how BABA compliance is met</t>
  </si>
  <si>
    <t>Enter which waiver is being used to meet BABA requirements, if 'Other EPA Waiver' selected in the prior field</t>
  </si>
  <si>
    <t>Totals for BESS Infrastructure</t>
  </si>
  <si>
    <t>Automated cell that will calculate the total Federal Funds expended for the BESS system.</t>
  </si>
  <si>
    <t>Total Other Leveraged Funds Expended - Equipment and Installation</t>
  </si>
  <si>
    <t>Automated cell that will calculate the total Leveraged Funds expended for the BESS system.</t>
  </si>
  <si>
    <t xml:space="preserve"> Hydrogen Fueling Station Information Overview</t>
  </si>
  <si>
    <r>
      <t xml:space="preserve">Type of Station
</t>
    </r>
    <r>
      <rPr>
        <i/>
        <sz val="11.5"/>
        <rFont val="Calibri"/>
        <family val="2"/>
        <scheme val="minor"/>
      </rPr>
      <t>(Select from dropdown)</t>
    </r>
  </si>
  <si>
    <t xml:space="preserve">Select from the dropdown menu what type of hydrogen fueling station is installed under this project. </t>
  </si>
  <si>
    <t>Type of Hydrogen Storage 
(select from dropdown)</t>
  </si>
  <si>
    <t xml:space="preserve">Select from the dropdown menu what type of hydrogen storage is installed under this project. </t>
  </si>
  <si>
    <t xml:space="preserve">Refilling Pressure (select from dropdown) </t>
  </si>
  <si>
    <t>Select from the dropdown menu the refilling pressure level of supported by the hydrogen fueling equipment.</t>
  </si>
  <si>
    <t>If you selected "Other" for the previous column, please enter the refilling pressure information.</t>
  </si>
  <si>
    <r>
      <t>Total Hydrogen Storage Tank Capacity</t>
    </r>
    <r>
      <rPr>
        <sz val="11.5"/>
        <rFont val="Calibri"/>
        <family val="2"/>
        <scheme val="minor"/>
      </rPr>
      <t xml:space="preserve"> (kg)</t>
    </r>
  </si>
  <si>
    <t>Enter the capacity of the hydrogen storage tank in kilograms.</t>
  </si>
  <si>
    <t>Enter the total number of dispenser hoses installed on the hydrogen fueling station.</t>
  </si>
  <si>
    <t>Maximum Dispensing Flow Rate per Hose (kg/day)</t>
  </si>
  <si>
    <t>Enter the maximum hydrogen dispensing flow rate per dispenser hose in kilograms per day.</t>
  </si>
  <si>
    <t>Total Dispensing Capacity of the Station (kg/day)</t>
  </si>
  <si>
    <t>Enter the total capacity of hydrogen dispensing flow rate for the hydrogen fueling station in kilograms per day.</t>
  </si>
  <si>
    <t>Enter the total number of cooling systems installed on the hydrogen fueling station.</t>
  </si>
  <si>
    <t>Enter the total number of compressors installed on the hydrogen fueling station.</t>
  </si>
  <si>
    <t>Enter the total number of hydrogen storage tanks installed on the hydrogen fueling station.</t>
  </si>
  <si>
    <t>Enter the total number of hydrogen dispenser pedestals installed on the hydrogen fueling station.</t>
  </si>
  <si>
    <t xml:space="preserve"> H2 Dispenser Pedestal Details</t>
  </si>
  <si>
    <t>Enter then umber of dispenser hoses installed on each pedestal of the hydrogen fueling station.</t>
  </si>
  <si>
    <t>Enter the manufacturer of the hydrogen dispensing pedestal equipment.</t>
  </si>
  <si>
    <t>Enter the model name of the hydrogen dispensing pedestal equipment.</t>
  </si>
  <si>
    <t>Enter the year the hydrogen dispensing pedestal equipment was manufactured.</t>
  </si>
  <si>
    <t xml:space="preserve"> H2 Storage Tank</t>
  </si>
  <si>
    <t>Enter the manufacturer of the hydrogen storage tank.</t>
  </si>
  <si>
    <t>Enter the model name of the hydrogen storage tank.</t>
  </si>
  <si>
    <t>Enter the year the hydrogen storage tank was manufactured.</t>
  </si>
  <si>
    <t>H2 Compressor</t>
  </si>
  <si>
    <t>Enter the manufacturer of the compressor.</t>
  </si>
  <si>
    <t>Enter the model name of the compressor.</t>
  </si>
  <si>
    <t>Enter the year the compressor was manufactured.</t>
  </si>
  <si>
    <t xml:space="preserve"> H2 Cooling System (refrigeration and heat exchanger)</t>
  </si>
  <si>
    <t xml:space="preserve"> Service Details</t>
  </si>
  <si>
    <t>Enter the estimated amount of total annual hydrogen dispensed from the fueling station in kilograms.</t>
  </si>
  <si>
    <t>Enter the name of the organization that owns the hydrogen fueling equipment.</t>
  </si>
  <si>
    <t xml:space="preserve"> Location of H2 Station</t>
  </si>
  <si>
    <r>
      <t xml:space="preserve">State
</t>
    </r>
    <r>
      <rPr>
        <i/>
        <sz val="11.5"/>
        <rFont val="Calibri"/>
        <family val="2"/>
        <scheme val="minor"/>
      </rPr>
      <t>(select from dropdown)</t>
    </r>
  </si>
  <si>
    <t>Select the two letter postal code for the state in which the hydrogen fueling station will be located.</t>
  </si>
  <si>
    <r>
      <t xml:space="preserve">County
</t>
    </r>
    <r>
      <rPr>
        <i/>
        <sz val="11.5"/>
        <rFont val="Calibri"/>
        <family val="2"/>
        <scheme val="minor"/>
      </rPr>
      <t>(select from dropdown)</t>
    </r>
  </si>
  <si>
    <t>Enter the county in which the hydrogen fueling station will be located.</t>
  </si>
  <si>
    <t>Enter the city in which the hydrogen fueling station will be located.</t>
  </si>
  <si>
    <t>Enter the zip code in which the hydrogen fueling station will be located.</t>
  </si>
  <si>
    <t>Enter the street address in which the hydrogen fueling station will be located.</t>
  </si>
  <si>
    <t xml:space="preserve"> Installation Details</t>
  </si>
  <si>
    <t>Describe the work done during installation, including all equipment that became part of the installed hydrogen fueling station.</t>
  </si>
  <si>
    <t>List the name of the company (or companies) performing the installation of the hydrogen fueling station.</t>
  </si>
  <si>
    <r>
      <t xml:space="preserve">Date of H2 Fueling Station Installation </t>
    </r>
    <r>
      <rPr>
        <i/>
        <sz val="11.5"/>
        <rFont val="Calibri"/>
        <family val="2"/>
        <scheme val="minor"/>
      </rPr>
      <t>(mm/dd/yyyy)</t>
    </r>
  </si>
  <si>
    <t>Enter the date (or date range) the hydrogen fueling station was installed.</t>
  </si>
  <si>
    <t>Date H2 Fueling Station Operational
(mm/dd/yyyy)</t>
  </si>
  <si>
    <t>Enter the date by which the hydrogen fueling station became fully operational.</t>
  </si>
  <si>
    <t>Funding Details</t>
  </si>
  <si>
    <t>H2 Fueling Infrastructure Equipment Cost</t>
  </si>
  <si>
    <t>Enter the cost of the H2 fueling infrastructure equipment, not including installation</t>
  </si>
  <si>
    <t>Does the H2 Fueling Infrastructure Equipment cost include installation?</t>
  </si>
  <si>
    <t>Please enter yes or no into the cell to specify whether the indicated cost of the H2 fueling infrastructure equipment includes any installation expenses.</t>
  </si>
  <si>
    <t>Are Federal funds being used to purchase H2 fueling infrastructure equipment?</t>
  </si>
  <si>
    <t>Enter yes or no for whether federal funds are being used to purchase H2 Fueling Infrastructure equipment.</t>
  </si>
  <si>
    <t>Are applicant funds being used to purchase H2 Fueling infrastructure equipment?</t>
  </si>
  <si>
    <t>Enter yes or no for whether applicant funds are being used to purchase H2 Fueling Infrastructure equipment.</t>
  </si>
  <si>
    <t>Are state funds being used to purchase H2 Fueling infrastructure equipment?</t>
  </si>
  <si>
    <t>Enter yes or no for whether state funds are being used to purchase H2 Fueling Infrastructure equipment.</t>
  </si>
  <si>
    <t>Are local funds being used to purchase H2 Fueling infrastructure equipment?</t>
  </si>
  <si>
    <t>Enter yes or no for whether local funds are being used to purchase H2 Fueling Infrastructure equipment.</t>
  </si>
  <si>
    <t>Are other funds being used to purchase H2 Fueling infrastructure equipment?</t>
  </si>
  <si>
    <t>Enter yes or no for whether other funds are being used to purchase H2 Fueling Infrastructure equipment.</t>
  </si>
  <si>
    <t>Is Program Income being used to purchase H2 Fueling infrastructure equipment?</t>
  </si>
  <si>
    <t>Enter yes or no for whether program income is being used to purchase H2 Fueling Infrastructure equipment.</t>
  </si>
  <si>
    <t>Total EPA Funds Expended for H2 Fueling Infrastructure equipment.</t>
  </si>
  <si>
    <t>Enter the total amount of EPA funds being used for H2 fueling infrastructure equipment.</t>
  </si>
  <si>
    <t>Total Other Leveraged Funds Expended for H2 Fueling Infrastructure Equipment</t>
  </si>
  <si>
    <t>Automated cell that will calculate the total Leveraged Funds expended for the H2 Fueling infrastructure equipment.</t>
  </si>
  <si>
    <t>Total Funds expended for H2 Fueling Infrastructure Installation</t>
  </si>
  <si>
    <t>Enter the cost of the H2 fueling infrastructure installation.</t>
  </si>
  <si>
    <t>Are Federal funds being used for H2 fueling infrastructure installation costs?</t>
  </si>
  <si>
    <t>Enter yes or no for whether federal funds are being used to purchase H2 Fueling Infrastructure installation.</t>
  </si>
  <si>
    <t>Are Applicant funds being used for H2 fueling infrastructure installation costs?</t>
  </si>
  <si>
    <t>Enter yes or no for whether applicant funds are being used to purchase H2 Fueling Infrastructure installation.</t>
  </si>
  <si>
    <t>Are state funds being used for H2 fueling infrastructure installation costs?</t>
  </si>
  <si>
    <t>Enter yes or no for whether state funds are being used to purchase H2 Fueling Infrastructure installation.</t>
  </si>
  <si>
    <t>Are local funds being used for H2 fueling infrastructure installation costs?</t>
  </si>
  <si>
    <t>Enter yes or no for whether local funds are being used to purchase H2 Fueling Infrastructure installation.</t>
  </si>
  <si>
    <t>Are other funds being used for H2 fueling infrastructure installation costs?</t>
  </si>
  <si>
    <t>Enter yes or no for whether other funds are being used to purchase H2 Fueling Infrastructure installation.</t>
  </si>
  <si>
    <t>Is program income being used for H2 fueling infrastructure installation costs?</t>
  </si>
  <si>
    <t>Enter yes or no for whether program income is being used to purchase H2 Fueling Infrastructure installation.</t>
  </si>
  <si>
    <t>Total EPA Funds Expended for H2 Fueling Infrastructure installation.</t>
  </si>
  <si>
    <t>Enter the total amount of EPA funds being used for H2 fueling infrastructure installation.</t>
  </si>
  <si>
    <t>Total Other Leveraged Funds Expended for H2 Fueling Infrastructure installation</t>
  </si>
  <si>
    <t>Automated cell that will calculate the total Leveraged Funds expended for the H2 Fueling infrastructure installation.</t>
  </si>
  <si>
    <t xml:space="preserve"> H2 Fueling Infrastructure BABA Compliance</t>
  </si>
  <si>
    <t>Is the Hydrogen Fueling Infrastructure BABA Compliant?
(select from dropdown)</t>
  </si>
  <si>
    <t>Select from the dropdown menu which parts of the hydrogen fueling infrastructure project are BABA compliant.</t>
  </si>
  <si>
    <t>Is a waiver being used to fulfill BABA compliance for the H2 Fueling Infrastructure?
(select from dropdown)</t>
  </si>
  <si>
    <t>Select from the dropdown menu how BABA requirements are being met for the hydrogen fueling infrastructure project.</t>
  </si>
  <si>
    <t>If 'Yes-Other EPA waiver' selected, explain</t>
  </si>
  <si>
    <t>H2 Fueling Infrastructure Cost Summary</t>
  </si>
  <si>
    <t>Total EPA Funds Expended for H2 Fueling Infrastructure equipment and installation.</t>
  </si>
  <si>
    <t>Automated cell that will calculate the total EPA Funds expended for the H2 fueling infrastructure equipment and installation.</t>
  </si>
  <si>
    <t>Total Other Leveraged Funds Expended for H2 Fueling Infrastructure Equipment and Installation</t>
  </si>
  <si>
    <t>Automated cell that will calculate the total Leveraged Funds expended for the H2 fueling infrastructure equipment and installation.</t>
  </si>
  <si>
    <t xml:space="preserve">For more information on BABA compliance please see the following link: </t>
  </si>
  <si>
    <t>Build America, Buy America Act (BABA) Implementation Procedures for EPA Office of Transportation and Air Quality Federal Financial Assistance Programs (March 19, 2025)</t>
  </si>
  <si>
    <t>Progress</t>
  </si>
  <si>
    <t>All Classes</t>
  </si>
  <si>
    <t>Upgrade</t>
  </si>
  <si>
    <t>Old Fuel</t>
  </si>
  <si>
    <t>Quarterly</t>
  </si>
  <si>
    <t>Biannually</t>
  </si>
  <si>
    <t>Abbreviation</t>
  </si>
  <si>
    <t>Applicant Self-Cert Status</t>
  </si>
  <si>
    <t>Electrician Certification</t>
  </si>
  <si>
    <t>Infrastructure Waiver</t>
  </si>
  <si>
    <t>Types of BESS</t>
  </si>
  <si>
    <t>Vehicle Type (a.k.a Target Fleet)</t>
  </si>
  <si>
    <t>Vocation (type of work)</t>
  </si>
  <si>
    <t>Sector (industry)</t>
  </si>
  <si>
    <t>Is this infrastructure BABA Complaint?</t>
  </si>
  <si>
    <t>BABA Vehicle Fields</t>
  </si>
  <si>
    <t>Is this vehicle BABA Compliant</t>
  </si>
  <si>
    <t>Vehicle Waiver</t>
  </si>
  <si>
    <t>Funding Source for EVSE Equipment
(Select all that apply)</t>
  </si>
  <si>
    <t>New Vehicle ID</t>
  </si>
  <si>
    <t>EPA Form Number</t>
  </si>
  <si>
    <t>OMB Control Number</t>
  </si>
  <si>
    <t>Expiration Date</t>
  </si>
  <si>
    <t>Form Version (EPA Internal Use)</t>
  </si>
  <si>
    <t>Form Version Description (EPA Internal Use)</t>
  </si>
  <si>
    <t>Class 6</t>
  </si>
  <si>
    <t>Battery Electric</t>
  </si>
  <si>
    <t>ULSD (diesel)</t>
  </si>
  <si>
    <t>Please select reporting quarter.</t>
  </si>
  <si>
    <t>Jan. to Jun. 2024</t>
  </si>
  <si>
    <t>Alaska</t>
  </si>
  <si>
    <t>AK</t>
  </si>
  <si>
    <t>Yes - Title I</t>
  </si>
  <si>
    <t>Yes - Certification from EVITP</t>
  </si>
  <si>
    <t>No - Infrastructure meets all BABA requirements</t>
  </si>
  <si>
    <t xml:space="preserve">Lithium-Ion </t>
  </si>
  <si>
    <t>Target Fleet for CHDV NOFO</t>
  </si>
  <si>
    <t>Delivery</t>
  </si>
  <si>
    <t>Agriculture</t>
  </si>
  <si>
    <t>Yes - This Infrastructure is BABA Compliant</t>
  </si>
  <si>
    <t>Yes - This infrastructure is BABA compliant</t>
  </si>
  <si>
    <t>Yes</t>
  </si>
  <si>
    <t>Yes - This vehicle is BABA compliant</t>
  </si>
  <si>
    <t>No - Vehicle meets all BABA requirements</t>
  </si>
  <si>
    <t>Federal</t>
  </si>
  <si>
    <t>Lithium Nickel Cobalt Aluminum (Li-NCA)</t>
  </si>
  <si>
    <t>5900-683</t>
  </si>
  <si>
    <t>2060-0754</t>
  </si>
  <si>
    <t>v_2025.09.19</t>
  </si>
  <si>
    <t>Post-OMB Approval (2793.02)</t>
  </si>
  <si>
    <t>Not Yet Started</t>
  </si>
  <si>
    <t>Class 7</t>
  </si>
  <si>
    <t>Fuel Cell EV</t>
  </si>
  <si>
    <t>Biodiesel 5</t>
  </si>
  <si>
    <t>Oct. to Dec. 2023</t>
  </si>
  <si>
    <t>Jul. to Dec. 2024</t>
  </si>
  <si>
    <t>Not yet started</t>
  </si>
  <si>
    <t>Alabama</t>
  </si>
  <si>
    <t>AL</t>
  </si>
  <si>
    <t>Yes - Large SD with 80% Title I</t>
  </si>
  <si>
    <t>Yes - Certificate from a registered apprenticeship program</t>
  </si>
  <si>
    <t>Yes - EPA's De Minimis Waiver</t>
  </si>
  <si>
    <t>Lead-Acid</t>
  </si>
  <si>
    <t>Number of Electric Vehicles</t>
  </si>
  <si>
    <t>Cargo Trucks</t>
  </si>
  <si>
    <t>Drayage</t>
  </si>
  <si>
    <t>Airport</t>
  </si>
  <si>
    <t>No</t>
  </si>
  <si>
    <t xml:space="preserve">A waiver is being used to fulfill BABA compliance </t>
  </si>
  <si>
    <t>Exempt: School Bus</t>
  </si>
  <si>
    <t>N/A - This vehicle is exempt</t>
  </si>
  <si>
    <t>Applicant</t>
  </si>
  <si>
    <t>Lithium Nickel Manganese Cobalt (Li-NMC)</t>
  </si>
  <si>
    <t>In Progress</t>
  </si>
  <si>
    <t>Biodiesel 20</t>
  </si>
  <si>
    <t>Jan. to Mar. 2024</t>
  </si>
  <si>
    <t>Jan. to Jun. 2025</t>
  </si>
  <si>
    <t>In-Progress</t>
  </si>
  <si>
    <t>Arkansas</t>
  </si>
  <si>
    <t>AR</t>
  </si>
  <si>
    <t>Yes - Large SD with sub-group of Title I</t>
  </si>
  <si>
    <t>Yes - EPA's Small Project Waiver</t>
  </si>
  <si>
    <t>Flow</t>
  </si>
  <si>
    <t>Number of AC Level 2 Chargers</t>
  </si>
  <si>
    <t>Emergency Vehicles</t>
  </si>
  <si>
    <t>Emergency</t>
  </si>
  <si>
    <t>NA</t>
  </si>
  <si>
    <t>Exempt: Emergency response vehicle</t>
  </si>
  <si>
    <t>Lithium Cobalt Oxide (LCO)</t>
  </si>
  <si>
    <t>Completed</t>
  </si>
  <si>
    <t xml:space="preserve">CNG </t>
  </si>
  <si>
    <t>Apr. to Jun. 2024</t>
  </si>
  <si>
    <t>Jul. to Dec. 2025</t>
  </si>
  <si>
    <t>American Samoa</t>
  </si>
  <si>
    <t>AS</t>
  </si>
  <si>
    <t xml:space="preserve"> Not Applicable</t>
  </si>
  <si>
    <t>Yes - EPA's Pacific Island Territories General Applicability Waiver</t>
  </si>
  <si>
    <t>Flywheels</t>
  </si>
  <si>
    <t>Number of DC Level 3 Chargers</t>
  </si>
  <si>
    <t>Refuse Hauler</t>
  </si>
  <si>
    <t>Long Haul</t>
  </si>
  <si>
    <t>Freight</t>
  </si>
  <si>
    <t>Local</t>
  </si>
  <si>
    <t>Lithium Manganese Oxide (LMO)</t>
  </si>
  <si>
    <t>LNG</t>
  </si>
  <si>
    <t>Jul. to Sep. 2024</t>
  </si>
  <si>
    <t>Jan. to Jun. 2026</t>
  </si>
  <si>
    <t>Arizona</t>
  </si>
  <si>
    <t>AZ</t>
  </si>
  <si>
    <t>Yes - Project-Level Waiver</t>
  </si>
  <si>
    <t>Federal Funds for Electric Vehicles</t>
  </si>
  <si>
    <t>School Bus</t>
  </si>
  <si>
    <t>Industrial</t>
  </si>
  <si>
    <t>Lithium Iron Phosphate (LFP)</t>
  </si>
  <si>
    <t>LPG/Propane</t>
  </si>
  <si>
    <t>Oct. to Dec. 2024</t>
  </si>
  <si>
    <t>Jul. to Dec. 2026</t>
  </si>
  <si>
    <t>California</t>
  </si>
  <si>
    <t>CA</t>
  </si>
  <si>
    <t>Yes - Other EPA Waiver</t>
  </si>
  <si>
    <t>Federal Funds for AC Level 2 Chargers</t>
  </si>
  <si>
    <t>Septic Truck or Bucket Truck</t>
  </si>
  <si>
    <t>Mining</t>
  </si>
  <si>
    <t>Program Income</t>
  </si>
  <si>
    <t>Lithium Titanate oxide (LTO)</t>
  </si>
  <si>
    <t>Gasoline</t>
  </si>
  <si>
    <t>Jan. to Mar. 2025</t>
  </si>
  <si>
    <t>Jan. to Jun. 2027</t>
  </si>
  <si>
    <t>Colorado</t>
  </si>
  <si>
    <t>CO</t>
  </si>
  <si>
    <t>Federal Funds for DC Level 3 Chargers</t>
  </si>
  <si>
    <t>Shuttle Bus</t>
  </si>
  <si>
    <t>Municipal</t>
  </si>
  <si>
    <t>Nickel Metal Hydride (NiMH)</t>
  </si>
  <si>
    <t>Apr. to Jun. 2025</t>
  </si>
  <si>
    <t>Jul. to Dec. 2027</t>
  </si>
  <si>
    <t>2023 - Q4 (Oct. to Dec.)</t>
  </si>
  <si>
    <t>Connecticut</t>
  </si>
  <si>
    <t>CT</t>
  </si>
  <si>
    <t>Number of Hydrogen Vehicles</t>
  </si>
  <si>
    <t>Step Van</t>
  </si>
  <si>
    <t>Port</t>
  </si>
  <si>
    <t>Nickel Cadmium (NiCd)</t>
  </si>
  <si>
    <t>Jul. to Sep. 2025</t>
  </si>
  <si>
    <t>2024 - Q1 (Jan. to Mar.)</t>
  </si>
  <si>
    <t>District of Columbia</t>
  </si>
  <si>
    <t>DC</t>
  </si>
  <si>
    <t>Federal Funds for Hydrogen Vehicles</t>
  </si>
  <si>
    <t>Straight/Box Truck</t>
  </si>
  <si>
    <t>Transit Bus</t>
  </si>
  <si>
    <t>Railyard</t>
  </si>
  <si>
    <t>Lead Acid (Pb)</t>
  </si>
  <si>
    <t>Year 1 Update</t>
  </si>
  <si>
    <t>Oct. to Dec. 2025</t>
  </si>
  <si>
    <t>2024 - Q2 (Apr. to Jun.)</t>
  </si>
  <si>
    <t>Delaware</t>
  </si>
  <si>
    <t>DE</t>
  </si>
  <si>
    <t>Federal Funds for Hydrogen Fueling Infrastructure</t>
  </si>
  <si>
    <t>Street Sweeper</t>
  </si>
  <si>
    <t>Utility</t>
  </si>
  <si>
    <t>School District</t>
  </si>
  <si>
    <t>Year 2 Update</t>
  </si>
  <si>
    <t>Jan. to Mar. 2026</t>
  </si>
  <si>
    <t>2024 - Q3 (Jul. to Sep.)</t>
  </si>
  <si>
    <t>Florida</t>
  </si>
  <si>
    <t>FL</t>
  </si>
  <si>
    <t>Number of Other Eligible Infrastructure Components</t>
  </si>
  <si>
    <t>Transit</t>
  </si>
  <si>
    <t>Year 3 Update</t>
  </si>
  <si>
    <t>Apr. to Jun. 2026</t>
  </si>
  <si>
    <t>2024 - Q4 (Oct. to Dec.)</t>
  </si>
  <si>
    <t>Georgia</t>
  </si>
  <si>
    <t>GA</t>
  </si>
  <si>
    <t>Federal Funds for Other Eligible Infrastructure Components</t>
  </si>
  <si>
    <t>Utility Vehicles</t>
  </si>
  <si>
    <t>Year 4 Update</t>
  </si>
  <si>
    <t>Jul. to Sep. 2026</t>
  </si>
  <si>
    <t>2025 - Q1 (Jan. to Mar.)</t>
  </si>
  <si>
    <t>Guam</t>
  </si>
  <si>
    <t>GU</t>
  </si>
  <si>
    <t>Other Activity in Approved Workplan</t>
  </si>
  <si>
    <t>Other Vocational Vehicle</t>
  </si>
  <si>
    <t>None</t>
  </si>
  <si>
    <t>Oct. to Dec. 2026</t>
  </si>
  <si>
    <t>2025 - Q2 (Apr. to Jun.)</t>
  </si>
  <si>
    <t>Hawaii</t>
  </si>
  <si>
    <t>HI</t>
  </si>
  <si>
    <t>2025 - Q3 (Jul. to Sep.)</t>
  </si>
  <si>
    <t>Iowa</t>
  </si>
  <si>
    <t>IA</t>
  </si>
  <si>
    <t>CHDV Grant FY2023</t>
  </si>
  <si>
    <t>2025 - Q4 (Oct. to Dec.)</t>
  </si>
  <si>
    <t>Idaho</t>
  </si>
  <si>
    <t>ID</t>
  </si>
  <si>
    <t>CHDV Grant FY2024</t>
  </si>
  <si>
    <t>2026 - Q1 (Jan. to Mar.)</t>
  </si>
  <si>
    <t>Illinois</t>
  </si>
  <si>
    <t>IL</t>
  </si>
  <si>
    <t>Initial Dropdown Options</t>
  </si>
  <si>
    <t>CHDV Grant FY2025</t>
  </si>
  <si>
    <t>2026 - Q2 (Apr. to Jun.)</t>
  </si>
  <si>
    <t>Indiana</t>
  </si>
  <si>
    <t>IN</t>
  </si>
  <si>
    <t>Long Haul - Combination</t>
  </si>
  <si>
    <t>CHDV Grant FY2026</t>
  </si>
  <si>
    <t>2026 - Q3 (Jul. to Sep.)</t>
  </si>
  <si>
    <t>Kansas</t>
  </si>
  <si>
    <t>KS</t>
  </si>
  <si>
    <t>Long Haul - Single Unit</t>
  </si>
  <si>
    <t>CHDV Grant FY2027</t>
  </si>
  <si>
    <t>2026 - Q4 (Oct. to Dec.)</t>
  </si>
  <si>
    <t>Kentucky</t>
  </si>
  <si>
    <t>KY</t>
  </si>
  <si>
    <t>CHDV Grant FY2028</t>
  </si>
  <si>
    <t>Louisiana</t>
  </si>
  <si>
    <t>LA</t>
  </si>
  <si>
    <t>CHDV Grant FY2029</t>
  </si>
  <si>
    <t>Massachusetts</t>
  </si>
  <si>
    <t>MA</t>
  </si>
  <si>
    <t>Short Haul - Combination</t>
  </si>
  <si>
    <t>CHDV Grant FY2030</t>
  </si>
  <si>
    <t>Maryland</t>
  </si>
  <si>
    <t>MD</t>
  </si>
  <si>
    <t>Short Haul - Single Unit</t>
  </si>
  <si>
    <t>Maine</t>
  </si>
  <si>
    <t>ME</t>
  </si>
  <si>
    <t>Michigan</t>
  </si>
  <si>
    <t>MI</t>
  </si>
  <si>
    <t>Minnesota</t>
  </si>
  <si>
    <t>MN</t>
  </si>
  <si>
    <t>Missouri</t>
  </si>
  <si>
    <t>MO</t>
  </si>
  <si>
    <t>Commonwealth of the Northern Mariana Islands</t>
  </si>
  <si>
    <t>MP</t>
  </si>
  <si>
    <t>Mississippi</t>
  </si>
  <si>
    <t>MS</t>
  </si>
  <si>
    <t>Montana</t>
  </si>
  <si>
    <t>MT</t>
  </si>
  <si>
    <t>North Carolina</t>
  </si>
  <si>
    <t>NC</t>
  </si>
  <si>
    <t>North Dakota</t>
  </si>
  <si>
    <t>ND</t>
  </si>
  <si>
    <t>Nebraska</t>
  </si>
  <si>
    <t>NE</t>
  </si>
  <si>
    <t>New Hampshire</t>
  </si>
  <si>
    <t>NH</t>
  </si>
  <si>
    <t>New Jersey</t>
  </si>
  <si>
    <t>NJ</t>
  </si>
  <si>
    <t>New Mexico</t>
  </si>
  <si>
    <t>NM</t>
  </si>
  <si>
    <t>Nevada</t>
  </si>
  <si>
    <t>NV</t>
  </si>
  <si>
    <t>New York</t>
  </si>
  <si>
    <t>NY</t>
  </si>
  <si>
    <t>Ohio</t>
  </si>
  <si>
    <t>OH</t>
  </si>
  <si>
    <t>Oklahoma</t>
  </si>
  <si>
    <t>OK</t>
  </si>
  <si>
    <t>Oregon</t>
  </si>
  <si>
    <t>OR</t>
  </si>
  <si>
    <t>Pennsylvania</t>
  </si>
  <si>
    <t>PA</t>
  </si>
  <si>
    <t>Puerto Rico</t>
  </si>
  <si>
    <t>PR</t>
  </si>
  <si>
    <t>Rhode Island</t>
  </si>
  <si>
    <t>RI</t>
  </si>
  <si>
    <t>South Carolina</t>
  </si>
  <si>
    <t>SC</t>
  </si>
  <si>
    <t>South Dakota</t>
  </si>
  <si>
    <t>SD</t>
  </si>
  <si>
    <t>Tennessee</t>
  </si>
  <si>
    <t>TN</t>
  </si>
  <si>
    <t>Texas</t>
  </si>
  <si>
    <t>TX</t>
  </si>
  <si>
    <t>Utah</t>
  </si>
  <si>
    <t>UT</t>
  </si>
  <si>
    <t>Virginia</t>
  </si>
  <si>
    <t>VA</t>
  </si>
  <si>
    <t>United States Virgin Islands</t>
  </si>
  <si>
    <t>VI</t>
  </si>
  <si>
    <t>Vermont</t>
  </si>
  <si>
    <t>VT</t>
  </si>
  <si>
    <t>Washington</t>
  </si>
  <si>
    <t>WA</t>
  </si>
  <si>
    <t>Wisconsin</t>
  </si>
  <si>
    <t>WI</t>
  </si>
  <si>
    <t>West Virginia</t>
  </si>
  <si>
    <t>WV</t>
  </si>
  <si>
    <t>Wyoming</t>
  </si>
  <si>
    <t>WY</t>
  </si>
  <si>
    <t>statelist</t>
  </si>
  <si>
    <t>County FIPS</t>
  </si>
  <si>
    <t>county</t>
  </si>
  <si>
    <t>state</t>
  </si>
  <si>
    <t>CountyState</t>
  </si>
  <si>
    <t>Autauga County</t>
  </si>
  <si>
    <t>Aleutians East Borough</t>
  </si>
  <si>
    <t>Apache County</t>
  </si>
  <si>
    <t>Arkansas County</t>
  </si>
  <si>
    <t>Alameda County</t>
  </si>
  <si>
    <t>Adams County</t>
  </si>
  <si>
    <t>Capitol</t>
  </si>
  <si>
    <t>Kent County</t>
  </si>
  <si>
    <t>Alachua County</t>
  </si>
  <si>
    <t>Appling County</t>
  </si>
  <si>
    <t>Hawaii County</t>
  </si>
  <si>
    <t>Ada County</t>
  </si>
  <si>
    <t>Adair County</t>
  </si>
  <si>
    <t>Allen County</t>
  </si>
  <si>
    <t>Acadia Parish</t>
  </si>
  <si>
    <t>Androscoggin County</t>
  </si>
  <si>
    <t>Allegany County</t>
  </si>
  <si>
    <t>Barnstable County</t>
  </si>
  <si>
    <t>Alcona County</t>
  </si>
  <si>
    <t>Aitkin County</t>
  </si>
  <si>
    <t>Beaverhead County</t>
  </si>
  <si>
    <t>Churchill County</t>
  </si>
  <si>
    <t>Belknap County</t>
  </si>
  <si>
    <t>Atlantic County</t>
  </si>
  <si>
    <t>Bernalillo County</t>
  </si>
  <si>
    <t>Albany County</t>
  </si>
  <si>
    <t>Alamance County</t>
  </si>
  <si>
    <t>Baker County</t>
  </si>
  <si>
    <t>Bristol County</t>
  </si>
  <si>
    <t>Abbeville County</t>
  </si>
  <si>
    <t>Aurora County</t>
  </si>
  <si>
    <t>Anderson County</t>
  </si>
  <si>
    <t>Beaver County</t>
  </si>
  <si>
    <t>Addison County</t>
  </si>
  <si>
    <t>Accomack County</t>
  </si>
  <si>
    <t>Barbour County</t>
  </si>
  <si>
    <t>Eastern District</t>
  </si>
  <si>
    <t>Northern Islands Municipality</t>
  </si>
  <si>
    <t>Adjuntas Municipio</t>
  </si>
  <si>
    <t>St. Croix Island</t>
  </si>
  <si>
    <t>01001</t>
  </si>
  <si>
    <t>Baldwin County</t>
  </si>
  <si>
    <t>Aleutians West Census Area</t>
  </si>
  <si>
    <t>Cochise County</t>
  </si>
  <si>
    <t>Ashley County</t>
  </si>
  <si>
    <t>Alpine County</t>
  </si>
  <si>
    <t>Alamosa County</t>
  </si>
  <si>
    <t>Greater Bridgeport</t>
  </si>
  <si>
    <t>New Castle County</t>
  </si>
  <si>
    <t>Atkinson County</t>
  </si>
  <si>
    <t>Honolulu County</t>
  </si>
  <si>
    <t>Alexander County</t>
  </si>
  <si>
    <t>Allen Parish</t>
  </si>
  <si>
    <t>Aroostook County</t>
  </si>
  <si>
    <t>Anne Arundel County</t>
  </si>
  <si>
    <t>Berkshire County</t>
  </si>
  <si>
    <t>Alger County</t>
  </si>
  <si>
    <t>Anoka County</t>
  </si>
  <si>
    <t>Alcorn County</t>
  </si>
  <si>
    <t>Andrew County</t>
  </si>
  <si>
    <t>Big Horn County</t>
  </si>
  <si>
    <t>Antelope County</t>
  </si>
  <si>
    <t>Clark County</t>
  </si>
  <si>
    <t>Carroll County</t>
  </si>
  <si>
    <t>Bergen County</t>
  </si>
  <si>
    <t>Catron County</t>
  </si>
  <si>
    <t>Barnes County</t>
  </si>
  <si>
    <t>Alfalfa County</t>
  </si>
  <si>
    <t>Benton County</t>
  </si>
  <si>
    <t>Allegheny County</t>
  </si>
  <si>
    <t>Aiken County</t>
  </si>
  <si>
    <t>Beadle County</t>
  </si>
  <si>
    <t>Bedford County</t>
  </si>
  <si>
    <t>Andrews County</t>
  </si>
  <si>
    <t>Box Elder County</t>
  </si>
  <si>
    <t>Bennington County</t>
  </si>
  <si>
    <t>Albemarle County</t>
  </si>
  <si>
    <t>Asotin County</t>
  </si>
  <si>
    <t>Berkeley County</t>
  </si>
  <si>
    <t>Ashland County</t>
  </si>
  <si>
    <t>Manu'a District</t>
  </si>
  <si>
    <t>Rota Municipality</t>
  </si>
  <si>
    <t>Aguada Municipio</t>
  </si>
  <si>
    <t>St. John Island</t>
  </si>
  <si>
    <t>01003</t>
  </si>
  <si>
    <t>Anchorage Municipality</t>
  </si>
  <si>
    <t>Coconino County</t>
  </si>
  <si>
    <t>Baxter County</t>
  </si>
  <si>
    <t>Amador County</t>
  </si>
  <si>
    <t>Arapahoe County</t>
  </si>
  <si>
    <t>Lower Connecticut River Valley</t>
  </si>
  <si>
    <t>Sussex County</t>
  </si>
  <si>
    <t>Bay County</t>
  </si>
  <si>
    <t>Bacon County</t>
  </si>
  <si>
    <t>Kalawao County</t>
  </si>
  <si>
    <t>Bannock County</t>
  </si>
  <si>
    <t>Bond County</t>
  </si>
  <si>
    <t>Bartholomew County</t>
  </si>
  <si>
    <t>Allamakee County</t>
  </si>
  <si>
    <t>Atchison County</t>
  </si>
  <si>
    <t>Ascension Parish</t>
  </si>
  <si>
    <t>Cumberland County</t>
  </si>
  <si>
    <t>Baltimore County</t>
  </si>
  <si>
    <t>Allegan County</t>
  </si>
  <si>
    <t>Becker County</t>
  </si>
  <si>
    <t>Amite County</t>
  </si>
  <si>
    <t>Blaine County</t>
  </si>
  <si>
    <t>Arthur County</t>
  </si>
  <si>
    <t>Douglas County</t>
  </si>
  <si>
    <t>Cheshire County</t>
  </si>
  <si>
    <t>Burlington County</t>
  </si>
  <si>
    <t>Chaves County</t>
  </si>
  <si>
    <t>Bronx County</t>
  </si>
  <si>
    <t>Alleghany County</t>
  </si>
  <si>
    <t>Benson County</t>
  </si>
  <si>
    <t>Atoka County</t>
  </si>
  <si>
    <t>Clackamas County</t>
  </si>
  <si>
    <t>Armstrong County</t>
  </si>
  <si>
    <t>Newport County</t>
  </si>
  <si>
    <t>Allendale County</t>
  </si>
  <si>
    <t>Bennett County</t>
  </si>
  <si>
    <t>Angelina County</t>
  </si>
  <si>
    <t>Cache County</t>
  </si>
  <si>
    <t>Caledonia County</t>
  </si>
  <si>
    <t>Boone County</t>
  </si>
  <si>
    <t>Barron County</t>
  </si>
  <si>
    <t>Campbell County</t>
  </si>
  <si>
    <t>Rose Island</t>
  </si>
  <si>
    <t>Saipan Municipality</t>
  </si>
  <si>
    <t>Aguadilla Municipio</t>
  </si>
  <si>
    <t>St. Thomas Island</t>
  </si>
  <si>
    <t>01005</t>
  </si>
  <si>
    <t>Bibb County</t>
  </si>
  <si>
    <t>Bethel Census Area</t>
  </si>
  <si>
    <t>Gila County</t>
  </si>
  <si>
    <t>Butte County</t>
  </si>
  <si>
    <t>Archuleta County</t>
  </si>
  <si>
    <t>Naugatuck Valley</t>
  </si>
  <si>
    <t>Bradford County</t>
  </si>
  <si>
    <t>Kauai County</t>
  </si>
  <si>
    <t>Bear Lake County</t>
  </si>
  <si>
    <t>Appanoose County</t>
  </si>
  <si>
    <t>Barber County</t>
  </si>
  <si>
    <t>Ballard County</t>
  </si>
  <si>
    <t>Assumption Parish</t>
  </si>
  <si>
    <t>Franklin County</t>
  </si>
  <si>
    <t>Calvert County</t>
  </si>
  <si>
    <t>Dukes County</t>
  </si>
  <si>
    <t>Alpena County</t>
  </si>
  <si>
    <t>Beltrami County</t>
  </si>
  <si>
    <t>Attala County</t>
  </si>
  <si>
    <t>Audrain County</t>
  </si>
  <si>
    <t>Broadwater County</t>
  </si>
  <si>
    <t>Banner County</t>
  </si>
  <si>
    <t>Elko County</t>
  </si>
  <si>
    <t>Coos County</t>
  </si>
  <si>
    <t>Camden County</t>
  </si>
  <si>
    <t>Cibola County</t>
  </si>
  <si>
    <t>Broome County</t>
  </si>
  <si>
    <t>Anson County</t>
  </si>
  <si>
    <t>Billings County</t>
  </si>
  <si>
    <t>Ashtabula County</t>
  </si>
  <si>
    <t>Clatsop County</t>
  </si>
  <si>
    <t>Providence County</t>
  </si>
  <si>
    <t>Bon Homme County</t>
  </si>
  <si>
    <t>Bledsoe County</t>
  </si>
  <si>
    <t>Aransas County</t>
  </si>
  <si>
    <t>Carbon County</t>
  </si>
  <si>
    <t>Chittenden County</t>
  </si>
  <si>
    <t>Amelia County</t>
  </si>
  <si>
    <t>Chelan County</t>
  </si>
  <si>
    <t>Braxton County</t>
  </si>
  <si>
    <t>Bayfield County</t>
  </si>
  <si>
    <t>Swains Island</t>
  </si>
  <si>
    <t>Tinian Municipality</t>
  </si>
  <si>
    <t>Aguas Buenas Municipio</t>
  </si>
  <si>
    <t>01007</t>
  </si>
  <si>
    <t>Blount County</t>
  </si>
  <si>
    <t>Bristol Bay Borough</t>
  </si>
  <si>
    <t>Graham County</t>
  </si>
  <si>
    <t>Calaveras County</t>
  </si>
  <si>
    <t>Baca County</t>
  </si>
  <si>
    <t>Northeastern Connecticut</t>
  </si>
  <si>
    <t>Brevard County</t>
  </si>
  <si>
    <t>Maui County</t>
  </si>
  <si>
    <t>Benewah County</t>
  </si>
  <si>
    <t>Brown County</t>
  </si>
  <si>
    <t>Blackford County</t>
  </si>
  <si>
    <t>Audubon County</t>
  </si>
  <si>
    <t>Barton County</t>
  </si>
  <si>
    <t>Barren County</t>
  </si>
  <si>
    <t>Avoyelles Parish</t>
  </si>
  <si>
    <t>Hancock County</t>
  </si>
  <si>
    <t>Caroline County</t>
  </si>
  <si>
    <t>Essex County</t>
  </si>
  <si>
    <t>Antrim County</t>
  </si>
  <si>
    <t>Barry County</t>
  </si>
  <si>
    <t>Esmeralda County</t>
  </si>
  <si>
    <t>Grafton County</t>
  </si>
  <si>
    <t>Cape May County</t>
  </si>
  <si>
    <t>Colfax County</t>
  </si>
  <si>
    <t>Cattaraugus County</t>
  </si>
  <si>
    <t>Ashe County</t>
  </si>
  <si>
    <t>Bottineau County</t>
  </si>
  <si>
    <t>Athens County</t>
  </si>
  <si>
    <t>Beckham County</t>
  </si>
  <si>
    <t>Columbia County</t>
  </si>
  <si>
    <t>Washington County</t>
  </si>
  <si>
    <t>Bamberg County</t>
  </si>
  <si>
    <t>Brookings County</t>
  </si>
  <si>
    <t>Archer County</t>
  </si>
  <si>
    <t>Daggett County</t>
  </si>
  <si>
    <t>Amherst County</t>
  </si>
  <si>
    <t>Clallam County</t>
  </si>
  <si>
    <t>Brooke County</t>
  </si>
  <si>
    <t>Converse County</t>
  </si>
  <si>
    <t>Western District</t>
  </si>
  <si>
    <t>Aibonito Municipio</t>
  </si>
  <si>
    <t>01009</t>
  </si>
  <si>
    <t>Bullock County</t>
  </si>
  <si>
    <t>Chugach Census Area</t>
  </si>
  <si>
    <t>Greenlee County</t>
  </si>
  <si>
    <t>Bradley County</t>
  </si>
  <si>
    <t>Colusa County</t>
  </si>
  <si>
    <t>Bent County</t>
  </si>
  <si>
    <t>Northwest Hills</t>
  </si>
  <si>
    <t>Broward County</t>
  </si>
  <si>
    <t>Banks County</t>
  </si>
  <si>
    <t>Bingham County</t>
  </si>
  <si>
    <t>Bureau County</t>
  </si>
  <si>
    <t>Bourbon County</t>
  </si>
  <si>
    <t>Bath County</t>
  </si>
  <si>
    <t>Beauregard Parish</t>
  </si>
  <si>
    <t>Kennebec County</t>
  </si>
  <si>
    <t>Arenac County</t>
  </si>
  <si>
    <t>Big Stone County</t>
  </si>
  <si>
    <t>Bolivar County</t>
  </si>
  <si>
    <t>Carter County</t>
  </si>
  <si>
    <t>Eureka County</t>
  </si>
  <si>
    <t>Hillsborough County</t>
  </si>
  <si>
    <t>Curry County</t>
  </si>
  <si>
    <t>Cayuga County</t>
  </si>
  <si>
    <t>Avery County</t>
  </si>
  <si>
    <t>Bowman County</t>
  </si>
  <si>
    <t>Auglaize County</t>
  </si>
  <si>
    <t>Berks County</t>
  </si>
  <si>
    <t>Barnwell County</t>
  </si>
  <si>
    <t>Davis County</t>
  </si>
  <si>
    <t>Appomattox County</t>
  </si>
  <si>
    <t>Cabell County</t>
  </si>
  <si>
    <t>Buffalo County</t>
  </si>
  <si>
    <t>Crook County</t>
  </si>
  <si>
    <t>Anasco Municipio</t>
  </si>
  <si>
    <t>01011</t>
  </si>
  <si>
    <t>Butler County</t>
  </si>
  <si>
    <t>Copper River Census Area</t>
  </si>
  <si>
    <t>La Paz County</t>
  </si>
  <si>
    <t>Calhoun County</t>
  </si>
  <si>
    <t>Contra Costa County</t>
  </si>
  <si>
    <t>Boulder County</t>
  </si>
  <si>
    <t>South Central Connecticut</t>
  </si>
  <si>
    <t>Barrow County</t>
  </si>
  <si>
    <t>Black Hawk County</t>
  </si>
  <si>
    <t>Bell County</t>
  </si>
  <si>
    <t>Bienville Parish</t>
  </si>
  <si>
    <t>Knox County</t>
  </si>
  <si>
    <t>Cecil County</t>
  </si>
  <si>
    <t>Hampden County</t>
  </si>
  <si>
    <t>Baraga County</t>
  </si>
  <si>
    <t>Blue Earth County</t>
  </si>
  <si>
    <t>Bates County</t>
  </si>
  <si>
    <t>Cascade County</t>
  </si>
  <si>
    <t>Box Butte County</t>
  </si>
  <si>
    <t>Humboldt County</t>
  </si>
  <si>
    <t>Merrimack County</t>
  </si>
  <si>
    <t>De Baca County</t>
  </si>
  <si>
    <t>Chautauqua County</t>
  </si>
  <si>
    <t>Beaufort County</t>
  </si>
  <si>
    <t>Burke County</t>
  </si>
  <si>
    <t>Belmont County</t>
  </si>
  <si>
    <t>Bryan County</t>
  </si>
  <si>
    <t>Blair County</t>
  </si>
  <si>
    <t>Brule County</t>
  </si>
  <si>
    <t>Atascosa County</t>
  </si>
  <si>
    <t>Duchesne County</t>
  </si>
  <si>
    <t>Grand Isle County</t>
  </si>
  <si>
    <t>Arlington County</t>
  </si>
  <si>
    <t>Burnett County</t>
  </si>
  <si>
    <t>Fremont County</t>
  </si>
  <si>
    <t>Arecibo Municipio</t>
  </si>
  <si>
    <t>01013</t>
  </si>
  <si>
    <t>Denali Borough</t>
  </si>
  <si>
    <t>Maricopa County</t>
  </si>
  <si>
    <t>Del Norte County</t>
  </si>
  <si>
    <t>Broomfield County</t>
  </si>
  <si>
    <t>Southeastern Connecticut</t>
  </si>
  <si>
    <t>Charlotte County</t>
  </si>
  <si>
    <t>Bartow County</t>
  </si>
  <si>
    <t>Boise County</t>
  </si>
  <si>
    <t>Bossier Parish</t>
  </si>
  <si>
    <t>Lincoln County</t>
  </si>
  <si>
    <t>Charles County</t>
  </si>
  <si>
    <t>Hampshire County</t>
  </si>
  <si>
    <t>Chouteau County</t>
  </si>
  <si>
    <t>Boyd County</t>
  </si>
  <si>
    <t>Lander County</t>
  </si>
  <si>
    <t>Rockingham County</t>
  </si>
  <si>
    <t>Gloucester County</t>
  </si>
  <si>
    <t>Dona Ana County</t>
  </si>
  <si>
    <t>Chemung County</t>
  </si>
  <si>
    <t>Bertie County</t>
  </si>
  <si>
    <t>Burleigh County</t>
  </si>
  <si>
    <t>Caddo County</t>
  </si>
  <si>
    <t>Cannon County</t>
  </si>
  <si>
    <t>Austin County</t>
  </si>
  <si>
    <t>Emery County</t>
  </si>
  <si>
    <t>Lamoille County</t>
  </si>
  <si>
    <t>Augusta County</t>
  </si>
  <si>
    <t>Cowlitz County</t>
  </si>
  <si>
    <t>Clay County</t>
  </si>
  <si>
    <t>Calumet County</t>
  </si>
  <si>
    <t>Goshen County</t>
  </si>
  <si>
    <t>Arroyo Municipio</t>
  </si>
  <si>
    <t>01015</t>
  </si>
  <si>
    <t>Chambers County</t>
  </si>
  <si>
    <t>Dillingham Census Area</t>
  </si>
  <si>
    <t>Mohave County</t>
  </si>
  <si>
    <t>Chicot County</t>
  </si>
  <si>
    <t>El Dorado County</t>
  </si>
  <si>
    <t>Chaffee County</t>
  </si>
  <si>
    <t>Western Connecticut</t>
  </si>
  <si>
    <t>Citrus County</t>
  </si>
  <si>
    <t>Ben Hill County</t>
  </si>
  <si>
    <t>Bonner County</t>
  </si>
  <si>
    <t>Cass County</t>
  </si>
  <si>
    <t>Bremer County</t>
  </si>
  <si>
    <t>Chase County</t>
  </si>
  <si>
    <t>Caddo Parish</t>
  </si>
  <si>
    <t>Oxford County</t>
  </si>
  <si>
    <t>Dorchester County</t>
  </si>
  <si>
    <t>Middlesex County</t>
  </si>
  <si>
    <t>Carlton County</t>
  </si>
  <si>
    <t>Chickasaw County</t>
  </si>
  <si>
    <t>Bollinger County</t>
  </si>
  <si>
    <t>Custer County</t>
  </si>
  <si>
    <t>Strafford County</t>
  </si>
  <si>
    <t>Hudson County</t>
  </si>
  <si>
    <t>Eddy County</t>
  </si>
  <si>
    <t>Chenango County</t>
  </si>
  <si>
    <t>Bladen County</t>
  </si>
  <si>
    <t>Canadian County</t>
  </si>
  <si>
    <t>Deschutes County</t>
  </si>
  <si>
    <t>Bucks County</t>
  </si>
  <si>
    <t>Bailey County</t>
  </si>
  <si>
    <t>Garfield County</t>
  </si>
  <si>
    <t>Orange County</t>
  </si>
  <si>
    <t>Doddridge County</t>
  </si>
  <si>
    <t>Chippewa County</t>
  </si>
  <si>
    <t>Hot Springs County</t>
  </si>
  <si>
    <t>Barceloneta Municipio</t>
  </si>
  <si>
    <t>01017</t>
  </si>
  <si>
    <t>Cherokee County</t>
  </si>
  <si>
    <t>Fairbanks North Star Borough</t>
  </si>
  <si>
    <t>Navajo County</t>
  </si>
  <si>
    <t>Fresno County</t>
  </si>
  <si>
    <t>Cheyenne County</t>
  </si>
  <si>
    <t>Fairfield County</t>
  </si>
  <si>
    <t>Berrien County</t>
  </si>
  <si>
    <t>Bonneville County</t>
  </si>
  <si>
    <t>Champaign County</t>
  </si>
  <si>
    <t>Buchanan County</t>
  </si>
  <si>
    <t>Calcasieu Parish</t>
  </si>
  <si>
    <t>Penobscot County</t>
  </si>
  <si>
    <t>Frederick County</t>
  </si>
  <si>
    <t>Nantucket County</t>
  </si>
  <si>
    <t>Benzie County</t>
  </si>
  <si>
    <t>Carver County</t>
  </si>
  <si>
    <t>Choctaw County</t>
  </si>
  <si>
    <t>Daniels County</t>
  </si>
  <si>
    <t>Lyon County</t>
  </si>
  <si>
    <t>Sullivan County</t>
  </si>
  <si>
    <t>Hunterdon County</t>
  </si>
  <si>
    <t>Grant County</t>
  </si>
  <si>
    <t>Clinton County</t>
  </si>
  <si>
    <t>Brunswick County</t>
  </si>
  <si>
    <t>Cavalier County</t>
  </si>
  <si>
    <t>Charleston County</t>
  </si>
  <si>
    <t>Bandera County</t>
  </si>
  <si>
    <t>Grand County</t>
  </si>
  <si>
    <t>Orleans County</t>
  </si>
  <si>
    <t>Ferry County</t>
  </si>
  <si>
    <t>Fayette County</t>
  </si>
  <si>
    <t>Johnson County</t>
  </si>
  <si>
    <t>Barranquitas Municipio</t>
  </si>
  <si>
    <t>01019</t>
  </si>
  <si>
    <t>Chilton County</t>
  </si>
  <si>
    <t>Haines Borough</t>
  </si>
  <si>
    <t>Pima County</t>
  </si>
  <si>
    <t>Glenn County</t>
  </si>
  <si>
    <t>Clear Creek County</t>
  </si>
  <si>
    <t>Hartford County</t>
  </si>
  <si>
    <t>Collier County</t>
  </si>
  <si>
    <t>Boundary County</t>
  </si>
  <si>
    <t>Christian County</t>
  </si>
  <si>
    <t>Buena Vista County</t>
  </si>
  <si>
    <t>Boyle County</t>
  </si>
  <si>
    <t>Caldwell Parish</t>
  </si>
  <si>
    <t>Piscataquis County</t>
  </si>
  <si>
    <t>Garrett County</t>
  </si>
  <si>
    <t>Norfolk County</t>
  </si>
  <si>
    <t>Claiborne County</t>
  </si>
  <si>
    <t>Dawson County</t>
  </si>
  <si>
    <t>Burt County</t>
  </si>
  <si>
    <t>Mineral County</t>
  </si>
  <si>
    <t>Mercer County</t>
  </si>
  <si>
    <t>Guadalupe County</t>
  </si>
  <si>
    <t>Buncombe County</t>
  </si>
  <si>
    <t>Dickey County</t>
  </si>
  <si>
    <t>Gilliam County</t>
  </si>
  <si>
    <t>Cambria County</t>
  </si>
  <si>
    <t>Charles Mix County</t>
  </si>
  <si>
    <t>Cheatham County</t>
  </si>
  <si>
    <t>Bastrop County</t>
  </si>
  <si>
    <t>Iron County</t>
  </si>
  <si>
    <t>Rutland County</t>
  </si>
  <si>
    <t>Bland County</t>
  </si>
  <si>
    <t>Gilmer County</t>
  </si>
  <si>
    <t>Laramie County</t>
  </si>
  <si>
    <t>Bayamon Municipio</t>
  </si>
  <si>
    <t>01021</t>
  </si>
  <si>
    <t>Hoonah-Angoon Census Area</t>
  </si>
  <si>
    <t>Pinal County</t>
  </si>
  <si>
    <t>Cleburne County</t>
  </si>
  <si>
    <t>Conejos County</t>
  </si>
  <si>
    <t>Litchfield County</t>
  </si>
  <si>
    <t>Bleckley County</t>
  </si>
  <si>
    <t>Bracken County</t>
  </si>
  <si>
    <t>Cameron Parish</t>
  </si>
  <si>
    <t>Sagadahoc County</t>
  </si>
  <si>
    <t>Harford County</t>
  </si>
  <si>
    <t>Plymouth County</t>
  </si>
  <si>
    <t>Branch County</t>
  </si>
  <si>
    <t>Clarke County</t>
  </si>
  <si>
    <t>Deer Lodge County</t>
  </si>
  <si>
    <t>Nye County</t>
  </si>
  <si>
    <t>Harding County</t>
  </si>
  <si>
    <t>Cortland County</t>
  </si>
  <si>
    <t>Divide County</t>
  </si>
  <si>
    <t>Cameron County</t>
  </si>
  <si>
    <t>Chester County</t>
  </si>
  <si>
    <t>Baylor County</t>
  </si>
  <si>
    <t>Juab County</t>
  </si>
  <si>
    <t>Botetourt County</t>
  </si>
  <si>
    <t>Crawford County</t>
  </si>
  <si>
    <t>Cabo Rojo Municipio</t>
  </si>
  <si>
    <t>01023</t>
  </si>
  <si>
    <t>Juneau City and Borough</t>
  </si>
  <si>
    <t>Santa Cruz County</t>
  </si>
  <si>
    <t>Cleveland County</t>
  </si>
  <si>
    <t>Imperial County</t>
  </si>
  <si>
    <t>Costilla County</t>
  </si>
  <si>
    <t>DeSoto County</t>
  </si>
  <si>
    <t>Brantley County</t>
  </si>
  <si>
    <t>Camas County</t>
  </si>
  <si>
    <t>Breathitt County</t>
  </si>
  <si>
    <t>Catahoula Parish</t>
  </si>
  <si>
    <t>Somerset County</t>
  </si>
  <si>
    <t>Howard County</t>
  </si>
  <si>
    <t>Suffolk County</t>
  </si>
  <si>
    <t>Chisago County</t>
  </si>
  <si>
    <t>Caldwell County</t>
  </si>
  <si>
    <t>Fallon County</t>
  </si>
  <si>
    <t>Pershing County</t>
  </si>
  <si>
    <t>Monmouth County</t>
  </si>
  <si>
    <t>Hidalgo County</t>
  </si>
  <si>
    <t>Delaware County</t>
  </si>
  <si>
    <t>Cabarrus County</t>
  </si>
  <si>
    <t>Dunn County</t>
  </si>
  <si>
    <t>Clermont County</t>
  </si>
  <si>
    <t>Cimarron County</t>
  </si>
  <si>
    <t>Harney County</t>
  </si>
  <si>
    <t>Chesterfield County</t>
  </si>
  <si>
    <t>Bee County</t>
  </si>
  <si>
    <t>Kane County</t>
  </si>
  <si>
    <t>Windham County</t>
  </si>
  <si>
    <t>Greenbrier County</t>
  </si>
  <si>
    <t>Dane County</t>
  </si>
  <si>
    <t>Natrona County</t>
  </si>
  <si>
    <t>Caguas Municipio</t>
  </si>
  <si>
    <t>01025</t>
  </si>
  <si>
    <t>Kenai Peninsula Borough</t>
  </si>
  <si>
    <t>Yavapai County</t>
  </si>
  <si>
    <t>Inyo County</t>
  </si>
  <si>
    <t>Crowley County</t>
  </si>
  <si>
    <t>New Haven County</t>
  </si>
  <si>
    <t>Dixie County</t>
  </si>
  <si>
    <t>Brooks County</t>
  </si>
  <si>
    <t>Canyon County</t>
  </si>
  <si>
    <t>Daviess County</t>
  </si>
  <si>
    <t>Breckinridge County</t>
  </si>
  <si>
    <t>Claiborne Parish</t>
  </si>
  <si>
    <t>Waldo County</t>
  </si>
  <si>
    <t>Worcester County</t>
  </si>
  <si>
    <t>Coahoma County</t>
  </si>
  <si>
    <t>Callaway County</t>
  </si>
  <si>
    <t>Fergus County</t>
  </si>
  <si>
    <t>Cedar County</t>
  </si>
  <si>
    <t>Storey County</t>
  </si>
  <si>
    <t>Morris County</t>
  </si>
  <si>
    <t>Lea County</t>
  </si>
  <si>
    <t>Dutchess County</t>
  </si>
  <si>
    <t>Hood River County</t>
  </si>
  <si>
    <t>Centre County</t>
  </si>
  <si>
    <t>Clarendon County</t>
  </si>
  <si>
    <t>Codington County</t>
  </si>
  <si>
    <t>Millard County</t>
  </si>
  <si>
    <t>Windsor County</t>
  </si>
  <si>
    <t>Grays Harbor County</t>
  </si>
  <si>
    <t>Dodge County</t>
  </si>
  <si>
    <t>Niobrara County</t>
  </si>
  <si>
    <t>Camuy Municipio</t>
  </si>
  <si>
    <t>01027</t>
  </si>
  <si>
    <t>Ketchikan Gateway Borough</t>
  </si>
  <si>
    <t>Yuma County</t>
  </si>
  <si>
    <t>Conway County</t>
  </si>
  <si>
    <t>Kern County</t>
  </si>
  <si>
    <t>New London County</t>
  </si>
  <si>
    <t>Duval County</t>
  </si>
  <si>
    <t>Caribou County</t>
  </si>
  <si>
    <t>Coles County</t>
  </si>
  <si>
    <t>Dearborn County</t>
  </si>
  <si>
    <t>Cloud County</t>
  </si>
  <si>
    <t>Bullitt County</t>
  </si>
  <si>
    <t>Concordia Parish</t>
  </si>
  <si>
    <t>Montgomery County</t>
  </si>
  <si>
    <t>Charlevoix County</t>
  </si>
  <si>
    <t>Clearwater County</t>
  </si>
  <si>
    <t>Copiah County</t>
  </si>
  <si>
    <t>Flathead County</t>
  </si>
  <si>
    <t>Washoe County</t>
  </si>
  <si>
    <t>Ocean County</t>
  </si>
  <si>
    <t>Erie County</t>
  </si>
  <si>
    <t>Emmons County</t>
  </si>
  <si>
    <t>Columbiana County</t>
  </si>
  <si>
    <t>Coal County</t>
  </si>
  <si>
    <t>Jackson County</t>
  </si>
  <si>
    <t>Colleton County</t>
  </si>
  <si>
    <t>Corson County</t>
  </si>
  <si>
    <t>Cocke County</t>
  </si>
  <si>
    <t>Bexar County</t>
  </si>
  <si>
    <t>Morgan County</t>
  </si>
  <si>
    <t>Buckingham County</t>
  </si>
  <si>
    <t>Island County</t>
  </si>
  <si>
    <t>Door County</t>
  </si>
  <si>
    <t>Park County</t>
  </si>
  <si>
    <t>Canovanas Municipio</t>
  </si>
  <si>
    <t>01029</t>
  </si>
  <si>
    <t>Coffee County</t>
  </si>
  <si>
    <t>Kodiak Island Borough</t>
  </si>
  <si>
    <t>Craighead County</t>
  </si>
  <si>
    <t>Kings County</t>
  </si>
  <si>
    <t>Delta County</t>
  </si>
  <si>
    <t>Tolland County</t>
  </si>
  <si>
    <t>Escambia County</t>
  </si>
  <si>
    <t>Bulloch County</t>
  </si>
  <si>
    <t>Cassia County</t>
  </si>
  <si>
    <t>Cook County</t>
  </si>
  <si>
    <t>Decatur County</t>
  </si>
  <si>
    <t>Coffey County</t>
  </si>
  <si>
    <t>De Soto Parish</t>
  </si>
  <si>
    <t>York County</t>
  </si>
  <si>
    <t>Prince George's County</t>
  </si>
  <si>
    <t>Cheboygan County</t>
  </si>
  <si>
    <t>Covington County</t>
  </si>
  <si>
    <t>Cape Girardeau County</t>
  </si>
  <si>
    <t>Gallatin County</t>
  </si>
  <si>
    <t>Cherry County</t>
  </si>
  <si>
    <t>White Pine County</t>
  </si>
  <si>
    <t>Passaic County</t>
  </si>
  <si>
    <t>Los Alamos County</t>
  </si>
  <si>
    <t>Carteret County</t>
  </si>
  <si>
    <t>Foster County</t>
  </si>
  <si>
    <t>Coshocton County</t>
  </si>
  <si>
    <t>Comanche County</t>
  </si>
  <si>
    <t>Jefferson County</t>
  </si>
  <si>
    <t>Clarion County</t>
  </si>
  <si>
    <t>Darlington County</t>
  </si>
  <si>
    <t>Blanco County</t>
  </si>
  <si>
    <t>Piute County</t>
  </si>
  <si>
    <t>Hardy County</t>
  </si>
  <si>
    <t>Platte County</t>
  </si>
  <si>
    <t>Carolina Municipio</t>
  </si>
  <si>
    <t>01031</t>
  </si>
  <si>
    <t>Colbert County</t>
  </si>
  <si>
    <t>Kusilvak Census Area</t>
  </si>
  <si>
    <t>Lake County</t>
  </si>
  <si>
    <t>Denver County</t>
  </si>
  <si>
    <t>Flagler County</t>
  </si>
  <si>
    <t>DeKalb County</t>
  </si>
  <si>
    <t>Cerro Gordo County</t>
  </si>
  <si>
    <t>East Baton Rouge Parish</t>
  </si>
  <si>
    <t>Queen Anne's County</t>
  </si>
  <si>
    <t>Cottonwood County</t>
  </si>
  <si>
    <t>Carson City</t>
  </si>
  <si>
    <t>Salem County</t>
  </si>
  <si>
    <t>Luna County</t>
  </si>
  <si>
    <t>Caswell County</t>
  </si>
  <si>
    <t>Golden Valley County</t>
  </si>
  <si>
    <t>Cotton County</t>
  </si>
  <si>
    <t>Josephine County</t>
  </si>
  <si>
    <t>Clearfield County</t>
  </si>
  <si>
    <t>Dillon County</t>
  </si>
  <si>
    <t>Davison County</t>
  </si>
  <si>
    <t>Crockett County</t>
  </si>
  <si>
    <t>Borden County</t>
  </si>
  <si>
    <t>Rich County</t>
  </si>
  <si>
    <t>King County</t>
  </si>
  <si>
    <t>Harrison County</t>
  </si>
  <si>
    <t>Sheridan County</t>
  </si>
  <si>
    <t>Catano Municipio</t>
  </si>
  <si>
    <t>01033</t>
  </si>
  <si>
    <t>Conecuh County</t>
  </si>
  <si>
    <t>Lake and Peninsula Borough</t>
  </si>
  <si>
    <t>Crittenden County</t>
  </si>
  <si>
    <t>Lassen County</t>
  </si>
  <si>
    <t>Dolores County</t>
  </si>
  <si>
    <t>Butts County</t>
  </si>
  <si>
    <t>Cowley County</t>
  </si>
  <si>
    <t>Calloway County</t>
  </si>
  <si>
    <t>East Carroll Parish</t>
  </si>
  <si>
    <t>St. Mary's County</t>
  </si>
  <si>
    <t>Clare County</t>
  </si>
  <si>
    <t>Crow Wing County</t>
  </si>
  <si>
    <t>Forrest County</t>
  </si>
  <si>
    <t>Glacier County</t>
  </si>
  <si>
    <t>McKinley County</t>
  </si>
  <si>
    <t>Fulton County</t>
  </si>
  <si>
    <t>Catawba County</t>
  </si>
  <si>
    <t>Grand Forks County</t>
  </si>
  <si>
    <t>Cuyahoga County</t>
  </si>
  <si>
    <t>Craig County</t>
  </si>
  <si>
    <t>Klamath County</t>
  </si>
  <si>
    <t>Day County</t>
  </si>
  <si>
    <t>Bosque County</t>
  </si>
  <si>
    <t>Salt Lake County</t>
  </si>
  <si>
    <t>Kitsap County</t>
  </si>
  <si>
    <t>Eau Claire County</t>
  </si>
  <si>
    <t>Sublette County</t>
  </si>
  <si>
    <t>Cayey Municipio</t>
  </si>
  <si>
    <t>01035</t>
  </si>
  <si>
    <t>Coosa County</t>
  </si>
  <si>
    <t>Matanuska-Susitna Borough</t>
  </si>
  <si>
    <t>Cross County</t>
  </si>
  <si>
    <t>Los Angeles County</t>
  </si>
  <si>
    <t>Gadsden County</t>
  </si>
  <si>
    <t>Dubois County</t>
  </si>
  <si>
    <t>East Feliciana Parish</t>
  </si>
  <si>
    <t>Dakota County</t>
  </si>
  <si>
    <t>Mora County</t>
  </si>
  <si>
    <t>Genesee County</t>
  </si>
  <si>
    <t>Chatham County</t>
  </si>
  <si>
    <t>Darke County</t>
  </si>
  <si>
    <t>Creek County</t>
  </si>
  <si>
    <t>Edgefield County</t>
  </si>
  <si>
    <t>Deuel County</t>
  </si>
  <si>
    <t>Davidson County</t>
  </si>
  <si>
    <t>Bowie County</t>
  </si>
  <si>
    <t>San Juan County</t>
  </si>
  <si>
    <t>Charles City County</t>
  </si>
  <si>
    <t>Kittitas County</t>
  </si>
  <si>
    <t>Florence County</t>
  </si>
  <si>
    <t>Sweetwater County</t>
  </si>
  <si>
    <t>Ceiba Municipio</t>
  </si>
  <si>
    <t>01037</t>
  </si>
  <si>
    <t>Nome Census Area</t>
  </si>
  <si>
    <t>Dallas County</t>
  </si>
  <si>
    <t>Madera County</t>
  </si>
  <si>
    <t>Eagle County</t>
  </si>
  <si>
    <t>Gilchrist County</t>
  </si>
  <si>
    <t>Elmore County</t>
  </si>
  <si>
    <t>De Witt County</t>
  </si>
  <si>
    <t>Elkhart County</t>
  </si>
  <si>
    <t>Carlisle County</t>
  </si>
  <si>
    <t>Evangeline Parish</t>
  </si>
  <si>
    <t>Talbot County</t>
  </si>
  <si>
    <t>George County</t>
  </si>
  <si>
    <t>Granite County</t>
  </si>
  <si>
    <t>Cuming County</t>
  </si>
  <si>
    <t>Union County</t>
  </si>
  <si>
    <t>Otero County</t>
  </si>
  <si>
    <t>Greene County</t>
  </si>
  <si>
    <t>Griggs County</t>
  </si>
  <si>
    <t>Defiance County</t>
  </si>
  <si>
    <t>Lane County</t>
  </si>
  <si>
    <t>Dewey County</t>
  </si>
  <si>
    <t>Brazoria County</t>
  </si>
  <si>
    <t>Sanpete County</t>
  </si>
  <si>
    <t>Klickitat County</t>
  </si>
  <si>
    <t>Kanawha County</t>
  </si>
  <si>
    <t>Fond du Lac County</t>
  </si>
  <si>
    <t>Teton County</t>
  </si>
  <si>
    <t>Ciales Municipio</t>
  </si>
  <si>
    <t>01039</t>
  </si>
  <si>
    <t>Crenshaw County</t>
  </si>
  <si>
    <t>North Slope Borough</t>
  </si>
  <si>
    <t>Desha County</t>
  </si>
  <si>
    <t>Marin County</t>
  </si>
  <si>
    <t>Elbert County</t>
  </si>
  <si>
    <t>Glades County</t>
  </si>
  <si>
    <t>Candler County</t>
  </si>
  <si>
    <t>Dickinson County</t>
  </si>
  <si>
    <t>Franklin Parish</t>
  </si>
  <si>
    <t>Chariton County</t>
  </si>
  <si>
    <t>Hill County</t>
  </si>
  <si>
    <t>Warren County</t>
  </si>
  <si>
    <t>Quay County</t>
  </si>
  <si>
    <t>Hamilton County</t>
  </si>
  <si>
    <t>Chowan County</t>
  </si>
  <si>
    <t>Hettinger County</t>
  </si>
  <si>
    <t>Brazos County</t>
  </si>
  <si>
    <t>Sevier County</t>
  </si>
  <si>
    <t>Lewis County</t>
  </si>
  <si>
    <t>Forest County</t>
  </si>
  <si>
    <t>Uinta County</t>
  </si>
  <si>
    <t>Cidra Municipio</t>
  </si>
  <si>
    <t>01041</t>
  </si>
  <si>
    <t>Cullman County</t>
  </si>
  <si>
    <t>Northwest Arctic Borough</t>
  </si>
  <si>
    <t>Drew County</t>
  </si>
  <si>
    <t>Mariposa County</t>
  </si>
  <si>
    <t>El Paso County</t>
  </si>
  <si>
    <t>Gulf County</t>
  </si>
  <si>
    <t>DuPage County</t>
  </si>
  <si>
    <t>Floyd County</t>
  </si>
  <si>
    <t>Clayton County</t>
  </si>
  <si>
    <t>Doniphan County</t>
  </si>
  <si>
    <t>Grant Parish</t>
  </si>
  <si>
    <t>Wicomico County</t>
  </si>
  <si>
    <t>Faribault County</t>
  </si>
  <si>
    <t>Grenada County</t>
  </si>
  <si>
    <t>Rio Arriba County</t>
  </si>
  <si>
    <t>Herkimer County</t>
  </si>
  <si>
    <t>Kidder County</t>
  </si>
  <si>
    <t>Linn County</t>
  </si>
  <si>
    <t>Dauphin County</t>
  </si>
  <si>
    <t>Georgetown County</t>
  </si>
  <si>
    <t>Edmunds County</t>
  </si>
  <si>
    <t>Dickson County</t>
  </si>
  <si>
    <t>Brewster County</t>
  </si>
  <si>
    <t>Summit County</t>
  </si>
  <si>
    <t>Washakie County</t>
  </si>
  <si>
    <t>Coamo Municipio</t>
  </si>
  <si>
    <t>01043</t>
  </si>
  <si>
    <t>Dale County</t>
  </si>
  <si>
    <t>Petersburg Census Area</t>
  </si>
  <si>
    <t>Faulkner County</t>
  </si>
  <si>
    <t>Mendocino County</t>
  </si>
  <si>
    <t>Catoosa County</t>
  </si>
  <si>
    <t>Gem County</t>
  </si>
  <si>
    <t>Edgar County</t>
  </si>
  <si>
    <t>Fountain County</t>
  </si>
  <si>
    <t>Casey County</t>
  </si>
  <si>
    <t>Iberia Parish</t>
  </si>
  <si>
    <t>Eaton County</t>
  </si>
  <si>
    <t>Fillmore County</t>
  </si>
  <si>
    <t>Judith Basin County</t>
  </si>
  <si>
    <t>Dawes County</t>
  </si>
  <si>
    <t>Roosevelt County</t>
  </si>
  <si>
    <t>LaMoure County</t>
  </si>
  <si>
    <t>Ellis County</t>
  </si>
  <si>
    <t>Malheur County</t>
  </si>
  <si>
    <t>Greenville County</t>
  </si>
  <si>
    <t>Fall River County</t>
  </si>
  <si>
    <t>Dyer County</t>
  </si>
  <si>
    <t>Briscoe County</t>
  </si>
  <si>
    <t>Tooele County</t>
  </si>
  <si>
    <t>Mason County</t>
  </si>
  <si>
    <t>Logan County</t>
  </si>
  <si>
    <t>Green County</t>
  </si>
  <si>
    <t>Weston County</t>
  </si>
  <si>
    <t>Comerio Municipio</t>
  </si>
  <si>
    <t>01045</t>
  </si>
  <si>
    <t>Prince of Wales-Hyder Census Area</t>
  </si>
  <si>
    <t>Merced County</t>
  </si>
  <si>
    <t>Hardee County</t>
  </si>
  <si>
    <t>Charlton County</t>
  </si>
  <si>
    <t>Gooding County</t>
  </si>
  <si>
    <t>Edwards County</t>
  </si>
  <si>
    <t>Iberville Parish</t>
  </si>
  <si>
    <t>Baltimore city</t>
  </si>
  <si>
    <t>Emmet County</t>
  </si>
  <si>
    <t>Freeborn County</t>
  </si>
  <si>
    <t>Sandoval County</t>
  </si>
  <si>
    <t>Columbus County</t>
  </si>
  <si>
    <t>Marion County</t>
  </si>
  <si>
    <t>Elk County</t>
  </si>
  <si>
    <t>Greenwood County</t>
  </si>
  <si>
    <t>Faulk County</t>
  </si>
  <si>
    <t>Uintah County</t>
  </si>
  <si>
    <t>Culpeper County</t>
  </si>
  <si>
    <t>Okanogan County</t>
  </si>
  <si>
    <t>McDowell County</t>
  </si>
  <si>
    <t>Green Lake County</t>
  </si>
  <si>
    <t>Corozal Municipio</t>
  </si>
  <si>
    <t>01047</t>
  </si>
  <si>
    <t>Sitka City and Borough</t>
  </si>
  <si>
    <t>Modoc County</t>
  </si>
  <si>
    <t>Gilpin County</t>
  </si>
  <si>
    <t>Hendry County</t>
  </si>
  <si>
    <t>Idaho County</t>
  </si>
  <si>
    <t>Effingham County</t>
  </si>
  <si>
    <t>Jackson Parish</t>
  </si>
  <si>
    <t>Goodhue County</t>
  </si>
  <si>
    <t>Hinds County</t>
  </si>
  <si>
    <t>Lewis and Clark County</t>
  </si>
  <si>
    <t>Craven County</t>
  </si>
  <si>
    <t>McHenry County</t>
  </si>
  <si>
    <t>Garvin County</t>
  </si>
  <si>
    <t>Morrow County</t>
  </si>
  <si>
    <t>Hampton County</t>
  </si>
  <si>
    <t>Fentress County</t>
  </si>
  <si>
    <t>Utah County</t>
  </si>
  <si>
    <t>Pacific County</t>
  </si>
  <si>
    <t>Iowa County</t>
  </si>
  <si>
    <t>Culebra Municipio</t>
  </si>
  <si>
    <t>01049</t>
  </si>
  <si>
    <t>Skagway Municipality</t>
  </si>
  <si>
    <t>Garland County</t>
  </si>
  <si>
    <t>Mono County</t>
  </si>
  <si>
    <t>Hernando County</t>
  </si>
  <si>
    <t>Chattahoochee County</t>
  </si>
  <si>
    <t>Gibson County</t>
  </si>
  <si>
    <t>Jefferson Parish</t>
  </si>
  <si>
    <t>Gladwin County</t>
  </si>
  <si>
    <t>Holmes County</t>
  </si>
  <si>
    <t>Cole County</t>
  </si>
  <si>
    <t>Liberty County</t>
  </si>
  <si>
    <t>Dixon County</t>
  </si>
  <si>
    <t>San Miguel County</t>
  </si>
  <si>
    <t>Livingston County</t>
  </si>
  <si>
    <t>McIntosh County</t>
  </si>
  <si>
    <t>Grady County</t>
  </si>
  <si>
    <t>Multnomah County</t>
  </si>
  <si>
    <t>Horry County</t>
  </si>
  <si>
    <t>Gregory County</t>
  </si>
  <si>
    <t>Burleson County</t>
  </si>
  <si>
    <t>Wasatch County</t>
  </si>
  <si>
    <t>Dickenson County</t>
  </si>
  <si>
    <t>Pend Oreille County</t>
  </si>
  <si>
    <t>Marshall County</t>
  </si>
  <si>
    <t>Dorado Municipio</t>
  </si>
  <si>
    <t>01051</t>
  </si>
  <si>
    <t>Southeast Fairbanks Census Area</t>
  </si>
  <si>
    <t>Monterey County</t>
  </si>
  <si>
    <t>Gunnison County</t>
  </si>
  <si>
    <t>Highlands County</t>
  </si>
  <si>
    <t>Chattooga County</t>
  </si>
  <si>
    <t>Jerome County</t>
  </si>
  <si>
    <t>Ford County</t>
  </si>
  <si>
    <t>Ellsworth County</t>
  </si>
  <si>
    <t>Jefferson Davis Parish</t>
  </si>
  <si>
    <t>Gogebic County</t>
  </si>
  <si>
    <t>Hennepin County</t>
  </si>
  <si>
    <t>Humphreys County</t>
  </si>
  <si>
    <t>Cooper County</t>
  </si>
  <si>
    <t>Santa Fe County</t>
  </si>
  <si>
    <t>Madison County</t>
  </si>
  <si>
    <t>Currituck County</t>
  </si>
  <si>
    <t>McKenzie County</t>
  </si>
  <si>
    <t>Gallia County</t>
  </si>
  <si>
    <t>Polk County</t>
  </si>
  <si>
    <t>Jasper County</t>
  </si>
  <si>
    <t>Haakon County</t>
  </si>
  <si>
    <t>Burnet County</t>
  </si>
  <si>
    <t>Dinwiddie County</t>
  </si>
  <si>
    <t>Pierce County</t>
  </si>
  <si>
    <t>Fajardo Municipio</t>
  </si>
  <si>
    <t>01053</t>
  </si>
  <si>
    <t>Etowah County</t>
  </si>
  <si>
    <t>Wrangell City and Borough</t>
  </si>
  <si>
    <t>Napa County</t>
  </si>
  <si>
    <t>Hinsdale County</t>
  </si>
  <si>
    <t>Kootenai County</t>
  </si>
  <si>
    <t>Finney County</t>
  </si>
  <si>
    <t>Lafayette Parish</t>
  </si>
  <si>
    <t>Grand Traverse County</t>
  </si>
  <si>
    <t>Houston County</t>
  </si>
  <si>
    <t>Issaquena County</t>
  </si>
  <si>
    <t>McCone County</t>
  </si>
  <si>
    <t>Sierra County</t>
  </si>
  <si>
    <t>Monroe County</t>
  </si>
  <si>
    <t>Dare County</t>
  </si>
  <si>
    <t>McLean County</t>
  </si>
  <si>
    <t>Geauga County</t>
  </si>
  <si>
    <t>Greer County</t>
  </si>
  <si>
    <t>Sherman County</t>
  </si>
  <si>
    <t>Kershaw County</t>
  </si>
  <si>
    <t>Hamlin County</t>
  </si>
  <si>
    <t>Giles County</t>
  </si>
  <si>
    <t>Wayne County</t>
  </si>
  <si>
    <t>Florida Municipio</t>
  </si>
  <si>
    <t>01055</t>
  </si>
  <si>
    <t>Yakutat City and Borough</t>
  </si>
  <si>
    <t>Hempstead County</t>
  </si>
  <si>
    <t>Nevada County</t>
  </si>
  <si>
    <t>Huerfano County</t>
  </si>
  <si>
    <t>Latah County</t>
  </si>
  <si>
    <t>Des Moines County</t>
  </si>
  <si>
    <t>Lafourche Parish</t>
  </si>
  <si>
    <t>Gratiot County</t>
  </si>
  <si>
    <t>Hubbard County</t>
  </si>
  <si>
    <t>Itawamba County</t>
  </si>
  <si>
    <t>Dade County</t>
  </si>
  <si>
    <t>Dundy County</t>
  </si>
  <si>
    <t>Socorro County</t>
  </si>
  <si>
    <t>Harmon County</t>
  </si>
  <si>
    <t>Tillamook County</t>
  </si>
  <si>
    <t>Lancaster County</t>
  </si>
  <si>
    <t>Hand County</t>
  </si>
  <si>
    <t>Grainger County</t>
  </si>
  <si>
    <t>Weber County</t>
  </si>
  <si>
    <t>Fairfax County</t>
  </si>
  <si>
    <t>Skagit County</t>
  </si>
  <si>
    <t>Juneau County</t>
  </si>
  <si>
    <t>Guanica Municipio</t>
  </si>
  <si>
    <t>01057</t>
  </si>
  <si>
    <t>Yukon-Koyukuk Census Area</t>
  </si>
  <si>
    <t>Hot Spring County</t>
  </si>
  <si>
    <t>Indian River County</t>
  </si>
  <si>
    <t>Lemhi County</t>
  </si>
  <si>
    <t>La Salle Parish</t>
  </si>
  <si>
    <t>Hillsdale County</t>
  </si>
  <si>
    <t>Isanti County</t>
  </si>
  <si>
    <t>Meagher County</t>
  </si>
  <si>
    <t>Taos County</t>
  </si>
  <si>
    <t>Nassau County</t>
  </si>
  <si>
    <t>Davie County</t>
  </si>
  <si>
    <t>Morton County</t>
  </si>
  <si>
    <t>Guernsey County</t>
  </si>
  <si>
    <t>Harper County</t>
  </si>
  <si>
    <t>Umatilla County</t>
  </si>
  <si>
    <t>Laurens County</t>
  </si>
  <si>
    <t>Hanson County</t>
  </si>
  <si>
    <t>Callahan County</t>
  </si>
  <si>
    <t>Fauquier County</t>
  </si>
  <si>
    <t>Skamania County</t>
  </si>
  <si>
    <t>Mingo County</t>
  </si>
  <si>
    <t>Kenosha County</t>
  </si>
  <si>
    <t>Guayama Municipio</t>
  </si>
  <si>
    <t>01059</t>
  </si>
  <si>
    <t>Geneva County</t>
  </si>
  <si>
    <t>Placer County</t>
  </si>
  <si>
    <t>Dubuque County</t>
  </si>
  <si>
    <t>Geary County</t>
  </si>
  <si>
    <t>Edmonson County</t>
  </si>
  <si>
    <t>Lincoln Parish</t>
  </si>
  <si>
    <t>Houghton County</t>
  </si>
  <si>
    <t>Itasca County</t>
  </si>
  <si>
    <t>Torrance County</t>
  </si>
  <si>
    <t>New York County</t>
  </si>
  <si>
    <t>Duplin County</t>
  </si>
  <si>
    <t>Mountrail County</t>
  </si>
  <si>
    <t>Haskell County</t>
  </si>
  <si>
    <t>Huntingdon County</t>
  </si>
  <si>
    <t>Lee County</t>
  </si>
  <si>
    <t>Grundy County</t>
  </si>
  <si>
    <t>Snohomish County</t>
  </si>
  <si>
    <t>Monongalia County</t>
  </si>
  <si>
    <t>Kewaunee County</t>
  </si>
  <si>
    <t>Guayanilla Municipio</t>
  </si>
  <si>
    <t>01061</t>
  </si>
  <si>
    <t>Independence County</t>
  </si>
  <si>
    <t>Plumas County</t>
  </si>
  <si>
    <t>Kiowa County</t>
  </si>
  <si>
    <t>Clinch County</t>
  </si>
  <si>
    <t>Hendricks County</t>
  </si>
  <si>
    <t>Gove County</t>
  </si>
  <si>
    <t>Elliott County</t>
  </si>
  <si>
    <t>Livingston Parish</t>
  </si>
  <si>
    <t>Huron County</t>
  </si>
  <si>
    <t>Missoula County</t>
  </si>
  <si>
    <t>Frontier County</t>
  </si>
  <si>
    <t>Niagara County</t>
  </si>
  <si>
    <t>Durham County</t>
  </si>
  <si>
    <t>Nelson County</t>
  </si>
  <si>
    <t>Hughes County</t>
  </si>
  <si>
    <t>Wallowa County</t>
  </si>
  <si>
    <t>Indiana County</t>
  </si>
  <si>
    <t>Lexington County</t>
  </si>
  <si>
    <t>Hamblen County</t>
  </si>
  <si>
    <t>Camp County</t>
  </si>
  <si>
    <t>Fluvanna County</t>
  </si>
  <si>
    <t>Spokane County</t>
  </si>
  <si>
    <t>La Crosse County</t>
  </si>
  <si>
    <t>Guaynabo Municipio</t>
  </si>
  <si>
    <t>01063</t>
  </si>
  <si>
    <t>Hale County</t>
  </si>
  <si>
    <t>Izard County</t>
  </si>
  <si>
    <t>Riverside County</t>
  </si>
  <si>
    <t>Kit Carson County</t>
  </si>
  <si>
    <t>Lafayette County</t>
  </si>
  <si>
    <t>Cobb County</t>
  </si>
  <si>
    <t>Henry County</t>
  </si>
  <si>
    <t>Estill County</t>
  </si>
  <si>
    <t>Madison Parish</t>
  </si>
  <si>
    <t>Ingham County</t>
  </si>
  <si>
    <t>Kanabec County</t>
  </si>
  <si>
    <t>Jefferson Davis County</t>
  </si>
  <si>
    <t>Dent County</t>
  </si>
  <si>
    <t>Musselshell County</t>
  </si>
  <si>
    <t>Furnas County</t>
  </si>
  <si>
    <t>Valencia County</t>
  </si>
  <si>
    <t>Oneida County</t>
  </si>
  <si>
    <t>Edgecombe County</t>
  </si>
  <si>
    <t>Oliver County</t>
  </si>
  <si>
    <t>Hardin County</t>
  </si>
  <si>
    <t>Wasco County</t>
  </si>
  <si>
    <t>McCormick County</t>
  </si>
  <si>
    <t>Hutchinson County</t>
  </si>
  <si>
    <t>Carson County</t>
  </si>
  <si>
    <t>Stevens County</t>
  </si>
  <si>
    <t>Gurabo Municipio</t>
  </si>
  <si>
    <t>01065</t>
  </si>
  <si>
    <t>Sacramento County</t>
  </si>
  <si>
    <t>Minidoka County</t>
  </si>
  <si>
    <t>Morehouse Parish</t>
  </si>
  <si>
    <t>Ionia County</t>
  </si>
  <si>
    <t>Kandiyohi County</t>
  </si>
  <si>
    <t>Jones County</t>
  </si>
  <si>
    <t>Gage County</t>
  </si>
  <si>
    <t>Onondaga County</t>
  </si>
  <si>
    <t>Forsyth County</t>
  </si>
  <si>
    <t>Pembina County</t>
  </si>
  <si>
    <t>Juniata County</t>
  </si>
  <si>
    <t>Hyde County</t>
  </si>
  <si>
    <t>Thurston County</t>
  </si>
  <si>
    <t>Nicholas County</t>
  </si>
  <si>
    <t>Langlade County</t>
  </si>
  <si>
    <t>Hatillo Municipio</t>
  </si>
  <si>
    <t>01067</t>
  </si>
  <si>
    <t>San Benito County</t>
  </si>
  <si>
    <t>La Plata County</t>
  </si>
  <si>
    <t>Colquitt County</t>
  </si>
  <si>
    <t>Nez Perce County</t>
  </si>
  <si>
    <t>Huntington County</t>
  </si>
  <si>
    <t>Gray County</t>
  </si>
  <si>
    <t>Fleming County</t>
  </si>
  <si>
    <t>Natchitoches Parish</t>
  </si>
  <si>
    <t>Iosco County</t>
  </si>
  <si>
    <t>Kittson County</t>
  </si>
  <si>
    <t>Kemper County</t>
  </si>
  <si>
    <t>Dunklin County</t>
  </si>
  <si>
    <t>Petroleum County</t>
  </si>
  <si>
    <t>Garden County</t>
  </si>
  <si>
    <t>Ontario County</t>
  </si>
  <si>
    <t>Johnston County</t>
  </si>
  <si>
    <t>Wheeler County</t>
  </si>
  <si>
    <t>Lackawanna County</t>
  </si>
  <si>
    <t>Marlboro County</t>
  </si>
  <si>
    <t>Hardeman County</t>
  </si>
  <si>
    <t>Castro County</t>
  </si>
  <si>
    <t>Wahkiakum County</t>
  </si>
  <si>
    <t>Ohio County</t>
  </si>
  <si>
    <t>Hormigueros Municipio</t>
  </si>
  <si>
    <t>01069</t>
  </si>
  <si>
    <t>San Bernardino County</t>
  </si>
  <si>
    <t>Larimer County</t>
  </si>
  <si>
    <t>Leon County</t>
  </si>
  <si>
    <t>Henderson County</t>
  </si>
  <si>
    <t>Greeley County</t>
  </si>
  <si>
    <t>Orleans Parish</t>
  </si>
  <si>
    <t>Koochiching County</t>
  </si>
  <si>
    <t>Phillips County</t>
  </si>
  <si>
    <t>Gaston County</t>
  </si>
  <si>
    <t>Ramsey County</t>
  </si>
  <si>
    <t>Highland County</t>
  </si>
  <si>
    <t>Kay County</t>
  </si>
  <si>
    <t>Yamhill County</t>
  </si>
  <si>
    <t>Newberry County</t>
  </si>
  <si>
    <t>Jerauld County</t>
  </si>
  <si>
    <t>Walla Walla County</t>
  </si>
  <si>
    <t>Pendleton County</t>
  </si>
  <si>
    <t>Manitowoc County</t>
  </si>
  <si>
    <t>Humacao Municipio</t>
  </si>
  <si>
    <t>01071</t>
  </si>
  <si>
    <t>San Diego County</t>
  </si>
  <si>
    <t>Las Animas County</t>
  </si>
  <si>
    <t>Levy County</t>
  </si>
  <si>
    <t>Owyhee County</t>
  </si>
  <si>
    <t>Ouachita Parish</t>
  </si>
  <si>
    <t>Isabella County</t>
  </si>
  <si>
    <t>Lac qui Parle County</t>
  </si>
  <si>
    <t>Lamar County</t>
  </si>
  <si>
    <t>Gasconade County</t>
  </si>
  <si>
    <t>Pondera County</t>
  </si>
  <si>
    <t>Gosper County</t>
  </si>
  <si>
    <t>Gates County</t>
  </si>
  <si>
    <t>Ransom County</t>
  </si>
  <si>
    <t>Hocking County</t>
  </si>
  <si>
    <t>Kingfisher County</t>
  </si>
  <si>
    <t>Lawrence County</t>
  </si>
  <si>
    <t>Oconee County</t>
  </si>
  <si>
    <t>Hawkins County</t>
  </si>
  <si>
    <t>Goochland County</t>
  </si>
  <si>
    <t>Whatcom County</t>
  </si>
  <si>
    <t>Pleasants County</t>
  </si>
  <si>
    <t>Marathon County</t>
  </si>
  <si>
    <t>Isabela Municipio</t>
  </si>
  <si>
    <t>01073</t>
  </si>
  <si>
    <t>San Francisco County</t>
  </si>
  <si>
    <t>Coweta County</t>
  </si>
  <si>
    <t>Payette County</t>
  </si>
  <si>
    <t>Iroquois County</t>
  </si>
  <si>
    <t>Jay County</t>
  </si>
  <si>
    <t>Plaquemines Parish</t>
  </si>
  <si>
    <t>Lauderdale County</t>
  </si>
  <si>
    <t>Gentry County</t>
  </si>
  <si>
    <t>Powder River County</t>
  </si>
  <si>
    <t>Oswego County</t>
  </si>
  <si>
    <t>Renville County</t>
  </si>
  <si>
    <t>Lebanon County</t>
  </si>
  <si>
    <t>Orangeburg County</t>
  </si>
  <si>
    <t>Kingsbury County</t>
  </si>
  <si>
    <t>Haywood County</t>
  </si>
  <si>
    <t>Childress County</t>
  </si>
  <si>
    <t>Grayson County</t>
  </si>
  <si>
    <t>Whitman County</t>
  </si>
  <si>
    <t>Pocahontas County</t>
  </si>
  <si>
    <t>Marinette County</t>
  </si>
  <si>
    <t>Jayuya Municipio</t>
  </si>
  <si>
    <t>01075</t>
  </si>
  <si>
    <t>San Joaquin County</t>
  </si>
  <si>
    <t>Power County</t>
  </si>
  <si>
    <t>Guthrie County</t>
  </si>
  <si>
    <t>Pointe Coupee Parish</t>
  </si>
  <si>
    <t>Kalamazoo County</t>
  </si>
  <si>
    <t>Lake of the Woods County</t>
  </si>
  <si>
    <t>Powell County</t>
  </si>
  <si>
    <t>Otsego County</t>
  </si>
  <si>
    <t>Granville County</t>
  </si>
  <si>
    <t>Richland County</t>
  </si>
  <si>
    <t>Latimer County</t>
  </si>
  <si>
    <t>Lehigh County</t>
  </si>
  <si>
    <t>Pickens County</t>
  </si>
  <si>
    <t>Yakima County</t>
  </si>
  <si>
    <t>Preston County</t>
  </si>
  <si>
    <t>Marquette County</t>
  </si>
  <si>
    <t>Juana Diaz Municipio</t>
  </si>
  <si>
    <t>01077</t>
  </si>
  <si>
    <t>San Luis Obispo County</t>
  </si>
  <si>
    <t>Mesa County</t>
  </si>
  <si>
    <t>Manatee County</t>
  </si>
  <si>
    <t>Crisp County</t>
  </si>
  <si>
    <t>Shoshone County</t>
  </si>
  <si>
    <t>Jennings County</t>
  </si>
  <si>
    <t>Harvey County</t>
  </si>
  <si>
    <t>Garrard County</t>
  </si>
  <si>
    <t>Rapides Parish</t>
  </si>
  <si>
    <t>Kalkaska County</t>
  </si>
  <si>
    <t>Le Sueur County</t>
  </si>
  <si>
    <t>Leake County</t>
  </si>
  <si>
    <t>Prairie County</t>
  </si>
  <si>
    <t>Hall County</t>
  </si>
  <si>
    <t>Putnam County</t>
  </si>
  <si>
    <t>Rolette County</t>
  </si>
  <si>
    <t>Le Flore County</t>
  </si>
  <si>
    <t>Luzerne County</t>
  </si>
  <si>
    <t>Cochran County</t>
  </si>
  <si>
    <t>Greensville County</t>
  </si>
  <si>
    <t>Menominee County</t>
  </si>
  <si>
    <t>Juncos Municipio</t>
  </si>
  <si>
    <t>01079</t>
  </si>
  <si>
    <t>Little River County</t>
  </si>
  <si>
    <t>San Mateo County</t>
  </si>
  <si>
    <t>Red River Parish</t>
  </si>
  <si>
    <t>Ravalli County</t>
  </si>
  <si>
    <t>Queens County</t>
  </si>
  <si>
    <t>Guilford County</t>
  </si>
  <si>
    <t>Sargent County</t>
  </si>
  <si>
    <t>Lycoming County</t>
  </si>
  <si>
    <t>Saluda County</t>
  </si>
  <si>
    <t>Hickman County</t>
  </si>
  <si>
    <t>Coke County</t>
  </si>
  <si>
    <t>Halifax County</t>
  </si>
  <si>
    <t>Raleigh County</t>
  </si>
  <si>
    <t>Milwaukee County</t>
  </si>
  <si>
    <t>Lajas Municipio</t>
  </si>
  <si>
    <t>01081</t>
  </si>
  <si>
    <t>Limestone County</t>
  </si>
  <si>
    <t>Santa Barbara County</t>
  </si>
  <si>
    <t>Moffat County</t>
  </si>
  <si>
    <t>Martin County</t>
  </si>
  <si>
    <t>Twin Falls County</t>
  </si>
  <si>
    <t>Jersey County</t>
  </si>
  <si>
    <t>Hodgeman County</t>
  </si>
  <si>
    <t>Graves County</t>
  </si>
  <si>
    <t>Richland Parish</t>
  </si>
  <si>
    <t>Keweenaw County</t>
  </si>
  <si>
    <t>Leflore County</t>
  </si>
  <si>
    <t>Harlan County</t>
  </si>
  <si>
    <t>Rensselaer County</t>
  </si>
  <si>
    <t>McKean County</t>
  </si>
  <si>
    <t>Spartanburg County</t>
  </si>
  <si>
    <t>Lyman County</t>
  </si>
  <si>
    <t>Coleman County</t>
  </si>
  <si>
    <t>Hanover County</t>
  </si>
  <si>
    <t>Randolph County</t>
  </si>
  <si>
    <t>Lares Municipio</t>
  </si>
  <si>
    <t>01083</t>
  </si>
  <si>
    <t>Lowndes County</t>
  </si>
  <si>
    <t>Lonoke County</t>
  </si>
  <si>
    <t>Santa Clara County</t>
  </si>
  <si>
    <t>Montezuma County</t>
  </si>
  <si>
    <t>Miami-Dade County</t>
  </si>
  <si>
    <t>Valley County</t>
  </si>
  <si>
    <t>Jo Daviess County</t>
  </si>
  <si>
    <t>Kosciusko County</t>
  </si>
  <si>
    <t>Sabine Parish</t>
  </si>
  <si>
    <t>McLeod County</t>
  </si>
  <si>
    <t>Hickory County</t>
  </si>
  <si>
    <t>Hayes County</t>
  </si>
  <si>
    <t>Richmond County</t>
  </si>
  <si>
    <t>Harnett County</t>
  </si>
  <si>
    <t>Sioux County</t>
  </si>
  <si>
    <t>Love County</t>
  </si>
  <si>
    <t>Sumter County</t>
  </si>
  <si>
    <t>McCook County</t>
  </si>
  <si>
    <t>Collin County</t>
  </si>
  <si>
    <t>Henrico County</t>
  </si>
  <si>
    <t>Ritchie County</t>
  </si>
  <si>
    <t>Oconto County</t>
  </si>
  <si>
    <t>Las Marias Municipio</t>
  </si>
  <si>
    <t>01085</t>
  </si>
  <si>
    <t>Macon County</t>
  </si>
  <si>
    <t>Montrose County</t>
  </si>
  <si>
    <t>LaGrange County</t>
  </si>
  <si>
    <t>St. Bernard Parish</t>
  </si>
  <si>
    <t>Lapeer County</t>
  </si>
  <si>
    <t>Mahnomen County</t>
  </si>
  <si>
    <t>Holt County</t>
  </si>
  <si>
    <t>Rosebud County</t>
  </si>
  <si>
    <t>Hitchcock County</t>
  </si>
  <si>
    <t>Rockland County</t>
  </si>
  <si>
    <t>Slope County</t>
  </si>
  <si>
    <t>McClain County</t>
  </si>
  <si>
    <t>Mifflin County</t>
  </si>
  <si>
    <t>McPherson County</t>
  </si>
  <si>
    <t>Collingsworth County</t>
  </si>
  <si>
    <t>Roane County</t>
  </si>
  <si>
    <t>Las Piedras Municipio</t>
  </si>
  <si>
    <t>01087</t>
  </si>
  <si>
    <t>Shasta County</t>
  </si>
  <si>
    <t>Jewell County</t>
  </si>
  <si>
    <t>Greenup County</t>
  </si>
  <si>
    <t>St. Charles Parish</t>
  </si>
  <si>
    <t>Leelanau County</t>
  </si>
  <si>
    <t>Sanders County</t>
  </si>
  <si>
    <t>St. Lawrence County</t>
  </si>
  <si>
    <t>Stark County</t>
  </si>
  <si>
    <t>Licking County</t>
  </si>
  <si>
    <t>McCurtain County</t>
  </si>
  <si>
    <t>Williamsburg County</t>
  </si>
  <si>
    <t>Colorado County</t>
  </si>
  <si>
    <t>Summers County</t>
  </si>
  <si>
    <t>Outagamie County</t>
  </si>
  <si>
    <t>Loiza Municipio</t>
  </si>
  <si>
    <t>01089</t>
  </si>
  <si>
    <t>Marengo County</t>
  </si>
  <si>
    <t>Miller County</t>
  </si>
  <si>
    <t>Okaloosa County</t>
  </si>
  <si>
    <t>Dooly County</t>
  </si>
  <si>
    <t>Kankakee County</t>
  </si>
  <si>
    <t>LaPorte County</t>
  </si>
  <si>
    <t>St. Helena Parish</t>
  </si>
  <si>
    <t>Lenawee County</t>
  </si>
  <si>
    <t>Howell County</t>
  </si>
  <si>
    <t>Hooker County</t>
  </si>
  <si>
    <t>Saratoga County</t>
  </si>
  <si>
    <t>Hertford County</t>
  </si>
  <si>
    <t>Steele County</t>
  </si>
  <si>
    <t>Meade County</t>
  </si>
  <si>
    <t>Comal County</t>
  </si>
  <si>
    <t>Isle of Wight County</t>
  </si>
  <si>
    <t>Taylor County</t>
  </si>
  <si>
    <t>Ozaukee County</t>
  </si>
  <si>
    <t>Luquillo Municipio</t>
  </si>
  <si>
    <t>01091</t>
  </si>
  <si>
    <t>Mississippi County</t>
  </si>
  <si>
    <t>Siskiyou County</t>
  </si>
  <si>
    <t>Ouray County</t>
  </si>
  <si>
    <t>Okeechobee County</t>
  </si>
  <si>
    <t>Dougherty County</t>
  </si>
  <si>
    <t>Kendall County</t>
  </si>
  <si>
    <t>Ida County</t>
  </si>
  <si>
    <t>Kearny County</t>
  </si>
  <si>
    <t>St. James Parish</t>
  </si>
  <si>
    <t>Meeker County</t>
  </si>
  <si>
    <t>Silver Bow County</t>
  </si>
  <si>
    <t>Schenectady County</t>
  </si>
  <si>
    <t>Hoke County</t>
  </si>
  <si>
    <t>Stutsman County</t>
  </si>
  <si>
    <t>Lorain County</t>
  </si>
  <si>
    <t>Major County</t>
  </si>
  <si>
    <t>Montour County</t>
  </si>
  <si>
    <t>Mellette County</t>
  </si>
  <si>
    <t>James City County</t>
  </si>
  <si>
    <t>Tucker County</t>
  </si>
  <si>
    <t>Pepin County</t>
  </si>
  <si>
    <t>Manati Municipio</t>
  </si>
  <si>
    <t>01093</t>
  </si>
  <si>
    <t>Solano County</t>
  </si>
  <si>
    <t>Kingman County</t>
  </si>
  <si>
    <t>St. John the Baptist Parish</t>
  </si>
  <si>
    <t>Luce County</t>
  </si>
  <si>
    <t>Mille Lacs County</t>
  </si>
  <si>
    <t>Stillwater County</t>
  </si>
  <si>
    <t>Schoharie County</t>
  </si>
  <si>
    <t>Towner County</t>
  </si>
  <si>
    <t>Lucas County</t>
  </si>
  <si>
    <t>Northampton County</t>
  </si>
  <si>
    <t>Miner County</t>
  </si>
  <si>
    <t>Concho County</t>
  </si>
  <si>
    <t>King and Queen County</t>
  </si>
  <si>
    <t>Tyler County</t>
  </si>
  <si>
    <t>Maricao Municipio</t>
  </si>
  <si>
    <t>01095</t>
  </si>
  <si>
    <t>Mobile County</t>
  </si>
  <si>
    <t>Sonoma County</t>
  </si>
  <si>
    <t>Osceola County</t>
  </si>
  <si>
    <t>Early County</t>
  </si>
  <si>
    <t>St. Landry Parish</t>
  </si>
  <si>
    <t>Mackinac County</t>
  </si>
  <si>
    <t>Morrison County</t>
  </si>
  <si>
    <t>Sweet Grass County</t>
  </si>
  <si>
    <t>Schuyler County</t>
  </si>
  <si>
    <t>Iredell County</t>
  </si>
  <si>
    <t>Traill County</t>
  </si>
  <si>
    <t>Mayes County</t>
  </si>
  <si>
    <t>Northumberland County</t>
  </si>
  <si>
    <t>Minnehaha County</t>
  </si>
  <si>
    <t>Cooke County</t>
  </si>
  <si>
    <t>King George County</t>
  </si>
  <si>
    <t>Upshur County</t>
  </si>
  <si>
    <t>Maunabo Municipio</t>
  </si>
  <si>
    <t>01097</t>
  </si>
  <si>
    <t>Stanislaus County</t>
  </si>
  <si>
    <t>Pitkin County</t>
  </si>
  <si>
    <t>Palm Beach County</t>
  </si>
  <si>
    <t>Echols County</t>
  </si>
  <si>
    <t>LaSalle County</t>
  </si>
  <si>
    <t>Labette County</t>
  </si>
  <si>
    <t>Hart County</t>
  </si>
  <si>
    <t>St. Martin Parish</t>
  </si>
  <si>
    <t>Macomb County</t>
  </si>
  <si>
    <t>Mower County</t>
  </si>
  <si>
    <t>Neshoba County</t>
  </si>
  <si>
    <t>Kearney County</t>
  </si>
  <si>
    <t>Seneca County</t>
  </si>
  <si>
    <t>Walsh County</t>
  </si>
  <si>
    <t>Mahoning County</t>
  </si>
  <si>
    <t>Murray County</t>
  </si>
  <si>
    <t>Perry County</t>
  </si>
  <si>
    <t>Moody County</t>
  </si>
  <si>
    <t>Coryell County</t>
  </si>
  <si>
    <t>King William County</t>
  </si>
  <si>
    <t>Portage County</t>
  </si>
  <si>
    <t>Mayaguez Municipio</t>
  </si>
  <si>
    <t>01099</t>
  </si>
  <si>
    <t>Newton County</t>
  </si>
  <si>
    <t>Sutter County</t>
  </si>
  <si>
    <t>Prowers County</t>
  </si>
  <si>
    <t>Pasco County</t>
  </si>
  <si>
    <t>St. Mary Parish</t>
  </si>
  <si>
    <t>Manistee County</t>
  </si>
  <si>
    <t>Toole County</t>
  </si>
  <si>
    <t>Keith County</t>
  </si>
  <si>
    <t>Steuben County</t>
  </si>
  <si>
    <t>Ward County</t>
  </si>
  <si>
    <t>Muskogee County</t>
  </si>
  <si>
    <t>Philadelphia County</t>
  </si>
  <si>
    <t>Oglala Lakota County</t>
  </si>
  <si>
    <t>Cottle County</t>
  </si>
  <si>
    <t>Webster County</t>
  </si>
  <si>
    <t>Price County</t>
  </si>
  <si>
    <t>Moca Municipio</t>
  </si>
  <si>
    <t>01101</t>
  </si>
  <si>
    <t>Ouachita County</t>
  </si>
  <si>
    <t>Tehama County</t>
  </si>
  <si>
    <t>Pueblo County</t>
  </si>
  <si>
    <t>Pinellas County</t>
  </si>
  <si>
    <t>Miami County</t>
  </si>
  <si>
    <t>Leavenworth County</t>
  </si>
  <si>
    <t>St. Tammany Parish</t>
  </si>
  <si>
    <t>Nicollet County</t>
  </si>
  <si>
    <t>Noxubee County</t>
  </si>
  <si>
    <t>Treasure County</t>
  </si>
  <si>
    <t>Keya Paha County</t>
  </si>
  <si>
    <t>Wells County</t>
  </si>
  <si>
    <t>Medina County</t>
  </si>
  <si>
    <t>Noble County</t>
  </si>
  <si>
    <t>Pike County</t>
  </si>
  <si>
    <t>Pennington County</t>
  </si>
  <si>
    <t>Crane County</t>
  </si>
  <si>
    <t>Wetzel County</t>
  </si>
  <si>
    <t>Racine County</t>
  </si>
  <si>
    <t>Morovis Municipio</t>
  </si>
  <si>
    <t>01103</t>
  </si>
  <si>
    <t>Trinity County</t>
  </si>
  <si>
    <t>Rio Blanco County</t>
  </si>
  <si>
    <t>Emanuel County</t>
  </si>
  <si>
    <t>Tangipahoa Parish</t>
  </si>
  <si>
    <t>Nobles County</t>
  </si>
  <si>
    <t>Oktibbeha County</t>
  </si>
  <si>
    <t>Laclede County</t>
  </si>
  <si>
    <t>Kimball County</t>
  </si>
  <si>
    <t>Williams County</t>
  </si>
  <si>
    <t>Meigs County</t>
  </si>
  <si>
    <t>Nowata County</t>
  </si>
  <si>
    <t>Potter County</t>
  </si>
  <si>
    <t>Perkins County</t>
  </si>
  <si>
    <t>Loudon County</t>
  </si>
  <si>
    <t>Loudoun County</t>
  </si>
  <si>
    <t>Wirt County</t>
  </si>
  <si>
    <t>Naguabo Municipio</t>
  </si>
  <si>
    <t>01105</t>
  </si>
  <si>
    <t>Tulare County</t>
  </si>
  <si>
    <t>Rio Grande County</t>
  </si>
  <si>
    <t>Evans County</t>
  </si>
  <si>
    <t>Keokuk County</t>
  </si>
  <si>
    <t>Hopkins County</t>
  </si>
  <si>
    <t>Tensas Parish</t>
  </si>
  <si>
    <t>Mecosta County</t>
  </si>
  <si>
    <t>Norman County</t>
  </si>
  <si>
    <t>Panola County</t>
  </si>
  <si>
    <t>Wheatland County</t>
  </si>
  <si>
    <t>Tioga County</t>
  </si>
  <si>
    <t>Lenoir County</t>
  </si>
  <si>
    <t>Okfuskee County</t>
  </si>
  <si>
    <t>Schuylkill County</t>
  </si>
  <si>
    <t>McMinn County</t>
  </si>
  <si>
    <t>Crosby County</t>
  </si>
  <si>
    <t>Louisa County</t>
  </si>
  <si>
    <t>Wood County</t>
  </si>
  <si>
    <t>Rock County</t>
  </si>
  <si>
    <t>Naranjito Municipio</t>
  </si>
  <si>
    <t>01107</t>
  </si>
  <si>
    <t>Tuolumne County</t>
  </si>
  <si>
    <t>Routt County</t>
  </si>
  <si>
    <t>St. Johns County</t>
  </si>
  <si>
    <t>Fannin County</t>
  </si>
  <si>
    <t>McDonough County</t>
  </si>
  <si>
    <t>Kossuth County</t>
  </si>
  <si>
    <t>Terrebonne Parish</t>
  </si>
  <si>
    <t>Olmsted County</t>
  </si>
  <si>
    <t>Pearl River County</t>
  </si>
  <si>
    <t>Wibaux County</t>
  </si>
  <si>
    <t>Tompkins County</t>
  </si>
  <si>
    <t>Oklahoma County</t>
  </si>
  <si>
    <t>Snyder County</t>
  </si>
  <si>
    <t>Roberts County</t>
  </si>
  <si>
    <t>McNairy County</t>
  </si>
  <si>
    <t>Culberson County</t>
  </si>
  <si>
    <t>Lunenburg County</t>
  </si>
  <si>
    <t>Wyoming County</t>
  </si>
  <si>
    <t>Rusk County</t>
  </si>
  <si>
    <t>Orocovis Municipio</t>
  </si>
  <si>
    <t>01109</t>
  </si>
  <si>
    <t>Poinsett County</t>
  </si>
  <si>
    <t>Ventura County</t>
  </si>
  <si>
    <t>Saguache County</t>
  </si>
  <si>
    <t>St. Lucie County</t>
  </si>
  <si>
    <t>Union Parish</t>
  </si>
  <si>
    <t>Midland County</t>
  </si>
  <si>
    <t>Otter Tail County</t>
  </si>
  <si>
    <t>Yellowstone County</t>
  </si>
  <si>
    <t>Ulster County</t>
  </si>
  <si>
    <t>Okmulgee County</t>
  </si>
  <si>
    <t>Sanborn County</t>
  </si>
  <si>
    <t>Dallam County</t>
  </si>
  <si>
    <t>St. Croix County</t>
  </si>
  <si>
    <t>Patillas Municipio</t>
  </si>
  <si>
    <t>01111</t>
  </si>
  <si>
    <t>Russell County</t>
  </si>
  <si>
    <t>Yolo County</t>
  </si>
  <si>
    <t>Santa Rosa County</t>
  </si>
  <si>
    <t>Jessamine County</t>
  </si>
  <si>
    <t>Vermilion Parish</t>
  </si>
  <si>
    <t>Missaukee County</t>
  </si>
  <si>
    <t>Osage County</t>
  </si>
  <si>
    <t>Spink County</t>
  </si>
  <si>
    <t>Mathews County</t>
  </si>
  <si>
    <t>Sauk County</t>
  </si>
  <si>
    <t>Penuelas Municipio</t>
  </si>
  <si>
    <t>01113</t>
  </si>
  <si>
    <t>St. Clair County</t>
  </si>
  <si>
    <t>Pope County</t>
  </si>
  <si>
    <t>Yuba County</t>
  </si>
  <si>
    <t>Sarasota County</t>
  </si>
  <si>
    <t>Vernon Parish</t>
  </si>
  <si>
    <t>Pine County</t>
  </si>
  <si>
    <t>Pontotoc County</t>
  </si>
  <si>
    <t>Loup County</t>
  </si>
  <si>
    <t>Ottawa County</t>
  </si>
  <si>
    <t>Susquehanna County</t>
  </si>
  <si>
    <t>Stanley County</t>
  </si>
  <si>
    <t>Mecklenburg County</t>
  </si>
  <si>
    <t>Sawyer County</t>
  </si>
  <si>
    <t>Ponce Municipio</t>
  </si>
  <si>
    <t>01115</t>
  </si>
  <si>
    <t>Shelby County</t>
  </si>
  <si>
    <t>Sedgwick County</t>
  </si>
  <si>
    <t>Seminole County</t>
  </si>
  <si>
    <t>Macoupin County</t>
  </si>
  <si>
    <t>Kenton County</t>
  </si>
  <si>
    <t>Washington Parish</t>
  </si>
  <si>
    <t>Montcalm County</t>
  </si>
  <si>
    <t>Pipestone County</t>
  </si>
  <si>
    <t>Prentiss County</t>
  </si>
  <si>
    <t>Pawnee County</t>
  </si>
  <si>
    <t>Sully County</t>
  </si>
  <si>
    <t>Deaf Smith County</t>
  </si>
  <si>
    <t>Shawano County</t>
  </si>
  <si>
    <t>Quebradillas Municipio</t>
  </si>
  <si>
    <t>01117</t>
  </si>
  <si>
    <t>Pulaski County</t>
  </si>
  <si>
    <t>Owen County</t>
  </si>
  <si>
    <t>Knott County</t>
  </si>
  <si>
    <t>Webster Parish</t>
  </si>
  <si>
    <t>Montmorency County</t>
  </si>
  <si>
    <t>Quitman County</t>
  </si>
  <si>
    <t>McDonald County</t>
  </si>
  <si>
    <t>Westchester County</t>
  </si>
  <si>
    <t>Muskingum County</t>
  </si>
  <si>
    <t>Payne County</t>
  </si>
  <si>
    <t>Todd County</t>
  </si>
  <si>
    <t>Maury County</t>
  </si>
  <si>
    <t>Sheboygan County</t>
  </si>
  <si>
    <t>Rincon Municipio</t>
  </si>
  <si>
    <t>01119</t>
  </si>
  <si>
    <t>Talladega County</t>
  </si>
  <si>
    <t>Teller County</t>
  </si>
  <si>
    <t>Suwannee County</t>
  </si>
  <si>
    <t>Parke County</t>
  </si>
  <si>
    <t>West Baton Rouge Parish</t>
  </si>
  <si>
    <t>Muskegon County</t>
  </si>
  <si>
    <t>Rankin County</t>
  </si>
  <si>
    <t>Merrick County</t>
  </si>
  <si>
    <t>Mitchell County</t>
  </si>
  <si>
    <t>Pittsburg County</t>
  </si>
  <si>
    <t>Venango County</t>
  </si>
  <si>
    <t>Tripp County</t>
  </si>
  <si>
    <t>Denton County</t>
  </si>
  <si>
    <t>Rio Grande Municipio</t>
  </si>
  <si>
    <t>01121</t>
  </si>
  <si>
    <t>Tallapoosa County</t>
  </si>
  <si>
    <t>St. Francis County</t>
  </si>
  <si>
    <t>Glascock County</t>
  </si>
  <si>
    <t>Mahaska County</t>
  </si>
  <si>
    <t>Larue County</t>
  </si>
  <si>
    <t>West Carroll Parish</t>
  </si>
  <si>
    <t>Newaygo County</t>
  </si>
  <si>
    <t>Scott County</t>
  </si>
  <si>
    <t>Morrill County</t>
  </si>
  <si>
    <t>Yates County</t>
  </si>
  <si>
    <t>Turner County</t>
  </si>
  <si>
    <t>DeWitt County</t>
  </si>
  <si>
    <t>New Kent County</t>
  </si>
  <si>
    <t>Trempealeau County</t>
  </si>
  <si>
    <t>Sabana Grande Municipio</t>
  </si>
  <si>
    <t>01123</t>
  </si>
  <si>
    <t>Tuscaloosa County</t>
  </si>
  <si>
    <t>Saline County</t>
  </si>
  <si>
    <t>Weld County</t>
  </si>
  <si>
    <t>Glynn County</t>
  </si>
  <si>
    <t>Laurel County</t>
  </si>
  <si>
    <t>West Feliciana Parish</t>
  </si>
  <si>
    <t>Oakland County</t>
  </si>
  <si>
    <t>Red Lake County</t>
  </si>
  <si>
    <t>Sharkey County</t>
  </si>
  <si>
    <t>Maries County</t>
  </si>
  <si>
    <t>Nance County</t>
  </si>
  <si>
    <t>Moore County</t>
  </si>
  <si>
    <t>Paulding County</t>
  </si>
  <si>
    <t>Pottawatomie County</t>
  </si>
  <si>
    <t>Dickens County</t>
  </si>
  <si>
    <t>Vernon County</t>
  </si>
  <si>
    <t>Salinas Municipio</t>
  </si>
  <si>
    <t>01125</t>
  </si>
  <si>
    <t>Walker County</t>
  </si>
  <si>
    <t>Volusia County</t>
  </si>
  <si>
    <t>Gordon County</t>
  </si>
  <si>
    <t>Massac County</t>
  </si>
  <si>
    <t>Porter County</t>
  </si>
  <si>
    <t>Winn Parish</t>
  </si>
  <si>
    <t>Oceana County</t>
  </si>
  <si>
    <t>Redwood County</t>
  </si>
  <si>
    <t>Simpson County</t>
  </si>
  <si>
    <t>Nemaha County</t>
  </si>
  <si>
    <t>Nash County</t>
  </si>
  <si>
    <t>Pushmataha County</t>
  </si>
  <si>
    <t>Walworth County</t>
  </si>
  <si>
    <t>Dimmit County</t>
  </si>
  <si>
    <t>Vilas County</t>
  </si>
  <si>
    <t>San German Municipio</t>
  </si>
  <si>
    <t>01127</t>
  </si>
  <si>
    <t>Searcy County</t>
  </si>
  <si>
    <t>Wakulla County</t>
  </si>
  <si>
    <t>Menard County</t>
  </si>
  <si>
    <t>Posey County</t>
  </si>
  <si>
    <t>Mills County</t>
  </si>
  <si>
    <t>Ogemaw County</t>
  </si>
  <si>
    <t>Smith County</t>
  </si>
  <si>
    <t>Nuckolls County</t>
  </si>
  <si>
    <t>New Hanover County</t>
  </si>
  <si>
    <t>Pickaway County</t>
  </si>
  <si>
    <t>Roger Mills County</t>
  </si>
  <si>
    <t>Westmoreland County</t>
  </si>
  <si>
    <t>Yankton County</t>
  </si>
  <si>
    <t>Donley County</t>
  </si>
  <si>
    <t>Nottoway County</t>
  </si>
  <si>
    <t>San Juan Municipio</t>
  </si>
  <si>
    <t>01129</t>
  </si>
  <si>
    <t>Wilcox County</t>
  </si>
  <si>
    <t>Sebastian County</t>
  </si>
  <si>
    <t>Walton County</t>
  </si>
  <si>
    <t>Leslie County</t>
  </si>
  <si>
    <t>Ontonagon County</t>
  </si>
  <si>
    <t>Rice County</t>
  </si>
  <si>
    <t>Stone County</t>
  </si>
  <si>
    <t>Otoe County</t>
  </si>
  <si>
    <t>Rogers County</t>
  </si>
  <si>
    <t>Ziebach County</t>
  </si>
  <si>
    <t>Obion County</t>
  </si>
  <si>
    <t>Washburn County</t>
  </si>
  <si>
    <t>San Lorenzo Municipio</t>
  </si>
  <si>
    <t>01131</t>
  </si>
  <si>
    <t>Winston County</t>
  </si>
  <si>
    <t>Gwinnett County</t>
  </si>
  <si>
    <t>Monona County</t>
  </si>
  <si>
    <t>Neosho County</t>
  </si>
  <si>
    <t>Letcher County</t>
  </si>
  <si>
    <t>Sunflower County</t>
  </si>
  <si>
    <t>Onslow County</t>
  </si>
  <si>
    <t>Overton County</t>
  </si>
  <si>
    <t>Eastland County</t>
  </si>
  <si>
    <t>Page County</t>
  </si>
  <si>
    <t>San Sebastian Municipio</t>
  </si>
  <si>
    <t>01133</t>
  </si>
  <si>
    <t>Sharp County</t>
  </si>
  <si>
    <t>Habersham County</t>
  </si>
  <si>
    <t>Ness County</t>
  </si>
  <si>
    <t>Oscoda County</t>
  </si>
  <si>
    <t>Roseau County</t>
  </si>
  <si>
    <t>Tallahatchie County</t>
  </si>
  <si>
    <t>Moniteau County</t>
  </si>
  <si>
    <t>Preble County</t>
  </si>
  <si>
    <t>Sequoyah County</t>
  </si>
  <si>
    <t>Ector County</t>
  </si>
  <si>
    <t>Patrick County</t>
  </si>
  <si>
    <t>Waukesha County</t>
  </si>
  <si>
    <t>Santa Isabel Municipio</t>
  </si>
  <si>
    <t>02013</t>
  </si>
  <si>
    <t>Ripley County</t>
  </si>
  <si>
    <t>Norton County</t>
  </si>
  <si>
    <t>St. Louis County</t>
  </si>
  <si>
    <t>Tate County</t>
  </si>
  <si>
    <t>Phelps County</t>
  </si>
  <si>
    <t>Pamlico County</t>
  </si>
  <si>
    <t>Stephens County</t>
  </si>
  <si>
    <t>Pickett County</t>
  </si>
  <si>
    <t>Pittsylvania County</t>
  </si>
  <si>
    <t>Waupaca County</t>
  </si>
  <si>
    <t>Toa Alta Municipio</t>
  </si>
  <si>
    <t>02016</t>
  </si>
  <si>
    <t>Moultrie County</t>
  </si>
  <si>
    <t>Rush County</t>
  </si>
  <si>
    <t>Muscatine County</t>
  </si>
  <si>
    <t>Tippah County</t>
  </si>
  <si>
    <t>Pasquotank County</t>
  </si>
  <si>
    <t>Texas County</t>
  </si>
  <si>
    <t>Powhatan County</t>
  </si>
  <si>
    <t>Waushara County</t>
  </si>
  <si>
    <t>Toa Baja Municipio</t>
  </si>
  <si>
    <t>02020</t>
  </si>
  <si>
    <t>Van Buren County</t>
  </si>
  <si>
    <t>Haralson County</t>
  </si>
  <si>
    <t>Ogle County</t>
  </si>
  <si>
    <t>St. Joseph County</t>
  </si>
  <si>
    <t>O'Brien County</t>
  </si>
  <si>
    <t>Osborne County</t>
  </si>
  <si>
    <t>Presque Isle County</t>
  </si>
  <si>
    <t>Sherburne County</t>
  </si>
  <si>
    <t>Tishomingo County</t>
  </si>
  <si>
    <t>Pender County</t>
  </si>
  <si>
    <t>Ross County</t>
  </si>
  <si>
    <t>Tillman County</t>
  </si>
  <si>
    <t>Prince Edward County</t>
  </si>
  <si>
    <t>Winnebago County</t>
  </si>
  <si>
    <t>Trujillo Alto Municipio</t>
  </si>
  <si>
    <t>02050</t>
  </si>
  <si>
    <t>Harris County</t>
  </si>
  <si>
    <t>Peoria County</t>
  </si>
  <si>
    <t>Roscommon County</t>
  </si>
  <si>
    <t>Sibley County</t>
  </si>
  <si>
    <t>Tunica County</t>
  </si>
  <si>
    <t>New Madrid County</t>
  </si>
  <si>
    <t>Perquimans County</t>
  </si>
  <si>
    <t>Sandusky County</t>
  </si>
  <si>
    <t>Tulsa County</t>
  </si>
  <si>
    <t>Rhea County</t>
  </si>
  <si>
    <t>Erath County</t>
  </si>
  <si>
    <t>Prince George County</t>
  </si>
  <si>
    <t>Utuado Municipio</t>
  </si>
  <si>
    <t>02060</t>
  </si>
  <si>
    <t>White County</t>
  </si>
  <si>
    <t>McCracken County</t>
  </si>
  <si>
    <t>Saginaw County</t>
  </si>
  <si>
    <t>Stearns County</t>
  </si>
  <si>
    <t>Red Willow County</t>
  </si>
  <si>
    <t>Person County</t>
  </si>
  <si>
    <t>Scioto County</t>
  </si>
  <si>
    <t>Wagoner County</t>
  </si>
  <si>
    <t>Falls County</t>
  </si>
  <si>
    <t>Prince William County</t>
  </si>
  <si>
    <t>Vega Alta Municipio</t>
  </si>
  <si>
    <t>02063</t>
  </si>
  <si>
    <t>Woodruff County</t>
  </si>
  <si>
    <t>Heard County</t>
  </si>
  <si>
    <t>Piatt County</t>
  </si>
  <si>
    <t>Spencer County</t>
  </si>
  <si>
    <t>Palo Alto County</t>
  </si>
  <si>
    <t>McCreary County</t>
  </si>
  <si>
    <t>Walthall County</t>
  </si>
  <si>
    <t>Nodaway County</t>
  </si>
  <si>
    <t>Richardson County</t>
  </si>
  <si>
    <t>Pitt County</t>
  </si>
  <si>
    <t>Robertson County</t>
  </si>
  <si>
    <t>Vega Baja Municipio</t>
  </si>
  <si>
    <t>02066</t>
  </si>
  <si>
    <t>Yell County</t>
  </si>
  <si>
    <t>Starke County</t>
  </si>
  <si>
    <t>Oregon County</t>
  </si>
  <si>
    <t>Washita County</t>
  </si>
  <si>
    <t>Rutherford County</t>
  </si>
  <si>
    <t>Rappahannock County</t>
  </si>
  <si>
    <t>Vieques Municipio</t>
  </si>
  <si>
    <t>02068</t>
  </si>
  <si>
    <t>Pratt County</t>
  </si>
  <si>
    <t>Sanilac County</t>
  </si>
  <si>
    <t>Swift County</t>
  </si>
  <si>
    <t>Woods County</t>
  </si>
  <si>
    <t>Fisher County</t>
  </si>
  <si>
    <t>Villalba Municipio</t>
  </si>
  <si>
    <t>02070</t>
  </si>
  <si>
    <t>Irwin County</t>
  </si>
  <si>
    <t>Rawlins County</t>
  </si>
  <si>
    <t>Magoffin County</t>
  </si>
  <si>
    <t>Schoolcraft County</t>
  </si>
  <si>
    <t>Ozark County</t>
  </si>
  <si>
    <t>Sarpy County</t>
  </si>
  <si>
    <t>Woodward County</t>
  </si>
  <si>
    <t>Sequatchie County</t>
  </si>
  <si>
    <t>Roanoke County</t>
  </si>
  <si>
    <t>Yabucoa Municipio</t>
  </si>
  <si>
    <t>02090</t>
  </si>
  <si>
    <t>Switzerland County</t>
  </si>
  <si>
    <t>Pottawattamie County</t>
  </si>
  <si>
    <t>Reno County</t>
  </si>
  <si>
    <t>Shiawassee County</t>
  </si>
  <si>
    <t>Traverse County</t>
  </si>
  <si>
    <t>Pemiscot County</t>
  </si>
  <si>
    <t>Saunders County</t>
  </si>
  <si>
    <t>Robeson County</t>
  </si>
  <si>
    <t>Trumbull County</t>
  </si>
  <si>
    <t>Foard County</t>
  </si>
  <si>
    <t>Rockbridge County</t>
  </si>
  <si>
    <t>Yauco Municipio</t>
  </si>
  <si>
    <t>02100</t>
  </si>
  <si>
    <t>Tippecanoe County</t>
  </si>
  <si>
    <t>Poweshiek County</t>
  </si>
  <si>
    <t>Republic County</t>
  </si>
  <si>
    <t>Tuscola County</t>
  </si>
  <si>
    <t>Wabasha County</t>
  </si>
  <si>
    <t>Wilkinson County</t>
  </si>
  <si>
    <t>Scotts Bluff County</t>
  </si>
  <si>
    <t>Tuscarawas County</t>
  </si>
  <si>
    <t>Fort Bend County</t>
  </si>
  <si>
    <t>02105</t>
  </si>
  <si>
    <t>Jeff Davis County</t>
  </si>
  <si>
    <t>Tipton County</t>
  </si>
  <si>
    <t>Ringgold County</t>
  </si>
  <si>
    <t>Wadena County</t>
  </si>
  <si>
    <t>Pettis County</t>
  </si>
  <si>
    <t>Seward County</t>
  </si>
  <si>
    <t>Rowan County</t>
  </si>
  <si>
    <t>02110</t>
  </si>
  <si>
    <t>Rock Island County</t>
  </si>
  <si>
    <t>Sac County</t>
  </si>
  <si>
    <t>Riley County</t>
  </si>
  <si>
    <t>Washtenaw County</t>
  </si>
  <si>
    <t>Waseca County</t>
  </si>
  <si>
    <t>Yalobusha County</t>
  </si>
  <si>
    <t>Van Wert County</t>
  </si>
  <si>
    <t>Stewart County</t>
  </si>
  <si>
    <t>Freestone County</t>
  </si>
  <si>
    <t>02122</t>
  </si>
  <si>
    <t>Jenkins County</t>
  </si>
  <si>
    <t>Vanderburgh County</t>
  </si>
  <si>
    <t>Rooks County</t>
  </si>
  <si>
    <t>Yazoo County</t>
  </si>
  <si>
    <t>Sampson County</t>
  </si>
  <si>
    <t>Vinton County</t>
  </si>
  <si>
    <t>Frio County</t>
  </si>
  <si>
    <t>Shenandoah County</t>
  </si>
  <si>
    <t>02130</t>
  </si>
  <si>
    <t>Vermillion County</t>
  </si>
  <si>
    <t>Menifee County</t>
  </si>
  <si>
    <t>Wexford County</t>
  </si>
  <si>
    <t>Watonwan County</t>
  </si>
  <si>
    <t>Scotland County</t>
  </si>
  <si>
    <t>Sumner County</t>
  </si>
  <si>
    <t>Gaines County</t>
  </si>
  <si>
    <t>Smyth County</t>
  </si>
  <si>
    <t>02150</t>
  </si>
  <si>
    <t>Sangamon County</t>
  </si>
  <si>
    <t>Vigo County</t>
  </si>
  <si>
    <t>Wilkin County</t>
  </si>
  <si>
    <t>Stanton County</t>
  </si>
  <si>
    <t>Stanly County</t>
  </si>
  <si>
    <t>Galveston County</t>
  </si>
  <si>
    <t>Southampton County</t>
  </si>
  <si>
    <t>02158</t>
  </si>
  <si>
    <t>Wabash County</t>
  </si>
  <si>
    <t>Story County</t>
  </si>
  <si>
    <t>Metcalfe County</t>
  </si>
  <si>
    <t>Winona County</t>
  </si>
  <si>
    <t>Thayer County</t>
  </si>
  <si>
    <t>Stokes County</t>
  </si>
  <si>
    <t>Trousdale County</t>
  </si>
  <si>
    <t>Garza County</t>
  </si>
  <si>
    <t>Spotsylvania County</t>
  </si>
  <si>
    <t>02164</t>
  </si>
  <si>
    <t>Lanier County</t>
  </si>
  <si>
    <t>Tama County</t>
  </si>
  <si>
    <t>Wright County</t>
  </si>
  <si>
    <t>Thomas County</t>
  </si>
  <si>
    <t>Surry County</t>
  </si>
  <si>
    <t>Unicoi County</t>
  </si>
  <si>
    <t>Gillespie County</t>
  </si>
  <si>
    <t>Stafford County</t>
  </si>
  <si>
    <t>02170</t>
  </si>
  <si>
    <t>Warrick County</t>
  </si>
  <si>
    <t>Yellow Medicine County</t>
  </si>
  <si>
    <t>Ralls County</t>
  </si>
  <si>
    <t>Swain County</t>
  </si>
  <si>
    <t>Glasscock County</t>
  </si>
  <si>
    <t>02180</t>
  </si>
  <si>
    <t>Transylvania County</t>
  </si>
  <si>
    <t>Wyandot County</t>
  </si>
  <si>
    <t>Goliad County</t>
  </si>
  <si>
    <t>02185</t>
  </si>
  <si>
    <t>Stephenson County</t>
  </si>
  <si>
    <t>Shawnee County</t>
  </si>
  <si>
    <t>Muhlenberg County</t>
  </si>
  <si>
    <t>Ray County</t>
  </si>
  <si>
    <t>Tyrrell County</t>
  </si>
  <si>
    <t>Gonzales County</t>
  </si>
  <si>
    <t>Tazewell County</t>
  </si>
  <si>
    <t>02188</t>
  </si>
  <si>
    <t>Wapello County</t>
  </si>
  <si>
    <t>Reynolds County</t>
  </si>
  <si>
    <t>02195</t>
  </si>
  <si>
    <t>Long County</t>
  </si>
  <si>
    <t>Vance County</t>
  </si>
  <si>
    <t>02198</t>
  </si>
  <si>
    <t>Vermilion County</t>
  </si>
  <si>
    <t>Whitley County</t>
  </si>
  <si>
    <t>St. Charles County</t>
  </si>
  <si>
    <t>Wake County</t>
  </si>
  <si>
    <t>Weakley County</t>
  </si>
  <si>
    <t>Gregg County</t>
  </si>
  <si>
    <t>02220</t>
  </si>
  <si>
    <t>Lumpkin County</t>
  </si>
  <si>
    <t>Oldham County</t>
  </si>
  <si>
    <t>Grimes County</t>
  </si>
  <si>
    <t>Wise County</t>
  </si>
  <si>
    <t>02230</t>
  </si>
  <si>
    <t>McDuffie County</t>
  </si>
  <si>
    <t>Ste. Genevieve County</t>
  </si>
  <si>
    <t>Williamson County</t>
  </si>
  <si>
    <t>Wythe County</t>
  </si>
  <si>
    <t>02240</t>
  </si>
  <si>
    <t>Owsley County</t>
  </si>
  <si>
    <t>St. Francois County</t>
  </si>
  <si>
    <t>Watauga County</t>
  </si>
  <si>
    <t>Wilson County</t>
  </si>
  <si>
    <t>02275</t>
  </si>
  <si>
    <t>Winneshiek County</t>
  </si>
  <si>
    <t>Alexandria city</t>
  </si>
  <si>
    <t>02282</t>
  </si>
  <si>
    <t>Woodbury County</t>
  </si>
  <si>
    <t>Wilkes County</t>
  </si>
  <si>
    <t>Bristol city</t>
  </si>
  <si>
    <t>02290</t>
  </si>
  <si>
    <t>Whiteside County</t>
  </si>
  <si>
    <t>Worth County</t>
  </si>
  <si>
    <t>Trego County</t>
  </si>
  <si>
    <t>Hansford County</t>
  </si>
  <si>
    <t>Buena Vista city</t>
  </si>
  <si>
    <t>04001</t>
  </si>
  <si>
    <t>Meriwether County</t>
  </si>
  <si>
    <t>Will County</t>
  </si>
  <si>
    <t>Wabaunsee County</t>
  </si>
  <si>
    <t>Yadkin County</t>
  </si>
  <si>
    <t>Charlottesville city</t>
  </si>
  <si>
    <t>04003</t>
  </si>
  <si>
    <t>Wallace County</t>
  </si>
  <si>
    <t>Yancey County</t>
  </si>
  <si>
    <t>Chesapeake city</t>
  </si>
  <si>
    <t>04005</t>
  </si>
  <si>
    <t>Shannon County</t>
  </si>
  <si>
    <t>Colonial Heights city</t>
  </si>
  <si>
    <t>04007</t>
  </si>
  <si>
    <t>Woodford County</t>
  </si>
  <si>
    <t>Wichita County</t>
  </si>
  <si>
    <t>Rockcastle County</t>
  </si>
  <si>
    <t>Covington city</t>
  </si>
  <si>
    <t>04009</t>
  </si>
  <si>
    <t>Stoddard County</t>
  </si>
  <si>
    <t>Hartley County</t>
  </si>
  <si>
    <t>Danville city</t>
  </si>
  <si>
    <t>04011</t>
  </si>
  <si>
    <t>Woodson County</t>
  </si>
  <si>
    <t>Emporia city</t>
  </si>
  <si>
    <t>04012</t>
  </si>
  <si>
    <t>Wyandotte County</t>
  </si>
  <si>
    <t>Hays County</t>
  </si>
  <si>
    <t>Fairfax city</t>
  </si>
  <si>
    <t>04013</t>
  </si>
  <si>
    <t>Muscogee County</t>
  </si>
  <si>
    <t>Taney County</t>
  </si>
  <si>
    <t>Hemphill County</t>
  </si>
  <si>
    <t>Falls Church city</t>
  </si>
  <si>
    <t>04015</t>
  </si>
  <si>
    <t>Franklin city</t>
  </si>
  <si>
    <t>04017</t>
  </si>
  <si>
    <t>Fredericksburg city</t>
  </si>
  <si>
    <t>04019</t>
  </si>
  <si>
    <t>Oglethorpe County</t>
  </si>
  <si>
    <t>Galax city</t>
  </si>
  <si>
    <t>04021</t>
  </si>
  <si>
    <t>Hockley County</t>
  </si>
  <si>
    <t>Hampton city</t>
  </si>
  <si>
    <t>04023</t>
  </si>
  <si>
    <t>Peach County</t>
  </si>
  <si>
    <t>Trigg County</t>
  </si>
  <si>
    <t>Hood County</t>
  </si>
  <si>
    <t>Harrisonburg city</t>
  </si>
  <si>
    <t>04025</t>
  </si>
  <si>
    <t>Trimble County</t>
  </si>
  <si>
    <t>Hopewell city</t>
  </si>
  <si>
    <t>04027</t>
  </si>
  <si>
    <t>Lexington city</t>
  </si>
  <si>
    <t>05001</t>
  </si>
  <si>
    <t>Lynchburg city</t>
  </si>
  <si>
    <t>05003</t>
  </si>
  <si>
    <t>St. Louis city</t>
  </si>
  <si>
    <t>Hudspeth County</t>
  </si>
  <si>
    <t>Manassas city</t>
  </si>
  <si>
    <t>05005</t>
  </si>
  <si>
    <t>Hunt County</t>
  </si>
  <si>
    <t>Manassas Park city</t>
  </si>
  <si>
    <t>05007</t>
  </si>
  <si>
    <t>Martinsville city</t>
  </si>
  <si>
    <t>05009</t>
  </si>
  <si>
    <t>Irion County</t>
  </si>
  <si>
    <t>Newport News city</t>
  </si>
  <si>
    <t>05011</t>
  </si>
  <si>
    <t>Rabun County</t>
  </si>
  <si>
    <t>Wolfe County</t>
  </si>
  <si>
    <t>Jack County</t>
  </si>
  <si>
    <t>Norfolk city</t>
  </si>
  <si>
    <t>05013</t>
  </si>
  <si>
    <t>Norton city</t>
  </si>
  <si>
    <t>05015</t>
  </si>
  <si>
    <t>Petersburg city</t>
  </si>
  <si>
    <t>05017</t>
  </si>
  <si>
    <t>Rockdale County</t>
  </si>
  <si>
    <t>Poquoson city</t>
  </si>
  <si>
    <t>05019</t>
  </si>
  <si>
    <t>Schley County</t>
  </si>
  <si>
    <t>Portsmouth city</t>
  </si>
  <si>
    <t>05021</t>
  </si>
  <si>
    <t>Screven County</t>
  </si>
  <si>
    <t>Jim Hogg County</t>
  </si>
  <si>
    <t>Radford city</t>
  </si>
  <si>
    <t>05023</t>
  </si>
  <si>
    <t>Jim Wells County</t>
  </si>
  <si>
    <t>Richmond city</t>
  </si>
  <si>
    <t>05025</t>
  </si>
  <si>
    <t>Spalding County</t>
  </si>
  <si>
    <t>Roanoke city</t>
  </si>
  <si>
    <t>05027</t>
  </si>
  <si>
    <t>Salem city</t>
  </si>
  <si>
    <t>05029</t>
  </si>
  <si>
    <t>Karnes County</t>
  </si>
  <si>
    <t>Staunton city</t>
  </si>
  <si>
    <t>05031</t>
  </si>
  <si>
    <t>Kaufman County</t>
  </si>
  <si>
    <t>Suffolk city</t>
  </si>
  <si>
    <t>05033</t>
  </si>
  <si>
    <t>Virginia Beach city</t>
  </si>
  <si>
    <t>05035</t>
  </si>
  <si>
    <t>Taliaferro County</t>
  </si>
  <si>
    <t>Kenedy County</t>
  </si>
  <si>
    <t>Waynesboro city</t>
  </si>
  <si>
    <t>05037</t>
  </si>
  <si>
    <t>Tattnall County</t>
  </si>
  <si>
    <t>Williamsburg city</t>
  </si>
  <si>
    <t>05039</t>
  </si>
  <si>
    <t>Kerr County</t>
  </si>
  <si>
    <t>Winchester city</t>
  </si>
  <si>
    <t>05041</t>
  </si>
  <si>
    <t>Telfair County</t>
  </si>
  <si>
    <t>Kimble County</t>
  </si>
  <si>
    <t>05043</t>
  </si>
  <si>
    <t>Terrell County</t>
  </si>
  <si>
    <t>05045</t>
  </si>
  <si>
    <t>Kinney County</t>
  </si>
  <si>
    <t>05047</t>
  </si>
  <si>
    <t>Tift County</t>
  </si>
  <si>
    <t>Kleberg County</t>
  </si>
  <si>
    <t>05049</t>
  </si>
  <si>
    <t>Toombs County</t>
  </si>
  <si>
    <t>05051</t>
  </si>
  <si>
    <t>Towns County</t>
  </si>
  <si>
    <t>05053</t>
  </si>
  <si>
    <t>Treutlen County</t>
  </si>
  <si>
    <t>Lamb County</t>
  </si>
  <si>
    <t>05055</t>
  </si>
  <si>
    <t>Troup County</t>
  </si>
  <si>
    <t>Lampasas County</t>
  </si>
  <si>
    <t>05057</t>
  </si>
  <si>
    <t>La Salle County</t>
  </si>
  <si>
    <t>05059</t>
  </si>
  <si>
    <t>Twiggs County</t>
  </si>
  <si>
    <t>Lavaca County</t>
  </si>
  <si>
    <t>05061</t>
  </si>
  <si>
    <t>05063</t>
  </si>
  <si>
    <t>Upson County</t>
  </si>
  <si>
    <t>05065</t>
  </si>
  <si>
    <t>05067</t>
  </si>
  <si>
    <t>05069</t>
  </si>
  <si>
    <t>Ware County</t>
  </si>
  <si>
    <t>Lipscomb County</t>
  </si>
  <si>
    <t>05071</t>
  </si>
  <si>
    <t>Live Oak County</t>
  </si>
  <si>
    <t>05073</t>
  </si>
  <si>
    <t>Llano County</t>
  </si>
  <si>
    <t>05075</t>
  </si>
  <si>
    <t>Loving County</t>
  </si>
  <si>
    <t>05077</t>
  </si>
  <si>
    <t>Lubbock County</t>
  </si>
  <si>
    <t>05079</t>
  </si>
  <si>
    <t>Lynn County</t>
  </si>
  <si>
    <t>05081</t>
  </si>
  <si>
    <t>McCulloch County</t>
  </si>
  <si>
    <t>05083</t>
  </si>
  <si>
    <t>Whitfield County</t>
  </si>
  <si>
    <t>McLennan County</t>
  </si>
  <si>
    <t>05085</t>
  </si>
  <si>
    <t>McMullen County</t>
  </si>
  <si>
    <t>05087</t>
  </si>
  <si>
    <t>05089</t>
  </si>
  <si>
    <t>05091</t>
  </si>
  <si>
    <t>05093</t>
  </si>
  <si>
    <t>05095</t>
  </si>
  <si>
    <t>Matagorda County</t>
  </si>
  <si>
    <t>05097</t>
  </si>
  <si>
    <t>Maverick County</t>
  </si>
  <si>
    <t>05099</t>
  </si>
  <si>
    <t>05101</t>
  </si>
  <si>
    <t>05103</t>
  </si>
  <si>
    <t>05105</t>
  </si>
  <si>
    <t>Milam County</t>
  </si>
  <si>
    <t>05107</t>
  </si>
  <si>
    <t>05109</t>
  </si>
  <si>
    <t>05111</t>
  </si>
  <si>
    <t>Montague County</t>
  </si>
  <si>
    <t>05113</t>
  </si>
  <si>
    <t>05115</t>
  </si>
  <si>
    <t>05117</t>
  </si>
  <si>
    <t>05119</t>
  </si>
  <si>
    <t>Motley County</t>
  </si>
  <si>
    <t>05121</t>
  </si>
  <si>
    <t>Nacogdoches County</t>
  </si>
  <si>
    <t>05123</t>
  </si>
  <si>
    <t>Navarro County</t>
  </si>
  <si>
    <t>05125</t>
  </si>
  <si>
    <t>05127</t>
  </si>
  <si>
    <t>Nolan County</t>
  </si>
  <si>
    <t>05129</t>
  </si>
  <si>
    <t>Nueces County</t>
  </si>
  <si>
    <t>05131</t>
  </si>
  <si>
    <t>Ochiltree County</t>
  </si>
  <si>
    <t>05133</t>
  </si>
  <si>
    <t>05135</t>
  </si>
  <si>
    <t>05137</t>
  </si>
  <si>
    <t>Palo Pinto County</t>
  </si>
  <si>
    <t>05139</t>
  </si>
  <si>
    <t>05141</t>
  </si>
  <si>
    <t>Parker County</t>
  </si>
  <si>
    <t>05143</t>
  </si>
  <si>
    <t>Parmer County</t>
  </si>
  <si>
    <t>05145</t>
  </si>
  <si>
    <t>Pecos County</t>
  </si>
  <si>
    <t>05147</t>
  </si>
  <si>
    <t>05149</t>
  </si>
  <si>
    <t>06001</t>
  </si>
  <si>
    <t>Presidio County</t>
  </si>
  <si>
    <t>06003</t>
  </si>
  <si>
    <t>Rains County</t>
  </si>
  <si>
    <t>06005</t>
  </si>
  <si>
    <t>Randall County</t>
  </si>
  <si>
    <t>06007</t>
  </si>
  <si>
    <t>Reagan County</t>
  </si>
  <si>
    <t>06009</t>
  </si>
  <si>
    <t>Real County</t>
  </si>
  <si>
    <t>06011</t>
  </si>
  <si>
    <t>Red River County</t>
  </si>
  <si>
    <t>06013</t>
  </si>
  <si>
    <t>Reeves County</t>
  </si>
  <si>
    <t>06015</t>
  </si>
  <si>
    <t>Refugio County</t>
  </si>
  <si>
    <t>06017</t>
  </si>
  <si>
    <t>06019</t>
  </si>
  <si>
    <t>06021</t>
  </si>
  <si>
    <t>Rockwall County</t>
  </si>
  <si>
    <t>06023</t>
  </si>
  <si>
    <t>Runnels County</t>
  </si>
  <si>
    <t>06025</t>
  </si>
  <si>
    <t>06027</t>
  </si>
  <si>
    <t>Sabine County</t>
  </si>
  <si>
    <t>06029</t>
  </si>
  <si>
    <t>San Augustine County</t>
  </si>
  <si>
    <t>06031</t>
  </si>
  <si>
    <t>San Jacinto County</t>
  </si>
  <si>
    <t>06033</t>
  </si>
  <si>
    <t>San Patricio County</t>
  </si>
  <si>
    <t>06035</t>
  </si>
  <si>
    <t>San Saba County</t>
  </si>
  <si>
    <t>06037</t>
  </si>
  <si>
    <t>Schleicher County</t>
  </si>
  <si>
    <t>06039</t>
  </si>
  <si>
    <t>Scurry County</t>
  </si>
  <si>
    <t>06041</t>
  </si>
  <si>
    <t>Shackelford County</t>
  </si>
  <si>
    <t>06043</t>
  </si>
  <si>
    <t>06045</t>
  </si>
  <si>
    <t>06047</t>
  </si>
  <si>
    <t>06049</t>
  </si>
  <si>
    <t>Somervell County</t>
  </si>
  <si>
    <t>06051</t>
  </si>
  <si>
    <t>Starr County</t>
  </si>
  <si>
    <t>06053</t>
  </si>
  <si>
    <t>06055</t>
  </si>
  <si>
    <t>Sterling County</t>
  </si>
  <si>
    <t>06057</t>
  </si>
  <si>
    <t>Stonewall County</t>
  </si>
  <si>
    <t>06059</t>
  </si>
  <si>
    <t>Sutton County</t>
  </si>
  <si>
    <t>06061</t>
  </si>
  <si>
    <t>Swisher County</t>
  </si>
  <si>
    <t>06063</t>
  </si>
  <si>
    <t>Tarrant County</t>
  </si>
  <si>
    <t>06065</t>
  </si>
  <si>
    <t>06067</t>
  </si>
  <si>
    <t>06069</t>
  </si>
  <si>
    <t>Terry County</t>
  </si>
  <si>
    <t>06071</t>
  </si>
  <si>
    <t>Throckmorton County</t>
  </si>
  <si>
    <t>06073</t>
  </si>
  <si>
    <t>Titus County</t>
  </si>
  <si>
    <t>06075</t>
  </si>
  <si>
    <t>Tom Green County</t>
  </si>
  <si>
    <t>06077</t>
  </si>
  <si>
    <t>Travis County</t>
  </si>
  <si>
    <t>06079</t>
  </si>
  <si>
    <t>06081</t>
  </si>
  <si>
    <t>06083</t>
  </si>
  <si>
    <t>06085</t>
  </si>
  <si>
    <t>Upton County</t>
  </si>
  <si>
    <t>06087</t>
  </si>
  <si>
    <t>Uvalde County</t>
  </si>
  <si>
    <t>06089</t>
  </si>
  <si>
    <t>Val Verde County</t>
  </si>
  <si>
    <t>06091</t>
  </si>
  <si>
    <t>Van Zandt County</t>
  </si>
  <si>
    <t>06093</t>
  </si>
  <si>
    <t>Victoria County</t>
  </si>
  <si>
    <t>06095</t>
  </si>
  <si>
    <t>06097</t>
  </si>
  <si>
    <t>Waller County</t>
  </si>
  <si>
    <t>06099</t>
  </si>
  <si>
    <t>06101</t>
  </si>
  <si>
    <t>06103</t>
  </si>
  <si>
    <t>Webb County</t>
  </si>
  <si>
    <t>06105</t>
  </si>
  <si>
    <t>Wharton County</t>
  </si>
  <si>
    <t>06107</t>
  </si>
  <si>
    <t>06109</t>
  </si>
  <si>
    <t>06111</t>
  </si>
  <si>
    <t>Wilbarger County</t>
  </si>
  <si>
    <t>06113</t>
  </si>
  <si>
    <t>Willacy County</t>
  </si>
  <si>
    <t>06115</t>
  </si>
  <si>
    <t>08001</t>
  </si>
  <si>
    <t>08003</t>
  </si>
  <si>
    <t>Winkler County</t>
  </si>
  <si>
    <t>08005</t>
  </si>
  <si>
    <t>08007</t>
  </si>
  <si>
    <t>08009</t>
  </si>
  <si>
    <t>Yoakum County</t>
  </si>
  <si>
    <t>08011</t>
  </si>
  <si>
    <t>Young County</t>
  </si>
  <si>
    <t>08013</t>
  </si>
  <si>
    <t>Zapata County</t>
  </si>
  <si>
    <t>08014</t>
  </si>
  <si>
    <t>Zavala County</t>
  </si>
  <si>
    <t>08015</t>
  </si>
  <si>
    <t>08017</t>
  </si>
  <si>
    <t>08019</t>
  </si>
  <si>
    <t>08021</t>
  </si>
  <si>
    <t>08023</t>
  </si>
  <si>
    <t>08025</t>
  </si>
  <si>
    <t>08027</t>
  </si>
  <si>
    <t>08029</t>
  </si>
  <si>
    <t>08031</t>
  </si>
  <si>
    <t>08033</t>
  </si>
  <si>
    <t>08035</t>
  </si>
  <si>
    <t>08037</t>
  </si>
  <si>
    <t>08039</t>
  </si>
  <si>
    <t>08041</t>
  </si>
  <si>
    <t>08043</t>
  </si>
  <si>
    <t>08045</t>
  </si>
  <si>
    <t>08047</t>
  </si>
  <si>
    <t>08049</t>
  </si>
  <si>
    <t>08051</t>
  </si>
  <si>
    <t>08053</t>
  </si>
  <si>
    <t>08055</t>
  </si>
  <si>
    <t>08057</t>
  </si>
  <si>
    <t>08059</t>
  </si>
  <si>
    <t>08061</t>
  </si>
  <si>
    <t>08063</t>
  </si>
  <si>
    <t>08065</t>
  </si>
  <si>
    <t>08067</t>
  </si>
  <si>
    <t>08069</t>
  </si>
  <si>
    <t>08071</t>
  </si>
  <si>
    <t>08073</t>
  </si>
  <si>
    <t>08075</t>
  </si>
  <si>
    <t>08077</t>
  </si>
  <si>
    <t>08079</t>
  </si>
  <si>
    <t>08081</t>
  </si>
  <si>
    <t>08083</t>
  </si>
  <si>
    <t>08085</t>
  </si>
  <si>
    <t>08087</t>
  </si>
  <si>
    <t>08089</t>
  </si>
  <si>
    <t>08091</t>
  </si>
  <si>
    <t>08093</t>
  </si>
  <si>
    <t>08095</t>
  </si>
  <si>
    <t>08097</t>
  </si>
  <si>
    <t>08099</t>
  </si>
  <si>
    <t>08101</t>
  </si>
  <si>
    <t>08103</t>
  </si>
  <si>
    <t>08105</t>
  </si>
  <si>
    <t>08107</t>
  </si>
  <si>
    <t>08109</t>
  </si>
  <si>
    <t>08111</t>
  </si>
  <si>
    <t>08113</t>
  </si>
  <si>
    <t>08115</t>
  </si>
  <si>
    <t>08117</t>
  </si>
  <si>
    <t>08119</t>
  </si>
  <si>
    <t>08121</t>
  </si>
  <si>
    <t>08123</t>
  </si>
  <si>
    <t>08125</t>
  </si>
  <si>
    <t>09110</t>
  </si>
  <si>
    <t>09120</t>
  </si>
  <si>
    <t>09130</t>
  </si>
  <si>
    <t>09140</t>
  </si>
  <si>
    <t>09150</t>
  </si>
  <si>
    <t>09160</t>
  </si>
  <si>
    <t>09170</t>
  </si>
  <si>
    <t>09180</t>
  </si>
  <si>
    <t>09190</t>
  </si>
  <si>
    <t>10001</t>
  </si>
  <si>
    <t>10003</t>
  </si>
  <si>
    <t>10005</t>
  </si>
  <si>
    <t>11001</t>
  </si>
  <si>
    <t>12001</t>
  </si>
  <si>
    <t>12003</t>
  </si>
  <si>
    <t>12005</t>
  </si>
  <si>
    <t>12007</t>
  </si>
  <si>
    <t>12009</t>
  </si>
  <si>
    <t>12011</t>
  </si>
  <si>
    <t>12013</t>
  </si>
  <si>
    <t>12015</t>
  </si>
  <si>
    <t>12017</t>
  </si>
  <si>
    <t>12019</t>
  </si>
  <si>
    <t>12021</t>
  </si>
  <si>
    <t>12023</t>
  </si>
  <si>
    <t>12027</t>
  </si>
  <si>
    <t>12029</t>
  </si>
  <si>
    <t>12031</t>
  </si>
  <si>
    <t>12033</t>
  </si>
  <si>
    <t>12035</t>
  </si>
  <si>
    <t>12037</t>
  </si>
  <si>
    <t>12039</t>
  </si>
  <si>
    <t>12041</t>
  </si>
  <si>
    <t>12043</t>
  </si>
  <si>
    <t>12045</t>
  </si>
  <si>
    <t>12047</t>
  </si>
  <si>
    <t>12049</t>
  </si>
  <si>
    <t>12051</t>
  </si>
  <si>
    <t>12053</t>
  </si>
  <si>
    <t>12055</t>
  </si>
  <si>
    <t>12057</t>
  </si>
  <si>
    <t>12059</t>
  </si>
  <si>
    <t>12061</t>
  </si>
  <si>
    <t>12063</t>
  </si>
  <si>
    <t>12065</t>
  </si>
  <si>
    <t>12067</t>
  </si>
  <si>
    <t>12069</t>
  </si>
  <si>
    <t>12071</t>
  </si>
  <si>
    <t>12073</t>
  </si>
  <si>
    <t>12075</t>
  </si>
  <si>
    <t>12077</t>
  </si>
  <si>
    <t>12079</t>
  </si>
  <si>
    <t>12081</t>
  </si>
  <si>
    <t>12083</t>
  </si>
  <si>
    <t>12085</t>
  </si>
  <si>
    <t>12086</t>
  </si>
  <si>
    <t>12087</t>
  </si>
  <si>
    <t>12089</t>
  </si>
  <si>
    <t>12091</t>
  </si>
  <si>
    <t>12093</t>
  </si>
  <si>
    <t>12095</t>
  </si>
  <si>
    <t>12097</t>
  </si>
  <si>
    <t>12099</t>
  </si>
  <si>
    <t>12101</t>
  </si>
  <si>
    <t>12103</t>
  </si>
  <si>
    <t>12105</t>
  </si>
  <si>
    <t>12107</t>
  </si>
  <si>
    <t>12109</t>
  </si>
  <si>
    <t>12111</t>
  </si>
  <si>
    <t>12113</t>
  </si>
  <si>
    <t>12115</t>
  </si>
  <si>
    <t>12117</t>
  </si>
  <si>
    <t>12119</t>
  </si>
  <si>
    <t>12121</t>
  </si>
  <si>
    <t>12123</t>
  </si>
  <si>
    <t>12125</t>
  </si>
  <si>
    <t>12127</t>
  </si>
  <si>
    <t>12129</t>
  </si>
  <si>
    <t>12131</t>
  </si>
  <si>
    <t>12133</t>
  </si>
  <si>
    <t>13001</t>
  </si>
  <si>
    <t>13003</t>
  </si>
  <si>
    <t>13005</t>
  </si>
  <si>
    <t>13007</t>
  </si>
  <si>
    <t>13009</t>
  </si>
  <si>
    <t>13011</t>
  </si>
  <si>
    <t>13013</t>
  </si>
  <si>
    <t>13015</t>
  </si>
  <si>
    <t>13017</t>
  </si>
  <si>
    <t>13019</t>
  </si>
  <si>
    <t>13021</t>
  </si>
  <si>
    <t>13023</t>
  </si>
  <si>
    <t>13025</t>
  </si>
  <si>
    <t>13027</t>
  </si>
  <si>
    <t>13029</t>
  </si>
  <si>
    <t>13031</t>
  </si>
  <si>
    <t>13033</t>
  </si>
  <si>
    <t>13035</t>
  </si>
  <si>
    <t>13037</t>
  </si>
  <si>
    <t>13039</t>
  </si>
  <si>
    <t>13043</t>
  </si>
  <si>
    <t>13045</t>
  </si>
  <si>
    <t>13047</t>
  </si>
  <si>
    <t>13049</t>
  </si>
  <si>
    <t>13051</t>
  </si>
  <si>
    <t>13053</t>
  </si>
  <si>
    <t>13055</t>
  </si>
  <si>
    <t>13057</t>
  </si>
  <si>
    <t>13059</t>
  </si>
  <si>
    <t>13061</t>
  </si>
  <si>
    <t>13063</t>
  </si>
  <si>
    <t>13065</t>
  </si>
  <si>
    <t>13067</t>
  </si>
  <si>
    <t>13069</t>
  </si>
  <si>
    <t>13071</t>
  </si>
  <si>
    <t>13073</t>
  </si>
  <si>
    <t>13075</t>
  </si>
  <si>
    <t>13077</t>
  </si>
  <si>
    <t>13079</t>
  </si>
  <si>
    <t>13081</t>
  </si>
  <si>
    <t>13083</t>
  </si>
  <si>
    <t>13085</t>
  </si>
  <si>
    <t>13087</t>
  </si>
  <si>
    <t>13089</t>
  </si>
  <si>
    <t>13091</t>
  </si>
  <si>
    <t>13093</t>
  </si>
  <si>
    <t>13095</t>
  </si>
  <si>
    <t>13097</t>
  </si>
  <si>
    <t>13099</t>
  </si>
  <si>
    <t>13101</t>
  </si>
  <si>
    <t>13103</t>
  </si>
  <si>
    <t>13105</t>
  </si>
  <si>
    <t>13107</t>
  </si>
  <si>
    <t>13109</t>
  </si>
  <si>
    <t>13111</t>
  </si>
  <si>
    <t>13113</t>
  </si>
  <si>
    <t>13115</t>
  </si>
  <si>
    <t>13117</t>
  </si>
  <si>
    <t>13119</t>
  </si>
  <si>
    <t>13121</t>
  </si>
  <si>
    <t>13123</t>
  </si>
  <si>
    <t>13125</t>
  </si>
  <si>
    <t>13127</t>
  </si>
  <si>
    <t>13129</t>
  </si>
  <si>
    <t>13131</t>
  </si>
  <si>
    <t>13133</t>
  </si>
  <si>
    <t>13135</t>
  </si>
  <si>
    <t>13137</t>
  </si>
  <si>
    <t>13139</t>
  </si>
  <si>
    <t>13141</t>
  </si>
  <si>
    <t>13143</t>
  </si>
  <si>
    <t>13145</t>
  </si>
  <si>
    <t>13147</t>
  </si>
  <si>
    <t>13149</t>
  </si>
  <si>
    <t>13151</t>
  </si>
  <si>
    <t>13153</t>
  </si>
  <si>
    <t>13155</t>
  </si>
  <si>
    <t>13157</t>
  </si>
  <si>
    <t>13159</t>
  </si>
  <si>
    <t>13161</t>
  </si>
  <si>
    <t>13163</t>
  </si>
  <si>
    <t>13165</t>
  </si>
  <si>
    <t>13167</t>
  </si>
  <si>
    <t>13169</t>
  </si>
  <si>
    <t>13171</t>
  </si>
  <si>
    <t>13173</t>
  </si>
  <si>
    <t>13175</t>
  </si>
  <si>
    <t>13177</t>
  </si>
  <si>
    <t>13179</t>
  </si>
  <si>
    <t>13181</t>
  </si>
  <si>
    <t>13183</t>
  </si>
  <si>
    <t>13185</t>
  </si>
  <si>
    <t>13187</t>
  </si>
  <si>
    <t>13189</t>
  </si>
  <si>
    <t>13191</t>
  </si>
  <si>
    <t>13193</t>
  </si>
  <si>
    <t>13195</t>
  </si>
  <si>
    <t>13197</t>
  </si>
  <si>
    <t>13199</t>
  </si>
  <si>
    <t>13201</t>
  </si>
  <si>
    <t>13205</t>
  </si>
  <si>
    <t>13207</t>
  </si>
  <si>
    <t>13209</t>
  </si>
  <si>
    <t>13211</t>
  </si>
  <si>
    <t>13213</t>
  </si>
  <si>
    <t>13215</t>
  </si>
  <si>
    <t>13217</t>
  </si>
  <si>
    <t>13219</t>
  </si>
  <si>
    <t>13221</t>
  </si>
  <si>
    <t>13223</t>
  </si>
  <si>
    <t>13225</t>
  </si>
  <si>
    <t>13227</t>
  </si>
  <si>
    <t>13229</t>
  </si>
  <si>
    <t>13231</t>
  </si>
  <si>
    <t>13233</t>
  </si>
  <si>
    <t>13235</t>
  </si>
  <si>
    <t>13237</t>
  </si>
  <si>
    <t>13239</t>
  </si>
  <si>
    <t>13241</t>
  </si>
  <si>
    <t>13243</t>
  </si>
  <si>
    <t>13245</t>
  </si>
  <si>
    <t>13247</t>
  </si>
  <si>
    <t>13249</t>
  </si>
  <si>
    <t>13251</t>
  </si>
  <si>
    <t>13253</t>
  </si>
  <si>
    <t>13255</t>
  </si>
  <si>
    <t>13257</t>
  </si>
  <si>
    <t>13259</t>
  </si>
  <si>
    <t>13261</t>
  </si>
  <si>
    <t>13263</t>
  </si>
  <si>
    <t>13265</t>
  </si>
  <si>
    <t>13267</t>
  </si>
  <si>
    <t>13269</t>
  </si>
  <si>
    <t>13271</t>
  </si>
  <si>
    <t>13273</t>
  </si>
  <si>
    <t>13275</t>
  </si>
  <si>
    <t>13277</t>
  </si>
  <si>
    <t>13279</t>
  </si>
  <si>
    <t>13281</t>
  </si>
  <si>
    <t>13283</t>
  </si>
  <si>
    <t>13285</t>
  </si>
  <si>
    <t>13287</t>
  </si>
  <si>
    <t>13289</t>
  </si>
  <si>
    <t>13291</t>
  </si>
  <si>
    <t>13293</t>
  </si>
  <si>
    <t>13295</t>
  </si>
  <si>
    <t>13297</t>
  </si>
  <si>
    <t>13299</t>
  </si>
  <si>
    <t>13301</t>
  </si>
  <si>
    <t>13303</t>
  </si>
  <si>
    <t>13305</t>
  </si>
  <si>
    <t>13307</t>
  </si>
  <si>
    <t>13309</t>
  </si>
  <si>
    <t>13311</t>
  </si>
  <si>
    <t>13313</t>
  </si>
  <si>
    <t>13315</t>
  </si>
  <si>
    <t>13317</t>
  </si>
  <si>
    <t>13319</t>
  </si>
  <si>
    <t>13321</t>
  </si>
  <si>
    <t>15001</t>
  </si>
  <si>
    <t>15003</t>
  </si>
  <si>
    <t>15005</t>
  </si>
  <si>
    <t>15007</t>
  </si>
  <si>
    <t>15009</t>
  </si>
  <si>
    <t>16001</t>
  </si>
  <si>
    <t>16003</t>
  </si>
  <si>
    <t>16005</t>
  </si>
  <si>
    <t>16007</t>
  </si>
  <si>
    <t>16009</t>
  </si>
  <si>
    <t>16011</t>
  </si>
  <si>
    <t>16013</t>
  </si>
  <si>
    <t>16015</t>
  </si>
  <si>
    <t>16017</t>
  </si>
  <si>
    <t>16019</t>
  </si>
  <si>
    <t>16021</t>
  </si>
  <si>
    <t>16023</t>
  </si>
  <si>
    <t>16025</t>
  </si>
  <si>
    <t>16027</t>
  </si>
  <si>
    <t>16029</t>
  </si>
  <si>
    <t>16031</t>
  </si>
  <si>
    <t>16033</t>
  </si>
  <si>
    <t>16035</t>
  </si>
  <si>
    <t>16037</t>
  </si>
  <si>
    <t>16039</t>
  </si>
  <si>
    <t>16041</t>
  </si>
  <si>
    <t>16043</t>
  </si>
  <si>
    <t>16045</t>
  </si>
  <si>
    <t>16047</t>
  </si>
  <si>
    <t>16049</t>
  </si>
  <si>
    <t>16051</t>
  </si>
  <si>
    <t>16053</t>
  </si>
  <si>
    <t>16055</t>
  </si>
  <si>
    <t>16057</t>
  </si>
  <si>
    <t>16059</t>
  </si>
  <si>
    <t>16061</t>
  </si>
  <si>
    <t>16063</t>
  </si>
  <si>
    <t>16065</t>
  </si>
  <si>
    <t>16067</t>
  </si>
  <si>
    <t>16069</t>
  </si>
  <si>
    <t>16071</t>
  </si>
  <si>
    <t>16073</t>
  </si>
  <si>
    <t>16075</t>
  </si>
  <si>
    <t>16077</t>
  </si>
  <si>
    <t>16079</t>
  </si>
  <si>
    <t>16081</t>
  </si>
  <si>
    <t>16083</t>
  </si>
  <si>
    <t>16085</t>
  </si>
  <si>
    <t>16087</t>
  </si>
  <si>
    <t>17001</t>
  </si>
  <si>
    <t>17003</t>
  </si>
  <si>
    <t>17005</t>
  </si>
  <si>
    <t>17007</t>
  </si>
  <si>
    <t>17009</t>
  </si>
  <si>
    <t>17011</t>
  </si>
  <si>
    <t>17013</t>
  </si>
  <si>
    <t>17015</t>
  </si>
  <si>
    <t>17017</t>
  </si>
  <si>
    <t>17019</t>
  </si>
  <si>
    <t>17021</t>
  </si>
  <si>
    <t>17023</t>
  </si>
  <si>
    <t>17025</t>
  </si>
  <si>
    <t>17027</t>
  </si>
  <si>
    <t>17029</t>
  </si>
  <si>
    <t>17031</t>
  </si>
  <si>
    <t>17033</t>
  </si>
  <si>
    <t>17035</t>
  </si>
  <si>
    <t>17037</t>
  </si>
  <si>
    <t>17039</t>
  </si>
  <si>
    <t>17041</t>
  </si>
  <si>
    <t>17043</t>
  </si>
  <si>
    <t>17045</t>
  </si>
  <si>
    <t>17047</t>
  </si>
  <si>
    <t>17049</t>
  </si>
  <si>
    <t>17051</t>
  </si>
  <si>
    <t>17053</t>
  </si>
  <si>
    <t>17055</t>
  </si>
  <si>
    <t>17057</t>
  </si>
  <si>
    <t>17059</t>
  </si>
  <si>
    <t>17061</t>
  </si>
  <si>
    <t>17063</t>
  </si>
  <si>
    <t>17065</t>
  </si>
  <si>
    <t>17067</t>
  </si>
  <si>
    <t>17069</t>
  </si>
  <si>
    <t>17071</t>
  </si>
  <si>
    <t>17073</t>
  </si>
  <si>
    <t>17075</t>
  </si>
  <si>
    <t>17077</t>
  </si>
  <si>
    <t>17079</t>
  </si>
  <si>
    <t>17081</t>
  </si>
  <si>
    <t>17083</t>
  </si>
  <si>
    <t>17085</t>
  </si>
  <si>
    <t>17087</t>
  </si>
  <si>
    <t>17089</t>
  </si>
  <si>
    <t>17091</t>
  </si>
  <si>
    <t>17093</t>
  </si>
  <si>
    <t>17095</t>
  </si>
  <si>
    <t>17097</t>
  </si>
  <si>
    <t>17099</t>
  </si>
  <si>
    <t>17101</t>
  </si>
  <si>
    <t>17103</t>
  </si>
  <si>
    <t>17105</t>
  </si>
  <si>
    <t>17107</t>
  </si>
  <si>
    <t>17109</t>
  </si>
  <si>
    <t>17111</t>
  </si>
  <si>
    <t>17113</t>
  </si>
  <si>
    <t>17115</t>
  </si>
  <si>
    <t>17117</t>
  </si>
  <si>
    <t>17119</t>
  </si>
  <si>
    <t>17121</t>
  </si>
  <si>
    <t>17123</t>
  </si>
  <si>
    <t>17125</t>
  </si>
  <si>
    <t>17127</t>
  </si>
  <si>
    <t>17129</t>
  </si>
  <si>
    <t>17131</t>
  </si>
  <si>
    <t>17133</t>
  </si>
  <si>
    <t>17135</t>
  </si>
  <si>
    <t>17137</t>
  </si>
  <si>
    <t>17139</t>
  </si>
  <si>
    <t>17141</t>
  </si>
  <si>
    <t>17143</t>
  </si>
  <si>
    <t>17145</t>
  </si>
  <si>
    <t>17147</t>
  </si>
  <si>
    <t>17149</t>
  </si>
  <si>
    <t>17151</t>
  </si>
  <si>
    <t>17153</t>
  </si>
  <si>
    <t>17155</t>
  </si>
  <si>
    <t>17157</t>
  </si>
  <si>
    <t>17159</t>
  </si>
  <si>
    <t>17161</t>
  </si>
  <si>
    <t>17163</t>
  </si>
  <si>
    <t>17165</t>
  </si>
  <si>
    <t>17167</t>
  </si>
  <si>
    <t>17169</t>
  </si>
  <si>
    <t>17171</t>
  </si>
  <si>
    <t>17173</t>
  </si>
  <si>
    <t>17175</t>
  </si>
  <si>
    <t>17177</t>
  </si>
  <si>
    <t>17179</t>
  </si>
  <si>
    <t>17181</t>
  </si>
  <si>
    <t>17183</t>
  </si>
  <si>
    <t>17185</t>
  </si>
  <si>
    <t>17187</t>
  </si>
  <si>
    <t>17189</t>
  </si>
  <si>
    <t>17191</t>
  </si>
  <si>
    <t>17193</t>
  </si>
  <si>
    <t>17195</t>
  </si>
  <si>
    <t>17197</t>
  </si>
  <si>
    <t>17199</t>
  </si>
  <si>
    <t>17201</t>
  </si>
  <si>
    <t>17203</t>
  </si>
  <si>
    <t>18001</t>
  </si>
  <si>
    <t>18003</t>
  </si>
  <si>
    <t>18005</t>
  </si>
  <si>
    <t>18007</t>
  </si>
  <si>
    <t>18009</t>
  </si>
  <si>
    <t>18011</t>
  </si>
  <si>
    <t>18013</t>
  </si>
  <si>
    <t>18015</t>
  </si>
  <si>
    <t>18017</t>
  </si>
  <si>
    <t>18019</t>
  </si>
  <si>
    <t>18021</t>
  </si>
  <si>
    <t>18023</t>
  </si>
  <si>
    <t>18025</t>
  </si>
  <si>
    <t>18027</t>
  </si>
  <si>
    <t>18029</t>
  </si>
  <si>
    <t>18031</t>
  </si>
  <si>
    <t>18033</t>
  </si>
  <si>
    <t>18035</t>
  </si>
  <si>
    <t>18037</t>
  </si>
  <si>
    <t>18039</t>
  </si>
  <si>
    <t>18041</t>
  </si>
  <si>
    <t>18043</t>
  </si>
  <si>
    <t>18045</t>
  </si>
  <si>
    <t>18047</t>
  </si>
  <si>
    <t>18049</t>
  </si>
  <si>
    <t>18051</t>
  </si>
  <si>
    <t>18053</t>
  </si>
  <si>
    <t>18055</t>
  </si>
  <si>
    <t>18057</t>
  </si>
  <si>
    <t>18059</t>
  </si>
  <si>
    <t>18061</t>
  </si>
  <si>
    <t>18063</t>
  </si>
  <si>
    <t>18065</t>
  </si>
  <si>
    <t>18067</t>
  </si>
  <si>
    <t>18069</t>
  </si>
  <si>
    <t>18071</t>
  </si>
  <si>
    <t>18073</t>
  </si>
  <si>
    <t>18075</t>
  </si>
  <si>
    <t>18077</t>
  </si>
  <si>
    <t>18079</t>
  </si>
  <si>
    <t>18081</t>
  </si>
  <si>
    <t>18083</t>
  </si>
  <si>
    <t>18085</t>
  </si>
  <si>
    <t>18087</t>
  </si>
  <si>
    <t>18089</t>
  </si>
  <si>
    <t>18091</t>
  </si>
  <si>
    <t>18093</t>
  </si>
  <si>
    <t>18095</t>
  </si>
  <si>
    <t>18097</t>
  </si>
  <si>
    <t>18099</t>
  </si>
  <si>
    <t>18101</t>
  </si>
  <si>
    <t>18103</t>
  </si>
  <si>
    <t>18105</t>
  </si>
  <si>
    <t>18107</t>
  </si>
  <si>
    <t>18109</t>
  </si>
  <si>
    <t>18111</t>
  </si>
  <si>
    <t>18113</t>
  </si>
  <si>
    <t>18115</t>
  </si>
  <si>
    <t>18117</t>
  </si>
  <si>
    <t>18119</t>
  </si>
  <si>
    <t>18121</t>
  </si>
  <si>
    <t>18123</t>
  </si>
  <si>
    <t>18125</t>
  </si>
  <si>
    <t>18127</t>
  </si>
  <si>
    <t>18129</t>
  </si>
  <si>
    <t>18131</t>
  </si>
  <si>
    <t>18133</t>
  </si>
  <si>
    <t>18135</t>
  </si>
  <si>
    <t>18137</t>
  </si>
  <si>
    <t>18139</t>
  </si>
  <si>
    <t>18141</t>
  </si>
  <si>
    <t>18143</t>
  </si>
  <si>
    <t>18145</t>
  </si>
  <si>
    <t>18147</t>
  </si>
  <si>
    <t>18149</t>
  </si>
  <si>
    <t>18151</t>
  </si>
  <si>
    <t>18153</t>
  </si>
  <si>
    <t>18155</t>
  </si>
  <si>
    <t>18157</t>
  </si>
  <si>
    <t>18159</t>
  </si>
  <si>
    <t>18161</t>
  </si>
  <si>
    <t>18163</t>
  </si>
  <si>
    <t>18165</t>
  </si>
  <si>
    <t>18167</t>
  </si>
  <si>
    <t>18169</t>
  </si>
  <si>
    <t>18171</t>
  </si>
  <si>
    <t>18173</t>
  </si>
  <si>
    <t>18175</t>
  </si>
  <si>
    <t>18177</t>
  </si>
  <si>
    <t>18179</t>
  </si>
  <si>
    <t>18181</t>
  </si>
  <si>
    <t>18183</t>
  </si>
  <si>
    <t>19001</t>
  </si>
  <si>
    <t>19003</t>
  </si>
  <si>
    <t>19005</t>
  </si>
  <si>
    <t>19007</t>
  </si>
  <si>
    <t>19009</t>
  </si>
  <si>
    <t>19011</t>
  </si>
  <si>
    <t>19013</t>
  </si>
  <si>
    <t>19015</t>
  </si>
  <si>
    <t>19017</t>
  </si>
  <si>
    <t>19019</t>
  </si>
  <si>
    <t>19021</t>
  </si>
  <si>
    <t>19023</t>
  </si>
  <si>
    <t>19025</t>
  </si>
  <si>
    <t>19027</t>
  </si>
  <si>
    <t>19029</t>
  </si>
  <si>
    <t>19031</t>
  </si>
  <si>
    <t>19033</t>
  </si>
  <si>
    <t>19035</t>
  </si>
  <si>
    <t>19037</t>
  </si>
  <si>
    <t>19039</t>
  </si>
  <si>
    <t>19041</t>
  </si>
  <si>
    <t>19043</t>
  </si>
  <si>
    <t>19045</t>
  </si>
  <si>
    <t>19047</t>
  </si>
  <si>
    <t>19049</t>
  </si>
  <si>
    <t>19051</t>
  </si>
  <si>
    <t>19053</t>
  </si>
  <si>
    <t>19055</t>
  </si>
  <si>
    <t>19057</t>
  </si>
  <si>
    <t>19059</t>
  </si>
  <si>
    <t>19061</t>
  </si>
  <si>
    <t>19063</t>
  </si>
  <si>
    <t>19065</t>
  </si>
  <si>
    <t>19067</t>
  </si>
  <si>
    <t>19069</t>
  </si>
  <si>
    <t>19071</t>
  </si>
  <si>
    <t>19073</t>
  </si>
  <si>
    <t>19075</t>
  </si>
  <si>
    <t>19077</t>
  </si>
  <si>
    <t>19079</t>
  </si>
  <si>
    <t>19081</t>
  </si>
  <si>
    <t>19083</t>
  </si>
  <si>
    <t>19085</t>
  </si>
  <si>
    <t>19087</t>
  </si>
  <si>
    <t>19089</t>
  </si>
  <si>
    <t>19091</t>
  </si>
  <si>
    <t>19093</t>
  </si>
  <si>
    <t>19095</t>
  </si>
  <si>
    <t>19097</t>
  </si>
  <si>
    <t>19099</t>
  </si>
  <si>
    <t>19101</t>
  </si>
  <si>
    <t>19103</t>
  </si>
  <si>
    <t>19105</t>
  </si>
  <si>
    <t>19107</t>
  </si>
  <si>
    <t>19109</t>
  </si>
  <si>
    <t>19111</t>
  </si>
  <si>
    <t>19113</t>
  </si>
  <si>
    <t>19115</t>
  </si>
  <si>
    <t>19117</t>
  </si>
  <si>
    <t>19119</t>
  </si>
  <si>
    <t>19121</t>
  </si>
  <si>
    <t>19123</t>
  </si>
  <si>
    <t>19125</t>
  </si>
  <si>
    <t>19127</t>
  </si>
  <si>
    <t>19129</t>
  </si>
  <si>
    <t>19131</t>
  </si>
  <si>
    <t>19133</t>
  </si>
  <si>
    <t>19135</t>
  </si>
  <si>
    <t>19137</t>
  </si>
  <si>
    <t>19139</t>
  </si>
  <si>
    <t>19141</t>
  </si>
  <si>
    <t>19143</t>
  </si>
  <si>
    <t>19145</t>
  </si>
  <si>
    <t>19147</t>
  </si>
  <si>
    <t>19149</t>
  </si>
  <si>
    <t>19151</t>
  </si>
  <si>
    <t>19153</t>
  </si>
  <si>
    <t>19155</t>
  </si>
  <si>
    <t>19157</t>
  </si>
  <si>
    <t>19159</t>
  </si>
  <si>
    <t>19161</t>
  </si>
  <si>
    <t>19163</t>
  </si>
  <si>
    <t>19165</t>
  </si>
  <si>
    <t>19167</t>
  </si>
  <si>
    <t>19169</t>
  </si>
  <si>
    <t>19171</t>
  </si>
  <si>
    <t>19173</t>
  </si>
  <si>
    <t>19175</t>
  </si>
  <si>
    <t>19177</t>
  </si>
  <si>
    <t>19179</t>
  </si>
  <si>
    <t>19181</t>
  </si>
  <si>
    <t>19183</t>
  </si>
  <si>
    <t>19185</t>
  </si>
  <si>
    <t>19187</t>
  </si>
  <si>
    <t>19189</t>
  </si>
  <si>
    <t>19191</t>
  </si>
  <si>
    <t>19193</t>
  </si>
  <si>
    <t>19195</t>
  </si>
  <si>
    <t>19197</t>
  </si>
  <si>
    <t>20001</t>
  </si>
  <si>
    <t>20003</t>
  </si>
  <si>
    <t>20005</t>
  </si>
  <si>
    <t>20007</t>
  </si>
  <si>
    <t>20009</t>
  </si>
  <si>
    <t>20011</t>
  </si>
  <si>
    <t>20013</t>
  </si>
  <si>
    <t>20015</t>
  </si>
  <si>
    <t>20017</t>
  </si>
  <si>
    <t>20019</t>
  </si>
  <si>
    <t>20021</t>
  </si>
  <si>
    <t>20023</t>
  </si>
  <si>
    <t>20025</t>
  </si>
  <si>
    <t>20027</t>
  </si>
  <si>
    <t>20029</t>
  </si>
  <si>
    <t>20031</t>
  </si>
  <si>
    <t>20033</t>
  </si>
  <si>
    <t>20035</t>
  </si>
  <si>
    <t>20037</t>
  </si>
  <si>
    <t>20039</t>
  </si>
  <si>
    <t>20041</t>
  </si>
  <si>
    <t>20043</t>
  </si>
  <si>
    <t>20045</t>
  </si>
  <si>
    <t>20047</t>
  </si>
  <si>
    <t>20049</t>
  </si>
  <si>
    <t>20051</t>
  </si>
  <si>
    <t>20053</t>
  </si>
  <si>
    <t>20055</t>
  </si>
  <si>
    <t>20057</t>
  </si>
  <si>
    <t>20059</t>
  </si>
  <si>
    <t>20061</t>
  </si>
  <si>
    <t>20063</t>
  </si>
  <si>
    <t>20065</t>
  </si>
  <si>
    <t>20067</t>
  </si>
  <si>
    <t>20069</t>
  </si>
  <si>
    <t>20071</t>
  </si>
  <si>
    <t>20073</t>
  </si>
  <si>
    <t>20075</t>
  </si>
  <si>
    <t>20077</t>
  </si>
  <si>
    <t>20079</t>
  </si>
  <si>
    <t>20081</t>
  </si>
  <si>
    <t>20083</t>
  </si>
  <si>
    <t>20085</t>
  </si>
  <si>
    <t>20087</t>
  </si>
  <si>
    <t>20089</t>
  </si>
  <si>
    <t>20091</t>
  </si>
  <si>
    <t>20093</t>
  </si>
  <si>
    <t>20095</t>
  </si>
  <si>
    <t>20097</t>
  </si>
  <si>
    <t>20099</t>
  </si>
  <si>
    <t>20101</t>
  </si>
  <si>
    <t>20103</t>
  </si>
  <si>
    <t>20105</t>
  </si>
  <si>
    <t>20107</t>
  </si>
  <si>
    <t>20109</t>
  </si>
  <si>
    <t>20111</t>
  </si>
  <si>
    <t>20113</t>
  </si>
  <si>
    <t>20115</t>
  </si>
  <si>
    <t>20117</t>
  </si>
  <si>
    <t>20119</t>
  </si>
  <si>
    <t>20121</t>
  </si>
  <si>
    <t>20123</t>
  </si>
  <si>
    <t>20125</t>
  </si>
  <si>
    <t>20127</t>
  </si>
  <si>
    <t>20129</t>
  </si>
  <si>
    <t>20131</t>
  </si>
  <si>
    <t>20133</t>
  </si>
  <si>
    <t>20135</t>
  </si>
  <si>
    <t>20137</t>
  </si>
  <si>
    <t>20139</t>
  </si>
  <si>
    <t>20141</t>
  </si>
  <si>
    <t>20143</t>
  </si>
  <si>
    <t>20145</t>
  </si>
  <si>
    <t>20147</t>
  </si>
  <si>
    <t>20149</t>
  </si>
  <si>
    <t>20151</t>
  </si>
  <si>
    <t>20153</t>
  </si>
  <si>
    <t>20155</t>
  </si>
  <si>
    <t>20157</t>
  </si>
  <si>
    <t>20159</t>
  </si>
  <si>
    <t>20161</t>
  </si>
  <si>
    <t>20163</t>
  </si>
  <si>
    <t>20165</t>
  </si>
  <si>
    <t>20167</t>
  </si>
  <si>
    <t>20169</t>
  </si>
  <si>
    <t>20171</t>
  </si>
  <si>
    <t>20173</t>
  </si>
  <si>
    <t>20175</t>
  </si>
  <si>
    <t>20177</t>
  </si>
  <si>
    <t>20179</t>
  </si>
  <si>
    <t>20181</t>
  </si>
  <si>
    <t>20183</t>
  </si>
  <si>
    <t>20185</t>
  </si>
  <si>
    <t>20187</t>
  </si>
  <si>
    <t>20189</t>
  </si>
  <si>
    <t>20191</t>
  </si>
  <si>
    <t>20193</t>
  </si>
  <si>
    <t>20195</t>
  </si>
  <si>
    <t>20197</t>
  </si>
  <si>
    <t>20199</t>
  </si>
  <si>
    <t>20201</t>
  </si>
  <si>
    <t>20203</t>
  </si>
  <si>
    <t>20205</t>
  </si>
  <si>
    <t>20207</t>
  </si>
  <si>
    <t>20209</t>
  </si>
  <si>
    <t>21001</t>
  </si>
  <si>
    <t>21003</t>
  </si>
  <si>
    <t>21005</t>
  </si>
  <si>
    <t>21007</t>
  </si>
  <si>
    <t>21009</t>
  </si>
  <si>
    <t>21011</t>
  </si>
  <si>
    <t>21013</t>
  </si>
  <si>
    <t>21015</t>
  </si>
  <si>
    <t>21017</t>
  </si>
  <si>
    <t>21019</t>
  </si>
  <si>
    <t>21021</t>
  </si>
  <si>
    <t>21023</t>
  </si>
  <si>
    <t>21025</t>
  </si>
  <si>
    <t>21027</t>
  </si>
  <si>
    <t>21029</t>
  </si>
  <si>
    <t>21031</t>
  </si>
  <si>
    <t>21033</t>
  </si>
  <si>
    <t>21035</t>
  </si>
  <si>
    <t>21037</t>
  </si>
  <si>
    <t>21039</t>
  </si>
  <si>
    <t>21041</t>
  </si>
  <si>
    <t>21043</t>
  </si>
  <si>
    <t>21045</t>
  </si>
  <si>
    <t>21047</t>
  </si>
  <si>
    <t>21049</t>
  </si>
  <si>
    <t>21051</t>
  </si>
  <si>
    <t>21053</t>
  </si>
  <si>
    <t>21055</t>
  </si>
  <si>
    <t>21057</t>
  </si>
  <si>
    <t>21059</t>
  </si>
  <si>
    <t>21061</t>
  </si>
  <si>
    <t>21063</t>
  </si>
  <si>
    <t>21065</t>
  </si>
  <si>
    <t>21067</t>
  </si>
  <si>
    <t>21069</t>
  </si>
  <si>
    <t>21071</t>
  </si>
  <si>
    <t>21073</t>
  </si>
  <si>
    <t>21075</t>
  </si>
  <si>
    <t>21077</t>
  </si>
  <si>
    <t>21079</t>
  </si>
  <si>
    <t>21081</t>
  </si>
  <si>
    <t>21083</t>
  </si>
  <si>
    <t>21085</t>
  </si>
  <si>
    <t>21087</t>
  </si>
  <si>
    <t>21089</t>
  </si>
  <si>
    <t>21091</t>
  </si>
  <si>
    <t>21093</t>
  </si>
  <si>
    <t>21095</t>
  </si>
  <si>
    <t>21097</t>
  </si>
  <si>
    <t>21099</t>
  </si>
  <si>
    <t>21101</t>
  </si>
  <si>
    <t>21103</t>
  </si>
  <si>
    <t>21105</t>
  </si>
  <si>
    <t>21107</t>
  </si>
  <si>
    <t>21109</t>
  </si>
  <si>
    <t>21111</t>
  </si>
  <si>
    <t>21113</t>
  </si>
  <si>
    <t>21115</t>
  </si>
  <si>
    <t>21117</t>
  </si>
  <si>
    <t>21119</t>
  </si>
  <si>
    <t>21121</t>
  </si>
  <si>
    <t>21123</t>
  </si>
  <si>
    <t>21125</t>
  </si>
  <si>
    <t>21127</t>
  </si>
  <si>
    <t>21129</t>
  </si>
  <si>
    <t>21131</t>
  </si>
  <si>
    <t>21133</t>
  </si>
  <si>
    <t>21135</t>
  </si>
  <si>
    <t>21137</t>
  </si>
  <si>
    <t>21139</t>
  </si>
  <si>
    <t>21141</t>
  </si>
  <si>
    <t>21143</t>
  </si>
  <si>
    <t>21145</t>
  </si>
  <si>
    <t>21147</t>
  </si>
  <si>
    <t>21149</t>
  </si>
  <si>
    <t>21151</t>
  </si>
  <si>
    <t>21153</t>
  </si>
  <si>
    <t>21155</t>
  </si>
  <si>
    <t>21157</t>
  </si>
  <si>
    <t>21159</t>
  </si>
  <si>
    <t>21161</t>
  </si>
  <si>
    <t>21163</t>
  </si>
  <si>
    <t>21165</t>
  </si>
  <si>
    <t>21167</t>
  </si>
  <si>
    <t>21169</t>
  </si>
  <si>
    <t>21171</t>
  </si>
  <si>
    <t>21173</t>
  </si>
  <si>
    <t>21175</t>
  </si>
  <si>
    <t>21177</t>
  </si>
  <si>
    <t>21179</t>
  </si>
  <si>
    <t>21181</t>
  </si>
  <si>
    <t>21183</t>
  </si>
  <si>
    <t>21185</t>
  </si>
  <si>
    <t>21187</t>
  </si>
  <si>
    <t>21189</t>
  </si>
  <si>
    <t>21191</t>
  </si>
  <si>
    <t>21193</t>
  </si>
  <si>
    <t>21195</t>
  </si>
  <si>
    <t>21197</t>
  </si>
  <si>
    <t>21199</t>
  </si>
  <si>
    <t>21201</t>
  </si>
  <si>
    <t>21203</t>
  </si>
  <si>
    <t>21205</t>
  </si>
  <si>
    <t>21207</t>
  </si>
  <si>
    <t>21209</t>
  </si>
  <si>
    <t>21211</t>
  </si>
  <si>
    <t>21213</t>
  </si>
  <si>
    <t>21215</t>
  </si>
  <si>
    <t>21217</t>
  </si>
  <si>
    <t>21219</t>
  </si>
  <si>
    <t>21221</t>
  </si>
  <si>
    <t>21223</t>
  </si>
  <si>
    <t>21225</t>
  </si>
  <si>
    <t>21227</t>
  </si>
  <si>
    <t>21229</t>
  </si>
  <si>
    <t>21231</t>
  </si>
  <si>
    <t>21233</t>
  </si>
  <si>
    <t>21235</t>
  </si>
  <si>
    <t>21237</t>
  </si>
  <si>
    <t>21239</t>
  </si>
  <si>
    <t>22001</t>
  </si>
  <si>
    <t>22003</t>
  </si>
  <si>
    <t>22005</t>
  </si>
  <si>
    <t>22007</t>
  </si>
  <si>
    <t>22009</t>
  </si>
  <si>
    <t>22011</t>
  </si>
  <si>
    <t>22013</t>
  </si>
  <si>
    <t>22015</t>
  </si>
  <si>
    <t>22017</t>
  </si>
  <si>
    <t>22019</t>
  </si>
  <si>
    <t>22021</t>
  </si>
  <si>
    <t>22023</t>
  </si>
  <si>
    <t>22025</t>
  </si>
  <si>
    <t>22027</t>
  </si>
  <si>
    <t>22029</t>
  </si>
  <si>
    <t>22031</t>
  </si>
  <si>
    <t>22033</t>
  </si>
  <si>
    <t>22035</t>
  </si>
  <si>
    <t>22037</t>
  </si>
  <si>
    <t>22039</t>
  </si>
  <si>
    <t>22041</t>
  </si>
  <si>
    <t>22043</t>
  </si>
  <si>
    <t>22045</t>
  </si>
  <si>
    <t>22047</t>
  </si>
  <si>
    <t>22049</t>
  </si>
  <si>
    <t>22051</t>
  </si>
  <si>
    <t>22053</t>
  </si>
  <si>
    <t>22055</t>
  </si>
  <si>
    <t>22057</t>
  </si>
  <si>
    <t>22059</t>
  </si>
  <si>
    <t>22061</t>
  </si>
  <si>
    <t>22063</t>
  </si>
  <si>
    <t>22065</t>
  </si>
  <si>
    <t>22067</t>
  </si>
  <si>
    <t>22069</t>
  </si>
  <si>
    <t>22071</t>
  </si>
  <si>
    <t>22073</t>
  </si>
  <si>
    <t>22075</t>
  </si>
  <si>
    <t>22077</t>
  </si>
  <si>
    <t>22079</t>
  </si>
  <si>
    <t>22081</t>
  </si>
  <si>
    <t>22083</t>
  </si>
  <si>
    <t>22085</t>
  </si>
  <si>
    <t>22087</t>
  </si>
  <si>
    <t>22089</t>
  </si>
  <si>
    <t>22091</t>
  </si>
  <si>
    <t>22093</t>
  </si>
  <si>
    <t>22095</t>
  </si>
  <si>
    <t>22097</t>
  </si>
  <si>
    <t>22099</t>
  </si>
  <si>
    <t>22101</t>
  </si>
  <si>
    <t>22103</t>
  </si>
  <si>
    <t>22105</t>
  </si>
  <si>
    <t>22107</t>
  </si>
  <si>
    <t>22109</t>
  </si>
  <si>
    <t>22111</t>
  </si>
  <si>
    <t>22113</t>
  </si>
  <si>
    <t>22115</t>
  </si>
  <si>
    <t>22117</t>
  </si>
  <si>
    <t>22119</t>
  </si>
  <si>
    <t>22121</t>
  </si>
  <si>
    <t>22123</t>
  </si>
  <si>
    <t>22125</t>
  </si>
  <si>
    <t>22127</t>
  </si>
  <si>
    <t>23001</t>
  </si>
  <si>
    <t>23003</t>
  </si>
  <si>
    <t>23005</t>
  </si>
  <si>
    <t>23007</t>
  </si>
  <si>
    <t>23009</t>
  </si>
  <si>
    <t>23011</t>
  </si>
  <si>
    <t>23013</t>
  </si>
  <si>
    <t>23015</t>
  </si>
  <si>
    <t>23017</t>
  </si>
  <si>
    <t>23019</t>
  </si>
  <si>
    <t>23021</t>
  </si>
  <si>
    <t>23023</t>
  </si>
  <si>
    <t>23025</t>
  </si>
  <si>
    <t>23027</t>
  </si>
  <si>
    <t>23029</t>
  </si>
  <si>
    <t>23031</t>
  </si>
  <si>
    <t>24001</t>
  </si>
  <si>
    <t>24003</t>
  </si>
  <si>
    <t>24005</t>
  </si>
  <si>
    <t>24009</t>
  </si>
  <si>
    <t>24011</t>
  </si>
  <si>
    <t>24013</t>
  </si>
  <si>
    <t>24015</t>
  </si>
  <si>
    <t>24017</t>
  </si>
  <si>
    <t>24019</t>
  </si>
  <si>
    <t>24021</t>
  </si>
  <si>
    <t>24023</t>
  </si>
  <si>
    <t>24025</t>
  </si>
  <si>
    <t>24027</t>
  </si>
  <si>
    <t>24029</t>
  </si>
  <si>
    <t>24031</t>
  </si>
  <si>
    <t>24033</t>
  </si>
  <si>
    <t>24035</t>
  </si>
  <si>
    <t>24037</t>
  </si>
  <si>
    <t>24039</t>
  </si>
  <si>
    <t>24041</t>
  </si>
  <si>
    <t>24043</t>
  </si>
  <si>
    <t>24045</t>
  </si>
  <si>
    <t>24047</t>
  </si>
  <si>
    <t>24510</t>
  </si>
  <si>
    <t>25001</t>
  </si>
  <si>
    <t>25003</t>
  </si>
  <si>
    <t>25005</t>
  </si>
  <si>
    <t>25007</t>
  </si>
  <si>
    <t>25009</t>
  </si>
  <si>
    <t>25011</t>
  </si>
  <si>
    <t>25013</t>
  </si>
  <si>
    <t>25015</t>
  </si>
  <si>
    <t>25017</t>
  </si>
  <si>
    <t>25019</t>
  </si>
  <si>
    <t>25021</t>
  </si>
  <si>
    <t>25023</t>
  </si>
  <si>
    <t>25025</t>
  </si>
  <si>
    <t>25027</t>
  </si>
  <si>
    <t>26001</t>
  </si>
  <si>
    <t>26003</t>
  </si>
  <si>
    <t>26005</t>
  </si>
  <si>
    <t>26007</t>
  </si>
  <si>
    <t>26009</t>
  </si>
  <si>
    <t>26011</t>
  </si>
  <si>
    <t>26013</t>
  </si>
  <si>
    <t>26015</t>
  </si>
  <si>
    <t>26017</t>
  </si>
  <si>
    <t>26019</t>
  </si>
  <si>
    <t>26021</t>
  </si>
  <si>
    <t>26023</t>
  </si>
  <si>
    <t>26025</t>
  </si>
  <si>
    <t>26027</t>
  </si>
  <si>
    <t>26029</t>
  </si>
  <si>
    <t>26031</t>
  </si>
  <si>
    <t>26033</t>
  </si>
  <si>
    <t>26035</t>
  </si>
  <si>
    <t>26037</t>
  </si>
  <si>
    <t>26039</t>
  </si>
  <si>
    <t>26041</t>
  </si>
  <si>
    <t>26043</t>
  </si>
  <si>
    <t>26045</t>
  </si>
  <si>
    <t>26047</t>
  </si>
  <si>
    <t>26049</t>
  </si>
  <si>
    <t>26051</t>
  </si>
  <si>
    <t>26053</t>
  </si>
  <si>
    <t>26055</t>
  </si>
  <si>
    <t>26057</t>
  </si>
  <si>
    <t>26059</t>
  </si>
  <si>
    <t>26061</t>
  </si>
  <si>
    <t>26063</t>
  </si>
  <si>
    <t>26065</t>
  </si>
  <si>
    <t>26067</t>
  </si>
  <si>
    <t>26069</t>
  </si>
  <si>
    <t>26071</t>
  </si>
  <si>
    <t>26073</t>
  </si>
  <si>
    <t>26075</t>
  </si>
  <si>
    <t>26077</t>
  </si>
  <si>
    <t>26079</t>
  </si>
  <si>
    <t>26081</t>
  </si>
  <si>
    <t>26083</t>
  </si>
  <si>
    <t>26085</t>
  </si>
  <si>
    <t>26087</t>
  </si>
  <si>
    <t>26089</t>
  </si>
  <si>
    <t>26091</t>
  </si>
  <si>
    <t>26093</t>
  </si>
  <si>
    <t>26095</t>
  </si>
  <si>
    <t>26097</t>
  </si>
  <si>
    <t>26099</t>
  </si>
  <si>
    <t>26101</t>
  </si>
  <si>
    <t>26103</t>
  </si>
  <si>
    <t>26105</t>
  </si>
  <si>
    <t>26107</t>
  </si>
  <si>
    <t>26109</t>
  </si>
  <si>
    <t>26111</t>
  </si>
  <si>
    <t>26113</t>
  </si>
  <si>
    <t>26115</t>
  </si>
  <si>
    <t>26117</t>
  </si>
  <si>
    <t>26119</t>
  </si>
  <si>
    <t>26121</t>
  </si>
  <si>
    <t>26123</t>
  </si>
  <si>
    <t>26125</t>
  </si>
  <si>
    <t>26127</t>
  </si>
  <si>
    <t>26129</t>
  </si>
  <si>
    <t>26131</t>
  </si>
  <si>
    <t>26133</t>
  </si>
  <si>
    <t>26135</t>
  </si>
  <si>
    <t>26137</t>
  </si>
  <si>
    <t>26139</t>
  </si>
  <si>
    <t>26141</t>
  </si>
  <si>
    <t>26143</t>
  </si>
  <si>
    <t>26145</t>
  </si>
  <si>
    <t>26147</t>
  </si>
  <si>
    <t>26149</t>
  </si>
  <si>
    <t>26151</t>
  </si>
  <si>
    <t>26153</t>
  </si>
  <si>
    <t>26155</t>
  </si>
  <si>
    <t>26157</t>
  </si>
  <si>
    <t>26159</t>
  </si>
  <si>
    <t>26161</t>
  </si>
  <si>
    <t>26163</t>
  </si>
  <si>
    <t>26165</t>
  </si>
  <si>
    <t>27001</t>
  </si>
  <si>
    <t>27003</t>
  </si>
  <si>
    <t>27005</t>
  </si>
  <si>
    <t>27007</t>
  </si>
  <si>
    <t>27009</t>
  </si>
  <si>
    <t>27011</t>
  </si>
  <si>
    <t>27013</t>
  </si>
  <si>
    <t>27015</t>
  </si>
  <si>
    <t>27017</t>
  </si>
  <si>
    <t>27019</t>
  </si>
  <si>
    <t>27021</t>
  </si>
  <si>
    <t>27023</t>
  </si>
  <si>
    <t>27025</t>
  </si>
  <si>
    <t>27027</t>
  </si>
  <si>
    <t>27029</t>
  </si>
  <si>
    <t>27031</t>
  </si>
  <si>
    <t>27033</t>
  </si>
  <si>
    <t>27035</t>
  </si>
  <si>
    <t>27037</t>
  </si>
  <si>
    <t>27039</t>
  </si>
  <si>
    <t>27041</t>
  </si>
  <si>
    <t>27043</t>
  </si>
  <si>
    <t>27045</t>
  </si>
  <si>
    <t>27047</t>
  </si>
  <si>
    <t>27049</t>
  </si>
  <si>
    <t>27051</t>
  </si>
  <si>
    <t>27053</t>
  </si>
  <si>
    <t>27055</t>
  </si>
  <si>
    <t>27057</t>
  </si>
  <si>
    <t>27059</t>
  </si>
  <si>
    <t>27061</t>
  </si>
  <si>
    <t>27063</t>
  </si>
  <si>
    <t>27065</t>
  </si>
  <si>
    <t>27067</t>
  </si>
  <si>
    <t>27069</t>
  </si>
  <si>
    <t>27071</t>
  </si>
  <si>
    <t>27073</t>
  </si>
  <si>
    <t>27075</t>
  </si>
  <si>
    <t>27077</t>
  </si>
  <si>
    <t>27079</t>
  </si>
  <si>
    <t>27081</t>
  </si>
  <si>
    <t>27083</t>
  </si>
  <si>
    <t>27085</t>
  </si>
  <si>
    <t>27087</t>
  </si>
  <si>
    <t>27089</t>
  </si>
  <si>
    <t>27091</t>
  </si>
  <si>
    <t>27093</t>
  </si>
  <si>
    <t>27095</t>
  </si>
  <si>
    <t>27097</t>
  </si>
  <si>
    <t>27099</t>
  </si>
  <si>
    <t>27101</t>
  </si>
  <si>
    <t>27103</t>
  </si>
  <si>
    <t>27105</t>
  </si>
  <si>
    <t>27107</t>
  </si>
  <si>
    <t>27109</t>
  </si>
  <si>
    <t>27111</t>
  </si>
  <si>
    <t>27113</t>
  </si>
  <si>
    <t>27115</t>
  </si>
  <si>
    <t>27117</t>
  </si>
  <si>
    <t>27119</t>
  </si>
  <si>
    <t>27121</t>
  </si>
  <si>
    <t>27123</t>
  </si>
  <si>
    <t>27125</t>
  </si>
  <si>
    <t>27127</t>
  </si>
  <si>
    <t>27129</t>
  </si>
  <si>
    <t>27131</t>
  </si>
  <si>
    <t>27133</t>
  </si>
  <si>
    <t>27135</t>
  </si>
  <si>
    <t>27137</t>
  </si>
  <si>
    <t>27139</t>
  </si>
  <si>
    <t>27141</t>
  </si>
  <si>
    <t>27143</t>
  </si>
  <si>
    <t>27145</t>
  </si>
  <si>
    <t>27147</t>
  </si>
  <si>
    <t>27149</t>
  </si>
  <si>
    <t>27151</t>
  </si>
  <si>
    <t>27153</t>
  </si>
  <si>
    <t>27155</t>
  </si>
  <si>
    <t>27157</t>
  </si>
  <si>
    <t>27159</t>
  </si>
  <si>
    <t>27161</t>
  </si>
  <si>
    <t>27163</t>
  </si>
  <si>
    <t>27165</t>
  </si>
  <si>
    <t>27167</t>
  </si>
  <si>
    <t>27169</t>
  </si>
  <si>
    <t>27171</t>
  </si>
  <si>
    <t>27173</t>
  </si>
  <si>
    <t>28001</t>
  </si>
  <si>
    <t>28003</t>
  </si>
  <si>
    <t>28005</t>
  </si>
  <si>
    <t>28007</t>
  </si>
  <si>
    <t>28009</t>
  </si>
  <si>
    <t>28011</t>
  </si>
  <si>
    <t>28013</t>
  </si>
  <si>
    <t>28015</t>
  </si>
  <si>
    <t>28017</t>
  </si>
  <si>
    <t>28019</t>
  </si>
  <si>
    <t>28021</t>
  </si>
  <si>
    <t>28023</t>
  </si>
  <si>
    <t>28025</t>
  </si>
  <si>
    <t>28027</t>
  </si>
  <si>
    <t>28029</t>
  </si>
  <si>
    <t>28031</t>
  </si>
  <si>
    <t>28033</t>
  </si>
  <si>
    <t>28035</t>
  </si>
  <si>
    <t>28037</t>
  </si>
  <si>
    <t>28039</t>
  </si>
  <si>
    <t>28041</t>
  </si>
  <si>
    <t>28043</t>
  </si>
  <si>
    <t>28045</t>
  </si>
  <si>
    <t>28047</t>
  </si>
  <si>
    <t>28049</t>
  </si>
  <si>
    <t>28051</t>
  </si>
  <si>
    <t>28053</t>
  </si>
  <si>
    <t>28055</t>
  </si>
  <si>
    <t>28057</t>
  </si>
  <si>
    <t>28059</t>
  </si>
  <si>
    <t>28061</t>
  </si>
  <si>
    <t>28063</t>
  </si>
  <si>
    <t>28065</t>
  </si>
  <si>
    <t>28067</t>
  </si>
  <si>
    <t>28069</t>
  </si>
  <si>
    <t>28071</t>
  </si>
  <si>
    <t>28073</t>
  </si>
  <si>
    <t>28075</t>
  </si>
  <si>
    <t>28077</t>
  </si>
  <si>
    <t>28079</t>
  </si>
  <si>
    <t>28081</t>
  </si>
  <si>
    <t>28083</t>
  </si>
  <si>
    <t>28085</t>
  </si>
  <si>
    <t>28087</t>
  </si>
  <si>
    <t>28089</t>
  </si>
  <si>
    <t>28091</t>
  </si>
  <si>
    <t>28093</t>
  </si>
  <si>
    <t>28095</t>
  </si>
  <si>
    <t>28097</t>
  </si>
  <si>
    <t>28099</t>
  </si>
  <si>
    <t>28101</t>
  </si>
  <si>
    <t>28103</t>
  </si>
  <si>
    <t>28105</t>
  </si>
  <si>
    <t>28107</t>
  </si>
  <si>
    <t>28109</t>
  </si>
  <si>
    <t>28111</t>
  </si>
  <si>
    <t>28113</t>
  </si>
  <si>
    <t>28115</t>
  </si>
  <si>
    <t>28117</t>
  </si>
  <si>
    <t>28119</t>
  </si>
  <si>
    <t>28121</t>
  </si>
  <si>
    <t>28123</t>
  </si>
  <si>
    <t>28125</t>
  </si>
  <si>
    <t>28127</t>
  </si>
  <si>
    <t>28129</t>
  </si>
  <si>
    <t>28131</t>
  </si>
  <si>
    <t>28133</t>
  </si>
  <si>
    <t>28135</t>
  </si>
  <si>
    <t>28137</t>
  </si>
  <si>
    <t>28139</t>
  </si>
  <si>
    <t>28141</t>
  </si>
  <si>
    <t>28143</t>
  </si>
  <si>
    <t>28145</t>
  </si>
  <si>
    <t>28147</t>
  </si>
  <si>
    <t>28149</t>
  </si>
  <si>
    <t>28151</t>
  </si>
  <si>
    <t>28153</t>
  </si>
  <si>
    <t>28155</t>
  </si>
  <si>
    <t>28157</t>
  </si>
  <si>
    <t>28159</t>
  </si>
  <si>
    <t>28161</t>
  </si>
  <si>
    <t>28163</t>
  </si>
  <si>
    <t>29001</t>
  </si>
  <si>
    <t>29003</t>
  </si>
  <si>
    <t>29005</t>
  </si>
  <si>
    <t>29007</t>
  </si>
  <si>
    <t>29009</t>
  </si>
  <si>
    <t>29011</t>
  </si>
  <si>
    <t>29013</t>
  </si>
  <si>
    <t>29015</t>
  </si>
  <si>
    <t>29017</t>
  </si>
  <si>
    <t>29019</t>
  </si>
  <si>
    <t>29021</t>
  </si>
  <si>
    <t>29023</t>
  </si>
  <si>
    <t>29025</t>
  </si>
  <si>
    <t>29027</t>
  </si>
  <si>
    <t>29029</t>
  </si>
  <si>
    <t>29031</t>
  </si>
  <si>
    <t>29033</t>
  </si>
  <si>
    <t>29035</t>
  </si>
  <si>
    <t>29037</t>
  </si>
  <si>
    <t>29039</t>
  </si>
  <si>
    <t>29041</t>
  </si>
  <si>
    <t>29043</t>
  </si>
  <si>
    <t>29045</t>
  </si>
  <si>
    <t>29047</t>
  </si>
  <si>
    <t>29049</t>
  </si>
  <si>
    <t>29051</t>
  </si>
  <si>
    <t>29053</t>
  </si>
  <si>
    <t>29055</t>
  </si>
  <si>
    <t>29057</t>
  </si>
  <si>
    <t>29059</t>
  </si>
  <si>
    <t>29061</t>
  </si>
  <si>
    <t>29063</t>
  </si>
  <si>
    <t>29065</t>
  </si>
  <si>
    <t>29067</t>
  </si>
  <si>
    <t>29069</t>
  </si>
  <si>
    <t>29071</t>
  </si>
  <si>
    <t>29073</t>
  </si>
  <si>
    <t>29075</t>
  </si>
  <si>
    <t>29077</t>
  </si>
  <si>
    <t>29079</t>
  </si>
  <si>
    <t>29081</t>
  </si>
  <si>
    <t>29083</t>
  </si>
  <si>
    <t>29085</t>
  </si>
  <si>
    <t>29087</t>
  </si>
  <si>
    <t>29089</t>
  </si>
  <si>
    <t>29091</t>
  </si>
  <si>
    <t>29093</t>
  </si>
  <si>
    <t>29095</t>
  </si>
  <si>
    <t>29097</t>
  </si>
  <si>
    <t>29099</t>
  </si>
  <si>
    <t>29101</t>
  </si>
  <si>
    <t>29103</t>
  </si>
  <si>
    <t>29105</t>
  </si>
  <si>
    <t>29107</t>
  </si>
  <si>
    <t>29109</t>
  </si>
  <si>
    <t>29111</t>
  </si>
  <si>
    <t>29113</t>
  </si>
  <si>
    <t>29115</t>
  </si>
  <si>
    <t>29117</t>
  </si>
  <si>
    <t>29119</t>
  </si>
  <si>
    <t>29121</t>
  </si>
  <si>
    <t>29123</t>
  </si>
  <si>
    <t>29125</t>
  </si>
  <si>
    <t>29127</t>
  </si>
  <si>
    <t>29129</t>
  </si>
  <si>
    <t>29131</t>
  </si>
  <si>
    <t>29133</t>
  </si>
  <si>
    <t>29135</t>
  </si>
  <si>
    <t>29137</t>
  </si>
  <si>
    <t>29139</t>
  </si>
  <si>
    <t>29141</t>
  </si>
  <si>
    <t>29143</t>
  </si>
  <si>
    <t>29145</t>
  </si>
  <si>
    <t>29147</t>
  </si>
  <si>
    <t>29149</t>
  </si>
  <si>
    <t>29151</t>
  </si>
  <si>
    <t>29153</t>
  </si>
  <si>
    <t>29155</t>
  </si>
  <si>
    <t>29157</t>
  </si>
  <si>
    <t>29159</t>
  </si>
  <si>
    <t>29161</t>
  </si>
  <si>
    <t>29163</t>
  </si>
  <si>
    <t>29165</t>
  </si>
  <si>
    <t>29167</t>
  </si>
  <si>
    <t>29169</t>
  </si>
  <si>
    <t>29171</t>
  </si>
  <si>
    <t>29173</t>
  </si>
  <si>
    <t>29175</t>
  </si>
  <si>
    <t>29177</t>
  </si>
  <si>
    <t>29179</t>
  </si>
  <si>
    <t>29181</t>
  </si>
  <si>
    <t>29183</t>
  </si>
  <si>
    <t>29185</t>
  </si>
  <si>
    <t>29186</t>
  </si>
  <si>
    <t>29187</t>
  </si>
  <si>
    <t>29189</t>
  </si>
  <si>
    <t>29195</t>
  </si>
  <si>
    <t>29197</t>
  </si>
  <si>
    <t>29199</t>
  </si>
  <si>
    <t>29201</t>
  </si>
  <si>
    <t>29203</t>
  </si>
  <si>
    <t>29205</t>
  </si>
  <si>
    <t>29207</t>
  </si>
  <si>
    <t>29209</t>
  </si>
  <si>
    <t>29211</t>
  </si>
  <si>
    <t>29213</t>
  </si>
  <si>
    <t>29215</t>
  </si>
  <si>
    <t>29217</t>
  </si>
  <si>
    <t>29219</t>
  </si>
  <si>
    <t>29221</t>
  </si>
  <si>
    <t>29223</t>
  </si>
  <si>
    <t>29225</t>
  </si>
  <si>
    <t>29227</t>
  </si>
  <si>
    <t>29229</t>
  </si>
  <si>
    <t>29510</t>
  </si>
  <si>
    <t>30001</t>
  </si>
  <si>
    <t>30003</t>
  </si>
  <si>
    <t>30005</t>
  </si>
  <si>
    <t>30007</t>
  </si>
  <si>
    <t>30009</t>
  </si>
  <si>
    <t>30011</t>
  </si>
  <si>
    <t>30013</t>
  </si>
  <si>
    <t>30015</t>
  </si>
  <si>
    <t>30017</t>
  </si>
  <si>
    <t>30019</t>
  </si>
  <si>
    <t>30021</t>
  </si>
  <si>
    <t>30023</t>
  </si>
  <si>
    <t>30025</t>
  </si>
  <si>
    <t>30027</t>
  </si>
  <si>
    <t>30029</t>
  </si>
  <si>
    <t>30031</t>
  </si>
  <si>
    <t>30033</t>
  </si>
  <si>
    <t>30035</t>
  </si>
  <si>
    <t>30037</t>
  </si>
  <si>
    <t>30039</t>
  </si>
  <si>
    <t>30041</t>
  </si>
  <si>
    <t>30043</t>
  </si>
  <si>
    <t>30045</t>
  </si>
  <si>
    <t>30047</t>
  </si>
  <si>
    <t>30049</t>
  </si>
  <si>
    <t>30051</t>
  </si>
  <si>
    <t>30053</t>
  </si>
  <si>
    <t>30055</t>
  </si>
  <si>
    <t>30057</t>
  </si>
  <si>
    <t>30059</t>
  </si>
  <si>
    <t>30061</t>
  </si>
  <si>
    <t>30063</t>
  </si>
  <si>
    <t>30065</t>
  </si>
  <si>
    <t>30067</t>
  </si>
  <si>
    <t>30069</t>
  </si>
  <si>
    <t>30071</t>
  </si>
  <si>
    <t>30073</t>
  </si>
  <si>
    <t>30075</t>
  </si>
  <si>
    <t>30077</t>
  </si>
  <si>
    <t>30079</t>
  </si>
  <si>
    <t>30081</t>
  </si>
  <si>
    <t>30083</t>
  </si>
  <si>
    <t>30085</t>
  </si>
  <si>
    <t>30087</t>
  </si>
  <si>
    <t>30089</t>
  </si>
  <si>
    <t>30091</t>
  </si>
  <si>
    <t>30093</t>
  </si>
  <si>
    <t>30095</t>
  </si>
  <si>
    <t>30097</t>
  </si>
  <si>
    <t>30099</t>
  </si>
  <si>
    <t>30101</t>
  </si>
  <si>
    <t>30103</t>
  </si>
  <si>
    <t>30105</t>
  </si>
  <si>
    <t>30107</t>
  </si>
  <si>
    <t>30109</t>
  </si>
  <si>
    <t>30111</t>
  </si>
  <si>
    <t>31001</t>
  </si>
  <si>
    <t>31003</t>
  </si>
  <si>
    <t>31005</t>
  </si>
  <si>
    <t>31007</t>
  </si>
  <si>
    <t>31009</t>
  </si>
  <si>
    <t>31011</t>
  </si>
  <si>
    <t>31013</t>
  </si>
  <si>
    <t>31015</t>
  </si>
  <si>
    <t>31017</t>
  </si>
  <si>
    <t>31019</t>
  </si>
  <si>
    <t>31021</t>
  </si>
  <si>
    <t>31023</t>
  </si>
  <si>
    <t>31025</t>
  </si>
  <si>
    <t>31027</t>
  </si>
  <si>
    <t>31029</t>
  </si>
  <si>
    <t>31031</t>
  </si>
  <si>
    <t>31033</t>
  </si>
  <si>
    <t>31035</t>
  </si>
  <si>
    <t>31037</t>
  </si>
  <si>
    <t>31039</t>
  </si>
  <si>
    <t>31041</t>
  </si>
  <si>
    <t>31043</t>
  </si>
  <si>
    <t>31045</t>
  </si>
  <si>
    <t>31047</t>
  </si>
  <si>
    <t>31049</t>
  </si>
  <si>
    <t>31051</t>
  </si>
  <si>
    <t>31053</t>
  </si>
  <si>
    <t>31055</t>
  </si>
  <si>
    <t>31057</t>
  </si>
  <si>
    <t>31059</t>
  </si>
  <si>
    <t>31061</t>
  </si>
  <si>
    <t>31063</t>
  </si>
  <si>
    <t>31065</t>
  </si>
  <si>
    <t>31067</t>
  </si>
  <si>
    <t>31069</t>
  </si>
  <si>
    <t>31071</t>
  </si>
  <si>
    <t>31073</t>
  </si>
  <si>
    <t>31075</t>
  </si>
  <si>
    <t>31077</t>
  </si>
  <si>
    <t>31079</t>
  </si>
  <si>
    <t>31081</t>
  </si>
  <si>
    <t>31083</t>
  </si>
  <si>
    <t>31085</t>
  </si>
  <si>
    <t>31087</t>
  </si>
  <si>
    <t>31089</t>
  </si>
  <si>
    <t>31091</t>
  </si>
  <si>
    <t>31093</t>
  </si>
  <si>
    <t>31095</t>
  </si>
  <si>
    <t>31097</t>
  </si>
  <si>
    <t>31099</t>
  </si>
  <si>
    <t>31101</t>
  </si>
  <si>
    <t>31103</t>
  </si>
  <si>
    <t>31105</t>
  </si>
  <si>
    <t>31107</t>
  </si>
  <si>
    <t>31109</t>
  </si>
  <si>
    <t>31111</t>
  </si>
  <si>
    <t>31113</t>
  </si>
  <si>
    <t>31115</t>
  </si>
  <si>
    <t>31117</t>
  </si>
  <si>
    <t>31119</t>
  </si>
  <si>
    <t>31121</t>
  </si>
  <si>
    <t>31123</t>
  </si>
  <si>
    <t>31125</t>
  </si>
  <si>
    <t>31127</t>
  </si>
  <si>
    <t>31129</t>
  </si>
  <si>
    <t>31131</t>
  </si>
  <si>
    <t>31133</t>
  </si>
  <si>
    <t>31135</t>
  </si>
  <si>
    <t>31137</t>
  </si>
  <si>
    <t>31139</t>
  </si>
  <si>
    <t>31141</t>
  </si>
  <si>
    <t>31143</t>
  </si>
  <si>
    <t>31145</t>
  </si>
  <si>
    <t>31147</t>
  </si>
  <si>
    <t>31149</t>
  </si>
  <si>
    <t>31151</t>
  </si>
  <si>
    <t>31153</t>
  </si>
  <si>
    <t>31155</t>
  </si>
  <si>
    <t>31157</t>
  </si>
  <si>
    <t>31159</t>
  </si>
  <si>
    <t>31161</t>
  </si>
  <si>
    <t>31163</t>
  </si>
  <si>
    <t>31165</t>
  </si>
  <si>
    <t>31167</t>
  </si>
  <si>
    <t>31169</t>
  </si>
  <si>
    <t>31171</t>
  </si>
  <si>
    <t>31173</t>
  </si>
  <si>
    <t>31175</t>
  </si>
  <si>
    <t>31177</t>
  </si>
  <si>
    <t>31179</t>
  </si>
  <si>
    <t>31181</t>
  </si>
  <si>
    <t>31183</t>
  </si>
  <si>
    <t>31185</t>
  </si>
  <si>
    <t>32001</t>
  </si>
  <si>
    <t>32003</t>
  </si>
  <si>
    <t>32005</t>
  </si>
  <si>
    <t>32007</t>
  </si>
  <si>
    <t>32009</t>
  </si>
  <si>
    <t>32011</t>
  </si>
  <si>
    <t>32013</t>
  </si>
  <si>
    <t>32015</t>
  </si>
  <si>
    <t>32017</t>
  </si>
  <si>
    <t>32019</t>
  </si>
  <si>
    <t>32021</t>
  </si>
  <si>
    <t>32023</t>
  </si>
  <si>
    <t>32027</t>
  </si>
  <si>
    <t>32029</t>
  </si>
  <si>
    <t>32031</t>
  </si>
  <si>
    <t>32033</t>
  </si>
  <si>
    <t>32510</t>
  </si>
  <si>
    <t>33001</t>
  </si>
  <si>
    <t>33003</t>
  </si>
  <si>
    <t>33005</t>
  </si>
  <si>
    <t>33007</t>
  </si>
  <si>
    <t>33009</t>
  </si>
  <si>
    <t>33011</t>
  </si>
  <si>
    <t>33013</t>
  </si>
  <si>
    <t>33015</t>
  </si>
  <si>
    <t>33017</t>
  </si>
  <si>
    <t>33019</t>
  </si>
  <si>
    <t>34001</t>
  </si>
  <si>
    <t>34003</t>
  </si>
  <si>
    <t>34005</t>
  </si>
  <si>
    <t>34007</t>
  </si>
  <si>
    <t>34009</t>
  </si>
  <si>
    <t>34011</t>
  </si>
  <si>
    <t>34013</t>
  </si>
  <si>
    <t>34015</t>
  </si>
  <si>
    <t>34017</t>
  </si>
  <si>
    <t>34019</t>
  </si>
  <si>
    <t>34021</t>
  </si>
  <si>
    <t>34023</t>
  </si>
  <si>
    <t>34025</t>
  </si>
  <si>
    <t>34027</t>
  </si>
  <si>
    <t>34029</t>
  </si>
  <si>
    <t>34031</t>
  </si>
  <si>
    <t>34033</t>
  </si>
  <si>
    <t>34035</t>
  </si>
  <si>
    <t>34037</t>
  </si>
  <si>
    <t>34039</t>
  </si>
  <si>
    <t>34041</t>
  </si>
  <si>
    <t>35001</t>
  </si>
  <si>
    <t>35003</t>
  </si>
  <si>
    <t>35005</t>
  </si>
  <si>
    <t>35006</t>
  </si>
  <si>
    <t>35007</t>
  </si>
  <si>
    <t>35009</t>
  </si>
  <si>
    <t>35011</t>
  </si>
  <si>
    <t>35013</t>
  </si>
  <si>
    <t>35015</t>
  </si>
  <si>
    <t>35017</t>
  </si>
  <si>
    <t>35019</t>
  </si>
  <si>
    <t>35021</t>
  </si>
  <si>
    <t>35023</t>
  </si>
  <si>
    <t>35025</t>
  </si>
  <si>
    <t>35027</t>
  </si>
  <si>
    <t>35028</t>
  </si>
  <si>
    <t>35029</t>
  </si>
  <si>
    <t>35031</t>
  </si>
  <si>
    <t>35033</t>
  </si>
  <si>
    <t>35035</t>
  </si>
  <si>
    <t>35037</t>
  </si>
  <si>
    <t>35039</t>
  </si>
  <si>
    <t>35041</t>
  </si>
  <si>
    <t>35043</t>
  </si>
  <si>
    <t>35045</t>
  </si>
  <si>
    <t>35047</t>
  </si>
  <si>
    <t>35049</t>
  </si>
  <si>
    <t>35051</t>
  </si>
  <si>
    <t>35053</t>
  </si>
  <si>
    <t>35055</t>
  </si>
  <si>
    <t>35057</t>
  </si>
  <si>
    <t>35059</t>
  </si>
  <si>
    <t>35061</t>
  </si>
  <si>
    <t>36001</t>
  </si>
  <si>
    <t>36003</t>
  </si>
  <si>
    <t>36005</t>
  </si>
  <si>
    <t>36007</t>
  </si>
  <si>
    <t>36009</t>
  </si>
  <si>
    <t>36011</t>
  </si>
  <si>
    <t>36013</t>
  </si>
  <si>
    <t>36015</t>
  </si>
  <si>
    <t>36017</t>
  </si>
  <si>
    <t>36019</t>
  </si>
  <si>
    <t>36021</t>
  </si>
  <si>
    <t>36023</t>
  </si>
  <si>
    <t>36025</t>
  </si>
  <si>
    <t>36027</t>
  </si>
  <si>
    <t>36029</t>
  </si>
  <si>
    <t>36031</t>
  </si>
  <si>
    <t>36033</t>
  </si>
  <si>
    <t>36035</t>
  </si>
  <si>
    <t>36037</t>
  </si>
  <si>
    <t>36039</t>
  </si>
  <si>
    <t>36041</t>
  </si>
  <si>
    <t>36043</t>
  </si>
  <si>
    <t>36045</t>
  </si>
  <si>
    <t>36047</t>
  </si>
  <si>
    <t>36049</t>
  </si>
  <si>
    <t>36051</t>
  </si>
  <si>
    <t>36053</t>
  </si>
  <si>
    <t>36055</t>
  </si>
  <si>
    <t>36057</t>
  </si>
  <si>
    <t>36059</t>
  </si>
  <si>
    <t>36061</t>
  </si>
  <si>
    <t>36063</t>
  </si>
  <si>
    <t>36065</t>
  </si>
  <si>
    <t>36067</t>
  </si>
  <si>
    <t>36069</t>
  </si>
  <si>
    <t>36071</t>
  </si>
  <si>
    <t>36073</t>
  </si>
  <si>
    <t>36075</t>
  </si>
  <si>
    <t>36077</t>
  </si>
  <si>
    <t>36079</t>
  </si>
  <si>
    <t>36081</t>
  </si>
  <si>
    <t>36083</t>
  </si>
  <si>
    <t>36085</t>
  </si>
  <si>
    <t>36087</t>
  </si>
  <si>
    <t>36089</t>
  </si>
  <si>
    <t>36091</t>
  </si>
  <si>
    <t>36093</t>
  </si>
  <si>
    <t>36095</t>
  </si>
  <si>
    <t>36097</t>
  </si>
  <si>
    <t>36099</t>
  </si>
  <si>
    <t>36101</t>
  </si>
  <si>
    <t>36103</t>
  </si>
  <si>
    <t>36105</t>
  </si>
  <si>
    <t>36107</t>
  </si>
  <si>
    <t>36109</t>
  </si>
  <si>
    <t>36111</t>
  </si>
  <si>
    <t>36113</t>
  </si>
  <si>
    <t>36115</t>
  </si>
  <si>
    <t>36117</t>
  </si>
  <si>
    <t>36119</t>
  </si>
  <si>
    <t>36121</t>
  </si>
  <si>
    <t>36123</t>
  </si>
  <si>
    <t>37001</t>
  </si>
  <si>
    <t>37003</t>
  </si>
  <si>
    <t>37005</t>
  </si>
  <si>
    <t>37007</t>
  </si>
  <si>
    <t>37009</t>
  </si>
  <si>
    <t>37011</t>
  </si>
  <si>
    <t>37013</t>
  </si>
  <si>
    <t>37015</t>
  </si>
  <si>
    <t>37017</t>
  </si>
  <si>
    <t>37019</t>
  </si>
  <si>
    <t>37021</t>
  </si>
  <si>
    <t>37023</t>
  </si>
  <si>
    <t>37025</t>
  </si>
  <si>
    <t>37027</t>
  </si>
  <si>
    <t>37029</t>
  </si>
  <si>
    <t>37031</t>
  </si>
  <si>
    <t>37033</t>
  </si>
  <si>
    <t>37035</t>
  </si>
  <si>
    <t>37037</t>
  </si>
  <si>
    <t>37039</t>
  </si>
  <si>
    <t>37041</t>
  </si>
  <si>
    <t>37043</t>
  </si>
  <si>
    <t>37045</t>
  </si>
  <si>
    <t>37047</t>
  </si>
  <si>
    <t>37049</t>
  </si>
  <si>
    <t>37051</t>
  </si>
  <si>
    <t>37053</t>
  </si>
  <si>
    <t>37055</t>
  </si>
  <si>
    <t>37057</t>
  </si>
  <si>
    <t>37059</t>
  </si>
  <si>
    <t>37061</t>
  </si>
  <si>
    <t>37063</t>
  </si>
  <si>
    <t>37065</t>
  </si>
  <si>
    <t>37067</t>
  </si>
  <si>
    <t>37069</t>
  </si>
  <si>
    <t>37071</t>
  </si>
  <si>
    <t>37073</t>
  </si>
  <si>
    <t>37075</t>
  </si>
  <si>
    <t>37077</t>
  </si>
  <si>
    <t>37079</t>
  </si>
  <si>
    <t>37081</t>
  </si>
  <si>
    <t>37083</t>
  </si>
  <si>
    <t>37085</t>
  </si>
  <si>
    <t>37087</t>
  </si>
  <si>
    <t>37089</t>
  </si>
  <si>
    <t>37091</t>
  </si>
  <si>
    <t>37093</t>
  </si>
  <si>
    <t>37095</t>
  </si>
  <si>
    <t>37097</t>
  </si>
  <si>
    <t>37099</t>
  </si>
  <si>
    <t>37101</t>
  </si>
  <si>
    <t>37103</t>
  </si>
  <si>
    <t>37105</t>
  </si>
  <si>
    <t>37107</t>
  </si>
  <si>
    <t>37109</t>
  </si>
  <si>
    <t>37111</t>
  </si>
  <si>
    <t>37113</t>
  </si>
  <si>
    <t>37115</t>
  </si>
  <si>
    <t>37117</t>
  </si>
  <si>
    <t>37119</t>
  </si>
  <si>
    <t>37121</t>
  </si>
  <si>
    <t>37123</t>
  </si>
  <si>
    <t>37125</t>
  </si>
  <si>
    <t>37127</t>
  </si>
  <si>
    <t>37129</t>
  </si>
  <si>
    <t>37131</t>
  </si>
  <si>
    <t>37133</t>
  </si>
  <si>
    <t>37135</t>
  </si>
  <si>
    <t>37137</t>
  </si>
  <si>
    <t>37139</t>
  </si>
  <si>
    <t>37141</t>
  </si>
  <si>
    <t>37143</t>
  </si>
  <si>
    <t>37145</t>
  </si>
  <si>
    <t>37147</t>
  </si>
  <si>
    <t>37149</t>
  </si>
  <si>
    <t>37151</t>
  </si>
  <si>
    <t>37153</t>
  </si>
  <si>
    <t>37155</t>
  </si>
  <si>
    <t>37157</t>
  </si>
  <si>
    <t>37159</t>
  </si>
  <si>
    <t>37161</t>
  </si>
  <si>
    <t>37163</t>
  </si>
  <si>
    <t>37165</t>
  </si>
  <si>
    <t>37167</t>
  </si>
  <si>
    <t>37169</t>
  </si>
  <si>
    <t>37171</t>
  </si>
  <si>
    <t>37173</t>
  </si>
  <si>
    <t>37175</t>
  </si>
  <si>
    <t>37177</t>
  </si>
  <si>
    <t>37179</t>
  </si>
  <si>
    <t>37181</t>
  </si>
  <si>
    <t>37183</t>
  </si>
  <si>
    <t>37185</t>
  </si>
  <si>
    <t>37187</t>
  </si>
  <si>
    <t>37189</t>
  </si>
  <si>
    <t>37191</t>
  </si>
  <si>
    <t>37193</t>
  </si>
  <si>
    <t>37195</t>
  </si>
  <si>
    <t>37197</t>
  </si>
  <si>
    <t>37199</t>
  </si>
  <si>
    <t>38001</t>
  </si>
  <si>
    <t>38003</t>
  </si>
  <si>
    <t>38005</t>
  </si>
  <si>
    <t>38007</t>
  </si>
  <si>
    <t>38009</t>
  </si>
  <si>
    <t>38011</t>
  </si>
  <si>
    <t>38013</t>
  </si>
  <si>
    <t>38015</t>
  </si>
  <si>
    <t>38017</t>
  </si>
  <si>
    <t>38019</t>
  </si>
  <si>
    <t>38021</t>
  </si>
  <si>
    <t>38023</t>
  </si>
  <si>
    <t>38025</t>
  </si>
  <si>
    <t>38027</t>
  </si>
  <si>
    <t>38029</t>
  </si>
  <si>
    <t>38031</t>
  </si>
  <si>
    <t>38033</t>
  </si>
  <si>
    <t>38035</t>
  </si>
  <si>
    <t>38037</t>
  </si>
  <si>
    <t>38039</t>
  </si>
  <si>
    <t>38041</t>
  </si>
  <si>
    <t>38043</t>
  </si>
  <si>
    <t>38045</t>
  </si>
  <si>
    <t>38047</t>
  </si>
  <si>
    <t>38049</t>
  </si>
  <si>
    <t>38051</t>
  </si>
  <si>
    <t>38053</t>
  </si>
  <si>
    <t>38055</t>
  </si>
  <si>
    <t>38057</t>
  </si>
  <si>
    <t>38059</t>
  </si>
  <si>
    <t>38061</t>
  </si>
  <si>
    <t>38063</t>
  </si>
  <si>
    <t>38065</t>
  </si>
  <si>
    <t>38067</t>
  </si>
  <si>
    <t>38069</t>
  </si>
  <si>
    <t>38071</t>
  </si>
  <si>
    <t>38073</t>
  </si>
  <si>
    <t>38075</t>
  </si>
  <si>
    <t>38077</t>
  </si>
  <si>
    <t>38079</t>
  </si>
  <si>
    <t>38081</t>
  </si>
  <si>
    <t>38083</t>
  </si>
  <si>
    <t>38085</t>
  </si>
  <si>
    <t>38087</t>
  </si>
  <si>
    <t>38089</t>
  </si>
  <si>
    <t>38091</t>
  </si>
  <si>
    <t>38093</t>
  </si>
  <si>
    <t>38095</t>
  </si>
  <si>
    <t>38097</t>
  </si>
  <si>
    <t>38099</t>
  </si>
  <si>
    <t>38101</t>
  </si>
  <si>
    <t>38103</t>
  </si>
  <si>
    <t>38105</t>
  </si>
  <si>
    <t>39001</t>
  </si>
  <si>
    <t>39003</t>
  </si>
  <si>
    <t>39005</t>
  </si>
  <si>
    <t>39007</t>
  </si>
  <si>
    <t>39009</t>
  </si>
  <si>
    <t>39011</t>
  </si>
  <si>
    <t>39013</t>
  </si>
  <si>
    <t>39015</t>
  </si>
  <si>
    <t>39017</t>
  </si>
  <si>
    <t>39019</t>
  </si>
  <si>
    <t>39021</t>
  </si>
  <si>
    <t>39023</t>
  </si>
  <si>
    <t>39025</t>
  </si>
  <si>
    <t>39027</t>
  </si>
  <si>
    <t>39029</t>
  </si>
  <si>
    <t>39031</t>
  </si>
  <si>
    <t>39033</t>
  </si>
  <si>
    <t>39035</t>
  </si>
  <si>
    <t>39037</t>
  </si>
  <si>
    <t>39039</t>
  </si>
  <si>
    <t>39041</t>
  </si>
  <si>
    <t>39043</t>
  </si>
  <si>
    <t>39045</t>
  </si>
  <si>
    <t>39047</t>
  </si>
  <si>
    <t>39049</t>
  </si>
  <si>
    <t>39051</t>
  </si>
  <si>
    <t>39053</t>
  </si>
  <si>
    <t>39055</t>
  </si>
  <si>
    <t>39057</t>
  </si>
  <si>
    <t>39059</t>
  </si>
  <si>
    <t>39061</t>
  </si>
  <si>
    <t>39063</t>
  </si>
  <si>
    <t>39065</t>
  </si>
  <si>
    <t>39067</t>
  </si>
  <si>
    <t>39069</t>
  </si>
  <si>
    <t>39071</t>
  </si>
  <si>
    <t>39073</t>
  </si>
  <si>
    <t>39075</t>
  </si>
  <si>
    <t>39077</t>
  </si>
  <si>
    <t>39079</t>
  </si>
  <si>
    <t>39081</t>
  </si>
  <si>
    <t>39083</t>
  </si>
  <si>
    <t>39085</t>
  </si>
  <si>
    <t>39087</t>
  </si>
  <si>
    <t>39089</t>
  </si>
  <si>
    <t>39091</t>
  </si>
  <si>
    <t>39093</t>
  </si>
  <si>
    <t>39095</t>
  </si>
  <si>
    <t>39097</t>
  </si>
  <si>
    <t>39099</t>
  </si>
  <si>
    <t>39101</t>
  </si>
  <si>
    <t>39103</t>
  </si>
  <si>
    <t>39105</t>
  </si>
  <si>
    <t>39107</t>
  </si>
  <si>
    <t>39109</t>
  </si>
  <si>
    <t>39111</t>
  </si>
  <si>
    <t>39113</t>
  </si>
  <si>
    <t>39115</t>
  </si>
  <si>
    <t>39117</t>
  </si>
  <si>
    <t>39119</t>
  </si>
  <si>
    <t>39121</t>
  </si>
  <si>
    <t>39123</t>
  </si>
  <si>
    <t>39125</t>
  </si>
  <si>
    <t>39127</t>
  </si>
  <si>
    <t>39129</t>
  </si>
  <si>
    <t>39131</t>
  </si>
  <si>
    <t>39133</t>
  </si>
  <si>
    <t>39135</t>
  </si>
  <si>
    <t>39137</t>
  </si>
  <si>
    <t>39139</t>
  </si>
  <si>
    <t>39141</t>
  </si>
  <si>
    <t>39143</t>
  </si>
  <si>
    <t>39145</t>
  </si>
  <si>
    <t>39147</t>
  </si>
  <si>
    <t>39149</t>
  </si>
  <si>
    <t>39151</t>
  </si>
  <si>
    <t>39153</t>
  </si>
  <si>
    <t>39155</t>
  </si>
  <si>
    <t>39157</t>
  </si>
  <si>
    <t>39159</t>
  </si>
  <si>
    <t>39161</t>
  </si>
  <si>
    <t>39163</t>
  </si>
  <si>
    <t>39165</t>
  </si>
  <si>
    <t>39167</t>
  </si>
  <si>
    <t>39169</t>
  </si>
  <si>
    <t>39171</t>
  </si>
  <si>
    <t>39173</t>
  </si>
  <si>
    <t>39175</t>
  </si>
  <si>
    <t>40001</t>
  </si>
  <si>
    <t>40003</t>
  </si>
  <si>
    <t>40005</t>
  </si>
  <si>
    <t>40007</t>
  </si>
  <si>
    <t>40009</t>
  </si>
  <si>
    <t>40011</t>
  </si>
  <si>
    <t>40013</t>
  </si>
  <si>
    <t>40015</t>
  </si>
  <si>
    <t>40017</t>
  </si>
  <si>
    <t>40019</t>
  </si>
  <si>
    <t>40021</t>
  </si>
  <si>
    <t>40023</t>
  </si>
  <si>
    <t>40025</t>
  </si>
  <si>
    <t>40027</t>
  </si>
  <si>
    <t>40029</t>
  </si>
  <si>
    <t>40031</t>
  </si>
  <si>
    <t>40033</t>
  </si>
  <si>
    <t>40035</t>
  </si>
  <si>
    <t>40037</t>
  </si>
  <si>
    <t>40039</t>
  </si>
  <si>
    <t>40041</t>
  </si>
  <si>
    <t>40043</t>
  </si>
  <si>
    <t>40045</t>
  </si>
  <si>
    <t>40047</t>
  </si>
  <si>
    <t>40049</t>
  </si>
  <si>
    <t>40051</t>
  </si>
  <si>
    <t>40053</t>
  </si>
  <si>
    <t>40055</t>
  </si>
  <si>
    <t>40057</t>
  </si>
  <si>
    <t>40059</t>
  </si>
  <si>
    <t>40061</t>
  </si>
  <si>
    <t>40063</t>
  </si>
  <si>
    <t>40065</t>
  </si>
  <si>
    <t>40067</t>
  </si>
  <si>
    <t>40069</t>
  </si>
  <si>
    <t>40071</t>
  </si>
  <si>
    <t>40073</t>
  </si>
  <si>
    <t>40075</t>
  </si>
  <si>
    <t>40077</t>
  </si>
  <si>
    <t>40079</t>
  </si>
  <si>
    <t>40081</t>
  </si>
  <si>
    <t>40083</t>
  </si>
  <si>
    <t>40085</t>
  </si>
  <si>
    <t>40087</t>
  </si>
  <si>
    <t>40089</t>
  </si>
  <si>
    <t>40091</t>
  </si>
  <si>
    <t>40093</t>
  </si>
  <si>
    <t>40095</t>
  </si>
  <si>
    <t>40097</t>
  </si>
  <si>
    <t>40099</t>
  </si>
  <si>
    <t>40101</t>
  </si>
  <si>
    <t>40103</t>
  </si>
  <si>
    <t>40105</t>
  </si>
  <si>
    <t>40107</t>
  </si>
  <si>
    <t>40109</t>
  </si>
  <si>
    <t>40111</t>
  </si>
  <si>
    <t>40113</t>
  </si>
  <si>
    <t>40115</t>
  </si>
  <si>
    <t>40117</t>
  </si>
  <si>
    <t>40119</t>
  </si>
  <si>
    <t>40121</t>
  </si>
  <si>
    <t>40123</t>
  </si>
  <si>
    <t>40125</t>
  </si>
  <si>
    <t>40127</t>
  </si>
  <si>
    <t>40129</t>
  </si>
  <si>
    <t>40131</t>
  </si>
  <si>
    <t>40133</t>
  </si>
  <si>
    <t>40135</t>
  </si>
  <si>
    <t>40137</t>
  </si>
  <si>
    <t>40139</t>
  </si>
  <si>
    <t>40141</t>
  </si>
  <si>
    <t>40143</t>
  </si>
  <si>
    <t>40145</t>
  </si>
  <si>
    <t>40147</t>
  </si>
  <si>
    <t>40149</t>
  </si>
  <si>
    <t>40151</t>
  </si>
  <si>
    <t>40153</t>
  </si>
  <si>
    <t>41001</t>
  </si>
  <si>
    <t>41003</t>
  </si>
  <si>
    <t>41005</t>
  </si>
  <si>
    <t>41007</t>
  </si>
  <si>
    <t>41009</t>
  </si>
  <si>
    <t>41011</t>
  </si>
  <si>
    <t>41013</t>
  </si>
  <si>
    <t>41015</t>
  </si>
  <si>
    <t>41017</t>
  </si>
  <si>
    <t>41019</t>
  </si>
  <si>
    <t>41021</t>
  </si>
  <si>
    <t>41023</t>
  </si>
  <si>
    <t>41025</t>
  </si>
  <si>
    <t>41027</t>
  </si>
  <si>
    <t>41029</t>
  </si>
  <si>
    <t>41031</t>
  </si>
  <si>
    <t>41033</t>
  </si>
  <si>
    <t>41035</t>
  </si>
  <si>
    <t>41037</t>
  </si>
  <si>
    <t>41039</t>
  </si>
  <si>
    <t>41041</t>
  </si>
  <si>
    <t>41043</t>
  </si>
  <si>
    <t>41045</t>
  </si>
  <si>
    <t>41047</t>
  </si>
  <si>
    <t>41049</t>
  </si>
  <si>
    <t>41051</t>
  </si>
  <si>
    <t>41053</t>
  </si>
  <si>
    <t>41055</t>
  </si>
  <si>
    <t>41057</t>
  </si>
  <si>
    <t>41059</t>
  </si>
  <si>
    <t>41061</t>
  </si>
  <si>
    <t>41063</t>
  </si>
  <si>
    <t>41065</t>
  </si>
  <si>
    <t>41067</t>
  </si>
  <si>
    <t>41069</t>
  </si>
  <si>
    <t>41071</t>
  </si>
  <si>
    <t>42001</t>
  </si>
  <si>
    <t>42003</t>
  </si>
  <si>
    <t>42005</t>
  </si>
  <si>
    <t>42007</t>
  </si>
  <si>
    <t>42009</t>
  </si>
  <si>
    <t>42011</t>
  </si>
  <si>
    <t>42013</t>
  </si>
  <si>
    <t>42015</t>
  </si>
  <si>
    <t>42017</t>
  </si>
  <si>
    <t>42019</t>
  </si>
  <si>
    <t>42021</t>
  </si>
  <si>
    <t>42023</t>
  </si>
  <si>
    <t>42025</t>
  </si>
  <si>
    <t>42027</t>
  </si>
  <si>
    <t>42029</t>
  </si>
  <si>
    <t>42031</t>
  </si>
  <si>
    <t>42033</t>
  </si>
  <si>
    <t>42035</t>
  </si>
  <si>
    <t>42037</t>
  </si>
  <si>
    <t>42039</t>
  </si>
  <si>
    <t>42041</t>
  </si>
  <si>
    <t>42043</t>
  </si>
  <si>
    <t>42045</t>
  </si>
  <si>
    <t>42047</t>
  </si>
  <si>
    <t>42049</t>
  </si>
  <si>
    <t>42051</t>
  </si>
  <si>
    <t>42053</t>
  </si>
  <si>
    <t>42055</t>
  </si>
  <si>
    <t>42057</t>
  </si>
  <si>
    <t>42059</t>
  </si>
  <si>
    <t>42061</t>
  </si>
  <si>
    <t>42063</t>
  </si>
  <si>
    <t>42065</t>
  </si>
  <si>
    <t>42067</t>
  </si>
  <si>
    <t>42069</t>
  </si>
  <si>
    <t>42071</t>
  </si>
  <si>
    <t>42073</t>
  </si>
  <si>
    <t>42075</t>
  </si>
  <si>
    <t>42077</t>
  </si>
  <si>
    <t>42079</t>
  </si>
  <si>
    <t>42081</t>
  </si>
  <si>
    <t>42083</t>
  </si>
  <si>
    <t>42085</t>
  </si>
  <si>
    <t>42087</t>
  </si>
  <si>
    <t>42089</t>
  </si>
  <si>
    <t>42091</t>
  </si>
  <si>
    <t>42093</t>
  </si>
  <si>
    <t>42095</t>
  </si>
  <si>
    <t>42097</t>
  </si>
  <si>
    <t>42099</t>
  </si>
  <si>
    <t>42101</t>
  </si>
  <si>
    <t>42103</t>
  </si>
  <si>
    <t>42105</t>
  </si>
  <si>
    <t>42107</t>
  </si>
  <si>
    <t>42109</t>
  </si>
  <si>
    <t>42111</t>
  </si>
  <si>
    <t>42113</t>
  </si>
  <si>
    <t>42115</t>
  </si>
  <si>
    <t>42117</t>
  </si>
  <si>
    <t>42119</t>
  </si>
  <si>
    <t>42121</t>
  </si>
  <si>
    <t>42123</t>
  </si>
  <si>
    <t>42125</t>
  </si>
  <si>
    <t>42127</t>
  </si>
  <si>
    <t>42129</t>
  </si>
  <si>
    <t>42131</t>
  </si>
  <si>
    <t>42133</t>
  </si>
  <si>
    <t>44001</t>
  </si>
  <si>
    <t>44003</t>
  </si>
  <si>
    <t>44005</t>
  </si>
  <si>
    <t>44007</t>
  </si>
  <si>
    <t>44009</t>
  </si>
  <si>
    <t>45001</t>
  </si>
  <si>
    <t>45003</t>
  </si>
  <si>
    <t>45005</t>
  </si>
  <si>
    <t>45007</t>
  </si>
  <si>
    <t>45009</t>
  </si>
  <si>
    <t>45011</t>
  </si>
  <si>
    <t>45013</t>
  </si>
  <si>
    <t>45015</t>
  </si>
  <si>
    <t>45017</t>
  </si>
  <si>
    <t>45019</t>
  </si>
  <si>
    <t>45021</t>
  </si>
  <si>
    <t>45023</t>
  </si>
  <si>
    <t>45025</t>
  </si>
  <si>
    <t>45027</t>
  </si>
  <si>
    <t>45029</t>
  </si>
  <si>
    <t>45031</t>
  </si>
  <si>
    <t>45033</t>
  </si>
  <si>
    <t>45035</t>
  </si>
  <si>
    <t>45037</t>
  </si>
  <si>
    <t>45039</t>
  </si>
  <si>
    <t>45041</t>
  </si>
  <si>
    <t>45043</t>
  </si>
  <si>
    <t>45045</t>
  </si>
  <si>
    <t>45047</t>
  </si>
  <si>
    <t>45049</t>
  </si>
  <si>
    <t>45051</t>
  </si>
  <si>
    <t>45053</t>
  </si>
  <si>
    <t>45055</t>
  </si>
  <si>
    <t>45057</t>
  </si>
  <si>
    <t>45059</t>
  </si>
  <si>
    <t>45061</t>
  </si>
  <si>
    <t>45063</t>
  </si>
  <si>
    <t>45065</t>
  </si>
  <si>
    <t>45067</t>
  </si>
  <si>
    <t>45069</t>
  </si>
  <si>
    <t>45071</t>
  </si>
  <si>
    <t>45073</t>
  </si>
  <si>
    <t>45075</t>
  </si>
  <si>
    <t>45077</t>
  </si>
  <si>
    <t>45079</t>
  </si>
  <si>
    <t>45081</t>
  </si>
  <si>
    <t>45083</t>
  </si>
  <si>
    <t>45085</t>
  </si>
  <si>
    <t>45087</t>
  </si>
  <si>
    <t>45089</t>
  </si>
  <si>
    <t>45091</t>
  </si>
  <si>
    <t>46003</t>
  </si>
  <si>
    <t>46005</t>
  </si>
  <si>
    <t>46007</t>
  </si>
  <si>
    <t>46009</t>
  </si>
  <si>
    <t>46011</t>
  </si>
  <si>
    <t>46013</t>
  </si>
  <si>
    <t>46015</t>
  </si>
  <si>
    <t>46017</t>
  </si>
  <si>
    <t>46019</t>
  </si>
  <si>
    <t>46021</t>
  </si>
  <si>
    <t>46023</t>
  </si>
  <si>
    <t>46025</t>
  </si>
  <si>
    <t>46027</t>
  </si>
  <si>
    <t>46029</t>
  </si>
  <si>
    <t>46031</t>
  </si>
  <si>
    <t>46033</t>
  </si>
  <si>
    <t>46035</t>
  </si>
  <si>
    <t>46037</t>
  </si>
  <si>
    <t>46039</t>
  </si>
  <si>
    <t>46041</t>
  </si>
  <si>
    <t>46043</t>
  </si>
  <si>
    <t>46045</t>
  </si>
  <si>
    <t>46047</t>
  </si>
  <si>
    <t>46049</t>
  </si>
  <si>
    <t>46051</t>
  </si>
  <si>
    <t>46053</t>
  </si>
  <si>
    <t>46055</t>
  </si>
  <si>
    <t>46057</t>
  </si>
  <si>
    <t>46059</t>
  </si>
  <si>
    <t>46061</t>
  </si>
  <si>
    <t>46063</t>
  </si>
  <si>
    <t>46065</t>
  </si>
  <si>
    <t>46067</t>
  </si>
  <si>
    <t>46069</t>
  </si>
  <si>
    <t>46071</t>
  </si>
  <si>
    <t>46073</t>
  </si>
  <si>
    <t>46075</t>
  </si>
  <si>
    <t>46077</t>
  </si>
  <si>
    <t>46079</t>
  </si>
  <si>
    <t>46081</t>
  </si>
  <si>
    <t>46083</t>
  </si>
  <si>
    <t>46085</t>
  </si>
  <si>
    <t>46087</t>
  </si>
  <si>
    <t>46089</t>
  </si>
  <si>
    <t>46091</t>
  </si>
  <si>
    <t>46093</t>
  </si>
  <si>
    <t>46095</t>
  </si>
  <si>
    <t>46097</t>
  </si>
  <si>
    <t>46099</t>
  </si>
  <si>
    <t>46101</t>
  </si>
  <si>
    <t>46102</t>
  </si>
  <si>
    <t>46103</t>
  </si>
  <si>
    <t>46105</t>
  </si>
  <si>
    <t>46107</t>
  </si>
  <si>
    <t>46109</t>
  </si>
  <si>
    <t>46111</t>
  </si>
  <si>
    <t>46115</t>
  </si>
  <si>
    <t>46117</t>
  </si>
  <si>
    <t>46119</t>
  </si>
  <si>
    <t>46121</t>
  </si>
  <si>
    <t>46123</t>
  </si>
  <si>
    <t>46125</t>
  </si>
  <si>
    <t>46127</t>
  </si>
  <si>
    <t>46129</t>
  </si>
  <si>
    <t>46135</t>
  </si>
  <si>
    <t>46137</t>
  </si>
  <si>
    <t>47001</t>
  </si>
  <si>
    <t>47003</t>
  </si>
  <si>
    <t>47005</t>
  </si>
  <si>
    <t>47007</t>
  </si>
  <si>
    <t>47009</t>
  </si>
  <si>
    <t>47011</t>
  </si>
  <si>
    <t>47013</t>
  </si>
  <si>
    <t>47015</t>
  </si>
  <si>
    <t>47017</t>
  </si>
  <si>
    <t>47019</t>
  </si>
  <si>
    <t>47021</t>
  </si>
  <si>
    <t>47023</t>
  </si>
  <si>
    <t>47025</t>
  </si>
  <si>
    <t>47027</t>
  </si>
  <si>
    <t>47029</t>
  </si>
  <si>
    <t>47031</t>
  </si>
  <si>
    <t>47033</t>
  </si>
  <si>
    <t>47035</t>
  </si>
  <si>
    <t>47037</t>
  </si>
  <si>
    <t>47039</t>
  </si>
  <si>
    <t>47041</t>
  </si>
  <si>
    <t>47043</t>
  </si>
  <si>
    <t>47045</t>
  </si>
  <si>
    <t>47047</t>
  </si>
  <si>
    <t>47049</t>
  </si>
  <si>
    <t>47051</t>
  </si>
  <si>
    <t>47053</t>
  </si>
  <si>
    <t>47055</t>
  </si>
  <si>
    <t>47057</t>
  </si>
  <si>
    <t>47059</t>
  </si>
  <si>
    <t>47061</t>
  </si>
  <si>
    <t>47063</t>
  </si>
  <si>
    <t>47065</t>
  </si>
  <si>
    <t>47067</t>
  </si>
  <si>
    <t>47069</t>
  </si>
  <si>
    <t>47071</t>
  </si>
  <si>
    <t>47073</t>
  </si>
  <si>
    <t>47075</t>
  </si>
  <si>
    <t>47077</t>
  </si>
  <si>
    <t>47079</t>
  </si>
  <si>
    <t>47081</t>
  </si>
  <si>
    <t>47083</t>
  </si>
  <si>
    <t>47085</t>
  </si>
  <si>
    <t>47087</t>
  </si>
  <si>
    <t>47089</t>
  </si>
  <si>
    <t>47091</t>
  </si>
  <si>
    <t>47093</t>
  </si>
  <si>
    <t>47095</t>
  </si>
  <si>
    <t>47097</t>
  </si>
  <si>
    <t>47099</t>
  </si>
  <si>
    <t>47101</t>
  </si>
  <si>
    <t>47103</t>
  </si>
  <si>
    <t>47105</t>
  </si>
  <si>
    <t>47107</t>
  </si>
  <si>
    <t>47109</t>
  </si>
  <si>
    <t>47111</t>
  </si>
  <si>
    <t>47113</t>
  </si>
  <si>
    <t>47115</t>
  </si>
  <si>
    <t>47117</t>
  </si>
  <si>
    <t>47119</t>
  </si>
  <si>
    <t>47121</t>
  </si>
  <si>
    <t>47123</t>
  </si>
  <si>
    <t>47125</t>
  </si>
  <si>
    <t>47127</t>
  </si>
  <si>
    <t>47129</t>
  </si>
  <si>
    <t>47131</t>
  </si>
  <si>
    <t>47133</t>
  </si>
  <si>
    <t>47135</t>
  </si>
  <si>
    <t>47137</t>
  </si>
  <si>
    <t>47139</t>
  </si>
  <si>
    <t>47141</t>
  </si>
  <si>
    <t>47143</t>
  </si>
  <si>
    <t>47145</t>
  </si>
  <si>
    <t>47147</t>
  </si>
  <si>
    <t>47149</t>
  </si>
  <si>
    <t>47151</t>
  </si>
  <si>
    <t>47153</t>
  </si>
  <si>
    <t>47155</t>
  </si>
  <si>
    <t>47157</t>
  </si>
  <si>
    <t>47159</t>
  </si>
  <si>
    <t>47161</t>
  </si>
  <si>
    <t>47163</t>
  </si>
  <si>
    <t>47165</t>
  </si>
  <si>
    <t>47167</t>
  </si>
  <si>
    <t>47169</t>
  </si>
  <si>
    <t>47171</t>
  </si>
  <si>
    <t>47173</t>
  </si>
  <si>
    <t>47175</t>
  </si>
  <si>
    <t>47177</t>
  </si>
  <si>
    <t>47179</t>
  </si>
  <si>
    <t>47181</t>
  </si>
  <si>
    <t>47183</t>
  </si>
  <si>
    <t>47185</t>
  </si>
  <si>
    <t>47187</t>
  </si>
  <si>
    <t>47189</t>
  </si>
  <si>
    <t>48001</t>
  </si>
  <si>
    <t>48003</t>
  </si>
  <si>
    <t>48005</t>
  </si>
  <si>
    <t>48007</t>
  </si>
  <si>
    <t>48009</t>
  </si>
  <si>
    <t>48011</t>
  </si>
  <si>
    <t>48013</t>
  </si>
  <si>
    <t>48015</t>
  </si>
  <si>
    <t>48017</t>
  </si>
  <si>
    <t>48019</t>
  </si>
  <si>
    <t>48021</t>
  </si>
  <si>
    <t>48023</t>
  </si>
  <si>
    <t>48025</t>
  </si>
  <si>
    <t>48027</t>
  </si>
  <si>
    <t>48029</t>
  </si>
  <si>
    <t>48031</t>
  </si>
  <si>
    <t>48033</t>
  </si>
  <si>
    <t>48035</t>
  </si>
  <si>
    <t>48037</t>
  </si>
  <si>
    <t>48039</t>
  </si>
  <si>
    <t>48041</t>
  </si>
  <si>
    <t>48043</t>
  </si>
  <si>
    <t>48045</t>
  </si>
  <si>
    <t>48047</t>
  </si>
  <si>
    <t>48049</t>
  </si>
  <si>
    <t>48051</t>
  </si>
  <si>
    <t>48053</t>
  </si>
  <si>
    <t>48055</t>
  </si>
  <si>
    <t>48057</t>
  </si>
  <si>
    <t>48059</t>
  </si>
  <si>
    <t>48061</t>
  </si>
  <si>
    <t>48063</t>
  </si>
  <si>
    <t>48065</t>
  </si>
  <si>
    <t>48067</t>
  </si>
  <si>
    <t>48069</t>
  </si>
  <si>
    <t>48071</t>
  </si>
  <si>
    <t>48073</t>
  </si>
  <si>
    <t>48075</t>
  </si>
  <si>
    <t>48077</t>
  </si>
  <si>
    <t>48079</t>
  </si>
  <si>
    <t>48081</t>
  </si>
  <si>
    <t>48083</t>
  </si>
  <si>
    <t>48085</t>
  </si>
  <si>
    <t>48087</t>
  </si>
  <si>
    <t>48089</t>
  </si>
  <si>
    <t>48091</t>
  </si>
  <si>
    <t>48093</t>
  </si>
  <si>
    <t>48095</t>
  </si>
  <si>
    <t>48097</t>
  </si>
  <si>
    <t>48099</t>
  </si>
  <si>
    <t>48101</t>
  </si>
  <si>
    <t>48103</t>
  </si>
  <si>
    <t>48105</t>
  </si>
  <si>
    <t>48107</t>
  </si>
  <si>
    <t>48109</t>
  </si>
  <si>
    <t>48111</t>
  </si>
  <si>
    <t>48113</t>
  </si>
  <si>
    <t>48115</t>
  </si>
  <si>
    <t>48117</t>
  </si>
  <si>
    <t>48119</t>
  </si>
  <si>
    <t>48121</t>
  </si>
  <si>
    <t>48123</t>
  </si>
  <si>
    <t>48125</t>
  </si>
  <si>
    <t>48127</t>
  </si>
  <si>
    <t>48129</t>
  </si>
  <si>
    <t>48131</t>
  </si>
  <si>
    <t>48133</t>
  </si>
  <si>
    <t>48135</t>
  </si>
  <si>
    <t>48137</t>
  </si>
  <si>
    <t>48139</t>
  </si>
  <si>
    <t>48141</t>
  </si>
  <si>
    <t>48143</t>
  </si>
  <si>
    <t>48145</t>
  </si>
  <si>
    <t>48147</t>
  </si>
  <si>
    <t>48149</t>
  </si>
  <si>
    <t>48151</t>
  </si>
  <si>
    <t>48153</t>
  </si>
  <si>
    <t>48155</t>
  </si>
  <si>
    <t>48157</t>
  </si>
  <si>
    <t>48159</t>
  </si>
  <si>
    <t>48161</t>
  </si>
  <si>
    <t>48163</t>
  </si>
  <si>
    <t>48165</t>
  </si>
  <si>
    <t>48167</t>
  </si>
  <si>
    <t>48169</t>
  </si>
  <si>
    <t>48171</t>
  </si>
  <si>
    <t>48173</t>
  </si>
  <si>
    <t>48175</t>
  </si>
  <si>
    <t>48177</t>
  </si>
  <si>
    <t>48179</t>
  </si>
  <si>
    <t>48181</t>
  </si>
  <si>
    <t>48183</t>
  </si>
  <si>
    <t>48185</t>
  </si>
  <si>
    <t>48187</t>
  </si>
  <si>
    <t>48189</t>
  </si>
  <si>
    <t>48191</t>
  </si>
  <si>
    <t>48193</t>
  </si>
  <si>
    <t>48195</t>
  </si>
  <si>
    <t>48197</t>
  </si>
  <si>
    <t>48199</t>
  </si>
  <si>
    <t>48201</t>
  </si>
  <si>
    <t>48203</t>
  </si>
  <si>
    <t>48205</t>
  </si>
  <si>
    <t>48207</t>
  </si>
  <si>
    <t>48209</t>
  </si>
  <si>
    <t>48211</t>
  </si>
  <si>
    <t>48213</t>
  </si>
  <si>
    <t>48215</t>
  </si>
  <si>
    <t>48217</t>
  </si>
  <si>
    <t>48219</t>
  </si>
  <si>
    <t>48221</t>
  </si>
  <si>
    <t>48223</t>
  </si>
  <si>
    <t>48225</t>
  </si>
  <si>
    <t>48227</t>
  </si>
  <si>
    <t>48229</t>
  </si>
  <si>
    <t>48231</t>
  </si>
  <si>
    <t>48233</t>
  </si>
  <si>
    <t>48235</t>
  </si>
  <si>
    <t>48237</t>
  </si>
  <si>
    <t>48239</t>
  </si>
  <si>
    <t>48241</t>
  </si>
  <si>
    <t>48243</t>
  </si>
  <si>
    <t>48245</t>
  </si>
  <si>
    <t>48247</t>
  </si>
  <si>
    <t>48249</t>
  </si>
  <si>
    <t>48251</t>
  </si>
  <si>
    <t>48253</t>
  </si>
  <si>
    <t>48255</t>
  </si>
  <si>
    <t>48257</t>
  </si>
  <si>
    <t>48259</t>
  </si>
  <si>
    <t>48261</t>
  </si>
  <si>
    <t>48263</t>
  </si>
  <si>
    <t>48265</t>
  </si>
  <si>
    <t>48267</t>
  </si>
  <si>
    <t>48269</t>
  </si>
  <si>
    <t>48271</t>
  </si>
  <si>
    <t>48273</t>
  </si>
  <si>
    <t>48275</t>
  </si>
  <si>
    <t>48277</t>
  </si>
  <si>
    <t>48279</t>
  </si>
  <si>
    <t>48281</t>
  </si>
  <si>
    <t>48283</t>
  </si>
  <si>
    <t>48285</t>
  </si>
  <si>
    <t>48287</t>
  </si>
  <si>
    <t>48289</t>
  </si>
  <si>
    <t>48291</t>
  </si>
  <si>
    <t>48293</t>
  </si>
  <si>
    <t>48295</t>
  </si>
  <si>
    <t>48297</t>
  </si>
  <si>
    <t>48299</t>
  </si>
  <si>
    <t>48301</t>
  </si>
  <si>
    <t>48303</t>
  </si>
  <si>
    <t>48305</t>
  </si>
  <si>
    <t>48307</t>
  </si>
  <si>
    <t>48309</t>
  </si>
  <si>
    <t>48311</t>
  </si>
  <si>
    <t>48313</t>
  </si>
  <si>
    <t>48315</t>
  </si>
  <si>
    <t>48317</t>
  </si>
  <si>
    <t>48319</t>
  </si>
  <si>
    <t>48321</t>
  </si>
  <si>
    <t>48323</t>
  </si>
  <si>
    <t>48325</t>
  </si>
  <si>
    <t>48327</t>
  </si>
  <si>
    <t>48329</t>
  </si>
  <si>
    <t>48331</t>
  </si>
  <si>
    <t>48333</t>
  </si>
  <si>
    <t>48335</t>
  </si>
  <si>
    <t>48337</t>
  </si>
  <si>
    <t>48339</t>
  </si>
  <si>
    <t>48341</t>
  </si>
  <si>
    <t>48343</t>
  </si>
  <si>
    <t>48345</t>
  </si>
  <si>
    <t>48347</t>
  </si>
  <si>
    <t>48349</t>
  </si>
  <si>
    <t>48351</t>
  </si>
  <si>
    <t>48353</t>
  </si>
  <si>
    <t>48355</t>
  </si>
  <si>
    <t>48357</t>
  </si>
  <si>
    <t>48359</t>
  </si>
  <si>
    <t>48361</t>
  </si>
  <si>
    <t>48363</t>
  </si>
  <si>
    <t>48365</t>
  </si>
  <si>
    <t>48367</t>
  </si>
  <si>
    <t>48369</t>
  </si>
  <si>
    <t>48371</t>
  </si>
  <si>
    <t>48373</t>
  </si>
  <si>
    <t>48375</t>
  </si>
  <si>
    <t>48377</t>
  </si>
  <si>
    <t>48379</t>
  </si>
  <si>
    <t>48381</t>
  </si>
  <si>
    <t>48383</t>
  </si>
  <si>
    <t>48385</t>
  </si>
  <si>
    <t>48387</t>
  </si>
  <si>
    <t>48389</t>
  </si>
  <si>
    <t>48391</t>
  </si>
  <si>
    <t>48393</t>
  </si>
  <si>
    <t>48395</t>
  </si>
  <si>
    <t>48397</t>
  </si>
  <si>
    <t>48399</t>
  </si>
  <si>
    <t>48401</t>
  </si>
  <si>
    <t>48403</t>
  </si>
  <si>
    <t>48405</t>
  </si>
  <si>
    <t>48407</t>
  </si>
  <si>
    <t>48409</t>
  </si>
  <si>
    <t>48411</t>
  </si>
  <si>
    <t>48413</t>
  </si>
  <si>
    <t>48415</t>
  </si>
  <si>
    <t>48417</t>
  </si>
  <si>
    <t>48419</t>
  </si>
  <si>
    <t>48421</t>
  </si>
  <si>
    <t>48423</t>
  </si>
  <si>
    <t>48425</t>
  </si>
  <si>
    <t>48427</t>
  </si>
  <si>
    <t>48429</t>
  </si>
  <si>
    <t>48431</t>
  </si>
  <si>
    <t>48433</t>
  </si>
  <si>
    <t>48435</t>
  </si>
  <si>
    <t>48437</t>
  </si>
  <si>
    <t>48439</t>
  </si>
  <si>
    <t>48441</t>
  </si>
  <si>
    <t>48443</t>
  </si>
  <si>
    <t>48445</t>
  </si>
  <si>
    <t>48447</t>
  </si>
  <si>
    <t>48449</t>
  </si>
  <si>
    <t>48451</t>
  </si>
  <si>
    <t>48453</t>
  </si>
  <si>
    <t>48455</t>
  </si>
  <si>
    <t>48457</t>
  </si>
  <si>
    <t>48459</t>
  </si>
  <si>
    <t>48461</t>
  </si>
  <si>
    <t>48463</t>
  </si>
  <si>
    <t>48465</t>
  </si>
  <si>
    <t>48467</t>
  </si>
  <si>
    <t>48469</t>
  </si>
  <si>
    <t>48471</t>
  </si>
  <si>
    <t>48473</t>
  </si>
  <si>
    <t>48475</t>
  </si>
  <si>
    <t>48477</t>
  </si>
  <si>
    <t>48479</t>
  </si>
  <si>
    <t>48481</t>
  </si>
  <si>
    <t>48483</t>
  </si>
  <si>
    <t>48485</t>
  </si>
  <si>
    <t>48487</t>
  </si>
  <si>
    <t>48489</t>
  </si>
  <si>
    <t>48491</t>
  </si>
  <si>
    <t>48493</t>
  </si>
  <si>
    <t>48495</t>
  </si>
  <si>
    <t>48497</t>
  </si>
  <si>
    <t>48499</t>
  </si>
  <si>
    <t>48501</t>
  </si>
  <si>
    <t>48503</t>
  </si>
  <si>
    <t>48505</t>
  </si>
  <si>
    <t>48507</t>
  </si>
  <si>
    <t>49001</t>
  </si>
  <si>
    <t>49003</t>
  </si>
  <si>
    <t>49005</t>
  </si>
  <si>
    <t>49007</t>
  </si>
  <si>
    <t>49009</t>
  </si>
  <si>
    <t>49011</t>
  </si>
  <si>
    <t>49013</t>
  </si>
  <si>
    <t>49015</t>
  </si>
  <si>
    <t>49017</t>
  </si>
  <si>
    <t>49019</t>
  </si>
  <si>
    <t>49021</t>
  </si>
  <si>
    <t>49023</t>
  </si>
  <si>
    <t>49025</t>
  </si>
  <si>
    <t>49027</t>
  </si>
  <si>
    <t>49029</t>
  </si>
  <si>
    <t>49031</t>
  </si>
  <si>
    <t>49033</t>
  </si>
  <si>
    <t>49035</t>
  </si>
  <si>
    <t>49037</t>
  </si>
  <si>
    <t>49039</t>
  </si>
  <si>
    <t>49041</t>
  </si>
  <si>
    <t>49043</t>
  </si>
  <si>
    <t>49045</t>
  </si>
  <si>
    <t>49047</t>
  </si>
  <si>
    <t>49049</t>
  </si>
  <si>
    <t>49051</t>
  </si>
  <si>
    <t>49053</t>
  </si>
  <si>
    <t>49055</t>
  </si>
  <si>
    <t>49057</t>
  </si>
  <si>
    <t>50001</t>
  </si>
  <si>
    <t>50003</t>
  </si>
  <si>
    <t>50005</t>
  </si>
  <si>
    <t>50007</t>
  </si>
  <si>
    <t>50009</t>
  </si>
  <si>
    <t>50011</t>
  </si>
  <si>
    <t>50013</t>
  </si>
  <si>
    <t>50015</t>
  </si>
  <si>
    <t>50017</t>
  </si>
  <si>
    <t>50019</t>
  </si>
  <si>
    <t>50021</t>
  </si>
  <si>
    <t>50023</t>
  </si>
  <si>
    <t>50025</t>
  </si>
  <si>
    <t>50027</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</si>
  <si>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</si>
  <si>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</si>
  <si>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</si>
  <si>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</si>
  <si>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</si>
  <si>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</si>
  <si>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</si>
  <si>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</si>
  <si>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</si>
  <si>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</si>
  <si>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</si>
  <si>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</si>
  <si>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</si>
  <si>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</si>
  <si>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</si>
  <si>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</si>
  <si>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</si>
  <si>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</si>
  <si>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</si>
  <si>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</si>
  <si>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</si>
  <si>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</si>
  <si>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</si>
  <si>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</si>
  <si>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</si>
  <si>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</si>
  <si>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</si>
  <si>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</si>
  <si>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</si>
  <si>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</si>
  <si>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</si>
  <si>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</si>
  <si>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</si>
  <si>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</si>
  <si>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</si>
  <si>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</si>
  <si>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</si>
  <si>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</si>
  <si>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</si>
  <si>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</si>
  <si>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</si>
  <si>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</si>
  <si>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</si>
  <si>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</si>
  <si>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</si>
  <si>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</si>
  <si>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</si>
  <si>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</si>
  <si>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</si>
  <si>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</si>
  <si>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</si>
  <si>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</si>
  <si>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</si>
  <si>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</si>
  <si>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</si>
  <si>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</si>
  <si>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</si>
  <si>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</si>
  <si>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</si>
  <si>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</si>
  <si>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</si>
  <si>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</si>
  <si>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</si>
  <si>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</si>
  <si>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</si>
  <si>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</si>
  <si>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</si>
  <si>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</si>
  <si>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</si>
  <si>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</si>
  <si>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</si>
  <si>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</si>
  <si>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</si>
  <si>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</si>
  <si>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</si>
  <si>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</si>
  <si>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</si>
  <si>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</si>
  <si>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</si>
  <si>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</si>
  <si>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</si>
  <si>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</si>
  <si>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</si>
  <si>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</si>
  <si>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</si>
  <si>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</si>
  <si>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</si>
  <si>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</si>
  <si>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</si>
  <si>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</si>
  <si>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</si>
  <si>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</si>
  <si>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</si>
  <si>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</si>
  <si>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</si>
  <si>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51510</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</si>
  <si>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</si>
  <si>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</si>
  <si>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</si>
  <si>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</si>
  <si>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</si>
  <si>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</si>
  <si>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</si>
  <si>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</si>
  <si>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</si>
  <si>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</si>
  <si>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</si>
  <si>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</si>
  <si>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</si>
  <si>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</si>
  <si>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</si>
  <si>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</si>
  <si>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</si>
  <si>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</si>
  <si>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</si>
  <si>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</si>
  <si>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</si>
  <si>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</si>
  <si>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</si>
  <si>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</si>
  <si>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</si>
  <si>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</si>
  <si>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</si>
  <si>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</si>
  <si>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</si>
  <si>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51770</t>
  </si>
  <si>
    <t>51775</t>
  </si>
  <si>
    <t>51790</t>
  </si>
  <si>
    <t>51800</t>
  </si>
  <si>
    <t>51810</t>
  </si>
  <si>
    <t>51820</t>
  </si>
  <si>
    <t>51830</t>
  </si>
  <si>
    <t>51840</t>
  </si>
  <si>
    <t>53001</t>
  </si>
  <si>
    <t>53003</t>
  </si>
  <si>
    <t>53005</t>
  </si>
  <si>
    <t>53007</t>
  </si>
  <si>
    <t>53009</t>
  </si>
  <si>
    <t>53011</t>
  </si>
  <si>
    <t>53013</t>
  </si>
  <si>
    <t>53015</t>
  </si>
  <si>
    <t>53017</t>
  </si>
  <si>
    <t>53019</t>
  </si>
  <si>
    <t>53021</t>
  </si>
  <si>
    <t>53023</t>
  </si>
  <si>
    <t>53025</t>
  </si>
  <si>
    <t>53027</t>
  </si>
  <si>
    <t>53029</t>
  </si>
  <si>
    <t>53031</t>
  </si>
  <si>
    <t>53033</t>
  </si>
  <si>
    <t>53035</t>
  </si>
  <si>
    <t>53037</t>
  </si>
  <si>
    <t>53039</t>
  </si>
  <si>
    <t>53041</t>
  </si>
  <si>
    <t>53043</t>
  </si>
  <si>
    <t>53045</t>
  </si>
  <si>
    <t>53047</t>
  </si>
  <si>
    <t>53049</t>
  </si>
  <si>
    <t>53051</t>
  </si>
  <si>
    <t>53053</t>
  </si>
  <si>
    <t>53055</t>
  </si>
  <si>
    <t>53057</t>
  </si>
  <si>
    <t>53059</t>
  </si>
  <si>
    <t>53061</t>
  </si>
  <si>
    <t>53063</t>
  </si>
  <si>
    <t>53065</t>
  </si>
  <si>
    <t>53067</t>
  </si>
  <si>
    <t>53069</t>
  </si>
  <si>
    <t>53071</t>
  </si>
  <si>
    <t>53073</t>
  </si>
  <si>
    <t>53075</t>
  </si>
  <si>
    <t>53077</t>
  </si>
  <si>
    <t>54001</t>
  </si>
  <si>
    <t>54003</t>
  </si>
  <si>
    <t>54005</t>
  </si>
  <si>
    <t>54007</t>
  </si>
  <si>
    <t>54009</t>
  </si>
  <si>
    <t>54011</t>
  </si>
  <si>
    <t>54013</t>
  </si>
  <si>
    <t>54015</t>
  </si>
  <si>
    <t>54017</t>
  </si>
  <si>
    <t>54019</t>
  </si>
  <si>
    <t>54021</t>
  </si>
  <si>
    <t>54023</t>
  </si>
  <si>
    <t>54025</t>
  </si>
  <si>
    <t>54027</t>
  </si>
  <si>
    <t>54029</t>
  </si>
  <si>
    <t>54031</t>
  </si>
  <si>
    <t>54033</t>
  </si>
  <si>
    <t>54035</t>
  </si>
  <si>
    <t>54037</t>
  </si>
  <si>
    <t>54039</t>
  </si>
  <si>
    <t>54041</t>
  </si>
  <si>
    <t>54043</t>
  </si>
  <si>
    <t>54045</t>
  </si>
  <si>
    <t>54047</t>
  </si>
  <si>
    <t>54049</t>
  </si>
  <si>
    <t>54051</t>
  </si>
  <si>
    <t>54053</t>
  </si>
  <si>
    <t>54055</t>
  </si>
  <si>
    <t>54057</t>
  </si>
  <si>
    <t>54059</t>
  </si>
  <si>
    <t>54061</t>
  </si>
  <si>
    <t>54063</t>
  </si>
  <si>
    <t>54065</t>
  </si>
  <si>
    <t>54067</t>
  </si>
  <si>
    <t>54069</t>
  </si>
  <si>
    <t>54071</t>
  </si>
  <si>
    <t>54073</t>
  </si>
  <si>
    <t>54075</t>
  </si>
  <si>
    <t>54077</t>
  </si>
  <si>
    <t>54079</t>
  </si>
  <si>
    <t>54081</t>
  </si>
  <si>
    <t>54083</t>
  </si>
  <si>
    <t>54085</t>
  </si>
  <si>
    <t>54087</t>
  </si>
  <si>
    <t>54089</t>
  </si>
  <si>
    <t>54091</t>
  </si>
  <si>
    <t>54093</t>
  </si>
  <si>
    <t>54095</t>
  </si>
  <si>
    <t>54097</t>
  </si>
  <si>
    <t>54099</t>
  </si>
  <si>
    <t>54101</t>
  </si>
  <si>
    <t>54103</t>
  </si>
  <si>
    <t>54105</t>
  </si>
  <si>
    <t>54107</t>
  </si>
  <si>
    <t>54109</t>
  </si>
  <si>
    <t>55001</t>
  </si>
  <si>
    <t>55003</t>
  </si>
  <si>
    <t>55005</t>
  </si>
  <si>
    <t>55007</t>
  </si>
  <si>
    <t>55009</t>
  </si>
  <si>
    <t>55011</t>
  </si>
  <si>
    <t>55013</t>
  </si>
  <si>
    <t>55015</t>
  </si>
  <si>
    <t>55017</t>
  </si>
  <si>
    <t>55019</t>
  </si>
  <si>
    <t>55021</t>
  </si>
  <si>
    <t>55023</t>
  </si>
  <si>
    <t>55025</t>
  </si>
  <si>
    <t>55027</t>
  </si>
  <si>
    <t>55029</t>
  </si>
  <si>
    <t>55031</t>
  </si>
  <si>
    <t>55033</t>
  </si>
  <si>
    <t>55035</t>
  </si>
  <si>
    <t>55037</t>
  </si>
  <si>
    <t>55039</t>
  </si>
  <si>
    <t>55041</t>
  </si>
  <si>
    <t>55043</t>
  </si>
  <si>
    <t>55045</t>
  </si>
  <si>
    <t>55047</t>
  </si>
  <si>
    <t>55049</t>
  </si>
  <si>
    <t>55051</t>
  </si>
  <si>
    <t>55053</t>
  </si>
  <si>
    <t>55055</t>
  </si>
  <si>
    <t>55057</t>
  </si>
  <si>
    <t>55059</t>
  </si>
  <si>
    <t>55061</t>
  </si>
  <si>
    <t>55063</t>
  </si>
  <si>
    <t>55065</t>
  </si>
  <si>
    <t>55067</t>
  </si>
  <si>
    <t>55069</t>
  </si>
  <si>
    <t>55071</t>
  </si>
  <si>
    <t>55073</t>
  </si>
  <si>
    <t>55075</t>
  </si>
  <si>
    <t>55077</t>
  </si>
  <si>
    <t>55078</t>
  </si>
  <si>
    <t>55079</t>
  </si>
  <si>
    <t>55081</t>
  </si>
  <si>
    <t>55083</t>
  </si>
  <si>
    <t>55085</t>
  </si>
  <si>
    <t>55087</t>
  </si>
  <si>
    <t>55089</t>
  </si>
  <si>
    <t>55091</t>
  </si>
  <si>
    <t>55093</t>
  </si>
  <si>
    <t>55095</t>
  </si>
  <si>
    <t>55097</t>
  </si>
  <si>
    <t>55099</t>
  </si>
  <si>
    <t>55101</t>
  </si>
  <si>
    <t>55103</t>
  </si>
  <si>
    <t>55105</t>
  </si>
  <si>
    <t>55107</t>
  </si>
  <si>
    <t>55109</t>
  </si>
  <si>
    <t>55111</t>
  </si>
  <si>
    <t>55113</t>
  </si>
  <si>
    <t>55115</t>
  </si>
  <si>
    <t>55117</t>
  </si>
  <si>
    <t>55119</t>
  </si>
  <si>
    <t>55121</t>
  </si>
  <si>
    <t>55123</t>
  </si>
  <si>
    <t>55125</t>
  </si>
  <si>
    <t>55127</t>
  </si>
  <si>
    <t>55129</t>
  </si>
  <si>
    <t>55131</t>
  </si>
  <si>
    <t>55133</t>
  </si>
  <si>
    <t>55135</t>
  </si>
  <si>
    <t>55137</t>
  </si>
  <si>
    <t>55139</t>
  </si>
  <si>
    <t>55141</t>
  </si>
  <si>
    <t>56001</t>
  </si>
  <si>
    <t>56003</t>
  </si>
  <si>
    <t>56005</t>
  </si>
  <si>
    <t>56007</t>
  </si>
  <si>
    <t>56009</t>
  </si>
  <si>
    <t>56011</t>
  </si>
  <si>
    <t>56013</t>
  </si>
  <si>
    <t>56015</t>
  </si>
  <si>
    <t>56017</t>
  </si>
  <si>
    <t>56019</t>
  </si>
  <si>
    <t>56021</t>
  </si>
  <si>
    <t>56023</t>
  </si>
  <si>
    <t>56025</t>
  </si>
  <si>
    <t>56027</t>
  </si>
  <si>
    <t>56029</t>
  </si>
  <si>
    <t>56031</t>
  </si>
  <si>
    <t>56033</t>
  </si>
  <si>
    <t>56035</t>
  </si>
  <si>
    <t>56037</t>
  </si>
  <si>
    <t>56039</t>
  </si>
  <si>
    <t>56041</t>
  </si>
  <si>
    <t>56043</t>
  </si>
  <si>
    <t>56045</t>
  </si>
  <si>
    <t>60010</t>
  </si>
  <si>
    <t>60020</t>
  </si>
  <si>
    <t>60030</t>
  </si>
  <si>
    <t>60040</t>
  </si>
  <si>
    <t>60050</t>
  </si>
  <si>
    <t>66010</t>
  </si>
  <si>
    <t>69085</t>
  </si>
  <si>
    <t>69100</t>
  </si>
  <si>
    <t>69110</t>
  </si>
  <si>
    <t>69120</t>
  </si>
  <si>
    <t>72001</t>
  </si>
  <si>
    <t>72003</t>
  </si>
  <si>
    <t>72005</t>
  </si>
  <si>
    <t>72007</t>
  </si>
  <si>
    <t>72009</t>
  </si>
  <si>
    <t>72011</t>
  </si>
  <si>
    <t>72013</t>
  </si>
  <si>
    <t>72015</t>
  </si>
  <si>
    <t>72017</t>
  </si>
  <si>
    <t>72019</t>
  </si>
  <si>
    <t>72021</t>
  </si>
  <si>
    <t>72023</t>
  </si>
  <si>
    <t>72025</t>
  </si>
  <si>
    <t>72027</t>
  </si>
  <si>
    <t>72029</t>
  </si>
  <si>
    <t>72031</t>
  </si>
  <si>
    <t>72033</t>
  </si>
  <si>
    <t>72035</t>
  </si>
  <si>
    <t>72037</t>
  </si>
  <si>
    <t>72039</t>
  </si>
  <si>
    <t>72041</t>
  </si>
  <si>
    <t>72043</t>
  </si>
  <si>
    <t>72045</t>
  </si>
  <si>
    <t>72047</t>
  </si>
  <si>
    <t>72049</t>
  </si>
  <si>
    <t>72051</t>
  </si>
  <si>
    <t>72053</t>
  </si>
  <si>
    <t>72054</t>
  </si>
  <si>
    <t>72055</t>
  </si>
  <si>
    <t>72057</t>
  </si>
  <si>
    <t>72059</t>
  </si>
  <si>
    <t>72061</t>
  </si>
  <si>
    <t>72063</t>
  </si>
  <si>
    <t>72065</t>
  </si>
  <si>
    <t>72067</t>
  </si>
  <si>
    <t>72069</t>
  </si>
  <si>
    <t>72071</t>
  </si>
  <si>
    <t>72073</t>
  </si>
  <si>
    <t>72075</t>
  </si>
  <si>
    <t>72077</t>
  </si>
  <si>
    <t>72079</t>
  </si>
  <si>
    <t>72081</t>
  </si>
  <si>
    <t>72083</t>
  </si>
  <si>
    <t>72085</t>
  </si>
  <si>
    <t>72087</t>
  </si>
  <si>
    <t>72089</t>
  </si>
  <si>
    <t>72091</t>
  </si>
  <si>
    <t>72093</t>
  </si>
  <si>
    <t>72095</t>
  </si>
  <si>
    <t>72097</t>
  </si>
  <si>
    <t>72099</t>
  </si>
  <si>
    <t>72101</t>
  </si>
  <si>
    <t>72103</t>
  </si>
  <si>
    <t>72105</t>
  </si>
  <si>
    <t>72107</t>
  </si>
  <si>
    <t>72109</t>
  </si>
  <si>
    <t>72111</t>
  </si>
  <si>
    <t>72113</t>
  </si>
  <si>
    <t>72115</t>
  </si>
  <si>
    <t>72117</t>
  </si>
  <si>
    <t>72119</t>
  </si>
  <si>
    <t>72121</t>
  </si>
  <si>
    <t>72123</t>
  </si>
  <si>
    <t>72125</t>
  </si>
  <si>
    <t>72127</t>
  </si>
  <si>
    <t>72129</t>
  </si>
  <si>
    <t>72131</t>
  </si>
  <si>
    <t>72133</t>
  </si>
  <si>
    <t>72135</t>
  </si>
  <si>
    <t>72137</t>
  </si>
  <si>
    <t>72139</t>
  </si>
  <si>
    <t>72141</t>
  </si>
  <si>
    <t>72143</t>
  </si>
  <si>
    <t>72145</t>
  </si>
  <si>
    <t>72147</t>
  </si>
  <si>
    <t>72149</t>
  </si>
  <si>
    <t>72151</t>
  </si>
  <si>
    <t>72153</t>
  </si>
  <si>
    <t>78010</t>
  </si>
  <si>
    <t>78020</t>
  </si>
  <si>
    <t>78030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</si>
</sst>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00000"/>
    <numFmt numFmtId="166" formatCode="0.0"/>
  </numFmts>
  <fonts count="117"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b/>
      <sz val="11"/>
      <color theme="1"/>
      <name val="Calibri"/>
      <family val="2"/>
      <scheme val="minor"/>
    </font>
    <font>
      <sz val="11"/>
      <color rgb="FF000000"/>
      <name val="Calibri"/>
      <family val="2"/>
    </font>
    <font>
      <b/>
      <sz val="11"/>
      <color rgb="FF000000"/>
      <name val="Calibri"/>
      <family val="2"/>
    </font>
    <font>
      <b/>
      <sz val="11"/>
      <color rgb="FF000000"/>
      <name val="Calibri"/>
      <family val="2"/>
      <scheme val="minor"/>
    </font>
    <font>
      <u/>
      <sz val="11"/>
      <color theme="10"/>
      <name val="Calibri"/>
      <family val="2"/>
      <scheme val="minor"/>
    </font>
    <font>
      <sz val="11"/>
      <color theme="10"/>
      <name val="Calibri"/>
      <family val="2"/>
      <scheme val="minor"/>
    </font>
    <font>
      <sz val="11.5"/>
      <color theme="1"/>
      <name val="Calibri"/>
      <family val="2"/>
      <scheme val="minor"/>
    </font>
    <font>
      <sz val="11"/>
      <color rgb="FF444444"/>
      <name val="Calibri"/>
      <family val="2"/>
      <charset val="1"/>
    </font>
    <font>
      <sz val="11"/>
      <color rgb="FF757171"/>
      <name val="Calibri"/>
      <family val="2"/>
      <scheme val="minor"/>
    </font>
    <font>
      <strike/>
      <sz val="11"/>
      <color rgb="FFFF0000"/>
      <name val="Calibri"/>
      <family val="2"/>
      <scheme val="minor"/>
    </font>
    <font>
      <sz val="11"/>
      <color rgb="FFFF0000"/>
      <name val="Calibri"/>
      <family val="2"/>
      <scheme val="minor"/>
    </font>
    <font>
      <b/>
      <sz val="11.5"/>
      <name val="Calibri"/>
      <family val="2"/>
      <scheme val="minor"/>
    </font>
    <font>
      <sz val="11.5"/>
      <name val="Calibri"/>
      <family val="2"/>
      <scheme val="minor"/>
    </font>
    <font>
      <sz val="11.5"/>
      <color rgb="FF000000"/>
      <name val="Calibri"/>
      <family val="2"/>
      <scheme val="minor"/>
    </font>
    <font>
      <sz val="11.5"/>
      <color rgb="FFFF0000"/>
      <name val="Calibri"/>
      <family val="2"/>
      <scheme val="minor"/>
    </font>
    <font>
      <b/>
      <i/>
      <sz val="11.5"/>
      <name val="Calibri"/>
      <family val="2"/>
      <scheme val="minor"/>
    </font>
    <font>
      <b/>
      <i/>
      <sz val="11.5"/>
      <color theme="1"/>
      <name val="Calibri"/>
      <family val="2"/>
      <scheme val="minor"/>
    </font>
    <font>
      <sz val="11.5"/>
      <color rgb="FF4472C4"/>
      <name val="Calibri"/>
      <family val="2"/>
      <scheme val="minor"/>
    </font>
    <font>
      <b/>
      <u/>
      <sz val="11.5"/>
      <color theme="1"/>
      <name val="Calibri"/>
      <family val="2"/>
      <scheme val="minor"/>
    </font>
    <font>
      <b/>
      <sz val="11.5"/>
      <color rgb="FF4472C4"/>
      <name val="Calibri"/>
      <family val="2"/>
      <scheme val="minor"/>
    </font>
    <font>
      <b/>
      <sz val="11"/>
      <name val="Calibri"/>
      <family val="2"/>
      <scheme val="minor"/>
    </font>
    <font>
      <sz val="11"/>
      <name val="Calibri"/>
      <family val="2"/>
      <scheme val="minor"/>
    </font>
    <font>
      <b/>
      <i/>
      <sz val="11"/>
      <name val="Calibri"/>
      <family val="2"/>
      <scheme val="minor"/>
    </font>
    <font>
      <sz val="11"/>
      <color rgb="FF000000"/>
      <name val="Calibri"/>
      <family val="2"/>
      <scheme val="minor"/>
    </font>
    <font>
      <b/>
      <sz val="11.5"/>
      <color rgb="FF000000"/>
      <name val="Calibri"/>
      <family val="2"/>
      <scheme val="minor"/>
    </font>
    <font>
      <i/>
      <sz val="11.5"/>
      <color rgb="FF000000"/>
      <name val="Calibri"/>
      <family val="2"/>
      <scheme val="minor"/>
    </font>
    <font>
      <sz val="11.5"/>
      <color rgb="FF757171"/>
      <name val="Calibri"/>
      <family val="2"/>
      <scheme val="minor"/>
    </font>
    <font>
      <b/>
      <sz val="11.5"/>
      <color rgb="FF5B9BD5"/>
      <name val="Calibri"/>
      <family val="2"/>
      <scheme val="minor"/>
    </font>
    <font>
      <b/>
      <sz val="11.5"/>
      <color theme="1"/>
      <name val="Calibri"/>
      <family val="2"/>
      <scheme val="minor"/>
    </font>
    <font>
      <i/>
      <u/>
      <sz val="11.5"/>
      <color rgb="FF000000"/>
      <name val="Calibri"/>
      <family val="2"/>
      <scheme val="minor"/>
    </font>
    <font>
      <i/>
      <sz val="11.5"/>
      <color theme="1"/>
      <name val="Calibri"/>
      <family val="2"/>
      <scheme val="minor"/>
    </font>
    <font>
      <i/>
      <sz val="11.5"/>
      <name val="Calibri"/>
      <family val="2"/>
      <scheme val="minor"/>
    </font>
    <font>
      <b/>
      <sz val="10.5"/>
      <name val="Calibri"/>
      <family val="2"/>
      <scheme val="minor"/>
    </font>
    <font>
      <sz val="12"/>
      <name val="Calibri"/>
      <family val="2"/>
      <scheme val="minor"/>
    </font>
    <font>
      <sz val="10.5"/>
      <name val="Calibri"/>
      <family val="2"/>
      <scheme val="minor"/>
    </font>
    <font>
      <b/>
      <sz val="11"/>
      <color theme="8" tint="0.59999389629810485"/>
      <name val="Calibri"/>
      <family val="2"/>
      <scheme val="minor"/>
    </font>
    <font>
      <b/>
      <sz val="11"/>
      <color rgb="FF444444"/>
      <name val="Calibri"/>
      <family val="2"/>
      <scheme val="minor"/>
    </font>
    <font>
      <strike/>
      <sz val="11.5"/>
      <color rgb="FFFF0000"/>
      <name val="Calibri"/>
      <family val="2"/>
      <scheme val="minor"/>
    </font>
    <font>
      <b/>
      <i/>
      <sz val="11.5"/>
      <color rgb="FF000000"/>
      <name val="Calibri"/>
      <family val="2"/>
      <scheme val="minor"/>
    </font>
    <font>
      <b/>
      <sz val="11.5"/>
      <color rgb="FF757171"/>
      <name val="Calibri"/>
      <family val="2"/>
      <scheme val="minor"/>
    </font>
    <font>
      <b/>
      <sz val="11.5"/>
      <color rgb="FF444444"/>
      <name val="Calibri"/>
      <family val="2"/>
      <scheme val="minor"/>
    </font>
    <font>
      <sz val="11.5"/>
      <color theme="8" tint="0.59999389629810485"/>
      <name val="Calibri"/>
      <family val="2"/>
      <scheme val="minor"/>
    </font>
    <font>
      <sz val="11"/>
      <color rgb="FF4472C4"/>
      <name val="Calibri"/>
      <family val="2"/>
      <scheme val="minor"/>
    </font>
    <font>
      <i/>
      <sz val="11"/>
      <color theme="1" tint="0.34998626667073579"/>
      <name val="Calibri"/>
      <family val="2"/>
      <scheme val="minor"/>
    </font>
    <font>
      <b/>
      <sz val="11.5"/>
      <color theme="1" tint="0.34998626667073579"/>
      <name val="Calibri"/>
      <family val="2"/>
      <scheme val="minor"/>
    </font>
    <font>
      <sz val="11.5"/>
      <color theme="1" tint="0.34998626667073579"/>
      <name val="Calibri"/>
      <family val="2"/>
      <scheme val="minor"/>
    </font>
    <font>
      <b/>
      <sz val="11.5"/>
      <color theme="7" tint="-0.249977111117893"/>
      <name val="Calibri"/>
      <family val="2"/>
      <scheme val="minor"/>
    </font>
    <font>
      <sz val="11.5"/>
      <color theme="7" tint="-0.249977111117893"/>
      <name val="Calibri"/>
      <family val="2"/>
      <scheme val="minor"/>
    </font>
    <font>
      <i/>
      <sz val="11"/>
      <color rgb="FF595959"/>
      <name val="Calibri"/>
      <family val="2"/>
      <scheme val="minor"/>
    </font>
    <font>
      <b/>
      <sz val="11.5"/>
      <color rgb="FF000000"/>
      <name val="Calibri"/>
      <family val="2"/>
    </font>
    <font>
      <i/>
      <sz val="11.5"/>
      <color rgb="FF000000"/>
      <name val="Calibri"/>
      <family val="2"/>
    </font>
    <font>
      <sz val="11.5"/>
      <color rgb="FF000000"/>
      <name val="Calibri"/>
      <family val="2"/>
    </font>
    <font>
      <b/>
      <sz val="11.5"/>
      <name val="Calibri"/>
      <family val="2"/>
    </font>
    <font>
      <b/>
      <sz val="11"/>
      <color rgb="FFBDD7EE"/>
      <name val="Calibri"/>
      <family val="2"/>
      <scheme val="minor"/>
    </font>
    <font>
      <sz val="11.5"/>
      <name val="Aptos Narrow"/>
      <family val="2"/>
    </font>
    <font>
      <sz val="11.5"/>
      <name val="Calibri"/>
      <family val="2"/>
    </font>
    <font>
      <i/>
      <sz val="11.5"/>
      <color theme="8"/>
      <name val="Calibri"/>
      <family val="2"/>
      <scheme val="minor"/>
    </font>
    <font>
      <b/>
      <sz val="11"/>
      <color theme="0" tint="-0.14999847407452621"/>
      <name val="Calibri"/>
      <family val="2"/>
      <scheme val="minor"/>
    </font>
    <font>
      <b/>
      <sz val="11.5"/>
      <color rgb="FF000000"/>
      <name val="Calibri"/>
    </font>
    <font>
      <i/>
      <sz val="11.5"/>
      <color rgb="FF000000"/>
      <name val="Calibri"/>
      <scheme val="minor"/>
    </font>
    <font>
      <i/>
      <sz val="11.5"/>
      <color rgb="FF5B9BD5"/>
      <name val="Calibri"/>
      <scheme val="minor"/>
    </font>
    <font>
      <b/>
      <sz val="11.5"/>
      <color rgb="FFBF8F00"/>
      <name val="Calibri"/>
      <family val="2"/>
      <scheme val="minor"/>
    </font>
    <font>
      <b/>
      <sz val="11.5"/>
      <color theme="8"/>
      <name val="Calibri"/>
      <family val="2"/>
      <scheme val="minor"/>
    </font>
    <font>
      <sz val="11.5"/>
      <color rgb="FFBF8F00"/>
      <name val="Calibri"/>
      <family val="2"/>
      <scheme val="minor"/>
    </font>
    <font>
      <b/>
      <sz val="11.5"/>
      <color rgb="FF5B9BD5"/>
      <name val="Calibri"/>
      <family val="2"/>
    </font>
    <font>
      <b/>
      <sz val="11.5"/>
      <color rgb="FFBF8F00"/>
      <name val="Calibri"/>
      <family val="2"/>
    </font>
    <font>
      <sz val="11.5"/>
      <color rgb="FF000000"/>
      <name val="Calibri"/>
    </font>
    <font>
      <sz val="11.5"/>
      <color rgb="FFFF0000"/>
      <name val="Calibri"/>
    </font>
    <font>
      <b/>
      <sz val="11.5"/>
      <color rgb="FF4472C4"/>
      <name val="Calibri"/>
    </font>
    <font>
      <sz val="11.5"/>
      <color rgb="FFBF8F00"/>
      <name val="Calibri"/>
    </font>
    <font>
      <b/>
      <sz val="11.5"/>
      <color rgb="FFBF8F00"/>
      <name val="Calibri"/>
    </font>
    <font>
      <sz val="11.5"/>
      <color rgb="FF000000"/>
      <name val="Calibri"/>
      <scheme val="minor"/>
    </font>
    <font>
      <b/>
      <sz val="11.5"/>
      <color rgb="FF4472C4"/>
      <name val="Calibri"/>
      <scheme val="minor"/>
    </font>
    <font>
      <b/>
      <sz val="11.5"/>
      <color rgb="FFBF8F00"/>
      <name val="Calibri"/>
      <scheme val="minor"/>
    </font>
    <font>
      <sz val="11.5"/>
      <color rgb="FF305496"/>
      <name val="Calibri"/>
      <scheme val="minor"/>
    </font>
    <font>
      <i/>
      <sz val="11.5"/>
      <name val="Calibri"/>
      <family val="2"/>
    </font>
    <font>
      <b/>
      <sz val="11"/>
      <name val="Calibri"/>
      <family val="2"/>
    </font>
    <font>
      <sz val="11.5"/>
      <color rgb="FF757171"/>
      <name val="Calibri"/>
      <family val="2"/>
    </font>
    <font>
      <b/>
      <i/>
      <sz val="11.5"/>
      <name val="Calibri"/>
      <family val="2"/>
    </font>
    <font>
      <b/>
      <i/>
      <sz val="9"/>
      <color rgb="FF757171"/>
      <name val="Calibri"/>
      <family val="2"/>
    </font>
    <font>
      <i/>
      <sz val="11"/>
      <color rgb="FF000000"/>
      <name val="Calibri"/>
      <family val="2"/>
    </font>
    <font>
      <b/>
      <sz val="11.5"/>
      <color theme="8" tint="-0.499984740745262"/>
      <name val="Calibri"/>
      <family val="2"/>
      <scheme val="minor"/>
    </font>
    <font>
      <b/>
      <sz val="11.5"/>
      <color theme="8" tint="-0.499984740745262"/>
      <name val="Aptos Narrow"/>
      <family val="2"/>
    </font>
    <font>
      <i/>
      <sz val="11"/>
      <name val="Calibri"/>
      <family val="2"/>
      <scheme val="minor"/>
    </font>
    <font>
      <b/>
      <u/>
      <sz val="11"/>
      <name val="Calibri"/>
      <family val="2"/>
      <scheme val="minor"/>
    </font>
    <font>
      <sz val="11"/>
      <color rgb="FF757171"/>
      <name val="Calibri"/>
      <family val="2"/>
    </font>
    <font>
      <sz val="11.5"/>
      <color theme="1"/>
      <name val="Calibri"/>
      <family val="2"/>
    </font>
    <font>
      <sz val="11.5"/>
      <color rgb="FF757171"/>
      <name val="Calibri"/>
      <scheme val="minor"/>
    </font>
    <font>
      <sz val="11"/>
      <color rgb="FF000000"/>
      <name val="Calibri"/>
    </font>
    <font>
      <sz val="11.5"/>
      <color rgb="FF595959"/>
      <name val="Calibri"/>
      <family val="2"/>
    </font>
    <font>
      <b/>
      <u/>
      <sz val="11"/>
      <color theme="10"/>
      <name val="Calibri"/>
      <family val="2"/>
      <scheme val="minor"/>
    </font>
    <font>
      <u/>
      <sz val="11"/>
      <name val="Calibri"/>
      <family val="2"/>
      <scheme val="minor"/>
    </font>
    <font>
      <sz val="11"/>
      <color theme="0" tint="-0.14999847407452621"/>
      <name val="Calibri"/>
      <family val="2"/>
      <scheme val="minor"/>
    </font>
    <font>
      <b/>
      <u/>
      <sz val="11"/>
      <color rgb="FF000000"/>
      <name val="Calibri"/>
      <family val="2"/>
      <scheme val="minor"/>
    </font>
    <font>
      <b/>
      <sz val="11"/>
      <color rgb="FF000000"/>
      <name val="Calibri"/>
    </font>
    <font>
      <b/>
      <sz val="11"/>
      <color rgb="FF000000"/>
      <name val="Calibri"/>
      <scheme val="minor"/>
    </font>
    <font>
      <i/>
      <sz val="10"/>
      <color rgb="FF444444"/>
      <name val="Calibri"/>
      <scheme val="minor"/>
    </font>
    <font>
      <b/>
      <sz val="11"/>
      <name val="Calibri"/>
      <scheme val="minor"/>
    </font>
    <font>
      <b/>
      <sz val="11.5"/>
      <color rgb="FF000000"/>
      <name val="Calibri"/>
      <scheme val="minor"/>
    </font>
    <font>
      <i/>
      <sz val="11.5"/>
      <color rgb="FF000000"/>
      <name val="Calibri"/>
    </font>
    <font>
      <b/>
      <u/>
      <sz val="11"/>
      <color rgb="FF000000"/>
      <name val="Calibri"/>
      <scheme val="minor"/>
    </font>
    <font>
      <sz val="11"/>
      <color rgb="FF000000"/>
      <name val="Calibri"/>
      <scheme val="minor"/>
    </font>
    <font>
      <sz val="11"/>
      <color rgb="FFD9D9D9"/>
      <name val="Calibri"/>
      <scheme val="minor"/>
    </font>
    <font>
      <sz val="11"/>
      <name val="Calibri"/>
      <scheme val="minor"/>
    </font>
    <font>
      <b/>
      <sz val="11"/>
      <color rgb="FF4472C4"/>
      <name val="Calibri"/>
    </font>
    <font>
      <b/>
      <sz val="11"/>
      <color rgb="FFFFC000"/>
      <name val="Calibri"/>
    </font>
    <font>
      <sz val="11"/>
      <color theme="1"/>
      <name val="Calibri"/>
    </font>
    <font>
      <sz val="11.5"/>
      <color rgb="FF4472C4"/>
      <name val="Calibri"/>
      <scheme val="minor"/>
    </font>
    <font>
      <sz val="11.5"/>
      <color theme="1"/>
      <name val="Calibri"/>
      <scheme val="minor"/>
    </font>
    <font>
      <i/>
      <sz val="11"/>
      <color theme="1"/>
      <name val="Calibri"/>
      <family val="2"/>
      <scheme val="minor"/>
    </font>
    <font>
      <sz val="10.5"/>
      <color theme="1"/>
      <name val="Calibri"/>
      <family val="2"/>
      <scheme val="minor"/>
    </font>
    <font>
      <b/>
      <sz val="11.5"/>
      <color theme="1"/>
      <name val="Calibri"/>
      <family val="2"/>
    </font>
    <font>
      <b/>
      <i/>
      <sz val="11.5"/>
      <color rgb="FF000000"/>
      <name val="Calibri"/>
      <scheme val="minor"/>
    </font>
  </fonts>
  <fills count="8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59996337778862885"/>
        <bgColor theme="1" tint="0.499984740745262"/>
      </patternFill>
    </fill>
    <fill>
      <patternFill patternType="solid">
        <fgColor theme="0" tint="-0.14999847407452621"/>
        <bgColor indexed="64"/>
      </patternFill>
    </fill>
    <fill>
      <patternFill patternType="lightUp">
        <fgColor theme="0" tint="-0.24994659260841701"/>
        <bgColor theme="8" tint="0.59996337778862885"/>
      </patternFill>
    </fill>
    <fill>
      <patternFill patternType="lightUp">
        <fgColor theme="0" tint="-0.14996795556505021"/>
        <bgColor theme="8" tint="0.59996337778862885"/>
      </patternFill>
    </fill>
    <fill>
      <patternFill patternType="lightUp">
        <fgColor theme="0" tint="-0.499984740745262"/>
        <bgColor theme="0" tint="-0.24994659260841701"/>
      </patternFill>
    </fill>
    <fill>
      <patternFill patternType="solid">
        <fgColor rgb="FFF2F2F2"/>
        <bgColor rgb="FF000000"/>
      </patternFill>
    </fill>
    <fill>
      <patternFill patternType="solid">
        <fgColor rgb="FFDBDBDB"/>
        <bgColor rgb="FF000000"/>
      </patternFill>
    </fill>
    <fill>
      <patternFill patternType="lightUp">
        <fgColor rgb="FFF2F2F2"/>
        <bgColor rgb="FFFFFFFF"/>
      </patternFill>
    </fill>
    <fill>
      <patternFill patternType="solid">
        <fgColor rgb="FFBDD7EE"/>
        <bgColor indexed="64"/>
      </patternFill>
    </fill>
    <fill>
      <patternFill patternType="solid">
        <fgColor rgb="FFC6E0B4"/>
        <bgColor rgb="FF000000"/>
      </patternFill>
    </fill>
    <fill>
      <patternFill patternType="solid">
        <fgColor rgb="FFE2EFDA"/>
        <bgColor rgb="FF000000"/>
      </patternFill>
    </fill>
    <fill>
      <patternFill patternType="solid">
        <fgColor rgb="FFFFE699"/>
        <bgColor indexed="64"/>
      </patternFill>
    </fill>
    <fill>
      <patternFill patternType="solid">
        <fgColor rgb="FFFFFFFF"/>
        <bgColor rgb="FFFFFFFF"/>
      </patternFill>
    </fill>
    <fill>
      <patternFill patternType="lightUp">
        <fgColor rgb="FFE7E6E6"/>
        <bgColor rgb="FFBDD7EE"/>
      </patternFill>
    </fill>
    <fill>
      <patternFill patternType="solid">
        <fgColor rgb="FFDBDBDB"/>
        <bgColor indexed="64"/>
      </patternFill>
    </fill>
    <fill>
      <patternFill patternType="solid">
        <fgColor rgb="FFEDEDED"/>
        <bgColor indexed="64"/>
      </patternFill>
    </fill>
    <fill>
      <patternFill patternType="solid">
        <fgColor rgb="FFD0CECE"/>
        <bgColor indexed="64"/>
      </patternFill>
    </fill>
    <fill>
      <patternFill patternType="solid">
        <fgColor rgb="FFFFFFFF"/>
        <bgColor indexed="64"/>
      </patternFill>
    </fill>
    <fill>
      <patternFill patternType="solid">
        <fgColor rgb="FFC9C9C9"/>
        <bgColor rgb="FF000000"/>
      </patternFill>
    </fill>
    <fill>
      <patternFill patternType="solid">
        <fgColor rgb="FFEDEDED"/>
        <bgColor rgb="FF000000"/>
      </patternFill>
    </fill>
    <fill>
      <patternFill patternType="solid">
        <fgColor rgb="FFFFFFFF"/>
        <bgColor rgb="FF000000"/>
      </patternFill>
    </fill>
    <fill>
      <patternFill patternType="solid">
        <fgColor rgb="FFE7E6E6"/>
        <bgColor indexed="64"/>
      </patternFill>
    </fill>
    <fill>
      <patternFill patternType="solid">
        <fgColor theme="5" tint="0.59999389629810485"/>
        <bgColor indexed="64"/>
      </patternFill>
    </fill>
    <fill>
      <patternFill patternType="solid">
        <fgColor theme="5" tint="0.79998168889431442"/>
        <bgColor rgb="FF000000"/>
      </patternFill>
    </fill>
    <fill>
      <patternFill patternType="solid">
        <fgColor theme="0" tint="-0.249977111117893"/>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8" tint="0.59999389629810485"/>
        <bgColor auto="1"/>
      </patternFill>
    </fill>
    <fill>
      <patternFill patternType="lightUp">
        <fgColor theme="0" tint="-4.9989318521683403E-2"/>
        <bgColor theme="8" tint="0.59996337778862885"/>
      </patternFill>
    </fill>
    <fill>
      <patternFill patternType="lightUp">
        <fgColor theme="0" tint="-4.9989318521683403E-2"/>
        <bgColor auto="1"/>
      </patternFill>
    </fill>
    <fill>
      <patternFill patternType="solid">
        <fgColor theme="0" tint="-0.14999847407452621"/>
        <bgColor theme="0" tint="-0.14999847407452621"/>
      </patternFill>
    </fill>
    <fill>
      <patternFill patternType="solid">
        <fgColor theme="5" tint="0.79998168889431442"/>
        <bgColor indexed="64"/>
      </patternFill>
    </fill>
    <fill>
      <patternFill patternType="lightUp">
        <fgColor theme="0" tint="-4.9989318521683403E-2"/>
        <bgColor rgb="FFBDD7EE"/>
      </patternFill>
    </fill>
    <fill>
      <patternFill patternType="solid">
        <fgColor theme="5" tint="0.59999389629810485"/>
        <bgColor rgb="FF000000"/>
      </patternFill>
    </fill>
    <fill>
      <patternFill patternType="solid">
        <fgColor rgb="FFD9D9D9"/>
        <bgColor rgb="FFA5A5A5"/>
      </patternFill>
    </fill>
    <fill>
      <patternFill patternType="lightUp">
        <fgColor theme="0" tint="-4.9989318521683403E-2"/>
        <bgColor theme="7" tint="0.59996337778862885"/>
      </patternFill>
    </fill>
    <fill>
      <patternFill patternType="solid">
        <fgColor theme="9" tint="0.59999389629810485"/>
        <bgColor rgb="FF000000"/>
      </patternFill>
    </fill>
    <fill>
      <patternFill patternType="solid">
        <fgColor theme="9" tint="0.59999389629810485"/>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lightUp">
        <fgColor theme="0" tint="-0.14996795556505021"/>
        <bgColor theme="7" tint="0.59996337778862885"/>
      </patternFill>
    </fill>
    <fill>
      <patternFill patternType="lightUp">
        <fgColor rgb="FFE7E6E6"/>
        <bgColor theme="8" tint="0.59996337778862885"/>
      </patternFill>
    </fill>
    <fill>
      <patternFill patternType="solid">
        <fgColor theme="0" tint="-0.14999847407452621"/>
        <bgColor rgb="FFFFFFFF"/>
      </patternFill>
    </fill>
    <fill>
      <patternFill patternType="lightUp">
        <fgColor theme="0" tint="-0.14993743705557422"/>
        <bgColor theme="7" tint="0.59996337778862885"/>
      </patternFill>
    </fill>
    <fill>
      <patternFill patternType="solid">
        <fgColor theme="2"/>
        <bgColor indexed="64"/>
      </patternFill>
    </fill>
    <fill>
      <patternFill patternType="solid">
        <fgColor rgb="FFD9D9D9"/>
        <bgColor rgb="FF000000"/>
      </patternFill>
    </fill>
    <fill>
      <patternFill patternType="solid">
        <fgColor rgb="FFD9D9D9"/>
        <bgColor rgb="FFD9D9D9"/>
      </patternFill>
    </fill>
    <fill>
      <patternFill patternType="lightUp">
        <fgColor theme="0" tint="-0.24994659260841701"/>
        <bgColor theme="8" tint="0.59999389629810485"/>
      </patternFill>
    </fill>
    <fill>
      <patternFill patternType="solid">
        <fgColor theme="6" tint="0.59999389629810485"/>
        <bgColor indexed="64"/>
      </patternFill>
    </fill>
    <fill>
      <patternFill patternType="lightUp">
        <fgColor rgb="FFE7E6E6"/>
        <bgColor theme="1" tint="0.34998626667073579"/>
      </patternFill>
    </fill>
    <fill>
      <patternFill patternType="lightUp">
        <fgColor theme="0" tint="-4.9989318521683403E-2"/>
        <bgColor theme="7" tint="0.59999389629810485"/>
      </patternFill>
    </fill>
    <fill>
      <patternFill patternType="lightUp">
        <fgColor theme="0" tint="-4.9989318521683403E-2"/>
        <bgColor theme="1" tint="0.34998626667073579"/>
      </patternFill>
    </fill>
    <fill>
      <patternFill patternType="solid">
        <fgColor theme="7" tint="0.59999389629810485"/>
        <bgColor theme="0" tint="-4.9989318521683403E-2"/>
      </patternFill>
    </fill>
    <fill>
      <patternFill patternType="solid">
        <fgColor theme="7" tint="0.59999389629810485"/>
        <bgColor rgb="FFE7E6E6"/>
      </patternFill>
    </fill>
    <fill>
      <patternFill patternType="lightUp">
        <fgColor rgb="FF808080"/>
        <bgColor rgb="FFBFBFBF"/>
      </patternFill>
    </fill>
    <fill>
      <patternFill patternType="lightUp">
        <fgColor theme="2"/>
        <bgColor theme="0" tint="-4.9989318521683403E-2"/>
      </patternFill>
    </fill>
    <fill>
      <patternFill patternType="solid">
        <fgColor theme="0"/>
        <bgColor theme="1" tint="0.499984740745262"/>
      </patternFill>
    </fill>
    <fill>
      <patternFill patternType="solid">
        <fgColor theme="0" tint="-4.9989318521683403E-2"/>
        <bgColor theme="1" tint="0.499984740745262"/>
      </patternFill>
    </fill>
    <fill>
      <patternFill patternType="solid">
        <fgColor theme="7" tint="0.79998168889431442"/>
        <bgColor indexed="64"/>
      </patternFill>
    </fill>
    <fill>
      <patternFill patternType="lightUp">
        <fgColor rgb="FFE7E6E6"/>
        <bgColor rgb="FFFFFFFF"/>
      </patternFill>
    </fill>
    <fill>
      <patternFill patternType="lightUp">
        <fgColor rgb="FFF2F2F2"/>
      </patternFill>
    </fill>
    <fill>
      <patternFill patternType="lightUp">
        <fgColor rgb="FFF2F2F2"/>
        <bgColor rgb="FFBDD7EE"/>
      </patternFill>
    </fill>
    <fill>
      <patternFill patternType="darkUp">
        <fgColor rgb="FF000000"/>
        <bgColor rgb="FFBDD7EE"/>
      </patternFill>
    </fill>
    <fill>
      <patternFill patternType="lightUp">
        <fgColor rgb="FFD9D9D9"/>
        <bgColor rgb="FFBDD7EE"/>
      </patternFill>
    </fill>
    <fill>
      <patternFill patternType="solid">
        <fgColor rgb="FFBDD7EE"/>
        <bgColor theme="0" tint="-4.9989318521683403E-2"/>
      </patternFill>
    </fill>
    <fill>
      <patternFill patternType="solid">
        <fgColor theme="8" tint="0.59996337778862885"/>
        <bgColor theme="0" tint="-4.9989318521683403E-2"/>
      </patternFill>
    </fill>
    <fill>
      <patternFill patternType="solid">
        <fgColor theme="0" tint="-4.9989318521683403E-2"/>
        <bgColor theme="0" tint="-0.14996795556505021"/>
      </patternFill>
    </fill>
    <fill>
      <patternFill patternType="solid">
        <fgColor indexed="65"/>
        <bgColor indexed="64"/>
      </patternFill>
    </fill>
    <fill>
      <patternFill patternType="solid">
        <fgColor theme="0" tint="-4.9989318521683403E-2"/>
        <bgColor theme="0" tint="-0.14993743705557422"/>
      </patternFill>
    </fill>
    <fill>
      <patternFill patternType="solid">
        <fgColor indexed="65"/>
        <bgColor theme="0" tint="-0.14993743705557422"/>
      </patternFill>
    </fill>
    <fill>
      <patternFill patternType="solid">
        <fgColor theme="7" tint="0.59996337778862885"/>
        <bgColor theme="8" tint="0.59996337778862885"/>
      </patternFill>
    </fill>
    <fill>
      <patternFill patternType="solid">
        <fgColor theme="8" tint="0.59996337778862885"/>
        <bgColor theme="0" tint="-0.14993743705557422"/>
      </patternFill>
    </fill>
    <fill>
      <patternFill patternType="solid">
        <fgColor theme="7" tint="0.59996337778862885"/>
        <bgColor theme="0" tint="-4.9989318521683403E-2"/>
      </patternFill>
    </fill>
    <fill>
      <patternFill patternType="lightUp">
        <fgColor rgb="FFE7E6E6"/>
        <bgColor theme="8" tint="0.59999389629810485"/>
      </patternFill>
    </fill>
    <fill>
      <patternFill patternType="darkUp">
        <fgColor auto="1"/>
        <bgColor theme="0"/>
      </patternFill>
    </fill>
    <fill>
      <patternFill patternType="lightUp">
        <fgColor rgb="FFF2F2F2"/>
        <bgColor theme="7" tint="0.59999389629810485"/>
      </patternFill>
    </fill>
    <fill>
      <patternFill patternType="lightUp">
        <fgColor theme="0" tint="-4.9989318521683403E-2"/>
        <bgColor theme="1" tint="0.499984740745262"/>
      </patternFill>
    </fill>
    <fill>
      <patternFill patternType="solid">
        <fgColor theme="7" tint="0.59999389629810485"/>
        <bgColor theme="0" tint="-0.24994659260841701"/>
      </patternFill>
    </fill>
  </fills>
  <borders count="4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bottom/>
      <diagonal/>
    </border>
    <border>
      <left/>
      <right style="medium">
        <color theme="0" tint="-0.499984740745262"/>
      </right>
      <top/>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top/>
      <bottom/>
      <diagonal/>
    </border>
    <border>
      <left style="medium">
        <color theme="0" tint="-0.499984740745262"/>
      </left>
      <right/>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theme="1" tint="0.499984740745262"/>
      </left>
      <right/>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right/>
      <top style="medium">
        <color theme="1" tint="0.499984740745262"/>
      </top>
      <bottom style="medium">
        <color theme="0" tint="-0.499984740745262"/>
      </bottom>
      <diagonal/>
    </border>
    <border>
      <left style="medium">
        <color theme="0" tint="-0.499984740745262"/>
      </left>
      <right/>
      <top style="medium">
        <color theme="0" tint="-0.499984740745262"/>
      </top>
      <bottom style="medium">
        <color theme="1" tint="0.499984740745262"/>
      </bottom>
      <diagonal/>
    </border>
    <border>
      <left/>
      <right/>
      <top style="medium">
        <color theme="0"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style="medium">
        <color rgb="FF808080"/>
      </left>
      <right/>
      <top/>
      <bottom/>
      <diagonal/>
    </border>
    <border>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
      <left/>
      <right style="thin">
        <color indexed="64"/>
      </right>
      <top style="medium">
        <color rgb="FF000000"/>
      </top>
      <bottom/>
      <diagonal/>
    </border>
    <border>
      <left/>
      <right style="medium">
        <color rgb="FF000000"/>
      </right>
      <top style="medium">
        <color rgb="FF000000"/>
      </top>
      <bottom/>
      <diagonal/>
    </border>
    <border>
      <left style="medium">
        <color indexed="64"/>
      </left>
      <right/>
      <top style="medium">
        <color indexed="64"/>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theme="0" tint="-0.249977111117893"/>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style="medium">
        <color rgb="FF808080"/>
      </left>
      <right/>
      <top style="thin">
        <color rgb="FF000000"/>
      </top>
      <bottom/>
      <diagonal/>
    </border>
    <border>
      <left/>
      <right/>
      <top style="thin">
        <color rgb="FF000000"/>
      </top>
      <bottom/>
      <diagonal/>
    </border>
    <border>
      <left style="medium">
        <color rgb="FF808080"/>
      </left>
      <right/>
      <top/>
      <bottom style="medium">
        <color rgb="FF000000"/>
      </bottom>
      <diagonal/>
    </border>
    <border>
      <left style="medium">
        <color theme="0" tint="-0.499984740745262"/>
      </left>
      <right/>
      <top style="thin">
        <color rgb="FF000000"/>
      </top>
      <bottom/>
      <diagonal/>
    </border>
    <border>
      <left style="medium">
        <color theme="0" tint="-0.499984740745262"/>
      </left>
      <right/>
      <top/>
      <bottom style="medium">
        <color rgb="FF000000"/>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style="thin">
        <color indexed="64"/>
      </top>
      <bottom style="thin">
        <color rgb="FF000000"/>
      </bottom>
      <diagonal/>
    </border>
    <border>
      <left/>
      <right style="thin">
        <color indexed="64"/>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bottom style="thin">
        <color rgb="FF000000"/>
      </bottom>
      <diagonal/>
    </border>
    <border>
      <left style="medium">
        <color indexed="64"/>
      </left>
      <right/>
      <top/>
      <bottom/>
      <diagonal/>
    </border>
    <border>
      <left/>
      <right/>
      <top style="thin">
        <color indexed="64"/>
      </top>
      <bottom style="medium">
        <color indexed="64"/>
      </bottom>
      <diagonal/>
    </border>
    <border>
      <left/>
      <right style="medium">
        <color indexed="64"/>
      </right>
      <top/>
      <bottom/>
      <diagonal/>
    </border>
    <border>
      <left/>
      <right/>
      <top style="thick">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bottom/>
      <diagonal/>
    </border>
    <border>
      <left style="thin">
        <color theme="0" tint="-4.9989318521683403E-2"/>
      </left>
      <right style="thin">
        <color theme="0" tint="-4.9989318521683403E-2"/>
      </right>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4.9989318521683403E-2"/>
      </left>
      <right style="medium">
        <color indexed="64"/>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indexed="64"/>
      </bottom>
      <diagonal/>
    </border>
    <border>
      <left/>
      <right style="thin">
        <color theme="0" tint="-4.9989318521683403E-2"/>
      </right>
      <top style="thin">
        <color theme="0" tint="-4.9989318521683403E-2"/>
      </top>
      <bottom style="medium">
        <color indexed="64"/>
      </bottom>
      <diagonal/>
    </border>
    <border>
      <left style="thin">
        <color theme="0" tint="-4.9989318521683403E-2"/>
      </left>
      <right style="medium">
        <color indexed="64"/>
      </right>
      <top style="thin">
        <color theme="0" tint="-4.9989318521683403E-2"/>
      </top>
      <bottom style="medium">
        <color indexed="64"/>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right style="thin">
        <color indexed="64"/>
      </right>
      <top style="medium">
        <color indexed="64"/>
      </top>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top style="thin">
        <color theme="0" tint="-4.9989318521683403E-2"/>
      </top>
      <bottom style="medium">
        <color indexed="64"/>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medium">
        <color indexed="64"/>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indexed="64"/>
      </right>
      <top/>
      <bottom style="thin">
        <color theme="0" tint="-4.9989318521683403E-2"/>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rgb="FF000000"/>
      </right>
      <top style="medium">
        <color indexed="64"/>
      </top>
      <bottom/>
      <diagonal/>
    </border>
    <border>
      <left style="thin">
        <color indexed="64"/>
      </left>
      <right style="medium">
        <color indexed="64"/>
      </right>
      <top style="thin">
        <color indexed="64"/>
      </top>
      <bottom style="thin">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indexed="64"/>
      </right>
      <top style="medium">
        <color rgb="FF000000"/>
      </top>
      <bottom/>
      <diagonal/>
    </border>
    <border>
      <left/>
      <right style="thin">
        <color rgb="FF000000"/>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style="medium">
        <color rgb="FF000000"/>
      </left>
      <right/>
      <top/>
      <bottom style="thin">
        <color rgb="FF000000"/>
      </bottom>
      <diagonal/>
    </border>
    <border>
      <left style="medium">
        <color indexed="64"/>
      </left>
      <right style="thin">
        <color indexed="64"/>
      </right>
      <top style="thin">
        <color indexed="64"/>
      </top>
      <bottom/>
      <diagonal/>
    </border>
    <border>
      <left style="medium">
        <color indexed="64"/>
      </left>
      <right style="thin">
        <color rgb="FF000000"/>
      </right>
      <top/>
      <bottom/>
      <diagonal/>
    </border>
    <border>
      <left style="medium">
        <color indexed="64"/>
      </left>
      <right style="thin">
        <color indexed="64"/>
      </right>
      <top/>
      <bottom/>
      <diagonal/>
    </border>
    <border>
      <left style="medium">
        <color indexed="64"/>
      </left>
      <right style="thin">
        <color theme="0" tint="-4.9989318521683403E-2"/>
      </right>
      <top style="thin">
        <color theme="0" tint="-4.9989318521683403E-2"/>
      </top>
      <bottom style="thin">
        <color theme="0" tint="-4.9989318521683403E-2"/>
      </bottom>
      <diagonal/>
    </border>
    <border>
      <left style="medium">
        <color indexed="64"/>
      </left>
      <right style="thin">
        <color theme="0" tint="-4.9989318521683403E-2"/>
      </right>
      <top style="thin">
        <color theme="0" tint="-4.9989318521683403E-2"/>
      </top>
      <bottom style="medium">
        <color indexed="64"/>
      </bottom>
      <diagonal/>
    </border>
    <border>
      <left style="medium">
        <color indexed="64"/>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right/>
      <top style="thin">
        <color theme="0" tint="-4.9989318521683403E-2"/>
      </top>
      <bottom style="thin">
        <color theme="0" tint="-4.9989318521683403E-2"/>
      </bottom>
      <diagonal/>
    </border>
    <border>
      <left/>
      <right/>
      <top/>
      <bottom style="thin">
        <color theme="0" tint="-4.9989318521683403E-2"/>
      </bottom>
      <diagonal/>
    </border>
    <border>
      <left style="thin">
        <color indexed="64"/>
      </left>
      <right/>
      <top/>
      <bottom style="thin">
        <color theme="0" tint="-4.9989318521683403E-2"/>
      </bottom>
      <diagonal/>
    </border>
    <border>
      <left style="thin">
        <color indexed="64"/>
      </left>
      <right/>
      <top style="medium">
        <color rgb="FF000000"/>
      </top>
      <bottom style="thin">
        <color rgb="FF000000"/>
      </bottom>
      <diagonal/>
    </border>
    <border>
      <left style="thin">
        <color rgb="FF808080"/>
      </left>
      <right/>
      <top style="medium">
        <color theme="0" tint="-0.499984740745262"/>
      </top>
      <bottom style="thin">
        <color rgb="FF808080"/>
      </bottom>
      <diagonal/>
    </border>
    <border>
      <left/>
      <right/>
      <top style="medium">
        <color theme="0" tint="-0.499984740745262"/>
      </top>
      <bottom style="thin">
        <color rgb="FF808080"/>
      </bottom>
      <diagonal/>
    </border>
    <border>
      <left style="thin">
        <color rgb="FF808080"/>
      </left>
      <right/>
      <top style="thin">
        <color rgb="FF808080"/>
      </top>
      <bottom style="thin">
        <color theme="0" tint="-0.499984740745262"/>
      </bottom>
      <diagonal/>
    </border>
    <border>
      <left/>
      <right/>
      <top style="thin">
        <color rgb="FF808080"/>
      </top>
      <bottom style="thin">
        <color theme="0" tint="-0.499984740745262"/>
      </bottom>
      <diagonal/>
    </border>
    <border>
      <left style="thick">
        <color theme="6"/>
      </left>
      <right/>
      <top style="thick">
        <color theme="6"/>
      </top>
      <bottom/>
      <diagonal/>
    </border>
    <border>
      <left style="thick">
        <color theme="6"/>
      </left>
      <right/>
      <top/>
      <bottom style="thick">
        <color theme="6"/>
      </bottom>
      <diagonal/>
    </border>
    <border>
      <left style="thick">
        <color theme="6"/>
      </left>
      <right/>
      <top/>
      <bottom/>
      <diagonal/>
    </border>
    <border>
      <left style="thick">
        <color theme="6"/>
      </left>
      <right/>
      <top style="thick">
        <color theme="6"/>
      </top>
      <bottom style="thick">
        <color theme="6"/>
      </bottom>
      <diagonal/>
    </border>
    <border>
      <left style="medium">
        <color theme="6"/>
      </left>
      <right/>
      <top style="medium">
        <color theme="6"/>
      </top>
      <bottom/>
      <diagonal/>
    </border>
    <border>
      <left/>
      <right/>
      <top style="medium">
        <color theme="6"/>
      </top>
      <bottom/>
      <diagonal/>
    </border>
    <border>
      <left/>
      <right style="medium">
        <color theme="6"/>
      </right>
      <top style="medium">
        <color theme="6"/>
      </top>
      <bottom/>
      <diagonal/>
    </border>
    <border>
      <left style="medium">
        <color theme="6"/>
      </left>
      <right/>
      <top/>
      <bottom/>
      <diagonal/>
    </border>
    <border>
      <left/>
      <right style="medium">
        <color theme="6"/>
      </right>
      <top/>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medium">
        <color theme="6"/>
      </left>
      <right/>
      <top/>
      <bottom style="thin">
        <color theme="0" tint="-0.499984740745262"/>
      </bottom>
      <diagonal/>
    </border>
    <border>
      <left/>
      <right style="medium">
        <color theme="6"/>
      </right>
      <top/>
      <bottom style="thin">
        <color theme="0" tint="-0.499984740745262"/>
      </bottom>
      <diagonal/>
    </border>
    <border>
      <left style="medium">
        <color theme="6"/>
      </left>
      <right style="thin">
        <color theme="0" tint="-0.499984740745262"/>
      </right>
      <top style="thin">
        <color theme="0" tint="-0.499984740745262"/>
      </top>
      <bottom/>
      <diagonal/>
    </border>
    <border>
      <left style="thin">
        <color theme="0" tint="-0.499984740745262"/>
      </left>
      <right style="medium">
        <color theme="6"/>
      </right>
      <top style="medium">
        <color theme="0" tint="-0.499984740745262"/>
      </top>
      <bottom style="thin">
        <color theme="0" tint="-0.499984740745262"/>
      </bottom>
      <diagonal/>
    </border>
    <border>
      <left/>
      <right/>
      <top style="medium">
        <color theme="6"/>
      </top>
      <bottom style="thin">
        <color theme="0" tint="-0.499984740745262"/>
      </bottom>
      <diagonal/>
    </border>
    <border>
      <left style="thin">
        <color rgb="FF000000"/>
      </left>
      <right style="medium">
        <color rgb="FF000000"/>
      </right>
      <top style="thin">
        <color rgb="FF000000"/>
      </top>
      <bottom style="thin">
        <color rgb="FF000000"/>
      </bottom>
      <diagonal/>
    </border>
    <border>
      <left/>
      <right/>
      <top style="thin">
        <color rgb="FF000000"/>
      </top>
      <bottom style="medium">
        <color rgb="FF000000"/>
      </bottom>
      <diagonal/>
    </border>
    <border>
      <left style="thin">
        <color theme="0" tint="-0.34998626667073579"/>
      </left>
      <right style="thin">
        <color theme="0" tint="-0.34998626667073579"/>
      </right>
      <top/>
      <bottom style="thin">
        <color theme="0" tint="-0.34998626667073579"/>
      </bottom>
      <diagonal/>
    </border>
    <border>
      <left style="medium">
        <color rgb="FF000000"/>
      </left>
      <right style="thin">
        <color theme="0" tint="-4.9989318521683403E-2"/>
      </right>
      <top/>
      <bottom style="thin">
        <color theme="0" tint="-4.9989318521683403E-2"/>
      </bottom>
      <diagonal/>
    </border>
    <border>
      <left style="thin">
        <color theme="0" tint="-4.9989318521683403E-2"/>
      </left>
      <right style="medium">
        <color rgb="FF000000"/>
      </right>
      <top/>
      <bottom style="thin">
        <color theme="0" tint="-4.9989318521683403E-2"/>
      </bottom>
      <diagonal/>
    </border>
    <border>
      <left style="medium">
        <color rgb="FF000000"/>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rgb="FF000000"/>
      </bottom>
      <diagonal/>
    </border>
    <border>
      <left style="thin">
        <color theme="0" tint="-0.34998626667073579"/>
      </left>
      <right/>
      <top/>
      <bottom style="thin">
        <color theme="0" tint="-0.34998626667073579"/>
      </bottom>
      <diagonal/>
    </border>
    <border>
      <left style="thin">
        <color theme="0" tint="-4.9989318521683403E-2"/>
      </left>
      <right style="medium">
        <color rgb="FF000000"/>
      </right>
      <top style="thin">
        <color theme="0" tint="-4.9989318521683403E-2"/>
      </top>
      <bottom style="thin">
        <color theme="0" tint="-4.9989318521683403E-2"/>
      </bottom>
      <diagonal/>
    </border>
    <border>
      <left/>
      <right style="thin">
        <color theme="0" tint="-4.9989318521683403E-2"/>
      </right>
      <top style="thin">
        <color theme="0" tint="-4.9989318521683403E-2"/>
      </top>
      <bottom style="medium">
        <color rgb="FF000000"/>
      </bottom>
      <diagonal/>
    </border>
    <border>
      <left/>
      <right style="thin">
        <color theme="0" tint="-0.34998626667073579"/>
      </right>
      <top/>
      <bottom style="thin">
        <color theme="0" tint="-0.34998626667073579"/>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rgb="FF000000"/>
      </right>
      <top style="medium">
        <color indexed="64"/>
      </top>
      <bottom/>
      <diagonal/>
    </border>
    <border>
      <left style="thin">
        <color rgb="FF000000"/>
      </left>
      <right style="medium">
        <color indexed="64"/>
      </right>
      <top style="medium">
        <color indexed="64"/>
      </top>
      <bottom/>
      <diagonal/>
    </border>
    <border>
      <left style="thin">
        <color theme="0" tint="-4.9989318521683403E-2"/>
      </left>
      <right/>
      <top style="thin">
        <color theme="0" tint="-4.9989318521683403E-2"/>
      </top>
      <bottom style="medium">
        <color rgb="FF000000"/>
      </bottom>
      <diagonal/>
    </border>
    <border>
      <left style="medium">
        <color rgb="FF000000"/>
      </left>
      <right/>
      <top/>
      <bottom style="medium">
        <color indexed="64"/>
      </bottom>
      <diagonal/>
    </border>
    <border>
      <left style="thin">
        <color theme="0"/>
      </left>
      <right style="thin">
        <color theme="0"/>
      </right>
      <top style="thin">
        <color theme="0"/>
      </top>
      <bottom style="thin">
        <color theme="0"/>
      </bottom>
      <diagonal/>
    </border>
    <border>
      <left/>
      <right style="thin">
        <color rgb="FF000000"/>
      </right>
      <top style="thin">
        <color rgb="FF808080"/>
      </top>
      <bottom style="thin">
        <color theme="0" tint="-0.499984740745262"/>
      </bottom>
      <diagonal/>
    </border>
    <border>
      <left style="thick">
        <color indexed="64"/>
      </left>
      <right/>
      <top style="thick">
        <color indexed="64"/>
      </top>
      <bottom style="thin">
        <color indexed="64"/>
      </bottom>
      <diagonal/>
    </border>
    <border>
      <left/>
      <right style="thin">
        <color rgb="FF000000"/>
      </right>
      <top style="thin">
        <color rgb="FF000000"/>
      </top>
      <bottom style="thin">
        <color rgb="FF000000"/>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right/>
      <top style="thin">
        <color theme="0" tint="-4.9989318521683403E-2"/>
      </top>
      <bottom style="medium">
        <color rgb="FF000000"/>
      </bottom>
      <diagonal/>
    </border>
    <border>
      <left style="thin">
        <color theme="0"/>
      </left>
      <right/>
      <top/>
      <bottom style="thin">
        <color theme="0" tint="-4.9989318521683403E-2"/>
      </bottom>
      <diagonal/>
    </border>
    <border>
      <left style="thin">
        <color theme="0"/>
      </left>
      <right/>
      <top style="thin">
        <color theme="0" tint="-4.9989318521683403E-2"/>
      </top>
      <bottom style="thin">
        <color theme="0" tint="-4.9989318521683403E-2"/>
      </bottom>
      <diagonal/>
    </border>
    <border>
      <left style="thin">
        <color theme="0"/>
      </left>
      <right/>
      <top style="thin">
        <color theme="0" tint="-4.9989318521683403E-2"/>
      </top>
      <bottom style="medium">
        <color rgb="FF000000"/>
      </bottom>
      <diagonal/>
    </border>
    <border>
      <left style="medium">
        <color indexed="64"/>
      </left>
      <right/>
      <top/>
      <bottom style="thin">
        <color theme="0" tint="-4.9989318521683403E-2"/>
      </bottom>
      <diagonal/>
    </border>
    <border>
      <left style="thin">
        <color theme="0" tint="-4.9989318521683403E-2"/>
      </left>
      <right style="thin">
        <color theme="0" tint="-4.9989318521683403E-2"/>
      </right>
      <top/>
      <bottom style="medium">
        <color indexed="64"/>
      </bottom>
      <diagonal/>
    </border>
    <border>
      <left style="medium">
        <color theme="0" tint="-0.499984740745262"/>
      </left>
      <right/>
      <top style="thin">
        <color indexed="64"/>
      </top>
      <bottom/>
      <diagonal/>
    </border>
    <border>
      <left/>
      <right/>
      <top style="thin">
        <color theme="6"/>
      </top>
      <bottom/>
      <diagonal/>
    </border>
    <border>
      <left style="thin">
        <color indexed="64"/>
      </left>
      <right/>
      <top style="thin">
        <color theme="0" tint="-4.9989318521683403E-2"/>
      </top>
      <bottom style="thin">
        <color theme="0" tint="-4.9989318521683403E-2"/>
      </bottom>
      <diagonal/>
    </border>
    <border>
      <left style="medium">
        <color theme="6"/>
      </left>
      <right style="medium">
        <color theme="1" tint="0.499984740745262"/>
      </right>
      <top style="medium">
        <color theme="2"/>
      </top>
      <bottom style="medium">
        <color theme="2"/>
      </bottom>
      <diagonal/>
    </border>
    <border>
      <left style="medium">
        <color theme="6"/>
      </left>
      <right style="medium">
        <color theme="0" tint="-0.499984740745262"/>
      </right>
      <top style="medium">
        <color theme="1" tint="0.499984740745262"/>
      </top>
      <bottom style="medium">
        <color theme="2"/>
      </bottom>
      <diagonal/>
    </border>
    <border>
      <left style="medium">
        <color indexed="64"/>
      </left>
      <right/>
      <top style="thin">
        <color theme="6"/>
      </top>
      <bottom/>
      <diagonal/>
    </border>
    <border>
      <left style="thin">
        <color theme="0" tint="-4.9989318521683403E-2"/>
      </left>
      <right style="thin">
        <color theme="0" tint="-4.9989318521683403E-2"/>
      </right>
      <top/>
      <bottom/>
      <diagonal/>
    </border>
    <border>
      <left style="thin">
        <color theme="0"/>
      </left>
      <right style="thin">
        <color theme="0"/>
      </right>
      <top/>
      <bottom style="thin">
        <color theme="0"/>
      </bottom>
      <diagonal/>
    </border>
    <border>
      <left style="thin">
        <color indexed="64"/>
      </left>
      <right style="thin">
        <color theme="0" tint="-4.9989318521683403E-2"/>
      </right>
      <top/>
      <bottom style="thin">
        <color theme="0" tint="-4.9989318521683403E-2"/>
      </bottom>
      <diagonal/>
    </border>
    <border>
      <left/>
      <right style="thin">
        <color theme="0" tint="-4.9989318521683403E-2"/>
      </right>
      <top style="thin">
        <color theme="0" tint="-4.9989318521683403E-2"/>
      </top>
      <bottom/>
      <diagonal/>
    </border>
    <border>
      <left style="thin">
        <color theme="0" tint="-4.9989318521683403E-2"/>
      </left>
      <right/>
      <top style="thin">
        <color theme="0" tint="-4.9989318521683403E-2"/>
      </top>
      <bottom/>
      <diagonal/>
    </border>
    <border>
      <left style="thin">
        <color theme="0"/>
      </left>
      <right style="thin">
        <color theme="0"/>
      </right>
      <top style="thin">
        <color theme="0"/>
      </top>
      <bottom/>
      <diagonal/>
    </border>
    <border>
      <left style="thin">
        <color theme="0" tint="-4.9989318521683403E-2"/>
      </left>
      <right style="thin">
        <color indexed="64"/>
      </right>
      <top style="thin">
        <color theme="0" tint="-4.9989318521683403E-2"/>
      </top>
      <bottom/>
      <diagonal/>
    </border>
    <border>
      <left style="thin">
        <color indexed="64"/>
      </left>
      <right style="thin">
        <color theme="0" tint="-4.9989318521683403E-2"/>
      </right>
      <top style="thin">
        <color theme="0" tint="-4.9989318521683403E-2"/>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top style="thin">
        <color theme="0" tint="-4.9989318521683403E-2"/>
      </top>
      <bottom/>
      <diagonal/>
    </border>
    <border>
      <left/>
      <right style="medium">
        <color theme="1" tint="0.499984740745262"/>
      </right>
      <top/>
      <bottom/>
      <diagonal/>
    </border>
    <border>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medium">
        <color theme="0" tint="-0.499984740745262"/>
      </bottom>
      <diagonal/>
    </border>
    <border>
      <left style="thin">
        <color rgb="FF000000"/>
      </left>
      <right style="thin">
        <color rgb="FF000000"/>
      </right>
      <top/>
      <bottom style="thin">
        <color rgb="FF000000"/>
      </bottom>
      <diagonal/>
    </border>
    <border>
      <left style="medium">
        <color theme="1" tint="0.499984740745262"/>
      </left>
      <right/>
      <top style="thin">
        <color theme="0" tint="-0.499984740745262"/>
      </top>
      <bottom style="thin">
        <color theme="0" tint="-0.499984740745262"/>
      </bottom>
      <diagonal/>
    </border>
    <border>
      <left/>
      <right style="thin">
        <color theme="1" tint="0.499984740745262"/>
      </right>
      <top/>
      <bottom style="thin">
        <color theme="0" tint="-0.499984740745262"/>
      </bottom>
      <diagonal/>
    </border>
    <border>
      <left style="thin">
        <color theme="1" tint="0.499984740745262"/>
      </left>
      <right/>
      <top style="thin">
        <color theme="0" tint="-0.499984740745262"/>
      </top>
      <bottom style="thin">
        <color theme="0" tint="-0.499984740745262"/>
      </bottom>
      <diagonal/>
    </border>
    <border>
      <left style="thin">
        <color theme="1" tint="0.499984740745262"/>
      </left>
      <right/>
      <top/>
      <bottom/>
      <diagonal/>
    </border>
    <border>
      <left style="thin">
        <color theme="1" tint="0.499984740745262"/>
      </left>
      <right/>
      <top/>
      <bottom style="thin">
        <color theme="0" tint="-0.499984740745262"/>
      </bottom>
      <diagonal/>
    </border>
    <border>
      <left style="thin">
        <color theme="1" tint="0.499984740745262"/>
      </left>
      <right/>
      <top style="medium">
        <color theme="6"/>
      </top>
      <bottom style="thin">
        <color theme="0" tint="-0.499984740745262"/>
      </bottom>
      <diagonal/>
    </border>
    <border>
      <left style="thin">
        <color theme="1"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0" tint="-0.499984740745262"/>
      </right>
      <top/>
      <bottom style="thin">
        <color theme="0" tint="-0.499984740745262"/>
      </bottom>
      <diagonal/>
    </border>
    <border>
      <left/>
      <right style="medium">
        <color theme="1" tint="0.499984740745262"/>
      </right>
      <top style="medium">
        <color theme="6"/>
      </top>
      <bottom/>
      <diagonal/>
    </border>
    <border>
      <left style="medium">
        <color theme="6"/>
      </left>
      <right/>
      <top style="medium">
        <color theme="1" tint="0.499984740745262"/>
      </top>
      <bottom/>
      <diagonal/>
    </border>
    <border>
      <left/>
      <right/>
      <top style="medium">
        <color theme="1" tint="0.499984740745262"/>
      </top>
      <bottom/>
      <diagonal/>
    </border>
    <border>
      <left style="thin">
        <color theme="0" tint="-0.499984740745262"/>
      </left>
      <right style="thin">
        <color theme="1" tint="0.499984740745262"/>
      </right>
      <top style="thin">
        <color theme="0" tint="-0.499984740745262"/>
      </top>
      <bottom/>
      <diagonal/>
    </border>
    <border>
      <left style="thin">
        <color theme="0" tint="-0.499984740745262"/>
      </left>
      <right style="thin">
        <color theme="1" tint="0.499984740745262"/>
      </right>
      <top style="thin">
        <color theme="0" tint="-0.499984740745262"/>
      </top>
      <bottom style="thin">
        <color theme="0" tint="-0.499984740745262"/>
      </bottom>
      <diagonal/>
    </border>
    <border>
      <left/>
      <right style="thin">
        <color theme="0" tint="-0.499984740745262"/>
      </right>
      <top style="medium">
        <color theme="1" tint="0.499984740745262"/>
      </top>
      <bottom style="thin">
        <color theme="0" tint="-0.499984740745262"/>
      </bottom>
      <diagonal/>
    </border>
    <border>
      <left style="thin">
        <color theme="0" tint="-0.499984740745262"/>
      </left>
      <right style="thin">
        <color theme="1" tint="0.499984740745262"/>
      </right>
      <top/>
      <bottom style="thin">
        <color theme="0" tint="-0.499984740745262"/>
      </bottom>
      <diagonal/>
    </border>
    <border>
      <left style="thin">
        <color theme="0" tint="-0.499984740745262"/>
      </left>
      <right style="thin">
        <color theme="0" tint="-0.499984740745262"/>
      </right>
      <top style="medium">
        <color theme="1" tint="0.499984740745262"/>
      </top>
      <bottom style="thin">
        <color theme="0" tint="-0.499984740745262"/>
      </bottom>
      <diagonal/>
    </border>
    <border>
      <left style="thin">
        <color theme="1" tint="0.499984740745262"/>
      </left>
      <right/>
      <top style="medium">
        <color theme="1" tint="0.499984740745262"/>
      </top>
      <bottom style="thin">
        <color theme="0" tint="-0.499984740745262"/>
      </bottom>
      <diagonal/>
    </border>
    <border>
      <left/>
      <right style="medium">
        <color theme="1" tint="0.499984740745262"/>
      </right>
      <top style="medium">
        <color theme="0" tint="-0.499984740745262"/>
      </top>
      <bottom style="medium">
        <color theme="1" tint="0.499984740745262"/>
      </bottom>
      <diagonal/>
    </border>
    <border>
      <left style="medium">
        <color theme="0" tint="-0.499984740745262"/>
      </left>
      <right/>
      <top style="medium">
        <color theme="1" tint="0.499984740745262"/>
      </top>
      <bottom style="medium">
        <color theme="1" tint="0.499984740745262"/>
      </bottom>
      <diagonal/>
    </border>
    <border>
      <left style="medium">
        <color theme="1"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6"/>
      </right>
      <top style="thin">
        <color theme="0" tint="-0.499984740745262"/>
      </top>
      <bottom/>
      <diagonal/>
    </border>
    <border>
      <left style="medium">
        <color theme="0" tint="-0.499984740745262"/>
      </left>
      <right/>
      <top style="thin">
        <color theme="0" tint="-0.499984740745262"/>
      </top>
      <bottom/>
      <diagonal/>
    </border>
    <border>
      <left style="medium">
        <color theme="0" tint="-0.499984740745262"/>
      </left>
      <right/>
      <top style="thin">
        <color theme="4" tint="0.39997558519241921"/>
      </top>
      <bottom/>
      <diagonal/>
    </border>
    <border>
      <left style="thin">
        <color theme="0" tint="-0.499984740745262"/>
      </left>
      <right/>
      <top style="thin">
        <color theme="4" tint="0.39997558519241921"/>
      </top>
      <bottom/>
      <diagonal/>
    </border>
    <border>
      <left style="thin">
        <color theme="0" tint="-0.499984740745262"/>
      </left>
      <right style="thin">
        <color theme="4" tint="0.39997558519241921"/>
      </right>
      <top style="thin">
        <color theme="4" tint="0.39997558519241921"/>
      </top>
      <bottom/>
      <diagonal/>
    </border>
    <border>
      <left style="medium">
        <color theme="6"/>
      </left>
      <right/>
      <top style="thin">
        <color theme="0" tint="-0.499984740745262"/>
      </top>
      <bottom/>
      <diagonal/>
    </border>
    <border>
      <left style="thin">
        <color theme="0" tint="-0.499984740745262"/>
      </left>
      <right/>
      <top style="medium">
        <color theme="0" tint="-0.499984740745262"/>
      </top>
      <bottom/>
      <diagonal/>
    </border>
    <border>
      <left style="thin">
        <color theme="0" tint="-0.499984740745262"/>
      </left>
      <right style="medium">
        <color theme="6"/>
      </right>
      <top style="medium">
        <color theme="0" tint="-0.499984740745262"/>
      </top>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0" tint="-0.34998626667073579"/>
      </left>
      <right/>
      <top style="thin">
        <color theme="1" tint="0.499984740745262"/>
      </top>
      <bottom style="medium">
        <color theme="0" tint="-0.34998626667073579"/>
      </bottom>
      <diagonal/>
    </border>
    <border>
      <left style="thin">
        <color theme="1" tint="0.499984740745262"/>
      </left>
      <right/>
      <top/>
      <bottom style="medium">
        <color theme="1" tint="0.499984740745262"/>
      </bottom>
      <diagonal/>
    </border>
    <border>
      <left/>
      <right style="medium">
        <color theme="1" tint="0.499984740745262"/>
      </right>
      <top style="medium">
        <color theme="1" tint="0.499984740745262"/>
      </top>
      <bottom/>
      <diagonal/>
    </border>
    <border>
      <left style="thin">
        <color theme="1" tint="0.499984740745262"/>
      </left>
      <right/>
      <top style="medium">
        <color theme="1" tint="0.499984740745262"/>
      </top>
      <bottom style="thin">
        <color theme="1" tint="0.499984740745262"/>
      </bottom>
      <diagonal/>
    </border>
    <border>
      <left/>
      <right/>
      <top style="medium">
        <color theme="1" tint="0.499984740745262"/>
      </top>
      <bottom style="thin">
        <color theme="1" tint="0.499984740745262"/>
      </bottom>
      <diagonal/>
    </border>
    <border>
      <left style="thin">
        <color theme="0" tint="-0.499984740745262"/>
      </left>
      <right style="medium">
        <color theme="1" tint="0.499984740745262"/>
      </right>
      <top style="thin">
        <color theme="0" tint="-0.499984740745262"/>
      </top>
      <bottom/>
      <diagonal/>
    </border>
    <border>
      <left style="thin">
        <color theme="4" tint="0.39997558519241921"/>
      </left>
      <right/>
      <top style="medium">
        <color theme="6"/>
      </top>
      <bottom/>
      <diagonal/>
    </border>
    <border>
      <left/>
      <right/>
      <top style="thin">
        <color theme="4" tint="0.39997558519241921"/>
      </top>
      <bottom/>
      <diagonal/>
    </border>
    <border>
      <left/>
      <right style="thin">
        <color theme="4" tint="0.39997558519241921"/>
      </right>
      <top style="medium">
        <color theme="1" tint="0.499984740745262"/>
      </top>
      <bottom/>
      <diagonal/>
    </border>
    <border>
      <left style="thin">
        <color theme="4" tint="0.39997558519241921"/>
      </left>
      <right/>
      <top style="medium">
        <color theme="1" tint="0.499984740745262"/>
      </top>
      <bottom/>
      <diagonal/>
    </border>
    <border>
      <left style="medium">
        <color theme="1" tint="0.499984740745262"/>
      </left>
      <right/>
      <top style="medium">
        <color theme="0" tint="-0.499984740745262"/>
      </top>
      <bottom/>
      <diagonal/>
    </border>
    <border>
      <left/>
      <right/>
      <top style="medium">
        <color theme="2"/>
      </top>
      <bottom/>
      <diagonal/>
    </border>
    <border>
      <left style="medium">
        <color theme="0" tint="-0.34998626667073579"/>
      </left>
      <right/>
      <top style="thin">
        <color theme="1" tint="0.499984740745262"/>
      </top>
      <bottom/>
      <diagonal/>
    </border>
    <border>
      <left style="thin">
        <color theme="0" tint="-0.499984740745262"/>
      </left>
      <right style="medium">
        <color theme="6"/>
      </right>
      <top/>
      <bottom/>
      <diagonal/>
    </border>
    <border>
      <left style="thin">
        <color theme="0" tint="-0.499984740745262"/>
      </left>
      <right style="thin">
        <color theme="4" tint="0.39997558519241921"/>
      </right>
      <top style="medium">
        <color theme="0" tint="-0.499984740745262"/>
      </top>
      <bottom/>
      <diagonal/>
    </border>
    <border>
      <left style="thin">
        <color theme="0" tint="-0.499984740745262"/>
      </left>
      <right style="thin">
        <color theme="4" tint="0.39997558519241921"/>
      </right>
      <top style="thin">
        <color theme="0" tint="-0.499984740745262"/>
      </top>
      <bottom/>
      <diagonal/>
    </border>
    <border>
      <left/>
      <right style="thin">
        <color theme="4" tint="0.39997558519241921"/>
      </right>
      <top style="medium">
        <color theme="6"/>
      </top>
      <bottom/>
      <diagonal/>
    </border>
    <border>
      <left style="thin">
        <color theme="4" tint="0.39997558519241921"/>
      </left>
      <right/>
      <top style="thin">
        <color theme="4" tint="0.39997558519241921"/>
      </top>
      <bottom/>
      <diagonal/>
    </border>
    <border>
      <left style="medium">
        <color theme="1" tint="0.499984740745262"/>
      </left>
      <right/>
      <top style="thin">
        <color theme="0" tint="-0.499984740745262"/>
      </top>
      <bottom/>
      <diagonal/>
    </border>
    <border>
      <left style="thin">
        <color theme="4" tint="0.39997558519241921"/>
      </left>
      <right/>
      <top/>
      <bottom/>
      <diagonal/>
    </border>
    <border>
      <left style="medium">
        <color theme="1" tint="0.499984740745262"/>
      </left>
      <right/>
      <top/>
      <bottom style="medium">
        <color theme="1" tint="0.499984740745262"/>
      </bottom>
      <diagonal/>
    </border>
    <border>
      <left style="medium">
        <color theme="2" tint="-0.249977111117893"/>
      </left>
      <right/>
      <top style="medium">
        <color theme="1" tint="0.499984740745262"/>
      </top>
      <bottom/>
      <diagonal/>
    </border>
    <border>
      <left/>
      <right/>
      <top/>
      <bottom style="thin">
        <color theme="1" tint="0.499984740745262"/>
      </bottom>
      <diagonal/>
    </border>
    <border>
      <left/>
      <right style="medium">
        <color theme="6"/>
      </right>
      <top/>
      <bottom style="thin">
        <color theme="1" tint="0.499984740745262"/>
      </bottom>
      <diagonal/>
    </border>
    <border>
      <left/>
      <right style="medium">
        <color theme="0" tint="-0.499984740745262"/>
      </right>
      <top/>
      <bottom style="thin">
        <color theme="1" tint="0.499984740745262"/>
      </bottom>
      <diagonal/>
    </border>
    <border>
      <left/>
      <right style="medium">
        <color theme="1" tint="0.499984740745262"/>
      </right>
      <top/>
      <bottom style="thin">
        <color theme="1" tint="0.499984740745262"/>
      </bottom>
      <diagonal/>
    </border>
    <border>
      <left style="medium">
        <color theme="1" tint="0.499984740745262"/>
      </left>
      <right/>
      <top style="medium">
        <color theme="0" tint="-0.499984740745262"/>
      </top>
      <bottom style="thin">
        <color theme="1" tint="0.499984740745262"/>
      </bottom>
      <diagonal/>
    </border>
    <border>
      <left/>
      <right style="medium">
        <color theme="0" tint="-0.499984740745262"/>
      </right>
      <top style="medium">
        <color theme="1" tint="0.499984740745262"/>
      </top>
      <bottom style="thin">
        <color theme="1" tint="0.499984740745262"/>
      </bottom>
      <diagonal/>
    </border>
    <border>
      <left style="medium">
        <color theme="0" tint="-0.499984740745262"/>
      </left>
      <right/>
      <top style="medium">
        <color theme="0" tint="-0.499984740745262"/>
      </top>
      <bottom style="thin">
        <color theme="1" tint="0.499984740745262"/>
      </bottom>
      <diagonal/>
    </border>
    <border>
      <left/>
      <right style="thin">
        <color theme="4" tint="0.39997558519241921"/>
      </right>
      <top/>
      <bottom/>
      <diagonal/>
    </border>
    <border>
      <left style="medium">
        <color theme="0" tint="-0.499984740745262"/>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bottom style="medium">
        <color theme="1" tint="0.499984740745262"/>
      </bottom>
      <diagonal/>
    </border>
    <border>
      <left style="thin">
        <color theme="1" tint="0.499984740745262"/>
      </left>
      <right/>
      <top/>
      <bottom style="thin">
        <color theme="1" tint="0.499984740745262"/>
      </bottom>
      <diagonal/>
    </border>
    <border>
      <left style="medium">
        <color theme="1" tint="0.499984740745262"/>
      </left>
      <right style="thin">
        <color theme="1" tint="0.499984740745262"/>
      </right>
      <top/>
      <bottom style="thin">
        <color theme="1" tint="0.499984740745262"/>
      </bottom>
      <diagonal/>
    </border>
    <border>
      <left style="medium">
        <color theme="1" tint="0.499984740745262"/>
      </left>
      <right style="thin">
        <color theme="1" tint="0.499984740745262"/>
      </right>
      <top/>
      <bottom/>
      <diagonal/>
    </border>
    <border>
      <left style="medium">
        <color theme="0" tint="-0.499984740745262"/>
      </left>
      <right style="thin">
        <color theme="1" tint="0.499984740745262"/>
      </right>
      <top/>
      <bottom style="thin">
        <color theme="1" tint="0.499984740745262"/>
      </bottom>
      <diagonal/>
    </border>
    <border>
      <left style="thin">
        <color theme="4" tint="0.39997558519241921"/>
      </left>
      <right/>
      <top/>
      <bottom style="medium">
        <color theme="1" tint="0.499984740745262"/>
      </bottom>
      <diagonal/>
    </border>
    <border>
      <left style="thin">
        <color theme="4" tint="0.39997558519241921"/>
      </left>
      <right/>
      <top style="medium">
        <color theme="1" tint="0.499984740745262"/>
      </top>
      <bottom style="medium">
        <color theme="1" tint="0.499984740745262"/>
      </bottom>
      <diagonal/>
    </border>
    <border>
      <left style="medium">
        <color theme="0" tint="-0.499984740745262"/>
      </left>
      <right style="thin">
        <color theme="1" tint="0.499984740745262"/>
      </right>
      <top style="medium">
        <color theme="1" tint="0.499984740745262"/>
      </top>
      <bottom style="thin">
        <color theme="1" tint="0.499984740745262"/>
      </bottom>
      <diagonal/>
    </border>
    <border>
      <left/>
      <right style="medium">
        <color theme="1" tint="0.499984740745262"/>
      </right>
      <top style="medium">
        <color theme="1" tint="0.499984740745262"/>
      </top>
      <bottom style="medium">
        <color theme="0" tint="-0.499984740745262"/>
      </bottom>
      <diagonal/>
    </border>
    <border>
      <left style="medium">
        <color theme="0" tint="-0.499984740745262"/>
      </left>
      <right/>
      <top/>
      <bottom style="thin">
        <color theme="1" tint="0.499984740745262"/>
      </bottom>
      <diagonal/>
    </border>
    <border>
      <left/>
      <right/>
      <top style="thin">
        <color rgb="FF000000"/>
      </top>
      <bottom style="thin">
        <color rgb="FF000000"/>
      </bottom>
      <diagonal/>
    </border>
    <border>
      <left style="thin">
        <color theme="0" tint="-0.34998626667073579"/>
      </left>
      <right/>
      <top style="thin">
        <color theme="0" tint="-0.34998626667073579"/>
      </top>
      <bottom/>
      <diagonal/>
    </border>
    <border>
      <left style="thin">
        <color rgb="FF000000"/>
      </left>
      <right style="thin">
        <color rgb="FF000000"/>
      </right>
      <top style="medium">
        <color indexed="64"/>
      </top>
      <bottom style="thin">
        <color indexed="64"/>
      </bottom>
      <diagonal/>
    </border>
    <border>
      <left/>
      <right style="thin">
        <color rgb="FF000000"/>
      </right>
      <top style="medium">
        <color indexed="64"/>
      </top>
      <bottom style="thin">
        <color indexed="64"/>
      </bottom>
      <diagonal/>
    </border>
    <border>
      <left style="thin">
        <color rgb="FF000000"/>
      </left>
      <right style="medium">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rgb="FF000000"/>
      </left>
      <right/>
      <top style="medium">
        <color indexed="64"/>
      </top>
      <bottom style="thin">
        <color indexed="64"/>
      </bottom>
      <diagonal/>
    </border>
    <border>
      <left/>
      <right style="thin">
        <color rgb="FFF2F2F2"/>
      </right>
      <top/>
      <bottom style="thin">
        <color rgb="FFF2F2F2"/>
      </bottom>
      <diagonal/>
    </border>
    <border>
      <left/>
      <right/>
      <top/>
      <bottom style="thin">
        <color rgb="FFF2F2F2"/>
      </bottom>
      <diagonal/>
    </border>
    <border>
      <left style="medium">
        <color indexed="64"/>
      </left>
      <right style="medium">
        <color indexed="64"/>
      </right>
      <top/>
      <bottom style="thin">
        <color rgb="FFF2F2F2"/>
      </bottom>
      <diagonal/>
    </border>
    <border>
      <left/>
      <right/>
      <top style="thin">
        <color rgb="FFF2F2F2"/>
      </top>
      <bottom style="thin">
        <color rgb="FFF2F2F2"/>
      </bottom>
      <diagonal/>
    </border>
    <border>
      <left style="thin">
        <color indexed="64"/>
      </left>
      <right style="thin">
        <color rgb="FFF2F2F2"/>
      </right>
      <top style="thin">
        <color rgb="FFF2F2F2"/>
      </top>
      <bottom style="thin">
        <color rgb="FFF2F2F2"/>
      </bottom>
      <diagonal/>
    </border>
    <border>
      <left style="thin">
        <color rgb="FFF2F2F2"/>
      </left>
      <right style="thin">
        <color rgb="FFF2F2F2"/>
      </right>
      <top style="thin">
        <color rgb="FFF2F2F2"/>
      </top>
      <bottom style="thin">
        <color rgb="FFF2F2F2"/>
      </bottom>
      <diagonal/>
    </border>
    <border>
      <left style="thin">
        <color rgb="FF000000"/>
      </left>
      <right style="thin">
        <color rgb="FFF2F2F2"/>
      </right>
      <top/>
      <bottom style="thin">
        <color rgb="FFF2F2F2"/>
      </bottom>
      <diagonal/>
    </border>
    <border>
      <left style="thin">
        <color indexed="64"/>
      </left>
      <right style="thin">
        <color rgb="FFF2F2F2"/>
      </right>
      <top/>
      <bottom style="thin">
        <color rgb="FFF2F2F2"/>
      </bottom>
      <diagonal/>
    </border>
    <border>
      <left style="thin">
        <color rgb="FFF2F2F2"/>
      </left>
      <right/>
      <top style="thin">
        <color rgb="FFF2F2F2"/>
      </top>
      <bottom style="thin">
        <color rgb="FFF2F2F2"/>
      </bottom>
      <diagonal/>
    </border>
    <border>
      <left/>
      <right/>
      <top style="thin">
        <color rgb="FF808080"/>
      </top>
      <bottom style="thin">
        <color rgb="FF80808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medium">
        <color theme="0" tint="-0.34998626667073579"/>
      </right>
      <top style="medium">
        <color theme="0" tint="-0.34998626667073579"/>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top style="thin">
        <color indexed="64"/>
      </top>
      <bottom style="thin">
        <color indexed="64"/>
      </bottom>
      <diagonal/>
    </border>
    <border>
      <left style="thin">
        <color theme="0"/>
      </left>
      <right style="thin">
        <color theme="0"/>
      </right>
      <top style="thin">
        <color theme="0"/>
      </top>
      <bottom style="medium">
        <color indexed="64"/>
      </bottom>
      <diagonal/>
    </border>
    <border>
      <left style="thin">
        <color rgb="FFF2F2F2"/>
      </left>
      <right style="thin">
        <color rgb="FFF2F2F2"/>
      </right>
      <top style="thin">
        <color rgb="FFF2F2F2"/>
      </top>
      <bottom style="medium">
        <color indexed="64"/>
      </bottom>
      <diagonal/>
    </border>
    <border>
      <left style="thin">
        <color rgb="FFF2F2F2"/>
      </left>
      <right style="thin">
        <color rgb="FFF2F2F2"/>
      </right>
      <top/>
      <bottom style="thin">
        <color rgb="FFF2F2F2"/>
      </bottom>
      <diagonal/>
    </border>
    <border>
      <left style="thin">
        <color rgb="FF000000"/>
      </left>
      <right style="medium">
        <color indexed="64"/>
      </right>
      <top/>
      <bottom style="thin">
        <color rgb="FF000000"/>
      </bottom>
      <diagonal/>
    </border>
    <border>
      <left style="thin">
        <color rgb="FFF2F2F2"/>
      </left>
      <right/>
      <top/>
      <bottom style="thin">
        <color rgb="FFF2F2F2"/>
      </bottom>
      <diagonal/>
    </border>
    <border>
      <left style="thin">
        <color indexed="64"/>
      </left>
      <right style="thin">
        <color theme="0"/>
      </right>
      <top style="thin">
        <color theme="0"/>
      </top>
      <bottom style="thin">
        <color theme="0"/>
      </bottom>
      <diagonal/>
    </border>
    <border>
      <left/>
      <right style="thin">
        <color rgb="FFF2F2F2"/>
      </right>
      <top style="thin">
        <color indexed="64"/>
      </top>
      <bottom style="thin">
        <color rgb="FFF2F2F2"/>
      </bottom>
      <diagonal/>
    </border>
    <border>
      <left/>
      <right style="medium">
        <color indexed="64"/>
      </right>
      <top style="medium">
        <color rgb="FF000000"/>
      </top>
      <bottom/>
      <diagonal/>
    </border>
    <border>
      <left style="medium">
        <color indexed="64"/>
      </left>
      <right/>
      <top style="thin">
        <color indexed="64"/>
      </top>
      <bottom style="thin">
        <color indexed="64"/>
      </bottom>
      <diagonal/>
    </border>
    <border>
      <left style="medium">
        <color rgb="FF000000"/>
      </left>
      <right style="thin">
        <color theme="0" tint="-4.9989318521683403E-2"/>
      </right>
      <top style="thin">
        <color theme="0" tint="-4.9989318521683403E-2"/>
      </top>
      <bottom style="medium">
        <color indexed="64"/>
      </bottom>
      <diagonal/>
    </border>
    <border>
      <left style="thin">
        <color theme="0" tint="-4.9989318521683403E-2"/>
      </left>
      <right style="medium">
        <color rgb="FF000000"/>
      </right>
      <top style="thin">
        <color theme="0" tint="-4.9989318521683403E-2"/>
      </top>
      <bottom style="medium">
        <color indexed="64"/>
      </bottom>
      <diagonal/>
    </border>
    <border>
      <left style="thin">
        <color theme="0" tint="-4.9989318521683403E-2"/>
      </left>
      <right/>
      <top/>
      <bottom style="medium">
        <color indexed="64"/>
      </bottom>
      <diagonal/>
    </border>
    <border>
      <left/>
      <right style="thin">
        <color theme="0" tint="-4.9989318521683403E-2"/>
      </right>
      <top/>
      <bottom style="medium">
        <color indexed="64"/>
      </bottom>
      <diagonal/>
    </border>
    <border>
      <left style="medium">
        <color rgb="FF000000"/>
      </left>
      <right style="thin">
        <color theme="0" tint="-4.9989318521683403E-2"/>
      </right>
      <top/>
      <bottom style="medium">
        <color indexed="64"/>
      </bottom>
      <diagonal/>
    </border>
    <border>
      <left style="thin">
        <color theme="0" tint="-4.9989318521683403E-2"/>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rgb="FF000000"/>
      </right>
      <top style="thin">
        <color theme="0"/>
      </top>
      <bottom style="thin">
        <color theme="0"/>
      </bottom>
      <diagonal/>
    </border>
    <border>
      <left/>
      <right style="thin">
        <color rgb="FF000000"/>
      </right>
      <top style="thin">
        <color theme="0"/>
      </top>
      <bottom/>
      <diagonal/>
    </border>
    <border>
      <left style="medium">
        <color rgb="FF000000"/>
      </left>
      <right/>
      <top style="medium">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theme="0" tint="-4.9989318521683403E-2"/>
      </left>
      <right style="medium">
        <color rgb="FF000000"/>
      </right>
      <top style="thin">
        <color theme="0" tint="-4.9989318521683403E-2"/>
      </top>
      <bottom style="medium">
        <color rgb="FF000000"/>
      </bottom>
      <diagonal/>
    </border>
    <border>
      <left style="medium">
        <color rgb="FF000000"/>
      </left>
      <right/>
      <top style="medium">
        <color indexed="64"/>
      </top>
      <bottom/>
      <diagonal/>
    </border>
    <border>
      <left style="medium">
        <color rgb="FF000000"/>
      </left>
      <right style="thin">
        <color rgb="FF000000"/>
      </right>
      <top style="medium">
        <color indexed="64"/>
      </top>
      <bottom style="thin">
        <color indexed="64"/>
      </bottom>
      <diagonal/>
    </border>
    <border>
      <left style="medium">
        <color rgb="FF000000"/>
      </left>
      <right style="thin">
        <color theme="0" tint="-4.9989318521683403E-2"/>
      </right>
      <top style="thin">
        <color theme="0" tint="-4.9989318521683403E-2"/>
      </top>
      <bottom style="medium">
        <color rgb="FF000000"/>
      </bottom>
      <diagonal/>
    </border>
    <border>
      <left style="thin">
        <color theme="0" tint="-4.9989318521683403E-2"/>
      </left>
      <right style="medium">
        <color indexed="64"/>
      </right>
      <top style="thin">
        <color theme="0" tint="-4.9989318521683403E-2"/>
      </top>
      <bottom style="medium">
        <color rgb="FF000000"/>
      </bottom>
      <diagonal/>
    </border>
    <border>
      <left style="medium">
        <color indexed="64"/>
      </left>
      <right style="thin">
        <color theme="0" tint="-4.9989318521683403E-2"/>
      </right>
      <top style="thin">
        <color theme="0" tint="-4.9989318521683403E-2"/>
      </top>
      <bottom style="medium">
        <color rgb="FF000000"/>
      </bottom>
      <diagonal/>
    </border>
    <border>
      <left style="medium">
        <color rgb="FF000000"/>
      </left>
      <right/>
      <top style="thin">
        <color indexed="64"/>
      </top>
      <bottom style="thin">
        <color indexed="64"/>
      </bottom>
      <diagonal/>
    </border>
    <border>
      <left style="medium">
        <color rgb="FF000000"/>
      </left>
      <right style="thin">
        <color theme="0" tint="-0.34998626667073579"/>
      </right>
      <top/>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indexed="64"/>
      </right>
      <top/>
      <bottom style="thin">
        <color rgb="FFF2F2F2"/>
      </bottom>
      <diagonal/>
    </border>
    <border>
      <left style="thin">
        <color indexed="64"/>
      </left>
      <right/>
      <top/>
      <bottom style="thin">
        <color rgb="FFF2F2F2"/>
      </bottom>
      <diagonal/>
    </border>
    <border>
      <left style="medium">
        <color indexed="64"/>
      </left>
      <right style="medium">
        <color indexed="64"/>
      </right>
      <top style="thin">
        <color rgb="FFF2F2F2"/>
      </top>
      <bottom style="medium">
        <color indexed="64"/>
      </bottom>
      <diagonal/>
    </border>
    <border>
      <left/>
      <right style="thin">
        <color rgb="FFF2F2F2"/>
      </right>
      <top style="thin">
        <color rgb="FFF2F2F2"/>
      </top>
      <bottom style="medium">
        <color indexed="64"/>
      </bottom>
      <diagonal/>
    </border>
    <border>
      <left/>
      <right style="thin">
        <color rgb="FFF2F2F2"/>
      </right>
      <top/>
      <bottom style="medium">
        <color indexed="64"/>
      </bottom>
      <diagonal/>
    </border>
    <border>
      <left style="thin">
        <color rgb="FF000000"/>
      </left>
      <right style="thin">
        <color rgb="FFF2F2F2"/>
      </right>
      <top/>
      <bottom style="medium">
        <color indexed="64"/>
      </bottom>
      <diagonal/>
    </border>
    <border>
      <left style="thin">
        <color indexed="64"/>
      </left>
      <right style="thin">
        <color rgb="FFF2F2F2"/>
      </right>
      <top/>
      <bottom style="medium">
        <color indexed="64"/>
      </bottom>
      <diagonal/>
    </border>
    <border>
      <left/>
      <right style="thin">
        <color indexed="64"/>
      </right>
      <top/>
      <bottom style="medium">
        <color indexed="64"/>
      </bottom>
      <diagonal/>
    </border>
    <border>
      <left/>
      <right style="thin">
        <color theme="0"/>
      </right>
      <top style="thin">
        <color theme="0"/>
      </top>
      <bottom style="medium">
        <color indexed="64"/>
      </bottom>
      <diagonal/>
    </border>
    <border>
      <left style="thin">
        <color theme="0"/>
      </left>
      <right/>
      <top style="thin">
        <color theme="0"/>
      </top>
      <bottom style="medium">
        <color indexed="64"/>
      </bottom>
      <diagonal/>
    </border>
    <border>
      <left style="medium">
        <color theme="0" tint="-0.34998626667073579"/>
      </left>
      <right/>
      <top style="medium">
        <color rgb="FF000000"/>
      </top>
      <bottom style="medium">
        <color theme="0" tint="-0.34998626667073579"/>
      </bottom>
      <diagonal/>
    </border>
    <border>
      <left/>
      <right/>
      <top style="medium">
        <color rgb="FF000000"/>
      </top>
      <bottom style="medium">
        <color theme="0" tint="-0.34998626667073579"/>
      </bottom>
      <diagonal/>
    </border>
    <border>
      <left/>
      <right/>
      <top style="medium">
        <color theme="0" tint="-0.34998626667073579"/>
      </top>
      <bottom style="medium">
        <color rgb="FF000000"/>
      </bottom>
      <diagonal/>
    </border>
    <border>
      <left style="medium">
        <color theme="0" tint="-0.34998626667073579"/>
      </left>
      <right/>
      <top style="medium">
        <color rgb="FF000000"/>
      </top>
      <bottom/>
      <diagonal/>
    </border>
    <border>
      <left/>
      <right style="thin">
        <color indexed="64"/>
      </right>
      <top style="thin">
        <color theme="0" tint="-4.9989318521683403E-2"/>
      </top>
      <bottom style="thin">
        <color theme="0" tint="-4.9989318521683403E-2"/>
      </bottom>
      <diagonal/>
    </border>
    <border>
      <left style="thin">
        <color theme="0"/>
      </left>
      <right style="thin">
        <color rgb="FF000000"/>
      </right>
      <top style="thin">
        <color theme="0"/>
      </top>
      <bottom style="medium">
        <color indexed="64"/>
      </bottom>
      <diagonal/>
    </border>
    <border>
      <left style="thin">
        <color indexed="64"/>
      </left>
      <right style="thin">
        <color theme="0"/>
      </right>
      <top/>
      <bottom style="thin">
        <color theme="0"/>
      </bottom>
      <diagonal/>
    </border>
    <border>
      <left style="thin">
        <color rgb="FFF2F2F2"/>
      </left>
      <right/>
      <top style="thin">
        <color rgb="FFF2F2F2"/>
      </top>
      <bottom/>
      <diagonal/>
    </border>
    <border>
      <left style="medium">
        <color indexed="64"/>
      </left>
      <right/>
      <top style="thin">
        <color theme="6"/>
      </top>
      <bottom style="medium">
        <color rgb="FF000000"/>
      </bottom>
      <diagonal/>
    </border>
    <border>
      <left/>
      <right style="thin">
        <color indexed="64"/>
      </right>
      <top/>
      <bottom style="thin">
        <color theme="0" tint="-4.9989318521683403E-2"/>
      </bottom>
      <diagonal/>
    </border>
    <border>
      <left style="thin">
        <color rgb="FFF2F2F2"/>
      </left>
      <right/>
      <top style="thin">
        <color rgb="FFF2F2F2"/>
      </top>
      <bottom style="thin">
        <color theme="0" tint="-4.9989318521683403E-2"/>
      </bottom>
      <diagonal/>
    </border>
    <border>
      <left/>
      <right/>
      <top style="thin">
        <color rgb="FFF2F2F2"/>
      </top>
      <bottom style="thin">
        <color theme="0" tint="-4.9989318521683403E-2"/>
      </bottom>
      <diagonal/>
    </border>
    <border>
      <left style="thin">
        <color indexed="64"/>
      </left>
      <right style="thin">
        <color rgb="FFF2F2F2"/>
      </right>
      <top style="thin">
        <color rgb="FFF2F2F2"/>
      </top>
      <bottom/>
      <diagonal/>
    </border>
    <border>
      <left style="thin">
        <color rgb="FFF2F2F2"/>
      </left>
      <right style="thin">
        <color rgb="FFF2F2F2"/>
      </right>
      <top style="thin">
        <color rgb="FFF2F2F2"/>
      </top>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tint="-4.9989318521683403E-2"/>
      </left>
      <right style="thin">
        <color theme="1"/>
      </right>
      <top/>
      <bottom style="thin">
        <color theme="0" tint="-4.9989318521683403E-2"/>
      </bottom>
      <diagonal/>
    </border>
    <border>
      <left style="thin">
        <color theme="0" tint="-4.9989318521683403E-2"/>
      </left>
      <right style="thin">
        <color theme="1"/>
      </right>
      <top style="thin">
        <color theme="0" tint="-4.9989318521683403E-2"/>
      </top>
      <bottom style="thin">
        <color theme="0" tint="-4.9989318521683403E-2"/>
      </bottom>
      <diagonal/>
    </border>
    <border>
      <left style="thin">
        <color theme="0"/>
      </left>
      <right style="thin">
        <color theme="1"/>
      </right>
      <top style="thin">
        <color theme="0"/>
      </top>
      <bottom style="medium">
        <color indexed="64"/>
      </bottom>
      <diagonal/>
    </border>
    <border>
      <left style="thin">
        <color indexed="64"/>
      </left>
      <right style="thin">
        <color theme="0"/>
      </right>
      <top style="thin">
        <color theme="0"/>
      </top>
      <bottom/>
      <diagonal/>
    </border>
    <border>
      <left style="thin">
        <color rgb="FF000000"/>
      </left>
      <right style="thin">
        <color theme="0" tint="-4.9989318521683403E-2"/>
      </right>
      <top style="thin">
        <color theme="0" tint="-4.9989318521683403E-2"/>
      </top>
      <bottom style="thin">
        <color theme="0" tint="-4.9989318521683403E-2"/>
      </bottom>
      <diagonal/>
    </border>
    <border>
      <left style="thin">
        <color rgb="FF000000"/>
      </left>
      <right style="thin">
        <color theme="0" tint="-4.9989318521683403E-2"/>
      </right>
      <top style="thin">
        <color theme="0" tint="-4.9989318521683403E-2"/>
      </top>
      <bottom style="medium">
        <color rgb="FF000000"/>
      </bottom>
      <diagonal/>
    </border>
    <border>
      <left/>
      <right style="medium">
        <color indexed="64"/>
      </right>
      <top/>
      <bottom style="thin">
        <color theme="0" tint="-4.9989318521683403E-2"/>
      </bottom>
      <diagonal/>
    </border>
    <border>
      <left/>
      <right style="medium">
        <color indexed="64"/>
      </right>
      <top style="thin">
        <color theme="0" tint="-4.9989318521683403E-2"/>
      </top>
      <bottom style="thin">
        <color theme="0" tint="-4.9989318521683403E-2"/>
      </bottom>
      <diagonal/>
    </border>
    <border>
      <left/>
      <right/>
      <top style="thin">
        <color theme="0" tint="-4.9989318521683403E-2"/>
      </top>
      <bottom/>
      <diagonal/>
    </border>
    <border>
      <left style="thin">
        <color theme="1"/>
      </left>
      <right style="thin">
        <color theme="1"/>
      </right>
      <top style="thin">
        <color theme="1"/>
      </top>
      <bottom style="thin">
        <color theme="1"/>
      </bottom>
      <diagonal/>
    </border>
    <border>
      <left style="thin">
        <color theme="1"/>
      </left>
      <right/>
      <top/>
      <bottom/>
      <diagonal/>
    </border>
    <border>
      <left/>
      <right style="thin">
        <color theme="1"/>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bottom style="thin">
        <color theme="0" tint="-4.9989318521683403E-2"/>
      </bottom>
      <diagonal/>
    </border>
    <border>
      <left/>
      <right style="thin">
        <color theme="1"/>
      </right>
      <top style="thin">
        <color theme="0" tint="-4.9989318521683403E-2"/>
      </top>
      <bottom style="thin">
        <color theme="0" tint="-4.9989318521683403E-2"/>
      </bottom>
      <diagonal/>
    </border>
    <border>
      <left/>
      <right style="thin">
        <color theme="1"/>
      </right>
      <top style="thin">
        <color theme="0" tint="-4.9989318521683403E-2"/>
      </top>
      <bottom/>
      <diagonal/>
    </border>
    <border>
      <left style="thin">
        <color theme="0"/>
      </left>
      <right style="thin">
        <color theme="0" tint="-4.9989318521683403E-2"/>
      </right>
      <top/>
      <bottom style="thin">
        <color theme="0"/>
      </bottom>
      <diagonal/>
    </border>
    <border>
      <left style="thin">
        <color theme="0"/>
      </left>
      <right style="thin">
        <color theme="0" tint="-4.9989318521683403E-2"/>
      </right>
      <top style="thin">
        <color theme="0"/>
      </top>
      <bottom style="thin">
        <color theme="0"/>
      </bottom>
      <diagonal/>
    </border>
    <border>
      <left style="thin">
        <color theme="0"/>
      </left>
      <right style="thin">
        <color theme="0" tint="-4.9989318521683403E-2"/>
      </right>
      <top style="thin">
        <color theme="0"/>
      </top>
      <bottom/>
      <diagonal/>
    </border>
    <border>
      <left style="medium">
        <color indexed="64"/>
      </left>
      <right/>
      <top style="medium">
        <color indexed="64"/>
      </top>
      <bottom style="thin">
        <color rgb="FF808080"/>
      </bottom>
      <diagonal/>
    </border>
    <border>
      <left/>
      <right/>
      <top style="medium">
        <color indexed="64"/>
      </top>
      <bottom style="thin">
        <color rgb="FF808080"/>
      </bottom>
      <diagonal/>
    </border>
    <border>
      <left/>
      <right style="thin">
        <color rgb="FF808080"/>
      </right>
      <top style="medium">
        <color indexed="64"/>
      </top>
      <bottom style="thin">
        <color rgb="FF808080"/>
      </bottom>
      <diagonal/>
    </border>
    <border>
      <left/>
      <right style="medium">
        <color indexed="64"/>
      </right>
      <top style="medium">
        <color indexed="64"/>
      </top>
      <bottom style="thin">
        <color rgb="FF808080"/>
      </bottom>
      <diagonal/>
    </border>
    <border>
      <left style="medium">
        <color indexed="64"/>
      </left>
      <right/>
      <top style="thin">
        <color rgb="FF808080"/>
      </top>
      <bottom style="thin">
        <color rgb="FF808080"/>
      </bottom>
      <diagonal/>
    </border>
    <border>
      <left/>
      <right style="medium">
        <color indexed="64"/>
      </right>
      <top style="thin">
        <color rgb="FF808080"/>
      </top>
      <bottom style="thin">
        <color rgb="FF808080"/>
      </bottom>
      <diagonal/>
    </border>
    <border>
      <left/>
      <right style="medium">
        <color indexed="64"/>
      </right>
      <top/>
      <bottom style="thin">
        <color rgb="FF808080"/>
      </bottom>
      <diagonal/>
    </border>
    <border>
      <left style="medium">
        <color indexed="64"/>
      </left>
      <right/>
      <top style="thin">
        <color rgb="FF808080"/>
      </top>
      <bottom style="medium">
        <color indexed="64"/>
      </bottom>
      <diagonal/>
    </border>
    <border>
      <left/>
      <right/>
      <top style="thin">
        <color rgb="FF808080"/>
      </top>
      <bottom style="medium">
        <color indexed="64"/>
      </bottom>
      <diagonal/>
    </border>
    <border>
      <left/>
      <right style="thin">
        <color theme="0"/>
      </right>
      <top style="thin">
        <color theme="0" tint="-4.9989318521683403E-2"/>
      </top>
      <bottom style="thin">
        <color theme="0" tint="-4.9989318521683403E-2"/>
      </bottom>
      <diagonal/>
    </border>
    <border>
      <left style="medium">
        <color rgb="FF000000"/>
      </left>
      <right style="thin">
        <color theme="0"/>
      </right>
      <top/>
      <bottom style="thin">
        <color theme="0" tint="-4.9989318521683403E-2"/>
      </bottom>
      <diagonal/>
    </border>
    <border>
      <left style="thin">
        <color theme="0"/>
      </left>
      <right style="thin">
        <color theme="0"/>
      </right>
      <top style="thin">
        <color indexed="64"/>
      </top>
      <bottom/>
      <diagonal/>
    </border>
    <border>
      <left style="thin">
        <color indexed="64"/>
      </left>
      <right style="thin">
        <color indexed="64"/>
      </right>
      <top style="thin">
        <color rgb="FF000000"/>
      </top>
      <bottom style="thin">
        <color indexed="64"/>
      </bottom>
      <diagonal/>
    </border>
    <border>
      <left style="thin">
        <color indexed="64"/>
      </left>
      <right style="medium">
        <color rgb="FF000000"/>
      </right>
      <top/>
      <bottom style="thin">
        <color rgb="FF000000"/>
      </bottom>
      <diagonal/>
    </border>
  </borders>
  <cellStyleXfs count="6">
    <xf numFmtId="0" fontId="0" fillId="0" borderId="0"/>
    <xf numFmtId="44" fontId="1" fillId="0" borderId="0" applyFont="0" applyFill="0" applyBorder="0" applyAlignment="0" applyProtection="0"/>
    <xf numFmtId="0" fontId="2" fillId="0" borderId="0"/>
    <xf numFmtId="0" fontId="8" fillId="0" borderId="0" applyNumberFormat="0" applyFill="0" applyBorder="0" applyAlignment="0" applyProtection="0"/>
    <xf numFmtId="9" fontId="1" fillId="0" borderId="0" applyFont="0" applyFill="0" applyBorder="0" applyAlignment="0" applyProtection="0"/>
    <xf numFmtId="44" fontId="16" fillId="39" borderId="0" applyBorder="0">
      <alignment vertical="center" wrapText="1"/>
    </xf>
  </cellStyleXfs>
  <cellXfs count="1386">
    <xf numFmtId="0" fontId="0" fillId="0" borderId="0" xfId="0"/>
    <xf numFmtId="0" fontId="9" fillId="0" borderId="0" xfId="3" applyFont="1" applyFill="1" applyBorder="1" applyAlignment="1">
      <alignment horizontal="left" vertical="center" wrapText="1"/>
    </xf>
    <xf numFmtId="0" fontId="0" fillId="0" borderId="0" xfId="0" applyAlignment="1">
      <alignment horizontal="center"/>
    </xf>
    <xf numFmtId="0" fontId="9" fillId="0" borderId="0" xfId="3" applyFont="1" applyFill="1" applyBorder="1" applyAlignment="1">
      <alignment vertical="center" wrapText="1"/>
    </xf>
    <xf numFmtId="0" fontId="4" fillId="20" borderId="0" xfId="0" applyFont="1" applyFill="1" applyAlignment="1">
      <alignment horizontal="center"/>
    </xf>
    <xf numFmtId="0" fontId="4" fillId="20" borderId="81" xfId="0" applyFont="1" applyFill="1" applyBorder="1" applyAlignment="1">
      <alignment horizontal="center"/>
    </xf>
    <xf numFmtId="0" fontId="4" fillId="20" borderId="93" xfId="0" applyFont="1" applyFill="1" applyBorder="1" applyAlignment="1">
      <alignment horizontal="center"/>
    </xf>
    <xf numFmtId="0" fontId="6" fillId="20" borderId="81" xfId="0" applyFont="1" applyFill="1" applyBorder="1" applyAlignment="1">
      <alignment horizontal="center" wrapText="1"/>
    </xf>
    <xf numFmtId="0" fontId="0" fillId="0" borderId="0" xfId="0" applyFill="1" applyAlignment="1">
      <alignment horizontal="center"/>
    </xf>
    <xf numFmtId="0" fontId="0" fillId="0" borderId="0" xfId="0" applyFont="1" applyFill="1" applyAlignment="1">
      <alignment horizontal="center"/>
    </xf>
    <xf numFmtId="0" fontId="5" fillId="0" borderId="0" xfId="0" applyFont="1" applyFill="1" applyBorder="1" applyAlignment="1">
      <alignment horizontal="center"/>
    </xf>
    <xf numFmtId="0" fontId="11" fillId="0" borderId="0" xfId="0" applyFont="1" applyAlignment="1">
      <alignment horizontal="center"/>
    </xf>
    <xf numFmtId="0" fontId="7" fillId="29" borderId="0" xfId="0" applyFont="1" applyFill="1"/>
    <xf numFmtId="0" fontId="4" fillId="29" borderId="0" xfId="0" applyFont="1" applyFill="1"/>
    <xf numFmtId="0" fontId="10" fillId="3" borderId="0" xfId="0" applyFont="1" applyFill="1"/>
    <xf numFmtId="0" fontId="10" fillId="3" borderId="0" xfId="0" applyFont="1" applyFill="1" applyBorder="1"/>
    <xf numFmtId="0" fontId="22" fillId="3" borderId="41" xfId="0" applyFont="1" applyFill="1" applyBorder="1" applyAlignment="1">
      <alignment horizontal="center" vertical="center" wrapText="1"/>
    </xf>
    <xf numFmtId="0" fontId="20" fillId="2" borderId="44" xfId="0" applyFont="1" applyFill="1" applyBorder="1" applyAlignment="1">
      <alignment vertical="center" wrapText="1"/>
    </xf>
    <xf numFmtId="0" fontId="10" fillId="3" borderId="0" xfId="0" applyFont="1" applyFill="1" applyAlignment="1">
      <alignment wrapText="1"/>
    </xf>
    <xf numFmtId="0" fontId="24" fillId="0" borderId="0" xfId="0" applyFont="1" applyFill="1" applyBorder="1" applyAlignment="1">
      <alignment vertical="center" wrapText="1"/>
    </xf>
    <xf numFmtId="0" fontId="25" fillId="0" borderId="0" xfId="0" applyFont="1" applyAlignment="1">
      <alignment vertical="center"/>
    </xf>
    <xf numFmtId="0" fontId="10" fillId="0" borderId="0" xfId="0" applyFont="1"/>
    <xf numFmtId="0" fontId="28" fillId="0" borderId="0" xfId="0" applyFont="1"/>
    <xf numFmtId="0" fontId="17" fillId="28" borderId="46" xfId="0" applyFont="1" applyFill="1" applyBorder="1" applyAlignment="1">
      <alignment horizontal="center" vertical="top"/>
    </xf>
    <xf numFmtId="0" fontId="16" fillId="0" borderId="0" xfId="0" applyFont="1" applyAlignment="1">
      <alignment vertical="top"/>
    </xf>
    <xf numFmtId="0" fontId="32" fillId="0" borderId="0" xfId="0" applyFont="1"/>
    <xf numFmtId="0" fontId="16" fillId="0" borderId="0" xfId="0" applyFont="1" applyAlignment="1">
      <alignment vertical="center"/>
    </xf>
    <xf numFmtId="0" fontId="16" fillId="0" borderId="0" xfId="0" applyFont="1" applyAlignment="1">
      <alignment vertical="center" wrapText="1"/>
    </xf>
    <xf numFmtId="0" fontId="15" fillId="0" borderId="0" xfId="0" applyFont="1" applyAlignment="1">
      <alignment vertical="center"/>
    </xf>
    <xf numFmtId="0" fontId="15" fillId="0" borderId="0" xfId="0" applyFont="1" applyAlignment="1">
      <alignment horizontal="center" vertical="center"/>
    </xf>
    <xf numFmtId="0" fontId="15" fillId="0" borderId="0" xfId="0" applyFont="1" applyFill="1" applyBorder="1" applyAlignment="1">
      <alignment vertical="center"/>
    </xf>
    <xf numFmtId="0" fontId="15" fillId="0" borderId="0" xfId="0" applyFont="1" applyAlignment="1">
      <alignment horizontal="right" vertical="center"/>
    </xf>
    <xf numFmtId="0" fontId="15" fillId="0" borderId="0" xfId="0" applyFont="1" applyAlignment="1">
      <alignment vertical="center" wrapText="1"/>
    </xf>
    <xf numFmtId="0" fontId="16" fillId="0" borderId="0" xfId="0" applyFont="1" applyAlignment="1">
      <alignment horizontal="left" vertical="center" wrapText="1"/>
    </xf>
    <xf numFmtId="0" fontId="16" fillId="0" borderId="0" xfId="0" applyFont="1" applyFill="1" applyBorder="1" applyAlignment="1">
      <alignment vertical="center"/>
    </xf>
    <xf numFmtId="0" fontId="16" fillId="6" borderId="4" xfId="0" applyFont="1" applyFill="1" applyBorder="1" applyAlignment="1" applyProtection="1">
      <alignment vertical="center" wrapText="1"/>
      <protection locked="0"/>
    </xf>
    <xf numFmtId="0" fontId="24" fillId="0" borderId="0" xfId="0" applyFont="1" applyFill="1" applyBorder="1" applyAlignment="1">
      <alignment vertical="center"/>
    </xf>
    <xf numFmtId="0" fontId="13" fillId="0" borderId="0" xfId="0" applyFont="1" applyAlignment="1">
      <alignment horizontal="center" vertical="center" wrapText="1"/>
    </xf>
    <xf numFmtId="0" fontId="25" fillId="0" borderId="0" xfId="0" applyFont="1" applyAlignment="1">
      <alignment horizontal="center" vertical="center" wrapText="1"/>
    </xf>
    <xf numFmtId="0" fontId="25" fillId="0" borderId="0" xfId="0" applyFont="1" applyFill="1" applyBorder="1" applyAlignment="1">
      <alignment vertical="center"/>
    </xf>
    <xf numFmtId="0" fontId="26" fillId="0" borderId="0" xfId="0" applyFont="1" applyFill="1" applyBorder="1" applyAlignment="1">
      <alignment vertical="center"/>
    </xf>
    <xf numFmtId="0" fontId="41" fillId="0" borderId="0" xfId="0" applyFont="1" applyAlignment="1">
      <alignment horizontal="center" wrapText="1"/>
    </xf>
    <xf numFmtId="0" fontId="10" fillId="0" borderId="0" xfId="0" applyFont="1" applyAlignment="1">
      <alignment horizontal="center" wrapText="1"/>
    </xf>
    <xf numFmtId="0" fontId="41" fillId="0" borderId="0" xfId="0" applyFont="1" applyFill="1" applyAlignment="1">
      <alignment horizontal="center" wrapText="1"/>
    </xf>
    <xf numFmtId="0" fontId="10" fillId="0" borderId="0" xfId="0" applyFont="1" applyAlignment="1">
      <alignment horizontal="center"/>
    </xf>
    <xf numFmtId="0" fontId="27" fillId="0" borderId="94" xfId="0" applyFont="1" applyFill="1" applyBorder="1" applyAlignment="1">
      <alignment horizontal="left" vertical="center" wrapText="1"/>
    </xf>
    <xf numFmtId="0" fontId="27" fillId="0" borderId="0" xfId="0" applyFont="1"/>
    <xf numFmtId="0" fontId="4" fillId="0" borderId="0" xfId="0" applyFont="1"/>
    <xf numFmtId="0" fontId="28" fillId="5" borderId="0" xfId="0" applyFont="1" applyFill="1" applyBorder="1" applyAlignment="1">
      <alignment horizontal="center" vertical="center" wrapText="1"/>
    </xf>
    <xf numFmtId="0" fontId="7" fillId="5" borderId="0" xfId="0" applyFont="1" applyFill="1" applyBorder="1" applyAlignment="1">
      <alignment horizontal="center" vertical="center" wrapText="1"/>
    </xf>
    <xf numFmtId="49" fontId="7" fillId="5" borderId="0" xfId="0" applyNumberFormat="1" applyFont="1" applyFill="1" applyBorder="1" applyAlignment="1">
      <alignment horizontal="center" vertical="center" wrapText="1"/>
    </xf>
    <xf numFmtId="0" fontId="7" fillId="27" borderId="0" xfId="0" applyFont="1" applyFill="1" applyBorder="1" applyAlignment="1">
      <alignment horizontal="center"/>
    </xf>
    <xf numFmtId="0" fontId="0" fillId="0" borderId="112" xfId="0" applyBorder="1"/>
    <xf numFmtId="0" fontId="0" fillId="34" borderId="0" xfId="0" applyFill="1"/>
    <xf numFmtId="0" fontId="7" fillId="27" borderId="0" xfId="0" applyFont="1" applyFill="1" applyBorder="1" applyAlignment="1"/>
    <xf numFmtId="0" fontId="7" fillId="14" borderId="0" xfId="0" applyFont="1" applyFill="1" applyBorder="1" applyAlignment="1"/>
    <xf numFmtId="0" fontId="7" fillId="27" borderId="114" xfId="0" applyFont="1" applyFill="1" applyBorder="1" applyAlignment="1"/>
    <xf numFmtId="0" fontId="30" fillId="39" borderId="113" xfId="0" applyNumberFormat="1" applyFont="1" applyFill="1" applyBorder="1" applyAlignment="1">
      <alignment horizontal="center" vertical="center" wrapText="1"/>
    </xf>
    <xf numFmtId="0" fontId="7" fillId="42" borderId="0" xfId="0" applyFont="1" applyFill="1" applyBorder="1" applyAlignment="1"/>
    <xf numFmtId="0" fontId="0" fillId="35" borderId="0" xfId="0" applyFont="1" applyFill="1" applyBorder="1" applyAlignment="1"/>
    <xf numFmtId="0" fontId="0" fillId="43" borderId="0" xfId="0" applyFont="1" applyFill="1" applyBorder="1" applyAlignment="1"/>
    <xf numFmtId="0" fontId="4" fillId="26" borderId="65" xfId="0" applyFont="1" applyFill="1" applyBorder="1" applyAlignment="1"/>
    <xf numFmtId="0" fontId="4" fillId="26" borderId="57" xfId="0" applyFont="1" applyFill="1" applyBorder="1" applyAlignment="1"/>
    <xf numFmtId="0" fontId="0" fillId="26" borderId="57" xfId="0" applyFont="1" applyFill="1" applyBorder="1" applyAlignment="1"/>
    <xf numFmtId="0" fontId="7" fillId="37" borderId="57" xfId="0" applyFont="1" applyFill="1" applyBorder="1" applyAlignment="1"/>
    <xf numFmtId="0" fontId="7" fillId="13" borderId="57" xfId="0" applyFont="1" applyFill="1" applyBorder="1" applyAlignment="1"/>
    <xf numFmtId="0" fontId="7" fillId="40" borderId="57" xfId="0" applyFont="1" applyFill="1" applyBorder="1" applyAlignment="1"/>
    <xf numFmtId="0" fontId="0" fillId="41" borderId="57" xfId="0" applyFont="1" applyFill="1" applyBorder="1" applyAlignment="1"/>
    <xf numFmtId="0" fontId="0" fillId="41" borderId="118" xfId="0" applyFont="1" applyFill="1" applyBorder="1" applyAlignment="1"/>
    <xf numFmtId="0" fontId="7" fillId="27" borderId="104" xfId="0" applyFont="1" applyFill="1" applyBorder="1" applyAlignment="1"/>
    <xf numFmtId="0" fontId="0" fillId="43" borderId="106" xfId="0" applyFont="1" applyFill="1" applyBorder="1" applyAlignment="1"/>
    <xf numFmtId="0" fontId="7" fillId="27" borderId="78" xfId="0" applyFont="1" applyFill="1" applyBorder="1" applyAlignment="1"/>
    <xf numFmtId="0" fontId="0" fillId="35" borderId="47" xfId="0" applyFont="1" applyFill="1" applyBorder="1" applyAlignment="1"/>
    <xf numFmtId="0" fontId="7" fillId="27" borderId="47" xfId="0" applyFont="1" applyFill="1" applyBorder="1" applyAlignment="1">
      <alignment horizontal="center"/>
    </xf>
    <xf numFmtId="0" fontId="7" fillId="27" borderId="119" xfId="0" applyFont="1" applyFill="1" applyBorder="1" applyAlignment="1"/>
    <xf numFmtId="0" fontId="28" fillId="5" borderId="104" xfId="0" applyFont="1" applyFill="1" applyBorder="1" applyAlignment="1">
      <alignment horizontal="center" vertical="center" wrapText="1"/>
    </xf>
    <xf numFmtId="0" fontId="7" fillId="27" borderId="94" xfId="0" applyFont="1" applyFill="1" applyBorder="1" applyAlignment="1">
      <alignment horizontal="center"/>
    </xf>
    <xf numFmtId="0" fontId="0" fillId="35" borderId="58" xfId="0" applyFont="1" applyFill="1" applyBorder="1" applyAlignment="1"/>
    <xf numFmtId="0" fontId="7" fillId="5" borderId="94" xfId="0" applyFont="1" applyFill="1" applyBorder="1" applyAlignment="1">
      <alignment horizontal="center" vertical="center" wrapText="1"/>
    </xf>
    <xf numFmtId="0" fontId="0" fillId="35" borderId="79" xfId="0" applyFont="1" applyFill="1" applyBorder="1" applyAlignment="1"/>
    <xf numFmtId="0" fontId="7" fillId="27" borderId="58" xfId="0" applyFont="1" applyFill="1" applyBorder="1" applyAlignment="1">
      <alignment horizontal="center"/>
    </xf>
    <xf numFmtId="0" fontId="28" fillId="5" borderId="78" xfId="0" applyFont="1" applyFill="1" applyBorder="1" applyAlignment="1">
      <alignment horizontal="center" vertical="center" wrapText="1"/>
    </xf>
    <xf numFmtId="0" fontId="7" fillId="5" borderId="78"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14" borderId="94" xfId="0" applyFont="1" applyFill="1" applyBorder="1" applyAlignment="1"/>
    <xf numFmtId="0" fontId="7" fillId="42" borderId="94" xfId="0" applyFont="1" applyFill="1" applyBorder="1" applyAlignment="1"/>
    <xf numFmtId="0" fontId="4" fillId="43" borderId="0" xfId="0" applyFont="1" applyFill="1" applyBorder="1" applyAlignment="1"/>
    <xf numFmtId="44" fontId="27" fillId="44" borderId="113" xfId="0" applyNumberFormat="1" applyFont="1" applyFill="1" applyBorder="1" applyAlignment="1">
      <alignment horizontal="center" vertical="center" wrapText="1"/>
    </xf>
    <xf numFmtId="0" fontId="17" fillId="15" borderId="140" xfId="0" applyFont="1" applyFill="1" applyBorder="1" applyAlignment="1">
      <alignment horizontal="center" vertical="center"/>
    </xf>
    <xf numFmtId="0" fontId="17" fillId="15" borderId="142" xfId="0" applyFont="1" applyFill="1" applyBorder="1" applyAlignment="1">
      <alignment horizontal="center" vertical="center"/>
    </xf>
    <xf numFmtId="0" fontId="28" fillId="5" borderId="57" xfId="0" applyFont="1" applyFill="1" applyBorder="1" applyAlignment="1">
      <alignment wrapText="1"/>
    </xf>
    <xf numFmtId="0" fontId="10" fillId="5" borderId="89" xfId="0" applyFont="1" applyFill="1" applyBorder="1"/>
    <xf numFmtId="0" fontId="17" fillId="0" borderId="0" xfId="0" applyFont="1" applyFill="1" applyBorder="1" applyAlignment="1">
      <alignment horizontal="center" vertical="top" wrapText="1"/>
    </xf>
    <xf numFmtId="0" fontId="27" fillId="0" borderId="94" xfId="0" applyFont="1" applyFill="1" applyBorder="1" applyAlignment="1">
      <alignment vertical="center" wrapText="1"/>
    </xf>
    <xf numFmtId="0" fontId="28" fillId="5" borderId="118" xfId="0" applyFont="1" applyFill="1" applyBorder="1" applyAlignment="1">
      <alignment wrapText="1"/>
    </xf>
    <xf numFmtId="0" fontId="15" fillId="5" borderId="0" xfId="0" applyFont="1" applyFill="1" applyBorder="1" applyAlignment="1">
      <alignment horizontal="center" vertical="center" wrapText="1"/>
    </xf>
    <xf numFmtId="0" fontId="24" fillId="5" borderId="0" xfId="0" applyFont="1" applyFill="1" applyBorder="1" applyAlignment="1">
      <alignment horizontal="center" vertical="center" wrapText="1"/>
    </xf>
    <xf numFmtId="0" fontId="24" fillId="5" borderId="94" xfId="0" applyFont="1" applyFill="1" applyBorder="1" applyAlignment="1">
      <alignment horizontal="center" vertical="center" wrapText="1"/>
    </xf>
    <xf numFmtId="0" fontId="7" fillId="49" borderId="0" xfId="0" applyFont="1" applyFill="1" applyAlignment="1">
      <alignment vertical="center" wrapText="1"/>
    </xf>
    <xf numFmtId="0" fontId="7" fillId="14" borderId="78" xfId="0" applyFont="1" applyFill="1" applyBorder="1" applyAlignment="1"/>
    <xf numFmtId="0" fontId="24" fillId="5" borderId="106" xfId="0" applyFont="1" applyFill="1" applyBorder="1" applyAlignment="1">
      <alignment horizontal="center" vertical="center" wrapText="1"/>
    </xf>
    <xf numFmtId="0" fontId="27" fillId="50" borderId="0" xfId="0" applyFont="1" applyFill="1"/>
    <xf numFmtId="0" fontId="32" fillId="5" borderId="69" xfId="0" applyFont="1" applyFill="1" applyBorder="1"/>
    <xf numFmtId="0" fontId="16" fillId="0" borderId="0" xfId="0" applyFont="1" applyBorder="1" applyAlignment="1">
      <alignment vertical="center"/>
    </xf>
    <xf numFmtId="0" fontId="27" fillId="0" borderId="0" xfId="0" applyFont="1" applyAlignment="1">
      <alignment wrapText="1"/>
    </xf>
    <xf numFmtId="0" fontId="27" fillId="0" borderId="0" xfId="0" applyFont="1" applyAlignment="1">
      <alignment horizontal="left"/>
    </xf>
    <xf numFmtId="0" fontId="4" fillId="5" borderId="70" xfId="0" applyFont="1" applyFill="1" applyBorder="1"/>
    <xf numFmtId="0" fontId="4" fillId="52" borderId="69" xfId="0" applyFont="1" applyFill="1" applyBorder="1"/>
    <xf numFmtId="0" fontId="28" fillId="5" borderId="65" xfId="0" applyFont="1" applyFill="1" applyBorder="1" applyAlignment="1">
      <alignment vertical="center"/>
    </xf>
    <xf numFmtId="0" fontId="28" fillId="5" borderId="57" xfId="0" applyFont="1" applyFill="1" applyBorder="1" applyAlignment="1">
      <alignment vertical="center"/>
    </xf>
    <xf numFmtId="0" fontId="28" fillId="5" borderId="118" xfId="0" applyFont="1" applyFill="1" applyBorder="1" applyAlignment="1">
      <alignment vertical="center"/>
    </xf>
    <xf numFmtId="0" fontId="32" fillId="0" borderId="193" xfId="0" applyFont="1" applyBorder="1" applyAlignment="1">
      <alignment horizontal="center" vertical="center" wrapText="1"/>
    </xf>
    <xf numFmtId="0" fontId="28" fillId="0" borderId="194" xfId="0" applyFont="1" applyBorder="1" applyAlignment="1">
      <alignment horizontal="center" vertical="center" wrapText="1"/>
    </xf>
    <xf numFmtId="0" fontId="10" fillId="5" borderId="70" xfId="0" applyFont="1" applyFill="1" applyBorder="1"/>
    <xf numFmtId="0" fontId="10" fillId="5" borderId="198" xfId="0" applyFont="1" applyFill="1" applyBorder="1"/>
    <xf numFmtId="0" fontId="15" fillId="5" borderId="69" xfId="0" applyFont="1" applyFill="1" applyBorder="1" applyAlignment="1">
      <alignment horizontal="left"/>
    </xf>
    <xf numFmtId="0" fontId="29" fillId="46" borderId="71" xfId="0" applyFont="1" applyFill="1" applyBorder="1" applyAlignment="1">
      <alignment vertical="center"/>
    </xf>
    <xf numFmtId="0" fontId="10" fillId="5" borderId="71" xfId="0" applyFont="1" applyFill="1" applyBorder="1"/>
    <xf numFmtId="0" fontId="17" fillId="0" borderId="0" xfId="0" applyFont="1"/>
    <xf numFmtId="0" fontId="17" fillId="0" borderId="0" xfId="0" applyFont="1" applyAlignment="1">
      <alignment vertical="top"/>
    </xf>
    <xf numFmtId="0" fontId="28" fillId="0" borderId="63" xfId="0" applyFont="1" applyBorder="1" applyAlignment="1">
      <alignment horizontal="center" vertical="center"/>
    </xf>
    <xf numFmtId="0" fontId="28" fillId="0" borderId="127" xfId="0" applyFont="1" applyBorder="1" applyAlignment="1">
      <alignment horizontal="center" vertical="center" wrapText="1"/>
    </xf>
    <xf numFmtId="0" fontId="28" fillId="0" borderId="57" xfId="0" applyFont="1" applyBorder="1" applyAlignment="1">
      <alignment horizontal="center" vertical="center" wrapText="1"/>
    </xf>
    <xf numFmtId="0" fontId="32" fillId="5" borderId="65" xfId="0" applyFont="1" applyFill="1" applyBorder="1" applyAlignment="1">
      <alignment vertical="top"/>
    </xf>
    <xf numFmtId="0" fontId="32" fillId="5" borderId="57" xfId="0" applyFont="1" applyFill="1" applyBorder="1" applyAlignment="1">
      <alignment vertical="top"/>
    </xf>
    <xf numFmtId="0" fontId="32" fillId="5" borderId="91" xfId="0" applyFont="1" applyFill="1" applyBorder="1" applyAlignment="1">
      <alignment vertical="center" wrapText="1"/>
    </xf>
    <xf numFmtId="0" fontId="32" fillId="5" borderId="92" xfId="0" applyFont="1" applyFill="1" applyBorder="1" applyAlignment="1">
      <alignment vertical="center" wrapText="1"/>
    </xf>
    <xf numFmtId="0" fontId="32" fillId="0" borderId="196" xfId="0" applyFont="1" applyBorder="1" applyAlignment="1">
      <alignment horizontal="center" vertical="center"/>
    </xf>
    <xf numFmtId="0" fontId="28" fillId="5" borderId="46" xfId="0" applyFont="1" applyFill="1" applyBorder="1" applyAlignment="1">
      <alignment vertical="top"/>
    </xf>
    <xf numFmtId="44" fontId="16" fillId="39" borderId="80" xfId="5" applyBorder="1">
      <alignment vertical="center" wrapText="1"/>
    </xf>
    <xf numFmtId="0" fontId="28" fillId="5" borderId="58" xfId="0" applyFont="1" applyFill="1" applyBorder="1" applyAlignment="1">
      <alignment vertical="top"/>
    </xf>
    <xf numFmtId="0" fontId="28" fillId="5" borderId="79" xfId="0" applyFont="1" applyFill="1" applyBorder="1" applyAlignment="1">
      <alignment vertical="top"/>
    </xf>
    <xf numFmtId="0" fontId="32" fillId="2" borderId="59" xfId="0" applyFont="1" applyFill="1" applyBorder="1" applyAlignment="1">
      <alignment vertical="center"/>
    </xf>
    <xf numFmtId="0" fontId="32" fillId="2" borderId="79" xfId="0" applyFont="1" applyFill="1" applyBorder="1" applyAlignment="1">
      <alignment vertical="center"/>
    </xf>
    <xf numFmtId="0" fontId="32" fillId="2" borderId="58" xfId="0" applyFont="1" applyFill="1" applyBorder="1" applyAlignment="1">
      <alignment horizontal="left" vertical="center"/>
    </xf>
    <xf numFmtId="0" fontId="10" fillId="0" borderId="68" xfId="0" applyFont="1" applyBorder="1" applyAlignment="1">
      <alignment wrapText="1"/>
    </xf>
    <xf numFmtId="0" fontId="16" fillId="0" borderId="68" xfId="0" applyFont="1" applyBorder="1" applyAlignment="1">
      <alignment wrapText="1"/>
    </xf>
    <xf numFmtId="0" fontId="15" fillId="10" borderId="47" xfId="0" applyFont="1" applyFill="1" applyBorder="1" applyAlignment="1">
      <alignment wrapText="1"/>
    </xf>
    <xf numFmtId="0" fontId="17" fillId="3" borderId="68" xfId="0" applyFont="1" applyFill="1" applyBorder="1" applyAlignment="1">
      <alignment vertical="center"/>
    </xf>
    <xf numFmtId="0" fontId="17" fillId="0" borderId="68" xfId="0" applyFont="1" applyFill="1" applyBorder="1" applyAlignment="1">
      <alignment vertical="center" wrapText="1"/>
    </xf>
    <xf numFmtId="0" fontId="17" fillId="3" borderId="68" xfId="0" applyFont="1" applyFill="1" applyBorder="1" applyAlignment="1">
      <alignment vertical="center" wrapText="1"/>
    </xf>
    <xf numFmtId="0" fontId="17" fillId="0" borderId="3" xfId="0" applyFont="1" applyFill="1" applyBorder="1" applyAlignment="1">
      <alignment vertical="center" wrapText="1"/>
    </xf>
    <xf numFmtId="0" fontId="17" fillId="15" borderId="80" xfId="0" applyFont="1" applyFill="1" applyBorder="1" applyAlignment="1">
      <alignment horizontal="center" vertical="center"/>
    </xf>
    <xf numFmtId="0" fontId="17" fillId="15" borderId="1" xfId="0" applyFont="1" applyFill="1" applyBorder="1" applyAlignment="1">
      <alignment horizontal="center" vertical="center"/>
    </xf>
    <xf numFmtId="0" fontId="30" fillId="11" borderId="202" xfId="0" applyFont="1" applyFill="1" applyBorder="1" applyAlignment="1">
      <alignment horizontal="center" vertical="center" wrapText="1"/>
    </xf>
    <xf numFmtId="0" fontId="30" fillId="11" borderId="60" xfId="0" applyFont="1" applyFill="1" applyBorder="1" applyAlignment="1">
      <alignment horizontal="center" vertical="center" wrapText="1"/>
    </xf>
    <xf numFmtId="0" fontId="30" fillId="11" borderId="96" xfId="0" applyFont="1" applyFill="1" applyBorder="1" applyAlignment="1">
      <alignment horizontal="center" vertical="center" wrapText="1"/>
    </xf>
    <xf numFmtId="0" fontId="30" fillId="11" borderId="134" xfId="0" applyFont="1" applyFill="1" applyBorder="1" applyAlignment="1">
      <alignment horizontal="center" vertical="center" wrapText="1"/>
    </xf>
    <xf numFmtId="0" fontId="28" fillId="0" borderId="204" xfId="0" applyFont="1" applyBorder="1" applyAlignment="1">
      <alignment horizontal="center" vertical="center" wrapText="1"/>
    </xf>
    <xf numFmtId="0" fontId="28" fillId="0" borderId="94" xfId="0" applyFont="1" applyBorder="1" applyAlignment="1">
      <alignment horizontal="center" vertical="center" wrapText="1"/>
    </xf>
    <xf numFmtId="0" fontId="28" fillId="0" borderId="205" xfId="0" applyFont="1" applyBorder="1" applyAlignment="1">
      <alignment horizontal="center" vertical="center"/>
    </xf>
    <xf numFmtId="0" fontId="28" fillId="0" borderId="152" xfId="0" applyFont="1" applyBorder="1" applyAlignment="1">
      <alignment horizontal="center" vertical="center" wrapText="1"/>
    </xf>
    <xf numFmtId="0" fontId="28" fillId="0" borderId="78" xfId="0" applyFont="1" applyBorder="1" applyAlignment="1">
      <alignment horizontal="center" vertical="center" wrapText="1"/>
    </xf>
    <xf numFmtId="0" fontId="32" fillId="2" borderId="46" xfId="0" applyFont="1" applyFill="1" applyBorder="1" applyAlignment="1">
      <alignment vertical="top"/>
    </xf>
    <xf numFmtId="0" fontId="32" fillId="2" borderId="46" xfId="0" applyFont="1" applyFill="1" applyBorder="1" applyAlignment="1">
      <alignment vertical="top" wrapText="1"/>
    </xf>
    <xf numFmtId="0" fontId="15" fillId="7" borderId="46" xfId="0" applyFont="1" applyFill="1" applyBorder="1" applyAlignment="1" applyProtection="1">
      <alignment horizontal="center" vertical="top" wrapText="1"/>
      <protection locked="0"/>
    </xf>
    <xf numFmtId="0" fontId="57" fillId="58" borderId="46" xfId="0" applyFont="1" applyFill="1" applyBorder="1" applyAlignment="1">
      <alignment horizontal="center" vertical="top"/>
    </xf>
    <xf numFmtId="0" fontId="10" fillId="0" borderId="46" xfId="0" applyFont="1" applyBorder="1" applyAlignment="1">
      <alignment vertical="top" wrapText="1"/>
    </xf>
    <xf numFmtId="0" fontId="10" fillId="7" borderId="46" xfId="0" applyFont="1" applyFill="1" applyBorder="1" applyAlignment="1" applyProtection="1">
      <alignment vertical="top" wrapText="1"/>
      <protection locked="0"/>
    </xf>
    <xf numFmtId="0" fontId="17" fillId="0" borderId="46" xfId="0" applyFont="1" applyBorder="1" applyAlignment="1">
      <alignment vertical="top" wrapText="1"/>
    </xf>
    <xf numFmtId="0" fontId="17" fillId="0" borderId="0" xfId="0" applyFont="1" applyFill="1" applyBorder="1" applyAlignment="1">
      <alignment horizontal="center" vertical="top"/>
    </xf>
    <xf numFmtId="0" fontId="17" fillId="0" borderId="0" xfId="0" applyFont="1" applyFill="1" applyBorder="1" applyAlignment="1">
      <alignment horizontal="center" vertical="center"/>
    </xf>
    <xf numFmtId="0" fontId="17" fillId="0" borderId="0" xfId="0" applyFont="1" applyAlignment="1">
      <alignment horizontal="center" vertical="top"/>
    </xf>
    <xf numFmtId="0" fontId="16" fillId="6" borderId="6" xfId="0" applyFont="1" applyFill="1" applyBorder="1" applyAlignment="1" applyProtection="1">
      <alignment vertical="center" wrapText="1"/>
      <protection locked="0"/>
    </xf>
    <xf numFmtId="0" fontId="45" fillId="6" borderId="7" xfId="0" applyFont="1" applyFill="1" applyBorder="1" applyAlignment="1" applyProtection="1">
      <alignment vertical="center" wrapText="1"/>
      <protection locked="0"/>
    </xf>
    <xf numFmtId="0" fontId="28" fillId="21" borderId="193" xfId="0" applyFont="1" applyFill="1" applyBorder="1" applyAlignment="1">
      <alignment horizontal="center" vertical="center" wrapText="1"/>
    </xf>
    <xf numFmtId="0" fontId="16" fillId="6" borderId="30" xfId="0" applyFont="1" applyFill="1" applyBorder="1" applyAlignment="1" applyProtection="1">
      <alignment vertical="center" wrapText="1"/>
      <protection locked="0"/>
    </xf>
    <xf numFmtId="0" fontId="15" fillId="0" borderId="6" xfId="0" applyFont="1" applyBorder="1" applyAlignment="1">
      <alignment vertical="center"/>
    </xf>
    <xf numFmtId="0" fontId="15" fillId="0" borderId="27" xfId="0" applyFont="1" applyBorder="1" applyAlignment="1">
      <alignment vertical="center"/>
    </xf>
    <xf numFmtId="0" fontId="16" fillId="6" borderId="28" xfId="0" applyFont="1" applyFill="1" applyBorder="1" applyAlignment="1" applyProtection="1">
      <alignment vertical="center" wrapText="1"/>
      <protection locked="0"/>
    </xf>
    <xf numFmtId="0" fontId="16" fillId="6" borderId="25" xfId="0" applyFont="1" applyFill="1" applyBorder="1" applyAlignment="1" applyProtection="1">
      <alignment vertical="center" wrapText="1"/>
      <protection locked="0"/>
    </xf>
    <xf numFmtId="0" fontId="16" fillId="6" borderId="26" xfId="0" applyFont="1" applyFill="1" applyBorder="1" applyAlignment="1" applyProtection="1">
      <alignment vertical="center" wrapText="1"/>
      <protection locked="0"/>
    </xf>
    <xf numFmtId="0" fontId="16" fillId="0" borderId="9" xfId="0" applyFont="1" applyBorder="1" applyAlignment="1">
      <alignment horizontal="left" vertical="center" wrapText="1"/>
    </xf>
    <xf numFmtId="0" fontId="15" fillId="5" borderId="27" xfId="0" applyFont="1" applyFill="1" applyBorder="1" applyAlignment="1">
      <alignment vertical="center" wrapText="1"/>
    </xf>
    <xf numFmtId="0" fontId="16" fillId="0" borderId="28" xfId="0" applyFont="1" applyBorder="1" applyAlignment="1">
      <alignment horizontal="left" vertical="center" wrapText="1"/>
    </xf>
    <xf numFmtId="0" fontId="15" fillId="5" borderId="30" xfId="0" applyFont="1" applyFill="1" applyBorder="1" applyAlignment="1">
      <alignment horizontal="left" vertical="center" wrapText="1"/>
    </xf>
    <xf numFmtId="0" fontId="17" fillId="0" borderId="68" xfId="0" applyFont="1" applyBorder="1" applyAlignment="1">
      <alignment wrapText="1"/>
    </xf>
    <xf numFmtId="0" fontId="10" fillId="0" borderId="3" xfId="0" applyFont="1" applyBorder="1" applyAlignment="1">
      <alignment wrapText="1"/>
    </xf>
    <xf numFmtId="0" fontId="7" fillId="13" borderId="57" xfId="0" applyFont="1" applyFill="1" applyBorder="1" applyAlignment="1">
      <alignment horizontal="center"/>
    </xf>
    <xf numFmtId="0" fontId="7" fillId="42" borderId="0" xfId="0" applyFont="1" applyFill="1" applyBorder="1" applyAlignment="1">
      <alignment horizontal="center"/>
    </xf>
    <xf numFmtId="0" fontId="7" fillId="27" borderId="47" xfId="0" applyFont="1" applyFill="1" applyBorder="1" applyAlignment="1"/>
    <xf numFmtId="0" fontId="16" fillId="0" borderId="48" xfId="0" applyFont="1" applyBorder="1" applyAlignment="1">
      <alignment vertical="center"/>
    </xf>
    <xf numFmtId="0" fontId="35" fillId="2" borderId="215" xfId="0" applyFont="1" applyFill="1" applyBorder="1" applyAlignment="1">
      <alignment horizontal="left" vertical="center" wrapText="1"/>
    </xf>
    <xf numFmtId="0" fontId="15" fillId="2" borderId="216" xfId="0" applyFont="1" applyFill="1" applyBorder="1" applyAlignment="1">
      <alignment horizontal="left" vertical="center" wrapText="1"/>
    </xf>
    <xf numFmtId="0" fontId="16" fillId="6" borderId="19" xfId="0" applyFont="1" applyFill="1" applyBorder="1" applyAlignment="1" applyProtection="1">
      <alignment vertical="center" wrapText="1"/>
      <protection locked="0"/>
    </xf>
    <xf numFmtId="0" fontId="16" fillId="3" borderId="0" xfId="0" applyFont="1" applyFill="1" applyAlignment="1">
      <alignment vertical="center"/>
    </xf>
    <xf numFmtId="0" fontId="15" fillId="48" borderId="8" xfId="0" applyFont="1" applyFill="1" applyBorder="1" applyAlignment="1">
      <alignment vertical="center"/>
    </xf>
    <xf numFmtId="0" fontId="15" fillId="48" borderId="4" xfId="0" applyFont="1" applyFill="1" applyBorder="1" applyAlignment="1">
      <alignment horizontal="center" vertical="center"/>
    </xf>
    <xf numFmtId="0" fontId="16" fillId="0" borderId="0" xfId="0" applyFont="1" applyFill="1" applyBorder="1" applyAlignment="1">
      <alignment vertical="top" wrapText="1"/>
    </xf>
    <xf numFmtId="0" fontId="0" fillId="0" borderId="0" xfId="0" applyFill="1" applyBorder="1"/>
    <xf numFmtId="0" fontId="24" fillId="0" borderId="83" xfId="0" applyFont="1" applyFill="1" applyBorder="1" applyAlignment="1">
      <alignment vertical="center"/>
    </xf>
    <xf numFmtId="0" fontId="7" fillId="13" borderId="65" xfId="0" applyFont="1" applyFill="1" applyBorder="1" applyAlignment="1"/>
    <xf numFmtId="0" fontId="0" fillId="43" borderId="104" xfId="0" applyFill="1" applyBorder="1"/>
    <xf numFmtId="0" fontId="0" fillId="43" borderId="0" xfId="0" applyFill="1" applyBorder="1"/>
    <xf numFmtId="0" fontId="7" fillId="49" borderId="0" xfId="0" applyFont="1" applyFill="1" applyBorder="1" applyAlignment="1">
      <alignment horizontal="center" vertical="center" wrapText="1"/>
    </xf>
    <xf numFmtId="0" fontId="30" fillId="39" borderId="115" xfId="0" applyNumberFormat="1" applyFont="1" applyFill="1" applyBorder="1" applyAlignment="1">
      <alignment horizontal="center" vertical="center" wrapText="1"/>
    </xf>
    <xf numFmtId="0" fontId="30" fillId="33" borderId="46" xfId="0" applyFont="1" applyFill="1" applyBorder="1" applyAlignment="1">
      <alignment horizontal="center" vertical="center"/>
    </xf>
    <xf numFmtId="0" fontId="30" fillId="33" borderId="46" xfId="0" applyFont="1" applyFill="1" applyBorder="1" applyAlignment="1">
      <alignment horizontal="center" vertical="center" wrapText="1"/>
    </xf>
    <xf numFmtId="44" fontId="30" fillId="33" borderId="46" xfId="0" applyNumberFormat="1" applyFont="1" applyFill="1" applyBorder="1" applyAlignment="1">
      <alignment horizontal="center" vertical="center" wrapText="1"/>
    </xf>
    <xf numFmtId="0" fontId="47" fillId="33" borderId="46" xfId="0" applyNumberFormat="1" applyFont="1" applyFill="1" applyBorder="1" applyAlignment="1">
      <alignment horizontal="center" vertical="center" wrapText="1"/>
    </xf>
    <xf numFmtId="0" fontId="12" fillId="33" borderId="46" xfId="0" applyFont="1" applyFill="1" applyBorder="1" applyAlignment="1">
      <alignment horizontal="center" vertical="center" wrapText="1"/>
    </xf>
    <xf numFmtId="0" fontId="7" fillId="14" borderId="0" xfId="0" applyFont="1" applyFill="1" applyBorder="1" applyAlignment="1">
      <alignment horizontal="center"/>
    </xf>
    <xf numFmtId="0" fontId="7" fillId="14" borderId="94" xfId="0" applyFont="1" applyFill="1" applyBorder="1" applyAlignment="1">
      <alignment horizontal="center"/>
    </xf>
    <xf numFmtId="0" fontId="7" fillId="14" borderId="78" xfId="0" applyFont="1" applyFill="1" applyBorder="1" applyAlignment="1">
      <alignment horizontal="center"/>
    </xf>
    <xf numFmtId="0" fontId="7" fillId="42" borderId="94" xfId="0" applyFont="1" applyFill="1" applyBorder="1" applyAlignment="1">
      <alignment horizontal="center"/>
    </xf>
    <xf numFmtId="0" fontId="0" fillId="43" borderId="94" xfId="0" applyFont="1" applyFill="1" applyBorder="1" applyAlignment="1"/>
    <xf numFmtId="0" fontId="53" fillId="5" borderId="0" xfId="0" applyFont="1" applyFill="1" applyBorder="1" applyAlignment="1">
      <alignment horizontal="center" vertical="center" wrapText="1"/>
    </xf>
    <xf numFmtId="0" fontId="52" fillId="0" borderId="46" xfId="0" applyFont="1" applyFill="1" applyBorder="1" applyAlignment="1">
      <alignment horizontal="center" vertical="center"/>
    </xf>
    <xf numFmtId="0" fontId="7" fillId="14" borderId="0" xfId="0" applyFont="1" applyFill="1" applyBorder="1" applyAlignment="1">
      <alignment horizontal="left"/>
    </xf>
    <xf numFmtId="0" fontId="7" fillId="37" borderId="118" xfId="0" applyFont="1" applyFill="1" applyBorder="1" applyAlignment="1"/>
    <xf numFmtId="0" fontId="7" fillId="27" borderId="106" xfId="0" applyFont="1" applyFill="1" applyBorder="1" applyAlignment="1"/>
    <xf numFmtId="0" fontId="7" fillId="27" borderId="120" xfId="0" applyFont="1" applyFill="1" applyBorder="1" applyAlignment="1">
      <alignment horizontal="center"/>
    </xf>
    <xf numFmtId="0" fontId="25" fillId="0" borderId="0" xfId="0" applyFont="1" applyAlignment="1">
      <alignment horizontal="center" vertical="center"/>
    </xf>
    <xf numFmtId="0" fontId="4" fillId="26" borderId="57" xfId="0" applyFont="1" applyFill="1" applyBorder="1" applyAlignment="1">
      <alignment horizontal="center"/>
    </xf>
    <xf numFmtId="0" fontId="0" fillId="35" borderId="0" xfId="0" applyFont="1" applyFill="1" applyBorder="1" applyAlignment="1">
      <alignment horizontal="center"/>
    </xf>
    <xf numFmtId="0" fontId="15" fillId="48" borderId="32" xfId="0" applyFont="1" applyFill="1" applyBorder="1" applyAlignment="1">
      <alignment vertical="center"/>
    </xf>
    <xf numFmtId="0" fontId="15" fillId="3" borderId="23" xfId="0" applyFont="1" applyFill="1" applyBorder="1" applyAlignment="1">
      <alignment vertical="center" wrapText="1"/>
    </xf>
    <xf numFmtId="0" fontId="15" fillId="3" borderId="11" xfId="0" applyFont="1" applyFill="1" applyBorder="1" applyAlignment="1">
      <alignment vertical="center" wrapText="1"/>
    </xf>
    <xf numFmtId="0" fontId="15" fillId="3" borderId="231" xfId="0" applyFont="1" applyFill="1" applyBorder="1" applyAlignment="1">
      <alignment vertical="center" wrapText="1"/>
    </xf>
    <xf numFmtId="0" fontId="15" fillId="3" borderId="34" xfId="0" applyFont="1" applyFill="1" applyBorder="1" applyAlignment="1">
      <alignment vertical="center" wrapText="1"/>
    </xf>
    <xf numFmtId="0" fontId="15" fillId="3" borderId="0" xfId="0" applyFont="1" applyFill="1" applyBorder="1" applyAlignment="1">
      <alignment vertical="center" wrapText="1"/>
    </xf>
    <xf numFmtId="0" fontId="15" fillId="3" borderId="33" xfId="0" applyFont="1" applyFill="1" applyBorder="1" applyAlignment="1">
      <alignment vertical="center" wrapText="1"/>
    </xf>
    <xf numFmtId="0" fontId="27" fillId="0" borderId="94" xfId="0" applyFont="1" applyBorder="1" applyAlignment="1">
      <alignment horizontal="left" wrapText="1"/>
    </xf>
    <xf numFmtId="0" fontId="15" fillId="48" borderId="234" xfId="0" applyFont="1" applyFill="1" applyBorder="1" applyAlignment="1">
      <alignment vertical="center"/>
    </xf>
    <xf numFmtId="0" fontId="15" fillId="48" borderId="236" xfId="0" applyFont="1" applyFill="1" applyBorder="1" applyAlignment="1">
      <alignment vertical="center"/>
    </xf>
    <xf numFmtId="0" fontId="15" fillId="48" borderId="238" xfId="0" applyFont="1" applyFill="1" applyBorder="1" applyAlignment="1">
      <alignment horizontal="center" vertical="center" wrapText="1"/>
    </xf>
    <xf numFmtId="0" fontId="15" fillId="48" borderId="240" xfId="0" applyFont="1" applyFill="1" applyBorder="1" applyAlignment="1">
      <alignment horizontal="center" vertical="center" wrapText="1"/>
    </xf>
    <xf numFmtId="0" fontId="15" fillId="3" borderId="241" xfId="0" applyFont="1" applyFill="1" applyBorder="1" applyAlignment="1">
      <alignment horizontal="center" vertical="center"/>
    </xf>
    <xf numFmtId="0" fontId="15" fillId="3" borderId="235" xfId="0" applyFont="1" applyFill="1" applyBorder="1" applyAlignment="1">
      <alignment horizontal="center" vertical="center"/>
    </xf>
    <xf numFmtId="0" fontId="15" fillId="3" borderId="24" xfId="0" applyFont="1" applyFill="1" applyBorder="1" applyAlignment="1">
      <alignment horizontal="center" vertical="center"/>
    </xf>
    <xf numFmtId="0" fontId="15" fillId="3" borderId="238" xfId="0" applyFont="1" applyFill="1" applyBorder="1" applyAlignment="1">
      <alignment horizontal="center" vertical="center"/>
    </xf>
    <xf numFmtId="0" fontId="15" fillId="3" borderId="239" xfId="0" applyFont="1" applyFill="1" applyBorder="1" applyAlignment="1">
      <alignment horizontal="center" vertical="center"/>
    </xf>
    <xf numFmtId="0" fontId="16" fillId="6" borderId="31" xfId="0" applyFont="1" applyFill="1" applyBorder="1" applyAlignment="1" applyProtection="1">
      <alignment vertical="center" wrapText="1"/>
      <protection locked="0"/>
    </xf>
    <xf numFmtId="0" fontId="16" fillId="0" borderId="8" xfId="0" applyFont="1" applyBorder="1" applyAlignment="1">
      <alignment vertical="center" wrapText="1"/>
    </xf>
    <xf numFmtId="0" fontId="16" fillId="0" borderId="31" xfId="0" applyFont="1" applyBorder="1" applyAlignment="1">
      <alignment vertical="center" wrapText="1"/>
    </xf>
    <xf numFmtId="0" fontId="15" fillId="3" borderId="27" xfId="0" applyFont="1" applyFill="1" applyBorder="1" applyAlignment="1">
      <alignment vertical="center" wrapText="1"/>
    </xf>
    <xf numFmtId="0" fontId="16" fillId="6" borderId="246" xfId="0" applyFont="1" applyFill="1" applyBorder="1" applyAlignment="1" applyProtection="1">
      <alignment vertical="center" wrapText="1"/>
      <protection locked="0"/>
    </xf>
    <xf numFmtId="0" fontId="16" fillId="6" borderId="245" xfId="0" applyFont="1" applyFill="1" applyBorder="1" applyAlignment="1" applyProtection="1">
      <alignment vertical="center" wrapText="1"/>
      <protection locked="0"/>
    </xf>
    <xf numFmtId="0" fontId="15" fillId="3" borderId="247" xfId="0" applyFont="1" applyFill="1" applyBorder="1" applyAlignment="1">
      <alignment vertical="center" wrapText="1"/>
    </xf>
    <xf numFmtId="0" fontId="15" fillId="3" borderId="248" xfId="0" applyFont="1" applyFill="1" applyBorder="1" applyAlignment="1">
      <alignment vertical="center" wrapText="1"/>
    </xf>
    <xf numFmtId="0" fontId="15" fillId="3" borderId="249" xfId="0" applyFont="1" applyFill="1" applyBorder="1" applyAlignment="1">
      <alignment vertical="center" wrapText="1"/>
    </xf>
    <xf numFmtId="0" fontId="15" fillId="3" borderId="250" xfId="0" applyFont="1" applyFill="1" applyBorder="1" applyAlignment="1">
      <alignment vertical="center" wrapText="1"/>
    </xf>
    <xf numFmtId="0" fontId="15" fillId="2" borderId="0" xfId="0" applyFont="1" applyFill="1" applyBorder="1" applyAlignment="1">
      <alignment vertical="center" wrapText="1"/>
    </xf>
    <xf numFmtId="0" fontId="15" fillId="2" borderId="244" xfId="0" applyFont="1" applyFill="1" applyBorder="1" applyAlignment="1">
      <alignment vertical="center" wrapText="1"/>
    </xf>
    <xf numFmtId="0" fontId="15" fillId="2" borderId="179" xfId="0" applyFont="1" applyFill="1" applyBorder="1" applyAlignment="1">
      <alignment vertical="center" wrapText="1"/>
    </xf>
    <xf numFmtId="0" fontId="15" fillId="3" borderId="25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56" xfId="0" applyFont="1" applyFill="1" applyBorder="1" applyAlignment="1">
      <alignment horizontal="center" vertical="center" wrapText="1"/>
    </xf>
    <xf numFmtId="0" fontId="15" fillId="3" borderId="257" xfId="0" applyFont="1" applyFill="1" applyBorder="1" applyAlignment="1">
      <alignment horizontal="center" vertical="center" wrapText="1"/>
    </xf>
    <xf numFmtId="0" fontId="15" fillId="3" borderId="258" xfId="0" applyFont="1" applyFill="1" applyBorder="1" applyAlignment="1">
      <alignment horizontal="center" vertical="center" wrapText="1"/>
    </xf>
    <xf numFmtId="0" fontId="37" fillId="0" borderId="259" xfId="0" applyFont="1" applyBorder="1" applyAlignment="1">
      <alignment horizontal="left" vertical="center" wrapText="1"/>
    </xf>
    <xf numFmtId="164" fontId="38" fillId="4" borderId="260" xfId="1" applyNumberFormat="1" applyFont="1" applyFill="1" applyBorder="1" applyAlignment="1">
      <alignment vertical="center" wrapText="1"/>
    </xf>
    <xf numFmtId="164" fontId="38" fillId="4" borderId="261" xfId="1" applyNumberFormat="1" applyFont="1" applyFill="1" applyBorder="1" applyAlignment="1">
      <alignment vertical="center" wrapText="1"/>
    </xf>
    <xf numFmtId="164" fontId="38" fillId="4" borderId="26" xfId="1" applyNumberFormat="1" applyFont="1" applyFill="1" applyBorder="1" applyAlignment="1">
      <alignment vertical="center" wrapText="1"/>
    </xf>
    <xf numFmtId="164" fontId="38" fillId="4" borderId="254" xfId="1" applyNumberFormat="1" applyFont="1" applyFill="1" applyBorder="1" applyAlignment="1">
      <alignment vertical="center" wrapText="1"/>
    </xf>
    <xf numFmtId="0" fontId="16" fillId="0" borderId="259" xfId="0" applyFont="1" applyBorder="1" applyAlignment="1">
      <alignment horizontal="left" vertical="center" wrapText="1"/>
    </xf>
    <xf numFmtId="164" fontId="38" fillId="4" borderId="255" xfId="1" applyNumberFormat="1" applyFont="1" applyFill="1" applyBorder="1" applyAlignment="1">
      <alignment vertical="center" wrapText="1"/>
    </xf>
    <xf numFmtId="0" fontId="16" fillId="3" borderId="0" xfId="0" applyFont="1" applyFill="1" applyBorder="1" applyAlignment="1">
      <alignment horizontal="left" vertical="center" wrapText="1"/>
    </xf>
    <xf numFmtId="164" fontId="38" fillId="60" borderId="0" xfId="1" applyNumberFormat="1" applyFont="1" applyFill="1" applyBorder="1" applyAlignment="1">
      <alignment vertical="center" wrapText="1"/>
    </xf>
    <xf numFmtId="0" fontId="16" fillId="3" borderId="0" xfId="0" applyFont="1" applyFill="1" applyAlignment="1">
      <alignment vertical="center" wrapText="1"/>
    </xf>
    <xf numFmtId="164" fontId="38" fillId="61" borderId="0" xfId="1" applyNumberFormat="1" applyFont="1" applyFill="1" applyBorder="1" applyAlignment="1">
      <alignment vertical="center" wrapText="1"/>
    </xf>
    <xf numFmtId="164" fontId="38" fillId="60" borderId="55" xfId="1" applyNumberFormat="1" applyFont="1" applyFill="1" applyBorder="1" applyAlignment="1">
      <alignment vertical="center" wrapText="1"/>
    </xf>
    <xf numFmtId="0" fontId="16" fillId="0" borderId="244" xfId="0" applyFont="1" applyBorder="1" applyAlignment="1">
      <alignment vertical="center"/>
    </xf>
    <xf numFmtId="164" fontId="38" fillId="61" borderId="262" xfId="1" applyNumberFormat="1" applyFont="1" applyFill="1" applyBorder="1" applyAlignment="1">
      <alignment vertical="center" wrapText="1"/>
    </xf>
    <xf numFmtId="0" fontId="16" fillId="0" borderId="55" xfId="0" applyFont="1" applyBorder="1" applyAlignment="1">
      <alignment vertical="center"/>
    </xf>
    <xf numFmtId="164" fontId="38" fillId="61" borderId="263" xfId="1" applyNumberFormat="1" applyFont="1" applyFill="1" applyBorder="1" applyAlignment="1">
      <alignment vertical="center" wrapText="1"/>
    </xf>
    <xf numFmtId="0" fontId="15" fillId="0" borderId="264" xfId="0" applyFont="1" applyBorder="1" applyAlignment="1">
      <alignment horizontal="left" vertical="center" wrapText="1"/>
    </xf>
    <xf numFmtId="164" fontId="38" fillId="61" borderId="265" xfId="1" applyNumberFormat="1" applyFont="1" applyFill="1" applyBorder="1" applyAlignment="1">
      <alignment vertical="center" wrapText="1"/>
    </xf>
    <xf numFmtId="164" fontId="38" fillId="61" borderId="237" xfId="1" applyNumberFormat="1" applyFont="1" applyFill="1" applyBorder="1" applyAlignment="1">
      <alignment vertical="center" wrapText="1"/>
    </xf>
    <xf numFmtId="0" fontId="0" fillId="0" borderId="0" xfId="0" applyAlignment="1">
      <alignment wrapText="1"/>
    </xf>
    <xf numFmtId="164" fontId="38" fillId="60" borderId="244" xfId="1" applyNumberFormat="1" applyFont="1" applyFill="1" applyBorder="1" applyAlignment="1">
      <alignment vertical="center" wrapText="1"/>
    </xf>
    <xf numFmtId="164" fontId="38" fillId="4" borderId="269" xfId="1" applyNumberFormat="1" applyFont="1" applyFill="1" applyBorder="1" applyAlignment="1">
      <alignment vertical="center" wrapText="1"/>
    </xf>
    <xf numFmtId="0" fontId="16" fillId="3" borderId="270" xfId="0" applyFont="1" applyFill="1" applyBorder="1" applyAlignment="1">
      <alignment horizontal="left" vertical="center" wrapText="1"/>
    </xf>
    <xf numFmtId="164" fontId="38" fillId="60" borderId="271" xfId="1" applyNumberFormat="1" applyFont="1" applyFill="1" applyBorder="1" applyAlignment="1">
      <alignment vertical="center" wrapText="1"/>
    </xf>
    <xf numFmtId="164" fontId="38" fillId="60" borderId="170" xfId="1" applyNumberFormat="1" applyFont="1" applyFill="1" applyBorder="1" applyAlignment="1">
      <alignment vertical="center" wrapText="1"/>
    </xf>
    <xf numFmtId="164" fontId="38" fillId="60" borderId="272" xfId="1" applyNumberFormat="1" applyFont="1" applyFill="1" applyBorder="1" applyAlignment="1">
      <alignment vertical="center" wrapText="1"/>
    </xf>
    <xf numFmtId="0" fontId="37" fillId="0" borderId="31" xfId="0" applyFont="1" applyBorder="1" applyAlignment="1">
      <alignment horizontal="left" vertical="center" wrapText="1"/>
    </xf>
    <xf numFmtId="0" fontId="16" fillId="0" borderId="31" xfId="0" applyFont="1" applyBorder="1" applyAlignment="1">
      <alignment horizontal="left" vertical="center" wrapText="1"/>
    </xf>
    <xf numFmtId="0" fontId="15" fillId="0" borderId="276" xfId="0" applyFont="1" applyBorder="1" applyAlignment="1">
      <alignment horizontal="left" vertical="center" wrapText="1"/>
    </xf>
    <xf numFmtId="164" fontId="38" fillId="4" borderId="277" xfId="1" applyNumberFormat="1" applyFont="1" applyFill="1" applyBorder="1" applyAlignment="1">
      <alignment vertical="center" wrapText="1"/>
    </xf>
    <xf numFmtId="0" fontId="15" fillId="3" borderId="232" xfId="0" applyFont="1" applyFill="1" applyBorder="1" applyAlignment="1">
      <alignment horizontal="center" vertical="center" wrapText="1"/>
    </xf>
    <xf numFmtId="0" fontId="15" fillId="3" borderId="269" xfId="0" applyFont="1" applyFill="1" applyBorder="1" applyAlignment="1">
      <alignment horizontal="center" vertical="center" wrapText="1"/>
    </xf>
    <xf numFmtId="164" fontId="38" fillId="4" borderId="278" xfId="1" applyNumberFormat="1" applyFont="1" applyFill="1" applyBorder="1" applyAlignment="1">
      <alignment vertical="center" wrapText="1"/>
    </xf>
    <xf numFmtId="164" fontId="38" fillId="4" borderId="279" xfId="1" applyNumberFormat="1" applyFont="1" applyFill="1" applyBorder="1" applyAlignment="1">
      <alignment vertical="center" wrapText="1"/>
    </xf>
    <xf numFmtId="164" fontId="38" fillId="4" borderId="5" xfId="1" applyNumberFormat="1" applyFont="1" applyFill="1" applyBorder="1" applyAlignment="1">
      <alignment vertical="center" wrapText="1"/>
    </xf>
    <xf numFmtId="0" fontId="16" fillId="3" borderId="169" xfId="0" applyFont="1" applyFill="1" applyBorder="1" applyAlignment="1">
      <alignment horizontal="left" vertical="center" wrapText="1"/>
    </xf>
    <xf numFmtId="164" fontId="38" fillId="60" borderId="257" xfId="1" applyNumberFormat="1" applyFont="1" applyFill="1" applyBorder="1" applyAlignment="1">
      <alignment vertical="center" wrapText="1"/>
    </xf>
    <xf numFmtId="164" fontId="38" fillId="60" borderId="280" xfId="1" applyNumberFormat="1" applyFont="1" applyFill="1" applyBorder="1" applyAlignment="1">
      <alignment vertical="center" wrapText="1"/>
    </xf>
    <xf numFmtId="0" fontId="4" fillId="48" borderId="46" xfId="0" applyFont="1" applyFill="1" applyBorder="1"/>
    <xf numFmtId="0" fontId="0" fillId="48" borderId="46" xfId="0" applyFill="1" applyBorder="1"/>
    <xf numFmtId="0" fontId="24" fillId="7" borderId="46" xfId="0" applyFont="1" applyFill="1" applyBorder="1" applyAlignment="1" applyProtection="1">
      <alignment horizontal="center" vertical="center" wrapText="1"/>
      <protection locked="0"/>
    </xf>
    <xf numFmtId="164" fontId="36" fillId="4" borderId="254" xfId="1" applyNumberFormat="1" applyFont="1" applyFill="1" applyBorder="1" applyAlignment="1">
      <alignment vertical="center" wrapText="1"/>
    </xf>
    <xf numFmtId="0" fontId="15" fillId="2" borderId="281" xfId="0" applyFont="1" applyFill="1" applyBorder="1" applyAlignment="1">
      <alignment vertical="center" wrapText="1"/>
    </xf>
    <xf numFmtId="0" fontId="37" fillId="0" borderId="243" xfId="0" applyFont="1" applyBorder="1" applyAlignment="1">
      <alignment horizontal="left" vertical="center" wrapText="1"/>
    </xf>
    <xf numFmtId="164" fontId="38" fillId="4" borderId="10" xfId="1" applyNumberFormat="1" applyFont="1" applyFill="1" applyBorder="1" applyAlignment="1">
      <alignment vertical="center" wrapText="1"/>
    </xf>
    <xf numFmtId="0" fontId="15" fillId="0" borderId="259" xfId="0" applyFont="1" applyBorder="1" applyAlignment="1">
      <alignment horizontal="left" vertical="center" wrapText="1"/>
    </xf>
    <xf numFmtId="164" fontId="36" fillId="4" borderId="255" xfId="1" applyNumberFormat="1" applyFont="1" applyFill="1" applyBorder="1" applyAlignment="1">
      <alignment vertical="center" wrapText="1"/>
    </xf>
    <xf numFmtId="164" fontId="36" fillId="4" borderId="26" xfId="1" applyNumberFormat="1" applyFont="1" applyFill="1" applyBorder="1" applyAlignment="1">
      <alignment vertical="center" wrapText="1"/>
    </xf>
    <xf numFmtId="0" fontId="15" fillId="3" borderId="282" xfId="0" applyFont="1" applyFill="1" applyBorder="1" applyAlignment="1">
      <alignment horizontal="center" vertical="center" wrapText="1"/>
    </xf>
    <xf numFmtId="0" fontId="15" fillId="0" borderId="285" xfId="0" applyFont="1" applyBorder="1" applyAlignment="1">
      <alignment horizontal="left" vertical="center" wrapText="1"/>
    </xf>
    <xf numFmtId="164" fontId="38" fillId="2" borderId="0" xfId="1" applyNumberFormat="1" applyFont="1" applyFill="1" applyBorder="1" applyAlignment="1">
      <alignment vertical="center" wrapText="1"/>
    </xf>
    <xf numFmtId="164" fontId="38" fillId="2" borderId="230" xfId="1" applyNumberFormat="1" applyFont="1" applyFill="1" applyBorder="1" applyAlignment="1">
      <alignment vertical="center" wrapText="1"/>
    </xf>
    <xf numFmtId="0" fontId="15" fillId="3" borderId="290" xfId="0" applyFont="1" applyFill="1" applyBorder="1" applyAlignment="1">
      <alignment vertical="center" wrapText="1"/>
    </xf>
    <xf numFmtId="0" fontId="15" fillId="3" borderId="292" xfId="0" applyFont="1" applyFill="1" applyBorder="1" applyAlignment="1">
      <alignment vertical="center" wrapText="1"/>
    </xf>
    <xf numFmtId="164" fontId="38" fillId="61" borderId="293" xfId="1" applyNumberFormat="1" applyFont="1" applyFill="1" applyBorder="1" applyAlignment="1">
      <alignment vertical="center" wrapText="1"/>
    </xf>
    <xf numFmtId="0" fontId="15" fillId="3" borderId="294" xfId="0" applyFont="1" applyFill="1" applyBorder="1" applyAlignment="1">
      <alignment vertical="center" wrapText="1"/>
    </xf>
    <xf numFmtId="0" fontId="15" fillId="3" borderId="298" xfId="0" applyFont="1" applyFill="1" applyBorder="1" applyAlignment="1">
      <alignment vertical="center" wrapText="1"/>
    </xf>
    <xf numFmtId="0" fontId="15" fillId="3" borderId="298" xfId="0" applyFont="1" applyFill="1" applyBorder="1" applyAlignment="1">
      <alignment vertical="center"/>
    </xf>
    <xf numFmtId="164" fontId="38" fillId="2" borderId="0" xfId="1" applyNumberFormat="1" applyFont="1" applyFill="1" applyAlignment="1">
      <alignment vertical="center" wrapText="1"/>
    </xf>
    <xf numFmtId="0" fontId="15" fillId="0" borderId="31" xfId="0" applyFont="1" applyBorder="1" applyAlignment="1">
      <alignment horizontal="left" vertical="center" wrapText="1"/>
    </xf>
    <xf numFmtId="0" fontId="15" fillId="3" borderId="33"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5" fillId="3" borderId="300" xfId="0" applyFont="1" applyFill="1" applyBorder="1" applyAlignment="1">
      <alignment vertical="center" wrapText="1"/>
    </xf>
    <xf numFmtId="0" fontId="0" fillId="62" borderId="46" xfId="0" applyFill="1" applyBorder="1" applyAlignment="1">
      <alignment horizontal="center" vertical="center"/>
    </xf>
    <xf numFmtId="2" fontId="39" fillId="8" borderId="46" xfId="0" applyNumberFormat="1" applyFont="1" applyFill="1" applyBorder="1" applyAlignment="1">
      <alignment vertical="top"/>
    </xf>
    <xf numFmtId="0" fontId="24" fillId="7" borderId="46" xfId="0" applyFont="1" applyFill="1" applyBorder="1" applyAlignment="1" applyProtection="1">
      <alignment horizontal="center" vertical="top" wrapText="1"/>
      <protection locked="0"/>
    </xf>
    <xf numFmtId="0" fontId="0" fillId="62" borderId="46" xfId="0" applyFill="1" applyBorder="1" applyAlignment="1">
      <alignment horizontal="center" vertical="center" wrapText="1"/>
    </xf>
    <xf numFmtId="2" fontId="39" fillId="8" borderId="87" xfId="0" applyNumberFormat="1" applyFont="1" applyFill="1" applyBorder="1" applyAlignment="1">
      <alignment vertical="top"/>
    </xf>
    <xf numFmtId="0" fontId="24" fillId="7" borderId="80" xfId="0" applyFont="1" applyFill="1" applyBorder="1" applyAlignment="1" applyProtection="1">
      <alignment horizontal="center" vertical="center" wrapText="1"/>
      <protection locked="0"/>
    </xf>
    <xf numFmtId="0" fontId="4" fillId="0" borderId="58" xfId="0" applyFont="1" applyBorder="1"/>
    <xf numFmtId="0" fontId="4" fillId="0" borderId="79" xfId="0" applyFont="1" applyBorder="1" applyAlignment="1">
      <alignment horizontal="center"/>
    </xf>
    <xf numFmtId="0" fontId="0" fillId="0" borderId="68" xfId="0" applyBorder="1" applyAlignment="1">
      <alignment wrapText="1"/>
    </xf>
    <xf numFmtId="0" fontId="24" fillId="7" borderId="1" xfId="0" applyFont="1" applyFill="1" applyBorder="1" applyAlignment="1" applyProtection="1">
      <alignment horizontal="center" vertical="center" wrapText="1"/>
      <protection locked="0"/>
    </xf>
    <xf numFmtId="0" fontId="0" fillId="0" borderId="68" xfId="0" applyBorder="1" applyAlignment="1">
      <alignment horizontal="left" vertical="center" wrapText="1"/>
    </xf>
    <xf numFmtId="0" fontId="0" fillId="0" borderId="68" xfId="0" applyFill="1" applyBorder="1" applyAlignment="1">
      <alignment horizontal="left" vertical="center" wrapText="1"/>
    </xf>
    <xf numFmtId="2" fontId="39" fillId="8" borderId="80" xfId="0" applyNumberFormat="1" applyFont="1" applyFill="1" applyBorder="1" applyAlignment="1">
      <alignment vertical="top"/>
    </xf>
    <xf numFmtId="0" fontId="4" fillId="0" borderId="59" xfId="0" applyFont="1" applyBorder="1" applyAlignment="1">
      <alignment horizontal="center"/>
    </xf>
    <xf numFmtId="0" fontId="4" fillId="2" borderId="59" xfId="0" applyFont="1" applyFill="1" applyBorder="1" applyAlignment="1">
      <alignment horizontal="center" vertical="center" wrapText="1"/>
    </xf>
    <xf numFmtId="0" fontId="4" fillId="2" borderId="79" xfId="0" applyFont="1" applyFill="1" applyBorder="1" applyAlignment="1">
      <alignment horizontal="center" vertical="center" wrapText="1"/>
    </xf>
    <xf numFmtId="0" fontId="0" fillId="0" borderId="3" xfId="0" applyFill="1" applyBorder="1" applyAlignment="1">
      <alignment horizontal="left" vertical="center" wrapText="1"/>
    </xf>
    <xf numFmtId="2" fontId="39" fillId="8" borderId="1" xfId="0" applyNumberFormat="1" applyFont="1" applyFill="1" applyBorder="1" applyAlignment="1">
      <alignment vertical="top"/>
    </xf>
    <xf numFmtId="0" fontId="0" fillId="0" borderId="68" xfId="0" applyBorder="1"/>
    <xf numFmtId="0" fontId="0" fillId="0" borderId="68" xfId="0" applyFill="1" applyBorder="1" applyAlignment="1">
      <alignment wrapText="1"/>
    </xf>
    <xf numFmtId="0" fontId="0" fillId="0" borderId="3" xfId="0" applyBorder="1" applyAlignment="1">
      <alignment horizontal="left" vertical="center" wrapText="1"/>
    </xf>
    <xf numFmtId="0" fontId="0" fillId="0" borderId="68" xfId="0" applyBorder="1" applyAlignment="1">
      <alignment horizontal="left" wrapText="1"/>
    </xf>
    <xf numFmtId="0" fontId="0" fillId="0" borderId="68" xfId="0" applyFill="1" applyBorder="1" applyAlignment="1">
      <alignment horizontal="left" wrapText="1"/>
    </xf>
    <xf numFmtId="0" fontId="15" fillId="2" borderId="0" xfId="0" applyFont="1" applyFill="1" applyBorder="1" applyAlignment="1">
      <alignment horizontal="left" vertical="center" wrapText="1"/>
    </xf>
    <xf numFmtId="0" fontId="15" fillId="3" borderId="305" xfId="0" applyFont="1" applyFill="1" applyBorder="1" applyAlignment="1">
      <alignment vertical="center" wrapText="1"/>
    </xf>
    <xf numFmtId="0" fontId="15" fillId="3" borderId="303" xfId="0" applyFont="1" applyFill="1" applyBorder="1" applyAlignment="1">
      <alignment vertical="center" wrapText="1"/>
    </xf>
    <xf numFmtId="0" fontId="32" fillId="0" borderId="306" xfId="0" applyFont="1" applyBorder="1" applyAlignment="1">
      <alignment vertical="center"/>
    </xf>
    <xf numFmtId="0" fontId="32" fillId="0" borderId="83" xfId="0" applyFont="1" applyBorder="1" applyAlignment="1">
      <alignment vertical="center"/>
    </xf>
    <xf numFmtId="0" fontId="32" fillId="0" borderId="183" xfId="0" applyFont="1" applyBorder="1" applyAlignment="1">
      <alignment vertical="center"/>
    </xf>
    <xf numFmtId="0" fontId="16" fillId="6" borderId="7" xfId="0" applyFont="1" applyFill="1" applyBorder="1" applyAlignment="1" applyProtection="1">
      <alignment vertical="center" wrapText="1"/>
      <protection locked="0"/>
    </xf>
    <xf numFmtId="0" fontId="16" fillId="6" borderId="8" xfId="0" applyFont="1" applyFill="1" applyBorder="1" applyAlignment="1" applyProtection="1">
      <alignment vertical="center" wrapText="1"/>
      <protection locked="0"/>
    </xf>
    <xf numFmtId="0" fontId="16" fillId="6" borderId="9" xfId="0" applyFont="1" applyFill="1" applyBorder="1" applyAlignment="1" applyProtection="1">
      <alignment vertical="center" wrapText="1"/>
      <protection locked="0"/>
    </xf>
    <xf numFmtId="0" fontId="16" fillId="6" borderId="38" xfId="0" applyFont="1" applyFill="1" applyBorder="1" applyAlignment="1" applyProtection="1">
      <alignment vertical="center" wrapText="1"/>
      <protection locked="0"/>
    </xf>
    <xf numFmtId="0" fontId="16" fillId="6" borderId="7" xfId="0" applyFont="1" applyFill="1" applyBorder="1" applyAlignment="1" applyProtection="1">
      <alignment horizontal="center" vertical="center" wrapText="1"/>
      <protection locked="0"/>
    </xf>
    <xf numFmtId="0" fontId="16" fillId="6" borderId="39" xfId="0" applyFont="1" applyFill="1" applyBorder="1" applyAlignment="1" applyProtection="1">
      <alignment horizontal="center" vertical="center" wrapText="1"/>
      <protection locked="0"/>
    </xf>
    <xf numFmtId="0" fontId="15" fillId="0" borderId="30" xfId="0" applyFont="1" applyBorder="1" applyAlignment="1">
      <alignment horizontal="center" vertical="center"/>
    </xf>
    <xf numFmtId="0" fontId="28" fillId="0" borderId="160" xfId="0" applyFont="1" applyBorder="1" applyAlignment="1">
      <alignment horizontal="center" vertical="center" wrapText="1"/>
    </xf>
    <xf numFmtId="0" fontId="17" fillId="15" borderId="79" xfId="0" applyFont="1" applyFill="1" applyBorder="1" applyAlignment="1">
      <alignment horizontal="center" vertical="center"/>
    </xf>
    <xf numFmtId="0" fontId="28" fillId="0" borderId="146" xfId="0" applyFont="1" applyBorder="1" applyAlignment="1">
      <alignment horizontal="center" vertical="center"/>
    </xf>
    <xf numFmtId="0" fontId="30" fillId="11" borderId="135" xfId="0" applyFont="1" applyFill="1" applyBorder="1" applyAlignment="1">
      <alignment horizontal="center" vertical="center" wrapText="1"/>
    </xf>
    <xf numFmtId="0" fontId="29" fillId="19" borderId="105" xfId="0" applyFont="1" applyFill="1" applyBorder="1" applyAlignment="1">
      <alignment vertical="center" wrapText="1"/>
    </xf>
    <xf numFmtId="0" fontId="28" fillId="0" borderId="308" xfId="0" applyFont="1" applyBorder="1" applyAlignment="1">
      <alignment horizontal="center" vertical="center" wrapText="1"/>
    </xf>
    <xf numFmtId="0" fontId="28" fillId="21" borderId="312" xfId="0" applyFont="1" applyFill="1" applyBorder="1" applyAlignment="1">
      <alignment horizontal="center" vertical="center" wrapText="1"/>
    </xf>
    <xf numFmtId="0" fontId="32" fillId="0" borderId="311" xfId="0" applyFont="1" applyBorder="1" applyAlignment="1">
      <alignment horizontal="center" vertical="center"/>
    </xf>
    <xf numFmtId="0" fontId="7" fillId="0" borderId="47" xfId="0" applyFont="1" applyBorder="1" applyAlignment="1">
      <alignment horizontal="center" vertical="center" wrapText="1"/>
    </xf>
    <xf numFmtId="0" fontId="15" fillId="0" borderId="0" xfId="0" applyFont="1"/>
    <xf numFmtId="0" fontId="35" fillId="0" borderId="0" xfId="0" applyFont="1"/>
    <xf numFmtId="0" fontId="35" fillId="0" borderId="78" xfId="0" applyFont="1" applyBorder="1"/>
    <xf numFmtId="0" fontId="28" fillId="0" borderId="0" xfId="0" applyFont="1" applyAlignment="1">
      <alignment vertical="center" wrapText="1"/>
    </xf>
    <xf numFmtId="0" fontId="27" fillId="0" borderId="0" xfId="0" applyFont="1" applyAlignment="1">
      <alignment vertical="center"/>
    </xf>
    <xf numFmtId="0" fontId="27" fillId="0" borderId="0" xfId="0" applyFont="1" applyAlignment="1">
      <alignment vertical="center" wrapText="1"/>
    </xf>
    <xf numFmtId="0" fontId="0" fillId="0" borderId="0" xfId="0" applyAlignment="1">
      <alignment vertical="center"/>
    </xf>
    <xf numFmtId="0" fontId="8" fillId="0" borderId="0" xfId="3" applyFill="1" applyBorder="1" applyAlignment="1">
      <alignment horizontal="center" wrapText="1"/>
    </xf>
    <xf numFmtId="0" fontId="28" fillId="5" borderId="65" xfId="0" applyFont="1" applyFill="1" applyBorder="1"/>
    <xf numFmtId="0" fontId="28" fillId="5" borderId="69" xfId="0" applyFont="1" applyFill="1" applyBorder="1"/>
    <xf numFmtId="0" fontId="28" fillId="5" borderId="70" xfId="0" applyFont="1" applyFill="1" applyBorder="1"/>
    <xf numFmtId="0" fontId="28" fillId="5" borderId="57" xfId="0" applyFont="1" applyFill="1" applyBorder="1"/>
    <xf numFmtId="0" fontId="0" fillId="5" borderId="70" xfId="0" applyFill="1" applyBorder="1"/>
    <xf numFmtId="0" fontId="0" fillId="52" borderId="70" xfId="0" applyFill="1" applyBorder="1"/>
    <xf numFmtId="49" fontId="85" fillId="18" borderId="70" xfId="0" applyNumberFormat="1" applyFont="1" applyFill="1" applyBorder="1" applyAlignment="1">
      <alignment horizontal="center"/>
    </xf>
    <xf numFmtId="0" fontId="28" fillId="0" borderId="104"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5" borderId="70" xfId="0" applyFill="1" applyBorder="1" applyAlignment="1">
      <alignment horizontal="center"/>
    </xf>
    <xf numFmtId="0" fontId="44" fillId="5" borderId="57" xfId="0" applyFont="1" applyFill="1" applyBorder="1"/>
    <xf numFmtId="0" fontId="28" fillId="5" borderId="118" xfId="0" applyFont="1" applyFill="1" applyBorder="1"/>
    <xf numFmtId="0" fontId="28" fillId="5" borderId="117" xfId="0" applyFont="1" applyFill="1" applyBorder="1"/>
    <xf numFmtId="0" fontId="28" fillId="0" borderId="119" xfId="0" applyFont="1" applyBorder="1" applyAlignment="1">
      <alignment horizontal="center" vertical="center" wrapText="1"/>
    </xf>
    <xf numFmtId="0" fontId="7" fillId="0" borderId="309" xfId="0" applyFont="1" applyBorder="1" applyAlignment="1">
      <alignment horizontal="center" vertical="center" wrapText="1"/>
    </xf>
    <xf numFmtId="0" fontId="28" fillId="0" borderId="310" xfId="0" applyFont="1" applyBorder="1" applyAlignment="1">
      <alignment horizontal="center" vertical="center" wrapText="1"/>
    </xf>
    <xf numFmtId="0" fontId="28" fillId="0" borderId="311" xfId="0" applyFont="1" applyBorder="1" applyAlignment="1">
      <alignment horizontal="center" vertical="center" wrapText="1"/>
    </xf>
    <xf numFmtId="0" fontId="28" fillId="0" borderId="309" xfId="0" applyFont="1" applyBorder="1" applyAlignment="1">
      <alignment horizontal="center" vertical="center" wrapText="1"/>
    </xf>
    <xf numFmtId="0" fontId="28" fillId="0" borderId="313" xfId="0" applyFont="1" applyBorder="1" applyAlignment="1">
      <alignment horizontal="center" vertical="center" wrapText="1"/>
    </xf>
    <xf numFmtId="0" fontId="15" fillId="5" borderId="69" xfId="0" applyFont="1" applyFill="1" applyBorder="1"/>
    <xf numFmtId="0" fontId="15" fillId="5" borderId="88" xfId="0" applyFont="1" applyFill="1" applyBorder="1"/>
    <xf numFmtId="0" fontId="44" fillId="5" borderId="89" xfId="0" applyFont="1" applyFill="1" applyBorder="1"/>
    <xf numFmtId="0" fontId="28" fillId="5" borderId="90" xfId="0" applyFont="1" applyFill="1" applyBorder="1"/>
    <xf numFmtId="0" fontId="28" fillId="5" borderId="88" xfId="0" applyFont="1" applyFill="1" applyBorder="1"/>
    <xf numFmtId="0" fontId="28" fillId="5" borderId="89" xfId="0" applyFont="1" applyFill="1" applyBorder="1"/>
    <xf numFmtId="0" fontId="7" fillId="0" borderId="139" xfId="0" applyFont="1" applyBorder="1" applyAlignment="1">
      <alignment horizontal="center" vertical="center" wrapText="1"/>
    </xf>
    <xf numFmtId="0" fontId="28" fillId="0" borderId="195" xfId="0" applyFont="1" applyBorder="1" applyAlignment="1">
      <alignment horizontal="center" vertical="center" wrapText="1"/>
    </xf>
    <xf numFmtId="0" fontId="28" fillId="0" borderId="196" xfId="0" applyFont="1" applyBorder="1" applyAlignment="1">
      <alignment horizontal="center" vertical="center" wrapText="1"/>
    </xf>
    <xf numFmtId="0" fontId="28" fillId="0" borderId="95" xfId="0" applyFont="1" applyBorder="1" applyAlignment="1">
      <alignment horizontal="center" vertical="center" wrapText="1"/>
    </xf>
    <xf numFmtId="0" fontId="28" fillId="0" borderId="101" xfId="0" applyFont="1" applyBorder="1" applyAlignment="1">
      <alignment horizontal="center" vertical="center" wrapText="1"/>
    </xf>
    <xf numFmtId="0" fontId="28" fillId="0" borderId="98" xfId="0" applyFont="1" applyBorder="1" applyAlignment="1">
      <alignment horizontal="center" vertical="center" wrapText="1"/>
    </xf>
    <xf numFmtId="0" fontId="27" fillId="0" borderId="94" xfId="0" applyFont="1" applyBorder="1" applyAlignment="1">
      <alignment horizontal="left" vertical="center" wrapText="1"/>
    </xf>
    <xf numFmtId="0" fontId="27" fillId="0" borderId="78" xfId="0" applyFont="1" applyBorder="1" applyAlignment="1">
      <alignment vertical="center" wrapText="1"/>
    </xf>
    <xf numFmtId="0" fontId="27" fillId="0" borderId="94" xfId="0" applyFont="1" applyBorder="1" applyAlignment="1">
      <alignment vertical="center" wrapText="1"/>
    </xf>
    <xf numFmtId="0" fontId="17" fillId="0" borderId="78" xfId="0" applyFont="1" applyBorder="1" applyAlignment="1">
      <alignment vertical="center" wrapText="1"/>
    </xf>
    <xf numFmtId="0" fontId="25" fillId="0" borderId="94" xfId="0" applyFont="1" applyBorder="1" applyAlignment="1">
      <alignment wrapText="1"/>
    </xf>
    <xf numFmtId="0" fontId="16" fillId="0" borderId="78" xfId="0" applyFont="1" applyBorder="1" applyAlignment="1">
      <alignment vertical="center" wrapText="1"/>
    </xf>
    <xf numFmtId="0" fontId="25" fillId="0" borderId="94" xfId="0" applyFont="1" applyBorder="1" applyAlignment="1">
      <alignment vertical="center" wrapText="1"/>
    </xf>
    <xf numFmtId="0" fontId="17" fillId="0" borderId="78" xfId="0" applyFont="1" applyBorder="1" applyAlignment="1">
      <alignment wrapText="1"/>
    </xf>
    <xf numFmtId="0" fontId="10" fillId="0" borderId="94" xfId="0" applyFont="1" applyBorder="1" applyAlignment="1">
      <alignment vertical="center" wrapText="1"/>
    </xf>
    <xf numFmtId="0" fontId="0" fillId="0" borderId="94" xfId="0" applyBorder="1" applyAlignment="1">
      <alignment vertical="center" wrapText="1"/>
    </xf>
    <xf numFmtId="0" fontId="10" fillId="0" borderId="94" xfId="0" applyFont="1" applyBorder="1" applyAlignment="1">
      <alignment horizontal="left" vertical="center" wrapText="1"/>
    </xf>
    <xf numFmtId="0" fontId="16" fillId="0" borderId="94" xfId="0" applyFont="1" applyBorder="1" applyAlignment="1">
      <alignment horizontal="left" vertical="center" wrapText="1"/>
    </xf>
    <xf numFmtId="0" fontId="0" fillId="0" borderId="94" xfId="0" applyBorder="1" applyAlignment="1">
      <alignment horizontal="left" vertical="center" wrapText="1"/>
    </xf>
    <xf numFmtId="0" fontId="30" fillId="11" borderId="62" xfId="0" applyFont="1" applyFill="1" applyBorder="1" applyAlignment="1">
      <alignment horizontal="center" vertical="center" wrapText="1"/>
    </xf>
    <xf numFmtId="0" fontId="0" fillId="71" borderId="0" xfId="0" applyFill="1"/>
    <xf numFmtId="0" fontId="32" fillId="0" borderId="0" xfId="0" applyFont="1" applyFill="1" applyBorder="1"/>
    <xf numFmtId="0" fontId="4" fillId="72" borderId="46" xfId="0" applyFont="1" applyFill="1" applyBorder="1"/>
    <xf numFmtId="0" fontId="4" fillId="59" borderId="46" xfId="0" applyFont="1" applyFill="1" applyBorder="1" applyAlignment="1">
      <alignment vertical="center" wrapText="1"/>
    </xf>
    <xf numFmtId="0" fontId="0" fillId="73" borderId="46" xfId="0" applyFill="1" applyBorder="1"/>
    <xf numFmtId="0" fontId="32" fillId="70" borderId="46" xfId="0" applyFont="1" applyFill="1" applyBorder="1" applyAlignment="1">
      <alignment vertical="center"/>
    </xf>
    <xf numFmtId="0" fontId="32" fillId="70" borderId="46" xfId="0" applyFont="1" applyFill="1" applyBorder="1" applyAlignment="1">
      <alignment horizontal="center" vertical="center" wrapText="1"/>
    </xf>
    <xf numFmtId="0" fontId="4" fillId="70" borderId="46" xfId="0" applyFont="1" applyFill="1" applyBorder="1" applyAlignment="1">
      <alignment horizontal="left" vertical="center" wrapText="1"/>
    </xf>
    <xf numFmtId="0" fontId="4" fillId="70" borderId="46" xfId="0" applyFont="1" applyFill="1" applyBorder="1" applyAlignment="1">
      <alignment vertical="center" wrapText="1"/>
    </xf>
    <xf numFmtId="0" fontId="32" fillId="70" borderId="326" xfId="0" applyFont="1" applyFill="1" applyBorder="1"/>
    <xf numFmtId="0" fontId="32" fillId="70" borderId="327" xfId="0" applyFont="1" applyFill="1" applyBorder="1"/>
    <xf numFmtId="0" fontId="32" fillId="70" borderId="328" xfId="0" applyFont="1" applyFill="1" applyBorder="1"/>
    <xf numFmtId="0" fontId="32" fillId="70" borderId="148" xfId="0" applyFont="1" applyFill="1" applyBorder="1" applyAlignment="1">
      <alignment vertical="center"/>
    </xf>
    <xf numFmtId="0" fontId="4" fillId="70" borderId="140" xfId="0" applyFont="1" applyFill="1" applyBorder="1" applyAlignment="1">
      <alignment horizontal="left" vertical="center" wrapText="1"/>
    </xf>
    <xf numFmtId="44" fontId="0" fillId="47" borderId="140" xfId="0" applyNumberFormat="1" applyFill="1" applyBorder="1" applyAlignment="1">
      <alignment vertical="center" wrapText="1"/>
    </xf>
    <xf numFmtId="44" fontId="0" fillId="47" borderId="142" xfId="0" applyNumberFormat="1" applyFill="1" applyBorder="1" applyAlignment="1">
      <alignment vertical="center" wrapText="1"/>
    </xf>
    <xf numFmtId="0" fontId="16" fillId="0" borderId="262" xfId="0" applyFont="1" applyBorder="1" applyAlignment="1">
      <alignment vertical="center"/>
    </xf>
    <xf numFmtId="0" fontId="15" fillId="48" borderId="329" xfId="0" applyFont="1" applyFill="1" applyBorder="1" applyAlignment="1">
      <alignment vertical="center"/>
    </xf>
    <xf numFmtId="0" fontId="15" fillId="48" borderId="329" xfId="0" applyFont="1" applyFill="1" applyBorder="1" applyAlignment="1">
      <alignment horizontal="center" vertical="center" wrapText="1"/>
    </xf>
    <xf numFmtId="0" fontId="15" fillId="48" borderId="329" xfId="0" applyFont="1" applyFill="1" applyBorder="1" applyAlignment="1">
      <alignment horizontal="center" vertical="center"/>
    </xf>
    <xf numFmtId="0" fontId="16" fillId="6" borderId="329" xfId="0" applyFont="1" applyFill="1" applyBorder="1" applyAlignment="1" applyProtection="1">
      <alignment vertical="center" wrapText="1"/>
      <protection locked="0"/>
    </xf>
    <xf numFmtId="0" fontId="15" fillId="3" borderId="192" xfId="0" applyFont="1" applyFill="1" applyBorder="1" applyAlignment="1">
      <alignment horizontal="center" vertical="center"/>
    </xf>
    <xf numFmtId="0" fontId="15" fillId="3" borderId="184" xfId="0" applyFont="1" applyFill="1" applyBorder="1" applyAlignment="1">
      <alignment horizontal="center" vertical="center"/>
    </xf>
    <xf numFmtId="0" fontId="15" fillId="3" borderId="189" xfId="0" applyFont="1" applyFill="1" applyBorder="1" applyAlignment="1">
      <alignment horizontal="center" vertical="center"/>
    </xf>
    <xf numFmtId="0" fontId="15" fillId="48" borderId="333" xfId="0" applyFont="1" applyFill="1" applyBorder="1" applyAlignment="1">
      <alignment vertical="center"/>
    </xf>
    <xf numFmtId="0" fontId="15" fillId="48" borderId="334" xfId="0" applyFont="1" applyFill="1" applyBorder="1" applyAlignment="1">
      <alignment horizontal="center" vertical="center"/>
    </xf>
    <xf numFmtId="0" fontId="16" fillId="6" borderId="333" xfId="0" applyFont="1" applyFill="1" applyBorder="1" applyAlignment="1" applyProtection="1">
      <alignment vertical="center" wrapText="1"/>
      <protection locked="0"/>
    </xf>
    <xf numFmtId="0" fontId="16" fillId="6" borderId="334" xfId="0" applyFont="1" applyFill="1" applyBorder="1" applyAlignment="1" applyProtection="1">
      <alignment horizontal="center" vertical="center" wrapText="1"/>
      <protection locked="0"/>
    </xf>
    <xf numFmtId="0" fontId="16" fillId="6" borderId="335" xfId="0" applyFont="1" applyFill="1" applyBorder="1" applyAlignment="1" applyProtection="1">
      <alignment vertical="center" wrapText="1"/>
      <protection locked="0"/>
    </xf>
    <xf numFmtId="0" fontId="16" fillId="6" borderId="336" xfId="0" applyFont="1" applyFill="1" applyBorder="1" applyAlignment="1" applyProtection="1">
      <alignment vertical="center" wrapText="1"/>
      <protection locked="0"/>
    </xf>
    <xf numFmtId="0" fontId="16" fillId="6" borderId="307" xfId="0" applyFont="1" applyFill="1" applyBorder="1" applyAlignment="1" applyProtection="1">
      <alignment horizontal="center" vertical="center" wrapText="1"/>
      <protection locked="0"/>
    </xf>
    <xf numFmtId="0" fontId="0" fillId="74" borderId="46" xfId="0" applyFill="1" applyBorder="1"/>
    <xf numFmtId="44" fontId="16" fillId="76" borderId="80" xfId="5" applyFont="1" applyFill="1" applyBorder="1">
      <alignment vertical="center" wrapText="1"/>
    </xf>
    <xf numFmtId="0" fontId="0" fillId="0" borderId="0" xfId="0" applyFill="1" applyAlignment="1">
      <alignment horizontal="left"/>
    </xf>
    <xf numFmtId="0" fontId="12" fillId="33" borderId="80" xfId="0" applyFont="1" applyFill="1" applyBorder="1" applyAlignment="1">
      <alignment horizontal="center" vertical="center" wrapText="1"/>
    </xf>
    <xf numFmtId="0" fontId="24" fillId="5" borderId="78" xfId="0" applyFont="1" applyFill="1" applyBorder="1" applyAlignment="1">
      <alignment horizontal="center" vertical="center" wrapText="1"/>
    </xf>
    <xf numFmtId="0" fontId="7" fillId="49" borderId="78" xfId="0" applyFont="1" applyFill="1" applyBorder="1" applyAlignment="1">
      <alignment horizontal="center" vertical="center" wrapText="1"/>
    </xf>
    <xf numFmtId="0" fontId="30" fillId="33" borderId="148" xfId="0" applyFont="1" applyFill="1" applyBorder="1" applyAlignment="1">
      <alignment horizontal="center" vertical="center"/>
    </xf>
    <xf numFmtId="0" fontId="12" fillId="33" borderId="140" xfId="0" applyFont="1" applyFill="1" applyBorder="1" applyAlignment="1">
      <alignment horizontal="center" vertical="center" wrapText="1"/>
    </xf>
    <xf numFmtId="0" fontId="32" fillId="0" borderId="149" xfId="0" applyFont="1" applyBorder="1" applyAlignment="1">
      <alignment vertical="center"/>
    </xf>
    <xf numFmtId="0" fontId="32" fillId="0" borderId="99" xfId="0" applyFont="1" applyBorder="1" applyAlignment="1">
      <alignment vertical="center"/>
    </xf>
    <xf numFmtId="0" fontId="32" fillId="0" borderId="100" xfId="0" applyFont="1" applyBorder="1" applyAlignment="1">
      <alignment vertical="center"/>
    </xf>
    <xf numFmtId="0" fontId="53" fillId="16" borderId="316" xfId="0" applyFont="1" applyFill="1" applyBorder="1" applyAlignment="1">
      <alignment vertical="center"/>
    </xf>
    <xf numFmtId="44" fontId="16" fillId="76" borderId="1" xfId="5" applyFont="1" applyFill="1" applyBorder="1">
      <alignment vertical="center" wrapText="1"/>
    </xf>
    <xf numFmtId="0" fontId="10" fillId="0" borderId="68" xfId="0" applyFont="1" applyBorder="1" applyAlignment="1">
      <alignment horizontal="left" wrapText="1" indent="1"/>
    </xf>
    <xf numFmtId="0" fontId="16" fillId="0" borderId="68" xfId="0" applyFont="1" applyBorder="1" applyAlignment="1">
      <alignment horizontal="left" wrapText="1" indent="1"/>
    </xf>
    <xf numFmtId="0" fontId="16" fillId="0" borderId="68" xfId="0" applyFont="1" applyBorder="1" applyAlignment="1">
      <alignment horizontal="left" indent="1"/>
    </xf>
    <xf numFmtId="0" fontId="16" fillId="0" borderId="3" xfId="0" applyFont="1" applyBorder="1" applyAlignment="1">
      <alignment horizontal="left" wrapText="1" indent="1"/>
    </xf>
    <xf numFmtId="0" fontId="15" fillId="0" borderId="68" xfId="0" applyFont="1" applyBorder="1" applyAlignment="1"/>
    <xf numFmtId="0" fontId="28" fillId="0" borderId="68" xfId="0" applyFont="1" applyBorder="1"/>
    <xf numFmtId="0" fontId="15" fillId="0" borderId="68" xfId="0" applyFont="1" applyFill="1" applyBorder="1" applyAlignment="1"/>
    <xf numFmtId="0" fontId="35" fillId="0" borderId="68" xfId="0" applyFont="1" applyBorder="1" applyAlignment="1">
      <alignment horizontal="left" indent="2"/>
    </xf>
    <xf numFmtId="0" fontId="28" fillId="0" borderId="78" xfId="0" applyFont="1" applyFill="1" applyBorder="1" applyAlignment="1">
      <alignment horizontal="center" vertical="center" wrapText="1"/>
    </xf>
    <xf numFmtId="0" fontId="28" fillId="0" borderId="94" xfId="0" applyFont="1" applyFill="1" applyBorder="1" applyAlignment="1">
      <alignment horizontal="center" vertical="center" wrapText="1"/>
    </xf>
    <xf numFmtId="0" fontId="28" fillId="0" borderId="205" xfId="0" applyFont="1" applyFill="1" applyBorder="1" applyAlignment="1">
      <alignment horizontal="center" vertical="center" wrapText="1"/>
    </xf>
    <xf numFmtId="0" fontId="28" fillId="0" borderId="341" xfId="0" applyFont="1" applyBorder="1" applyAlignment="1">
      <alignment horizontal="center" vertical="center" wrapText="1"/>
    </xf>
    <xf numFmtId="0" fontId="0" fillId="0" borderId="0" xfId="0" applyAlignment="1">
      <alignment vertical="center" wrapText="1"/>
    </xf>
    <xf numFmtId="0" fontId="28" fillId="9" borderId="143" xfId="0" applyFont="1" applyFill="1" applyBorder="1" applyAlignment="1">
      <alignment vertical="top"/>
    </xf>
    <xf numFmtId="0" fontId="28" fillId="9" borderId="144" xfId="0" applyFont="1" applyFill="1" applyBorder="1" applyAlignment="1">
      <alignment vertical="top"/>
    </xf>
    <xf numFmtId="0" fontId="32" fillId="2" borderId="119" xfId="0" applyFont="1" applyFill="1" applyBorder="1" applyAlignment="1"/>
    <xf numFmtId="0" fontId="32" fillId="2" borderId="47" xfId="0" applyFont="1" applyFill="1" applyBorder="1" applyAlignment="1"/>
    <xf numFmtId="0" fontId="32" fillId="2" borderId="120" xfId="0" applyFont="1" applyFill="1" applyBorder="1" applyAlignment="1"/>
    <xf numFmtId="0" fontId="19" fillId="0" borderId="0" xfId="0" applyFont="1" applyAlignment="1">
      <alignment vertical="center" wrapText="1"/>
    </xf>
    <xf numFmtId="0" fontId="17" fillId="0" borderId="94" xfId="0" applyFont="1" applyBorder="1" applyAlignment="1">
      <alignment vertical="center" wrapText="1"/>
    </xf>
    <xf numFmtId="0" fontId="4" fillId="0" borderId="0" xfId="0" applyFont="1" applyBorder="1"/>
    <xf numFmtId="0" fontId="14" fillId="0" borderId="0" xfId="0" applyFont="1"/>
    <xf numFmtId="0" fontId="24" fillId="5" borderId="218" xfId="0" applyFont="1" applyFill="1" applyBorder="1" applyAlignment="1">
      <alignment horizontal="center" vertical="center" wrapText="1"/>
    </xf>
    <xf numFmtId="0" fontId="24" fillId="38" borderId="0" xfId="0" applyFont="1" applyFill="1" applyBorder="1" applyAlignment="1">
      <alignment horizontal="center" vertical="center" wrapText="1"/>
    </xf>
    <xf numFmtId="0" fontId="12" fillId="33" borderId="337" xfId="0" applyFont="1" applyFill="1" applyBorder="1" applyAlignment="1">
      <alignment horizontal="center" vertical="center" wrapText="1"/>
    </xf>
    <xf numFmtId="0" fontId="0" fillId="43" borderId="78" xfId="0" applyFont="1" applyFill="1" applyBorder="1" applyAlignment="1"/>
    <xf numFmtId="0" fontId="28" fillId="5" borderId="70" xfId="0" applyFont="1" applyFill="1" applyBorder="1" applyAlignment="1">
      <alignment wrapText="1"/>
    </xf>
    <xf numFmtId="0" fontId="10" fillId="0" borderId="0" xfId="0" applyFont="1" applyAlignment="1">
      <alignment wrapText="1"/>
    </xf>
    <xf numFmtId="0" fontId="43" fillId="0" borderId="0" xfId="0" applyFont="1" applyAlignment="1">
      <alignment wrapText="1"/>
    </xf>
    <xf numFmtId="0" fontId="30" fillId="0" borderId="80" xfId="0" applyFont="1" applyBorder="1" applyAlignment="1">
      <alignment horizontal="center" vertical="center"/>
    </xf>
    <xf numFmtId="0" fontId="5" fillId="49" borderId="57" xfId="0" applyFont="1" applyFill="1" applyBorder="1"/>
    <xf numFmtId="0" fontId="5" fillId="49" borderId="57" xfId="0" applyFont="1" applyFill="1" applyBorder="1" applyAlignment="1">
      <alignment wrapText="1"/>
    </xf>
    <xf numFmtId="0" fontId="53" fillId="49" borderId="65" xfId="0" applyFont="1" applyFill="1" applyBorder="1" applyAlignment="1">
      <alignment horizontal="left" vertical="center"/>
    </xf>
    <xf numFmtId="0" fontId="32" fillId="0" borderId="81" xfId="0" applyFont="1" applyBorder="1" applyAlignment="1">
      <alignment vertical="center"/>
    </xf>
    <xf numFmtId="0" fontId="35" fillId="0" borderId="0" xfId="0" applyFont="1" applyAlignment="1">
      <alignment horizontal="center" vertical="center"/>
    </xf>
    <xf numFmtId="0" fontId="28" fillId="5" borderId="70" xfId="0" applyFont="1" applyFill="1" applyBorder="1" applyAlignment="1">
      <alignment horizontal="center" vertical="center"/>
    </xf>
    <xf numFmtId="0" fontId="0" fillId="5" borderId="70" xfId="0" applyFill="1" applyBorder="1" applyAlignment="1">
      <alignment horizontal="center" vertical="center"/>
    </xf>
    <xf numFmtId="0" fontId="44" fillId="5" borderId="57" xfId="0" applyFont="1" applyFill="1" applyBorder="1" applyAlignment="1">
      <alignment horizontal="center" vertical="center"/>
    </xf>
    <xf numFmtId="0" fontId="10" fillId="0" borderId="0" xfId="0" applyFont="1" applyAlignment="1">
      <alignment horizontal="center" vertical="center"/>
    </xf>
    <xf numFmtId="0" fontId="10" fillId="5" borderId="70" xfId="0" applyFont="1" applyFill="1" applyBorder="1" applyAlignment="1">
      <alignment horizontal="center" vertical="center"/>
    </xf>
    <xf numFmtId="0" fontId="44" fillId="5" borderId="89" xfId="0" applyFont="1" applyFill="1" applyBorder="1" applyAlignment="1">
      <alignment horizontal="center" vertical="center"/>
    </xf>
    <xf numFmtId="0" fontId="5" fillId="49" borderId="57" xfId="0" applyFont="1" applyFill="1" applyBorder="1" applyAlignment="1">
      <alignment horizontal="center" vertical="center"/>
    </xf>
    <xf numFmtId="0" fontId="5" fillId="49" borderId="104" xfId="0" applyFont="1" applyFill="1" applyBorder="1"/>
    <xf numFmtId="0" fontId="53" fillId="10" borderId="0" xfId="0" applyFont="1" applyFill="1" applyBorder="1" applyAlignment="1">
      <alignment vertical="top"/>
    </xf>
    <xf numFmtId="0" fontId="53" fillId="10" borderId="0" xfId="0" applyFont="1" applyFill="1" applyBorder="1"/>
    <xf numFmtId="0" fontId="53" fillId="10" borderId="0" xfId="0" applyFont="1" applyFill="1" applyBorder="1" applyAlignment="1">
      <alignment horizontal="center" vertical="center"/>
    </xf>
    <xf numFmtId="0" fontId="53" fillId="10" borderId="98" xfId="0" applyFont="1" applyFill="1" applyBorder="1"/>
    <xf numFmtId="0" fontId="5" fillId="49" borderId="0" xfId="0" applyFont="1" applyFill="1" applyBorder="1"/>
    <xf numFmtId="0" fontId="53" fillId="10" borderId="78" xfId="0" applyFont="1" applyFill="1" applyBorder="1"/>
    <xf numFmtId="0" fontId="53" fillId="10" borderId="0" xfId="0" applyFont="1" applyFill="1" applyBorder="1" applyAlignment="1">
      <alignment wrapText="1"/>
    </xf>
    <xf numFmtId="0" fontId="55" fillId="49" borderId="0" xfId="0" applyFont="1" applyFill="1" applyBorder="1"/>
    <xf numFmtId="0" fontId="53" fillId="49" borderId="0" xfId="0" applyFont="1" applyFill="1" applyBorder="1"/>
    <xf numFmtId="0" fontId="53" fillId="49" borderId="78" xfId="0" applyFont="1" applyFill="1" applyBorder="1"/>
    <xf numFmtId="0" fontId="55" fillId="49" borderId="0" xfId="0" applyFont="1" applyFill="1" applyBorder="1" applyAlignment="1">
      <alignment wrapText="1"/>
    </xf>
    <xf numFmtId="0" fontId="55" fillId="10" borderId="0" xfId="0" applyFont="1" applyFill="1" applyBorder="1"/>
    <xf numFmtId="0" fontId="56" fillId="0" borderId="46" xfId="0" applyFont="1" applyBorder="1" applyAlignment="1">
      <alignment horizontal="center" vertical="center" wrapText="1"/>
    </xf>
    <xf numFmtId="0" fontId="53" fillId="0" borderId="46" xfId="0" applyFont="1" applyBorder="1" applyAlignment="1">
      <alignment horizontal="center" vertical="center" wrapText="1"/>
    </xf>
    <xf numFmtId="0" fontId="24" fillId="5" borderId="65" xfId="3" applyFont="1" applyFill="1" applyBorder="1" applyAlignment="1">
      <alignment horizontal="left"/>
    </xf>
    <xf numFmtId="0" fontId="8" fillId="5" borderId="57" xfId="3" applyFill="1" applyBorder="1" applyAlignment="1">
      <alignment horizontal="center" wrapText="1"/>
    </xf>
    <xf numFmtId="0" fontId="8" fillId="5" borderId="57" xfId="3" applyFill="1" applyBorder="1" applyAlignment="1">
      <alignment horizontal="center" vertical="center" wrapText="1"/>
    </xf>
    <xf numFmtId="0" fontId="27" fillId="5" borderId="57" xfId="0" applyFont="1" applyFill="1" applyBorder="1"/>
    <xf numFmtId="0" fontId="27" fillId="5" borderId="57" xfId="0" applyFont="1" applyFill="1" applyBorder="1" applyAlignment="1">
      <alignment wrapText="1"/>
    </xf>
    <xf numFmtId="0" fontId="0" fillId="5" borderId="57" xfId="0" applyFill="1" applyBorder="1"/>
    <xf numFmtId="0" fontId="0" fillId="5" borderId="57" xfId="0" applyFill="1" applyBorder="1" applyAlignment="1">
      <alignment wrapText="1"/>
    </xf>
    <xf numFmtId="0" fontId="0" fillId="52" borderId="57" xfId="0" applyFill="1" applyBorder="1"/>
    <xf numFmtId="0" fontId="0" fillId="52" borderId="345" xfId="0" applyFill="1" applyBorder="1"/>
    <xf numFmtId="0" fontId="48" fillId="33" borderId="346" xfId="0" applyFont="1" applyFill="1" applyBorder="1" applyAlignment="1">
      <alignment horizontal="left" vertical="center" wrapText="1"/>
    </xf>
    <xf numFmtId="44" fontId="27" fillId="44" borderId="122" xfId="0" applyNumberFormat="1" applyFont="1" applyFill="1" applyBorder="1" applyAlignment="1">
      <alignment horizontal="center" vertical="center" wrapText="1"/>
    </xf>
    <xf numFmtId="0" fontId="49" fillId="33" borderId="79" xfId="0" applyFont="1" applyFill="1" applyBorder="1" applyAlignment="1">
      <alignment horizontal="center" vertical="center" wrapText="1"/>
    </xf>
    <xf numFmtId="0" fontId="49" fillId="33" borderId="353" xfId="0" applyFont="1" applyFill="1" applyBorder="1" applyAlignment="1">
      <alignment horizontal="center" vertical="center" wrapText="1"/>
    </xf>
    <xf numFmtId="0" fontId="28" fillId="0" borderId="46" xfId="0" applyFont="1" applyBorder="1" applyAlignment="1">
      <alignment horizontal="center" vertical="center" wrapText="1"/>
    </xf>
    <xf numFmtId="0" fontId="28" fillId="21" borderId="46" xfId="0" applyFont="1" applyFill="1" applyBorder="1" applyAlignment="1">
      <alignment horizontal="center" vertical="center" wrapText="1"/>
    </xf>
    <xf numFmtId="0" fontId="32" fillId="0" borderId="46" xfId="0" applyFont="1" applyBorder="1" applyAlignment="1">
      <alignment horizontal="center" vertical="center"/>
    </xf>
    <xf numFmtId="0" fontId="15" fillId="0" borderId="46" xfId="0" applyFont="1" applyBorder="1" applyAlignment="1">
      <alignment horizontal="center" vertical="center" wrapText="1"/>
    </xf>
    <xf numFmtId="49" fontId="53" fillId="0" borderId="46" xfId="0" applyNumberFormat="1" applyFont="1" applyBorder="1" applyAlignment="1">
      <alignment horizontal="center" vertical="center" wrapText="1"/>
    </xf>
    <xf numFmtId="0" fontId="30" fillId="0" borderId="46" xfId="0" applyFont="1" applyBorder="1" applyAlignment="1">
      <alignment horizontal="center" vertical="center" wrapText="1"/>
    </xf>
    <xf numFmtId="44" fontId="35" fillId="54" borderId="95" xfId="0" applyNumberFormat="1" applyFont="1" applyFill="1" applyBorder="1" applyAlignment="1">
      <alignment horizontal="center" vertical="center" wrapText="1"/>
    </xf>
    <xf numFmtId="44" fontId="35" fillId="54" borderId="354" xfId="0" applyNumberFormat="1" applyFont="1" applyFill="1" applyBorder="1" applyAlignment="1">
      <alignment horizontal="center" vertical="center" wrapText="1"/>
    </xf>
    <xf numFmtId="44" fontId="35" fillId="54" borderId="355" xfId="0" applyNumberFormat="1" applyFont="1" applyFill="1" applyBorder="1" applyAlignment="1">
      <alignment horizontal="center" vertical="center" wrapText="1"/>
    </xf>
    <xf numFmtId="0" fontId="30" fillId="0" borderId="59" xfId="0" applyFont="1" applyBorder="1" applyAlignment="1">
      <alignment horizontal="center" vertical="center" wrapText="1"/>
    </xf>
    <xf numFmtId="0" fontId="28" fillId="0" borderId="60" xfId="0" applyFont="1" applyBorder="1" applyAlignment="1">
      <alignment horizontal="center" vertical="center" wrapText="1"/>
    </xf>
    <xf numFmtId="0" fontId="28" fillId="0" borderId="356" xfId="0" applyFont="1" applyBorder="1" applyAlignment="1">
      <alignment horizontal="center" vertical="center" wrapText="1"/>
    </xf>
    <xf numFmtId="0" fontId="28" fillId="0" borderId="182" xfId="0" applyFont="1" applyBorder="1" applyAlignment="1">
      <alignment horizontal="center" vertical="center" wrapText="1"/>
    </xf>
    <xf numFmtId="0" fontId="30" fillId="0" borderId="357" xfId="0" applyFont="1" applyBorder="1" applyAlignment="1">
      <alignment horizontal="center" vertical="center" wrapText="1"/>
    </xf>
    <xf numFmtId="0" fontId="30" fillId="0" borderId="80" xfId="0" applyFont="1" applyBorder="1" applyAlignment="1">
      <alignment horizontal="center" vertical="center" wrapText="1"/>
    </xf>
    <xf numFmtId="0" fontId="30" fillId="0" borderId="68" xfId="0" applyFont="1" applyBorder="1" applyAlignment="1">
      <alignment horizontal="center" vertical="center" wrapText="1"/>
    </xf>
    <xf numFmtId="0" fontId="0" fillId="5" borderId="69" xfId="0" applyFill="1" applyBorder="1"/>
    <xf numFmtId="0" fontId="0" fillId="5" borderId="71" xfId="0" applyFill="1" applyBorder="1"/>
    <xf numFmtId="0" fontId="0" fillId="5" borderId="0" xfId="0" applyFill="1" applyBorder="1"/>
    <xf numFmtId="0" fontId="10" fillId="5" borderId="0" xfId="0" applyFont="1" applyFill="1" applyBorder="1"/>
    <xf numFmtId="0" fontId="10" fillId="5" borderId="0" xfId="0" applyFont="1" applyFill="1" applyBorder="1" applyAlignment="1">
      <alignment horizontal="center" vertical="center"/>
    </xf>
    <xf numFmtId="0" fontId="44" fillId="5" borderId="359" xfId="0" applyFont="1" applyFill="1" applyBorder="1"/>
    <xf numFmtId="0" fontId="32" fillId="0" borderId="360" xfId="0" applyFont="1" applyBorder="1" applyAlignment="1">
      <alignment horizontal="center" vertical="center" wrapText="1"/>
    </xf>
    <xf numFmtId="0" fontId="43" fillId="0" borderId="80" xfId="0" applyFont="1" applyBorder="1" applyAlignment="1">
      <alignment vertical="center" wrapText="1"/>
    </xf>
    <xf numFmtId="44" fontId="16" fillId="39" borderId="206" xfId="0" applyNumberFormat="1" applyFont="1" applyFill="1" applyBorder="1" applyAlignment="1">
      <alignment horizontal="center" vertical="center" wrapText="1"/>
    </xf>
    <xf numFmtId="0" fontId="28" fillId="0" borderId="233" xfId="0" applyFont="1" applyBorder="1" applyAlignment="1">
      <alignment horizontal="center" vertical="center" wrapText="1"/>
    </xf>
    <xf numFmtId="0" fontId="28" fillId="0" borderId="71" xfId="0" applyFont="1" applyBorder="1" applyAlignment="1">
      <alignment horizontal="center" vertical="center" wrapText="1"/>
    </xf>
    <xf numFmtId="0" fontId="43" fillId="0" borderId="364" xfId="0" applyFont="1" applyBorder="1" applyAlignment="1">
      <alignment vertical="center"/>
    </xf>
    <xf numFmtId="0" fontId="28" fillId="0" borderId="365" xfId="0" applyFont="1" applyBorder="1" applyAlignment="1">
      <alignment horizontal="center" vertical="center" wrapText="1"/>
    </xf>
    <xf numFmtId="44" fontId="30" fillId="39" borderId="185" xfId="0" applyNumberFormat="1" applyFont="1" applyFill="1" applyBorder="1" applyAlignment="1">
      <alignment horizontal="center" vertical="center" wrapText="1"/>
    </xf>
    <xf numFmtId="44" fontId="30" fillId="39" borderId="187" xfId="0" applyNumberFormat="1" applyFont="1" applyFill="1" applyBorder="1" applyAlignment="1">
      <alignment horizontal="center" vertical="center" wrapText="1"/>
    </xf>
    <xf numFmtId="44" fontId="30" fillId="39" borderId="361" xfId="0" applyNumberFormat="1" applyFont="1" applyFill="1" applyBorder="1" applyAlignment="1">
      <alignment horizontal="center" vertical="center" wrapText="1"/>
    </xf>
    <xf numFmtId="0" fontId="28" fillId="0" borderId="103" xfId="0" applyFont="1" applyBorder="1" applyAlignment="1">
      <alignment horizontal="center" vertical="center" wrapText="1"/>
    </xf>
    <xf numFmtId="0" fontId="91" fillId="0" borderId="96" xfId="0" applyFont="1" applyBorder="1" applyAlignment="1">
      <alignment horizontal="center" vertical="center" wrapText="1"/>
    </xf>
    <xf numFmtId="44" fontId="16" fillId="56" borderId="3" xfId="0" applyNumberFormat="1" applyFont="1" applyFill="1" applyBorder="1" applyAlignment="1">
      <alignment horizontal="center" vertical="center" wrapText="1"/>
    </xf>
    <xf numFmtId="44" fontId="16" fillId="57" borderId="147" xfId="0" applyNumberFormat="1" applyFont="1" applyFill="1" applyBorder="1" applyAlignment="1">
      <alignment horizontal="center" vertical="center" wrapText="1"/>
    </xf>
    <xf numFmtId="0" fontId="15" fillId="0" borderId="68" xfId="0" applyFont="1" applyBorder="1" applyAlignment="1">
      <alignment horizontal="center" vertical="center" wrapText="1"/>
    </xf>
    <xf numFmtId="0" fontId="83" fillId="16" borderId="148" xfId="0" applyFont="1" applyFill="1" applyBorder="1" applyAlignment="1">
      <alignment vertical="center"/>
    </xf>
    <xf numFmtId="0" fontId="53" fillId="0" borderId="46" xfId="0" applyFont="1" applyFill="1" applyBorder="1" applyAlignment="1">
      <alignment horizontal="center" vertical="center" wrapText="1"/>
    </xf>
    <xf numFmtId="0" fontId="53" fillId="0" borderId="46" xfId="0" applyFont="1" applyFill="1" applyBorder="1" applyAlignment="1">
      <alignment vertical="center" wrapText="1"/>
    </xf>
    <xf numFmtId="0" fontId="53" fillId="10" borderId="78" xfId="0" applyFont="1" applyFill="1" applyBorder="1" applyAlignment="1">
      <alignment wrapText="1"/>
    </xf>
    <xf numFmtId="0" fontId="56" fillId="3" borderId="46" xfId="0" applyFont="1" applyFill="1" applyBorder="1" applyAlignment="1">
      <alignment horizontal="center" vertical="center" wrapText="1"/>
    </xf>
    <xf numFmtId="0" fontId="62" fillId="0" borderId="46" xfId="0" applyFont="1" applyBorder="1" applyAlignment="1">
      <alignment horizontal="center" vertical="center" wrapText="1"/>
    </xf>
    <xf numFmtId="0" fontId="15" fillId="48" borderId="184" xfId="0" applyFont="1" applyFill="1" applyBorder="1" applyAlignment="1">
      <alignment horizontal="center" vertical="center" wrapText="1"/>
    </xf>
    <xf numFmtId="0" fontId="53" fillId="0" borderId="46" xfId="0" applyFont="1" applyBorder="1" applyAlignment="1">
      <alignment vertical="center" wrapText="1"/>
    </xf>
    <xf numFmtId="0" fontId="15" fillId="48" borderId="241" xfId="0" applyFont="1" applyFill="1" applyBorder="1" applyAlignment="1">
      <alignment horizontal="center" vertical="center" wrapText="1"/>
    </xf>
    <xf numFmtId="0" fontId="15" fillId="3" borderId="0" xfId="0" applyFont="1" applyFill="1" applyAlignment="1">
      <alignment horizontal="center" vertical="center"/>
    </xf>
    <xf numFmtId="44" fontId="92" fillId="79" borderId="321" xfId="1" applyFont="1" applyFill="1" applyBorder="1"/>
    <xf numFmtId="0" fontId="62" fillId="16" borderId="316" xfId="0" applyFont="1" applyFill="1" applyBorder="1" applyAlignment="1">
      <alignment vertical="center"/>
    </xf>
    <xf numFmtId="0" fontId="55" fillId="49" borderId="94" xfId="0" applyFont="1" applyFill="1" applyBorder="1"/>
    <xf numFmtId="0" fontId="4" fillId="5" borderId="78" xfId="0" applyFont="1" applyFill="1" applyBorder="1"/>
    <xf numFmtId="0" fontId="62" fillId="16" borderId="370" xfId="0" applyFont="1" applyFill="1" applyBorder="1" applyAlignment="1">
      <alignment vertical="center" wrapText="1"/>
    </xf>
    <xf numFmtId="44" fontId="92" fillId="79" borderId="374" xfId="1" applyFont="1" applyFill="1" applyBorder="1"/>
    <xf numFmtId="0" fontId="17" fillId="0" borderId="0" xfId="0" applyFont="1" applyBorder="1" applyAlignment="1">
      <alignment vertical="center" wrapText="1"/>
    </xf>
    <xf numFmtId="0" fontId="10" fillId="0" borderId="0" xfId="0" applyFont="1" applyBorder="1" applyAlignment="1">
      <alignment horizontal="left" vertical="center" wrapText="1"/>
    </xf>
    <xf numFmtId="0" fontId="16" fillId="0" borderId="244" xfId="0" applyFont="1" applyFill="1" applyBorder="1" applyAlignment="1">
      <alignment horizontal="left" vertical="center" wrapText="1"/>
    </xf>
    <xf numFmtId="164" fontId="36" fillId="0" borderId="244" xfId="1" applyNumberFormat="1" applyFont="1" applyFill="1" applyBorder="1" applyAlignment="1">
      <alignment vertical="center" wrapText="1"/>
    </xf>
    <xf numFmtId="164" fontId="38" fillId="0" borderId="244" xfId="1" applyNumberFormat="1" applyFont="1" applyFill="1" applyBorder="1" applyAlignment="1">
      <alignment vertical="center" wrapText="1"/>
    </xf>
    <xf numFmtId="0" fontId="15" fillId="0" borderId="0" xfId="0" applyFont="1" applyFill="1" applyAlignment="1">
      <alignment vertical="center" wrapText="1"/>
    </xf>
    <xf numFmtId="0" fontId="16" fillId="0" borderId="0" xfId="0" applyFont="1" applyFill="1" applyAlignment="1">
      <alignment vertical="center"/>
    </xf>
    <xf numFmtId="0" fontId="16" fillId="0" borderId="0" xfId="0" applyFont="1" applyFill="1" applyBorder="1" applyAlignment="1">
      <alignment vertical="center" wrapText="1"/>
    </xf>
    <xf numFmtId="0" fontId="28" fillId="0" borderId="80" xfId="0" applyFont="1" applyBorder="1" applyAlignment="1">
      <alignment horizontal="center" vertical="center" wrapText="1"/>
    </xf>
    <xf numFmtId="0" fontId="0" fillId="0" borderId="0" xfId="0" applyBorder="1" applyAlignment="1">
      <alignment vertical="center" wrapText="1"/>
    </xf>
    <xf numFmtId="0" fontId="0" fillId="0" borderId="0" xfId="0" applyBorder="1"/>
    <xf numFmtId="0" fontId="0" fillId="0" borderId="0" xfId="0" applyBorder="1" applyAlignment="1">
      <alignment wrapText="1"/>
    </xf>
    <xf numFmtId="0" fontId="27" fillId="0" borderId="0" xfId="0" applyFont="1" applyBorder="1"/>
    <xf numFmtId="0" fontId="4" fillId="0" borderId="0" xfId="0" applyFont="1" applyBorder="1" applyAlignment="1">
      <alignment vertical="center" wrapText="1"/>
    </xf>
    <xf numFmtId="0" fontId="94" fillId="0" borderId="0" xfId="3" applyFont="1" applyBorder="1" applyAlignment="1">
      <alignment wrapText="1"/>
    </xf>
    <xf numFmtId="0" fontId="27" fillId="0" borderId="78" xfId="0" applyFont="1" applyBorder="1" applyAlignment="1">
      <alignment wrapText="1"/>
    </xf>
    <xf numFmtId="0" fontId="27" fillId="24" borderId="94" xfId="0" applyFont="1" applyFill="1" applyBorder="1" applyAlignment="1">
      <alignment horizontal="left" vertical="center" wrapText="1"/>
    </xf>
    <xf numFmtId="0" fontId="25" fillId="0" borderId="94" xfId="0" applyFont="1" applyBorder="1" applyAlignment="1">
      <alignment horizontal="left" vertical="center" wrapText="1"/>
    </xf>
    <xf numFmtId="0" fontId="0" fillId="0" borderId="78" xfId="0" applyBorder="1" applyAlignment="1">
      <alignment vertical="center" wrapText="1"/>
    </xf>
    <xf numFmtId="0" fontId="17" fillId="24" borderId="78" xfId="0" applyFont="1" applyFill="1" applyBorder="1" applyAlignment="1">
      <alignment vertical="center" wrapText="1"/>
    </xf>
    <xf numFmtId="0" fontId="0" fillId="0" borderId="78" xfId="0" applyBorder="1" applyAlignment="1">
      <alignment wrapText="1"/>
    </xf>
    <xf numFmtId="0" fontId="17" fillId="0" borderId="78" xfId="0" applyFont="1" applyBorder="1" applyAlignment="1">
      <alignment horizontal="left" vertical="center" wrapText="1"/>
    </xf>
    <xf numFmtId="0" fontId="17" fillId="0" borderId="78" xfId="0" applyFont="1" applyBorder="1" applyAlignment="1">
      <alignment horizontal="left" vertical="top" wrapText="1"/>
    </xf>
    <xf numFmtId="0" fontId="27" fillId="0" borderId="78" xfId="0" applyFont="1" applyBorder="1" applyAlignment="1">
      <alignment horizontal="left" vertical="center" wrapText="1"/>
    </xf>
    <xf numFmtId="0" fontId="17" fillId="0" borderId="78" xfId="0" applyFont="1" applyFill="1" applyBorder="1" applyAlignment="1">
      <alignment horizontal="left" vertical="center" wrapText="1"/>
    </xf>
    <xf numFmtId="0" fontId="10" fillId="0" borderId="78" xfId="0" applyFont="1" applyBorder="1" applyAlignment="1">
      <alignment horizontal="left" vertical="center"/>
    </xf>
    <xf numFmtId="0" fontId="55" fillId="0" borderId="78" xfId="0" applyFont="1" applyBorder="1" applyAlignment="1">
      <alignment horizontal="left" vertical="center" wrapText="1"/>
    </xf>
    <xf numFmtId="0" fontId="16" fillId="0" borderId="94" xfId="0" applyFont="1" applyBorder="1" applyAlignment="1">
      <alignment vertical="center" wrapText="1"/>
    </xf>
    <xf numFmtId="0" fontId="0" fillId="0" borderId="79" xfId="0" applyBorder="1" applyAlignment="1">
      <alignment vertical="center" wrapText="1"/>
    </xf>
    <xf numFmtId="0" fontId="25" fillId="0" borderId="58" xfId="0" applyFont="1" applyBorder="1" applyAlignment="1">
      <alignment wrapText="1"/>
    </xf>
    <xf numFmtId="0" fontId="25" fillId="0" borderId="94" xfId="0" applyFont="1" applyFill="1" applyBorder="1" applyAlignment="1">
      <alignment horizontal="left" vertical="center" wrapText="1"/>
    </xf>
    <xf numFmtId="0" fontId="27" fillId="0" borderId="78" xfId="0" applyFont="1" applyFill="1" applyBorder="1" applyAlignment="1">
      <alignment horizontal="left" vertical="center" wrapText="1"/>
    </xf>
    <xf numFmtId="0" fontId="25" fillId="0" borderId="78" xfId="0" applyFont="1" applyFill="1" applyBorder="1" applyAlignment="1">
      <alignment horizontal="left" vertical="center" wrapText="1"/>
    </xf>
    <xf numFmtId="0" fontId="0" fillId="0" borderId="0" xfId="0" applyFill="1" applyBorder="1" applyAlignment="1">
      <alignment wrapText="1"/>
    </xf>
    <xf numFmtId="0" fontId="27" fillId="0" borderId="0" xfId="0" applyFont="1" applyFill="1" applyBorder="1"/>
    <xf numFmtId="0" fontId="55" fillId="0" borderId="78" xfId="0" applyFont="1" applyFill="1" applyBorder="1" applyAlignment="1">
      <alignment horizontal="left" vertical="center" wrapText="1"/>
    </xf>
    <xf numFmtId="0" fontId="16" fillId="0" borderId="78" xfId="0" applyFont="1" applyFill="1" applyBorder="1" applyAlignment="1">
      <alignment horizontal="left" vertical="center" wrapText="1"/>
    </xf>
    <xf numFmtId="0" fontId="15" fillId="69" borderId="80" xfId="0" applyFont="1" applyFill="1" applyBorder="1" applyAlignment="1" applyProtection="1">
      <alignment vertical="center"/>
      <protection locked="0"/>
    </xf>
    <xf numFmtId="14" fontId="15" fillId="69" borderId="80" xfId="0" applyNumberFormat="1" applyFont="1" applyFill="1" applyBorder="1" applyAlignment="1" applyProtection="1">
      <alignment vertical="center"/>
      <protection locked="0"/>
    </xf>
    <xf numFmtId="14" fontId="15" fillId="69" borderId="80" xfId="0" applyNumberFormat="1" applyFont="1" applyFill="1" applyBorder="1" applyAlignment="1" applyProtection="1">
      <alignment vertical="center" wrapText="1"/>
      <protection locked="0"/>
    </xf>
    <xf numFmtId="0" fontId="15" fillId="69" borderId="80" xfId="0" applyFont="1" applyFill="1" applyBorder="1" applyAlignment="1" applyProtection="1">
      <alignment vertical="center" wrapText="1"/>
      <protection locked="0"/>
    </xf>
    <xf numFmtId="0" fontId="15" fillId="69" borderId="1" xfId="0" applyFont="1" applyFill="1" applyBorder="1" applyAlignment="1" applyProtection="1">
      <alignment vertical="center" wrapText="1"/>
      <protection locked="0"/>
    </xf>
    <xf numFmtId="0" fontId="28" fillId="30" borderId="337" xfId="0" applyFont="1" applyFill="1" applyBorder="1" applyAlignment="1" applyProtection="1">
      <alignment horizontal="center" vertical="top"/>
      <protection locked="0"/>
    </xf>
    <xf numFmtId="0" fontId="17" fillId="75" borderId="1" xfId="0" applyFont="1" applyFill="1" applyBorder="1" applyAlignment="1" applyProtection="1">
      <alignment vertical="top" wrapText="1"/>
      <protection locked="0"/>
    </xf>
    <xf numFmtId="0" fontId="17" fillId="30" borderId="136" xfId="0" applyFont="1" applyFill="1" applyBorder="1" applyAlignment="1" applyProtection="1">
      <alignment horizontal="center" vertical="top" wrapText="1"/>
      <protection locked="0"/>
    </xf>
    <xf numFmtId="49" fontId="17" fillId="30" borderId="97" xfId="0" applyNumberFormat="1" applyFont="1" applyFill="1" applyBorder="1" applyAlignment="1" applyProtection="1">
      <alignment horizontal="center" vertical="top" wrapText="1"/>
      <protection locked="0"/>
    </xf>
    <xf numFmtId="0" fontId="0" fillId="68" borderId="46" xfId="0" applyFont="1" applyFill="1" applyBorder="1" applyAlignment="1" applyProtection="1">
      <alignment vertical="center"/>
      <protection locked="0"/>
    </xf>
    <xf numFmtId="0" fontId="17" fillId="30" borderId="102" xfId="0" applyFont="1" applyFill="1" applyBorder="1" applyAlignment="1" applyProtection="1">
      <alignment horizontal="center" vertical="top" wrapText="1"/>
      <protection locked="0"/>
    </xf>
    <xf numFmtId="0" fontId="17" fillId="30" borderId="62" xfId="0" applyFont="1" applyFill="1" applyBorder="1" applyAlignment="1" applyProtection="1">
      <alignment horizontal="center" vertical="top" wrapText="1"/>
      <protection locked="0"/>
    </xf>
    <xf numFmtId="0" fontId="17" fillId="30" borderId="97" xfId="0" applyFont="1" applyFill="1" applyBorder="1" applyAlignment="1" applyProtection="1">
      <alignment horizontal="center" vertical="top"/>
      <protection locked="0"/>
    </xf>
    <xf numFmtId="0" fontId="17" fillId="30" borderId="136" xfId="0" applyFont="1" applyFill="1" applyBorder="1" applyAlignment="1" applyProtection="1">
      <alignment horizontal="center" vertical="top"/>
      <protection locked="0"/>
    </xf>
    <xf numFmtId="0" fontId="17" fillId="30" borderId="102" xfId="0" applyFont="1" applyFill="1" applyBorder="1" applyAlignment="1" applyProtection="1">
      <alignment horizontal="center" vertical="top"/>
      <protection locked="0"/>
    </xf>
    <xf numFmtId="49" fontId="17" fillId="30" borderId="62" xfId="0" applyNumberFormat="1" applyFont="1" applyFill="1" applyBorder="1" applyAlignment="1" applyProtection="1">
      <alignment horizontal="center" vertical="top" wrapText="1"/>
      <protection locked="0"/>
    </xf>
    <xf numFmtId="0" fontId="17" fillId="31" borderId="136" xfId="0" applyFont="1" applyFill="1" applyBorder="1" applyAlignment="1" applyProtection="1">
      <alignment horizontal="center" vertical="top" wrapText="1"/>
      <protection locked="0"/>
    </xf>
    <xf numFmtId="49" fontId="17" fillId="31" borderId="62" xfId="0" applyNumberFormat="1" applyFont="1" applyFill="1" applyBorder="1" applyAlignment="1" applyProtection="1">
      <alignment horizontal="center" vertical="top" wrapText="1"/>
      <protection locked="0"/>
    </xf>
    <xf numFmtId="0" fontId="17" fillId="31" borderId="62" xfId="0" applyFont="1" applyFill="1" applyBorder="1" applyAlignment="1" applyProtection="1">
      <alignment horizontal="center" vertical="top" wrapText="1"/>
      <protection locked="0"/>
    </xf>
    <xf numFmtId="0" fontId="17" fillId="31" borderId="137" xfId="0" applyFont="1" applyFill="1" applyBorder="1" applyAlignment="1" applyProtection="1">
      <alignment horizontal="center" vertical="top" wrapText="1"/>
      <protection locked="0"/>
    </xf>
    <xf numFmtId="49" fontId="17" fillId="31" borderId="138" xfId="0" applyNumberFormat="1" applyFont="1" applyFill="1" applyBorder="1" applyAlignment="1" applyProtection="1">
      <alignment horizontal="center" vertical="top" wrapText="1"/>
      <protection locked="0"/>
    </xf>
    <xf numFmtId="0" fontId="17" fillId="31" borderId="138" xfId="0" applyFont="1" applyFill="1" applyBorder="1" applyAlignment="1" applyProtection="1">
      <alignment horizontal="center" vertical="top" wrapText="1"/>
      <protection locked="0"/>
    </xf>
    <xf numFmtId="0" fontId="17" fillId="30" borderId="141" xfId="0" applyFont="1" applyFill="1" applyBorder="1" applyAlignment="1" applyProtection="1">
      <alignment horizontal="center" vertical="top"/>
      <protection locked="0"/>
    </xf>
    <xf numFmtId="0" fontId="17" fillId="30" borderId="137" xfId="0" applyFont="1" applyFill="1" applyBorder="1" applyAlignment="1" applyProtection="1">
      <alignment horizontal="center" vertical="top"/>
      <protection locked="0"/>
    </xf>
    <xf numFmtId="0" fontId="17" fillId="30" borderId="147" xfId="0" applyFont="1" applyFill="1" applyBorder="1" applyAlignment="1" applyProtection="1">
      <alignment horizontal="center" vertical="top"/>
      <protection locked="0"/>
    </xf>
    <xf numFmtId="0" fontId="17" fillId="31" borderId="95" xfId="0" applyFont="1" applyFill="1" applyBorder="1" applyAlignment="1" applyProtection="1">
      <alignment horizontal="center" vertical="top" wrapText="1"/>
      <protection locked="0"/>
    </xf>
    <xf numFmtId="0" fontId="17" fillId="31" borderId="101" xfId="0" applyFont="1" applyFill="1" applyBorder="1" applyAlignment="1" applyProtection="1">
      <alignment horizontal="center" vertical="top" wrapText="1"/>
      <protection locked="0"/>
    </xf>
    <xf numFmtId="0" fontId="17" fillId="30" borderId="101" xfId="0" applyFont="1" applyFill="1" applyBorder="1" applyAlignment="1" applyProtection="1">
      <alignment horizontal="center" vertical="top"/>
      <protection locked="0"/>
    </xf>
    <xf numFmtId="0" fontId="17" fillId="30" borderId="98" xfId="0" applyFont="1" applyFill="1" applyBorder="1" applyAlignment="1" applyProtection="1">
      <alignment horizontal="center" vertical="top"/>
      <protection locked="0"/>
    </xf>
    <xf numFmtId="0" fontId="17" fillId="30" borderId="151" xfId="0" applyFont="1" applyFill="1" applyBorder="1" applyAlignment="1" applyProtection="1">
      <alignment horizontal="center" vertical="top"/>
      <protection locked="0"/>
    </xf>
    <xf numFmtId="0" fontId="17" fillId="30" borderId="95" xfId="0" applyFont="1" applyFill="1" applyBorder="1" applyAlignment="1" applyProtection="1">
      <alignment horizontal="center" vertical="top"/>
      <protection locked="0"/>
    </xf>
    <xf numFmtId="0" fontId="17" fillId="30" borderId="62" xfId="0" applyFont="1" applyFill="1" applyBorder="1" applyAlignment="1" applyProtection="1">
      <alignment horizontal="center" vertical="top"/>
      <protection locked="0"/>
    </xf>
    <xf numFmtId="0" fontId="17" fillId="31" borderId="102" xfId="0" applyFont="1" applyFill="1" applyBorder="1" applyAlignment="1" applyProtection="1">
      <alignment horizontal="center" vertical="top" wrapText="1"/>
      <protection locked="0"/>
    </xf>
    <xf numFmtId="0" fontId="17" fillId="12" borderId="102" xfId="0" applyFont="1" applyFill="1" applyBorder="1" applyAlignment="1" applyProtection="1">
      <alignment horizontal="center" vertical="top"/>
      <protection locked="0"/>
    </xf>
    <xf numFmtId="0" fontId="17" fillId="12" borderId="62" xfId="0" applyFont="1" applyFill="1" applyBorder="1" applyAlignment="1" applyProtection="1">
      <alignment horizontal="center" vertical="top"/>
      <protection locked="0"/>
    </xf>
    <xf numFmtId="0" fontId="17" fillId="12" borderId="97" xfId="0" applyFont="1" applyFill="1" applyBorder="1" applyAlignment="1" applyProtection="1">
      <alignment horizontal="center" vertical="top" wrapText="1"/>
      <protection locked="0"/>
    </xf>
    <xf numFmtId="0" fontId="17" fillId="12" borderId="136" xfId="0" applyFont="1" applyFill="1" applyBorder="1" applyAlignment="1" applyProtection="1">
      <alignment horizontal="center" vertical="top"/>
      <protection locked="0"/>
    </xf>
    <xf numFmtId="0" fontId="17" fillId="12" borderId="97" xfId="0" applyFont="1" applyFill="1" applyBorder="1" applyAlignment="1" applyProtection="1">
      <alignment horizontal="center" vertical="top"/>
      <protection locked="0"/>
    </xf>
    <xf numFmtId="0" fontId="10" fillId="0" borderId="0" xfId="0" applyFont="1" applyProtection="1">
      <protection locked="0"/>
    </xf>
    <xf numFmtId="0" fontId="17" fillId="0" borderId="0" xfId="0" applyFont="1" applyAlignment="1" applyProtection="1">
      <alignment horizontal="center" vertical="top"/>
      <protection locked="0"/>
    </xf>
    <xf numFmtId="0" fontId="17" fillId="0" borderId="0" xfId="0" applyFont="1" applyAlignment="1" applyProtection="1">
      <alignment horizontal="center" vertical="top" wrapText="1"/>
      <protection locked="0"/>
    </xf>
    <xf numFmtId="0" fontId="16" fillId="0" borderId="0" xfId="0" applyFont="1" applyAlignment="1" applyProtection="1">
      <alignment vertical="center"/>
      <protection locked="0"/>
    </xf>
    <xf numFmtId="0" fontId="17" fillId="0" borderId="0" xfId="0" applyFont="1" applyAlignment="1" applyProtection="1">
      <alignment horizontal="center" vertical="center"/>
      <protection locked="0"/>
    </xf>
    <xf numFmtId="0" fontId="17" fillId="30" borderId="68" xfId="0" applyFont="1" applyFill="1" applyBorder="1" applyAlignment="1" applyProtection="1">
      <alignment horizontal="center" vertical="top" wrapText="1"/>
      <protection locked="0"/>
    </xf>
    <xf numFmtId="0" fontId="17" fillId="28" borderId="46" xfId="0" applyFont="1" applyFill="1" applyBorder="1" applyAlignment="1" applyProtection="1">
      <alignment horizontal="center" vertical="top"/>
      <protection locked="0"/>
    </xf>
    <xf numFmtId="0" fontId="17" fillId="30" borderId="46" xfId="0" applyFont="1" applyFill="1" applyBorder="1" applyAlignment="1" applyProtection="1">
      <alignment horizontal="center" vertical="top"/>
      <protection locked="0"/>
    </xf>
    <xf numFmtId="0" fontId="17" fillId="30" borderId="140" xfId="0" applyFont="1" applyFill="1" applyBorder="1" applyAlignment="1" applyProtection="1">
      <alignment horizontal="center" vertical="top" wrapText="1"/>
      <protection locked="0"/>
    </xf>
    <xf numFmtId="0" fontId="17" fillId="30" borderId="148" xfId="0" applyFont="1" applyFill="1" applyBorder="1" applyAlignment="1" applyProtection="1">
      <alignment horizontal="center" vertical="top" wrapText="1"/>
      <protection locked="0"/>
    </xf>
    <xf numFmtId="0" fontId="17" fillId="30" borderId="46" xfId="0" applyFont="1" applyFill="1" applyBorder="1" applyAlignment="1" applyProtection="1">
      <alignment horizontal="center" vertical="top" wrapText="1"/>
      <protection locked="0"/>
    </xf>
    <xf numFmtId="0" fontId="30" fillId="30" borderId="62" xfId="0" applyFont="1" applyFill="1" applyBorder="1" applyAlignment="1" applyProtection="1">
      <alignment horizontal="center" vertical="top"/>
      <protection locked="0"/>
    </xf>
    <xf numFmtId="0" fontId="30" fillId="30" borderId="62" xfId="0" applyFont="1" applyFill="1" applyBorder="1" applyAlignment="1" applyProtection="1">
      <alignment horizontal="center" vertical="top" wrapText="1"/>
      <protection locked="0"/>
    </xf>
    <xf numFmtId="0" fontId="30" fillId="31" borderId="62" xfId="0" applyFont="1" applyFill="1" applyBorder="1" applyAlignment="1" applyProtection="1">
      <alignment horizontal="center" vertical="top" wrapText="1"/>
      <protection locked="0"/>
    </xf>
    <xf numFmtId="0" fontId="17" fillId="12" borderId="3" xfId="0" applyFont="1" applyFill="1" applyBorder="1" applyAlignment="1" applyProtection="1">
      <alignment horizontal="center" vertical="top"/>
      <protection locked="0"/>
    </xf>
    <xf numFmtId="0" fontId="17" fillId="28" borderId="87" xfId="0" applyFont="1" applyFill="1" applyBorder="1" applyAlignment="1" applyProtection="1">
      <alignment horizontal="center" vertical="top"/>
      <protection locked="0"/>
    </xf>
    <xf numFmtId="0" fontId="17" fillId="12" borderId="87" xfId="0" applyFont="1" applyFill="1" applyBorder="1" applyAlignment="1" applyProtection="1">
      <alignment horizontal="center" vertical="top"/>
      <protection locked="0"/>
    </xf>
    <xf numFmtId="0" fontId="17" fillId="12" borderId="203" xfId="0" applyFont="1" applyFill="1" applyBorder="1" applyAlignment="1" applyProtection="1">
      <alignment horizontal="center" vertical="top" wrapText="1"/>
      <protection locked="0"/>
    </xf>
    <xf numFmtId="0" fontId="17" fillId="12" borderId="150" xfId="0" applyFont="1" applyFill="1" applyBorder="1" applyAlignment="1" applyProtection="1">
      <alignment horizontal="center" vertical="top"/>
      <protection locked="0"/>
    </xf>
    <xf numFmtId="0" fontId="10" fillId="7" borderId="68" xfId="0" applyFont="1" applyFill="1" applyBorder="1" applyAlignment="1" applyProtection="1">
      <alignment horizontal="center" vertical="top"/>
      <protection locked="0"/>
    </xf>
    <xf numFmtId="0" fontId="10" fillId="7" borderId="46" xfId="0" applyFont="1" applyFill="1" applyBorder="1" applyAlignment="1" applyProtection="1">
      <alignment vertical="top"/>
      <protection locked="0"/>
    </xf>
    <xf numFmtId="0" fontId="10" fillId="7" borderId="80" xfId="0" applyFont="1" applyFill="1" applyBorder="1" applyAlignment="1" applyProtection="1">
      <alignment vertical="top"/>
      <protection locked="0"/>
    </xf>
    <xf numFmtId="0" fontId="10" fillId="7" borderId="3" xfId="0" applyFont="1" applyFill="1" applyBorder="1" applyAlignment="1" applyProtection="1">
      <alignment horizontal="center" vertical="top"/>
      <protection locked="0"/>
    </xf>
    <xf numFmtId="0" fontId="10" fillId="7" borderId="87" xfId="0" applyFont="1" applyFill="1" applyBorder="1" applyAlignment="1" applyProtection="1">
      <alignment vertical="top"/>
      <protection locked="0"/>
    </xf>
    <xf numFmtId="0" fontId="10" fillId="7" borderId="1" xfId="0" applyFont="1" applyFill="1" applyBorder="1" applyAlignment="1" applyProtection="1">
      <alignment vertical="top"/>
      <protection locked="0"/>
    </xf>
    <xf numFmtId="0" fontId="10" fillId="7" borderId="148" xfId="0" applyFont="1" applyFill="1" applyBorder="1" applyAlignment="1" applyProtection="1">
      <alignment vertical="center" wrapText="1"/>
      <protection locked="0"/>
    </xf>
    <xf numFmtId="0" fontId="10" fillId="7" borderId="46" xfId="0" applyFont="1" applyFill="1" applyBorder="1" applyAlignment="1" applyProtection="1">
      <alignment vertical="center" wrapText="1"/>
      <protection locked="0"/>
    </xf>
    <xf numFmtId="49" fontId="10" fillId="7" borderId="46" xfId="0" applyNumberFormat="1" applyFont="1" applyFill="1" applyBorder="1" applyAlignment="1" applyProtection="1">
      <alignment vertical="center" wrapText="1"/>
      <protection locked="0"/>
    </xf>
    <xf numFmtId="0" fontId="10" fillId="7" borderId="46" xfId="0" applyFont="1" applyFill="1" applyBorder="1" applyAlignment="1" applyProtection="1">
      <alignment horizontal="center" vertical="center" wrapText="1"/>
      <protection locked="0"/>
    </xf>
    <xf numFmtId="0" fontId="0" fillId="7" borderId="46" xfId="0" applyFill="1" applyBorder="1" applyAlignment="1" applyProtection="1">
      <alignment horizontal="center" vertical="center" wrapText="1"/>
      <protection locked="0"/>
    </xf>
    <xf numFmtId="44" fontId="0" fillId="7" borderId="46" xfId="0" applyNumberFormat="1" applyFill="1" applyBorder="1" applyAlignment="1" applyProtection="1">
      <alignment vertical="center" wrapText="1"/>
      <protection locked="0"/>
    </xf>
    <xf numFmtId="0" fontId="10" fillId="7" borderId="324" xfId="0" applyFont="1" applyFill="1" applyBorder="1" applyAlignment="1" applyProtection="1">
      <alignment vertical="center" wrapText="1"/>
      <protection locked="0"/>
    </xf>
    <xf numFmtId="0" fontId="10" fillId="7" borderId="325" xfId="0" applyFont="1" applyFill="1" applyBorder="1" applyAlignment="1" applyProtection="1">
      <alignment vertical="center" wrapText="1"/>
      <protection locked="0"/>
    </xf>
    <xf numFmtId="49" fontId="10" fillId="7" borderId="325" xfId="0" applyNumberFormat="1" applyFont="1" applyFill="1" applyBorder="1" applyAlignment="1" applyProtection="1">
      <alignment vertical="center" wrapText="1"/>
      <protection locked="0"/>
    </xf>
    <xf numFmtId="0" fontId="10" fillId="7" borderId="325" xfId="0" applyFont="1" applyFill="1" applyBorder="1" applyAlignment="1" applyProtection="1">
      <alignment horizontal="center" vertical="center" wrapText="1"/>
      <protection locked="0"/>
    </xf>
    <xf numFmtId="0" fontId="0" fillId="7" borderId="325" xfId="0" applyFill="1" applyBorder="1" applyAlignment="1" applyProtection="1">
      <alignment horizontal="center" vertical="center" wrapText="1"/>
      <protection locked="0"/>
    </xf>
    <xf numFmtId="44" fontId="0" fillId="7" borderId="325" xfId="0" applyNumberFormat="1" applyFill="1" applyBorder="1" applyAlignment="1" applyProtection="1">
      <alignment vertical="center" wrapText="1"/>
      <protection locked="0"/>
    </xf>
    <xf numFmtId="164" fontId="38" fillId="6" borderId="274" xfId="1" applyNumberFormat="1" applyFont="1" applyFill="1" applyBorder="1" applyAlignment="1" applyProtection="1">
      <alignment vertical="center" wrapText="1"/>
      <protection locked="0"/>
    </xf>
    <xf numFmtId="164" fontId="38" fillId="6" borderId="260" xfId="1" applyNumberFormat="1" applyFont="1" applyFill="1" applyBorder="1" applyAlignment="1" applyProtection="1">
      <alignment vertical="center" wrapText="1"/>
      <protection locked="0"/>
    </xf>
    <xf numFmtId="164" fontId="38" fillId="6" borderId="255" xfId="1" applyNumberFormat="1" applyFont="1" applyFill="1" applyBorder="1" applyAlignment="1" applyProtection="1">
      <alignment vertical="center" wrapText="1"/>
      <protection locked="0"/>
    </xf>
    <xf numFmtId="164" fontId="38" fillId="6" borderId="26" xfId="1" applyNumberFormat="1" applyFont="1" applyFill="1" applyBorder="1" applyAlignment="1" applyProtection="1">
      <alignment vertical="center" wrapText="1"/>
      <protection locked="0"/>
    </xf>
    <xf numFmtId="164" fontId="38" fillId="51" borderId="298" xfId="1" applyNumberFormat="1" applyFont="1" applyFill="1" applyBorder="1" applyAlignment="1" applyProtection="1">
      <alignment vertical="center" wrapText="1"/>
      <protection locked="0"/>
    </xf>
    <xf numFmtId="0" fontId="15" fillId="6" borderId="31" xfId="0" applyFont="1" applyFill="1" applyBorder="1" applyAlignment="1" applyProtection="1">
      <alignment vertical="center"/>
      <protection locked="0"/>
    </xf>
    <xf numFmtId="164" fontId="38" fillId="6" borderId="10" xfId="1" applyNumberFormat="1" applyFont="1" applyFill="1" applyBorder="1" applyAlignment="1" applyProtection="1">
      <alignment vertical="center" wrapText="1"/>
      <protection locked="0"/>
    </xf>
    <xf numFmtId="164" fontId="38" fillId="6" borderId="48" xfId="1" applyNumberFormat="1" applyFont="1" applyFill="1" applyBorder="1" applyAlignment="1" applyProtection="1">
      <alignment vertical="center" wrapText="1"/>
      <protection locked="0"/>
    </xf>
    <xf numFmtId="164" fontId="38" fillId="6" borderId="299" xfId="1" applyNumberFormat="1" applyFont="1" applyFill="1" applyBorder="1" applyAlignment="1" applyProtection="1">
      <alignment vertical="center" wrapText="1"/>
      <protection locked="0"/>
    </xf>
    <xf numFmtId="164" fontId="38" fillId="6" borderId="296" xfId="1" applyNumberFormat="1" applyFont="1" applyFill="1" applyBorder="1" applyAlignment="1" applyProtection="1">
      <alignment vertical="center" wrapText="1"/>
      <protection locked="0"/>
    </xf>
    <xf numFmtId="164" fontId="38" fillId="6" borderId="284" xfId="1" applyNumberFormat="1" applyFont="1" applyFill="1" applyBorder="1" applyAlignment="1" applyProtection="1">
      <alignment vertical="center" wrapText="1"/>
      <protection locked="0"/>
    </xf>
    <xf numFmtId="0" fontId="0" fillId="7" borderId="87" xfId="0" applyFill="1" applyBorder="1" applyAlignment="1" applyProtection="1">
      <alignment horizontal="center" vertical="center" wrapText="1"/>
      <protection locked="0"/>
    </xf>
    <xf numFmtId="0" fontId="0" fillId="62" borderId="46" xfId="0" applyFill="1" applyBorder="1" applyAlignment="1" applyProtection="1">
      <alignment horizontal="center" vertical="center"/>
      <protection locked="0"/>
    </xf>
    <xf numFmtId="0" fontId="0" fillId="7" borderId="80" xfId="0" applyFill="1" applyBorder="1" applyAlignment="1" applyProtection="1">
      <alignment horizontal="center" vertical="center" wrapText="1"/>
      <protection locked="0"/>
    </xf>
    <xf numFmtId="0" fontId="0" fillId="32" borderId="115" xfId="0" applyFont="1" applyFill="1" applyBorder="1" applyAlignment="1" applyProtection="1">
      <alignment vertical="center"/>
      <protection locked="0"/>
    </xf>
    <xf numFmtId="0" fontId="0" fillId="32" borderId="113" xfId="0" applyFont="1" applyFill="1" applyBorder="1" applyAlignment="1" applyProtection="1">
      <alignment vertical="center"/>
      <protection locked="0"/>
    </xf>
    <xf numFmtId="0" fontId="0" fillId="32" borderId="133" xfId="0" applyFont="1" applyFill="1" applyBorder="1" applyAlignment="1" applyProtection="1">
      <alignment vertical="center"/>
      <protection locked="0"/>
    </xf>
    <xf numFmtId="0" fontId="10" fillId="32" borderId="220" xfId="0" applyFont="1" applyFill="1" applyBorder="1" applyAlignment="1" applyProtection="1">
      <alignment horizontal="center" vertical="center" wrapText="1"/>
      <protection locked="0"/>
    </xf>
    <xf numFmtId="0" fontId="0" fillId="32" borderId="115" xfId="0" applyFill="1" applyBorder="1" applyAlignment="1" applyProtection="1">
      <alignment vertical="center"/>
      <protection locked="0"/>
    </xf>
    <xf numFmtId="0" fontId="10" fillId="32" borderId="115" xfId="0" applyFont="1" applyFill="1" applyBorder="1" applyAlignment="1" applyProtection="1">
      <alignment horizontal="center" vertical="center"/>
      <protection locked="0"/>
    </xf>
    <xf numFmtId="0" fontId="10" fillId="32" borderId="156" xfId="0" applyFont="1" applyFill="1" applyBorder="1" applyAlignment="1" applyProtection="1">
      <alignment horizontal="center" vertical="center"/>
      <protection locked="0"/>
    </xf>
    <xf numFmtId="49" fontId="0" fillId="36" borderId="219" xfId="0" applyNumberFormat="1" applyFill="1" applyBorder="1" applyAlignment="1" applyProtection="1">
      <alignment vertical="center"/>
      <protection locked="0"/>
    </xf>
    <xf numFmtId="0" fontId="0" fillId="32" borderId="132" xfId="0" applyFill="1" applyBorder="1" applyAlignment="1" applyProtection="1">
      <alignment vertical="center"/>
      <protection locked="0"/>
    </xf>
    <xf numFmtId="0" fontId="0" fillId="32" borderId="133" xfId="0" applyFill="1" applyBorder="1" applyAlignment="1" applyProtection="1">
      <alignment horizontal="center" vertical="center"/>
      <protection locked="0"/>
    </xf>
    <xf numFmtId="0" fontId="0" fillId="32" borderId="220" xfId="0" applyFill="1" applyBorder="1" applyAlignment="1" applyProtection="1">
      <alignment horizontal="center" vertical="center"/>
      <protection locked="0"/>
    </xf>
    <xf numFmtId="0" fontId="0" fillId="32" borderId="159" xfId="0" applyFill="1" applyBorder="1" applyAlignment="1" applyProtection="1">
      <alignment vertical="center"/>
      <protection locked="0"/>
    </xf>
    <xf numFmtId="0" fontId="0" fillId="32" borderId="219" xfId="0" applyFill="1" applyBorder="1" applyAlignment="1" applyProtection="1">
      <alignment horizontal="center" vertical="center"/>
      <protection locked="0"/>
    </xf>
    <xf numFmtId="49" fontId="0" fillId="32" borderId="115" xfId="0" applyNumberFormat="1" applyFill="1" applyBorder="1" applyAlignment="1" applyProtection="1">
      <alignment vertical="center"/>
      <protection locked="0"/>
    </xf>
    <xf numFmtId="49" fontId="0" fillId="32" borderId="133" xfId="0" applyNumberFormat="1" applyFill="1" applyBorder="1" applyAlignment="1" applyProtection="1">
      <alignment vertical="center"/>
      <protection locked="0"/>
    </xf>
    <xf numFmtId="9" fontId="0" fillId="32" borderId="115" xfId="0" applyNumberFormat="1" applyFill="1" applyBorder="1" applyAlignment="1" applyProtection="1">
      <alignment vertical="center"/>
      <protection locked="0"/>
    </xf>
    <xf numFmtId="9" fontId="0" fillId="32" borderId="156" xfId="0" applyNumberFormat="1" applyFill="1" applyBorder="1" applyAlignment="1" applyProtection="1">
      <alignment vertical="center"/>
      <protection locked="0"/>
    </xf>
    <xf numFmtId="0" fontId="0" fillId="32" borderId="125" xfId="0" applyFont="1" applyFill="1" applyBorder="1" applyAlignment="1" applyProtection="1">
      <alignment vertical="center"/>
      <protection locked="0"/>
    </xf>
    <xf numFmtId="0" fontId="10" fillId="32" borderId="126" xfId="0" applyFont="1" applyFill="1" applyBorder="1" applyAlignment="1" applyProtection="1">
      <alignment horizontal="center" vertical="center" wrapText="1"/>
      <protection locked="0"/>
    </xf>
    <xf numFmtId="0" fontId="0" fillId="32" borderId="113" xfId="0" applyFill="1" applyBorder="1" applyAlignment="1" applyProtection="1">
      <alignment vertical="center"/>
      <protection locked="0"/>
    </xf>
    <xf numFmtId="0" fontId="10" fillId="32" borderId="113" xfId="0" applyFont="1" applyFill="1" applyBorder="1" applyAlignment="1" applyProtection="1">
      <alignment horizontal="center" vertical="center"/>
      <protection locked="0"/>
    </xf>
    <xf numFmtId="0" fontId="10" fillId="32" borderId="128" xfId="0" applyFont="1" applyFill="1" applyBorder="1" applyAlignment="1" applyProtection="1">
      <alignment horizontal="center" vertical="center"/>
      <protection locked="0"/>
    </xf>
    <xf numFmtId="49" fontId="0" fillId="36" borderId="199" xfId="0" applyNumberFormat="1" applyFill="1" applyBorder="1" applyAlignment="1" applyProtection="1">
      <alignment vertical="center"/>
      <protection locked="0"/>
    </xf>
    <xf numFmtId="0" fontId="0" fillId="32" borderId="116" xfId="0" applyFill="1" applyBorder="1" applyAlignment="1" applyProtection="1">
      <alignment vertical="center"/>
      <protection locked="0"/>
    </xf>
    <xf numFmtId="0" fontId="0" fillId="32" borderId="125" xfId="0" applyFill="1" applyBorder="1" applyAlignment="1" applyProtection="1">
      <alignment horizontal="center" vertical="center"/>
      <protection locked="0"/>
    </xf>
    <xf numFmtId="0" fontId="0" fillId="32" borderId="126" xfId="0" applyFill="1" applyBorder="1" applyAlignment="1" applyProtection="1">
      <alignment horizontal="center" vertical="center"/>
      <protection locked="0"/>
    </xf>
    <xf numFmtId="0" fontId="0" fillId="32" borderId="214" xfId="0" applyFill="1" applyBorder="1" applyAlignment="1" applyProtection="1">
      <alignment vertical="center"/>
      <protection locked="0"/>
    </xf>
    <xf numFmtId="0" fontId="0" fillId="32" borderId="199" xfId="0" applyFill="1" applyBorder="1" applyAlignment="1" applyProtection="1">
      <alignment horizontal="center" vertical="center"/>
      <protection locked="0"/>
    </xf>
    <xf numFmtId="49" fontId="0" fillId="32" borderId="113" xfId="0" applyNumberFormat="1" applyFill="1" applyBorder="1" applyAlignment="1" applyProtection="1">
      <alignment vertical="center"/>
      <protection locked="0"/>
    </xf>
    <xf numFmtId="49" fontId="0" fillId="32" borderId="125" xfId="0" applyNumberFormat="1" applyFill="1" applyBorder="1" applyAlignment="1" applyProtection="1">
      <alignment vertical="center"/>
      <protection locked="0"/>
    </xf>
    <xf numFmtId="9" fontId="0" fillId="32" borderId="113" xfId="0" applyNumberFormat="1" applyFill="1" applyBorder="1" applyAlignment="1" applyProtection="1">
      <alignment vertical="center"/>
      <protection locked="0"/>
    </xf>
    <xf numFmtId="9" fontId="0" fillId="32" borderId="128" xfId="0" applyNumberFormat="1" applyFill="1" applyBorder="1" applyAlignment="1" applyProtection="1">
      <alignment vertical="center"/>
      <protection locked="0"/>
    </xf>
    <xf numFmtId="0" fontId="0" fillId="32" borderId="130" xfId="0" applyFont="1" applyFill="1" applyBorder="1" applyAlignment="1" applyProtection="1">
      <alignment vertical="center"/>
      <protection locked="0"/>
    </xf>
    <xf numFmtId="0" fontId="0" fillId="32" borderId="224" xfId="0" applyFont="1" applyFill="1" applyBorder="1" applyAlignment="1" applyProtection="1">
      <alignment vertical="center"/>
      <protection locked="0"/>
    </xf>
    <xf numFmtId="0" fontId="10" fillId="32" borderId="225" xfId="0" applyFont="1" applyFill="1" applyBorder="1" applyAlignment="1" applyProtection="1">
      <alignment horizontal="center" vertical="center" wrapText="1"/>
      <protection locked="0"/>
    </xf>
    <xf numFmtId="0" fontId="0" fillId="32" borderId="130" xfId="0" applyFill="1" applyBorder="1" applyAlignment="1" applyProtection="1">
      <alignment vertical="center"/>
      <protection locked="0"/>
    </xf>
    <xf numFmtId="0" fontId="10" fillId="32" borderId="130" xfId="0" applyFont="1" applyFill="1" applyBorder="1" applyAlignment="1" applyProtection="1">
      <alignment horizontal="center" vertical="center"/>
      <protection locked="0"/>
    </xf>
    <xf numFmtId="0" fontId="10" fillId="32" borderId="222" xfId="0" applyFont="1" applyFill="1" applyBorder="1" applyAlignment="1" applyProtection="1">
      <alignment horizontal="center" vertical="center"/>
      <protection locked="0"/>
    </xf>
    <xf numFmtId="49" fontId="0" fillId="36" borderId="223" xfId="0" applyNumberFormat="1" applyFill="1" applyBorder="1" applyAlignment="1" applyProtection="1">
      <alignment vertical="center"/>
      <protection locked="0"/>
    </xf>
    <xf numFmtId="0" fontId="0" fillId="32" borderId="221" xfId="0" applyFill="1" applyBorder="1" applyAlignment="1" applyProtection="1">
      <alignment vertical="center"/>
      <protection locked="0"/>
    </xf>
    <xf numFmtId="0" fontId="0" fillId="32" borderId="224" xfId="0" applyFill="1" applyBorder="1" applyAlignment="1" applyProtection="1">
      <alignment horizontal="center" vertical="center"/>
      <protection locked="0"/>
    </xf>
    <xf numFmtId="0" fontId="0" fillId="32" borderId="225" xfId="0" applyFill="1" applyBorder="1" applyAlignment="1" applyProtection="1">
      <alignment horizontal="center" vertical="center"/>
      <protection locked="0"/>
    </xf>
    <xf numFmtId="0" fontId="0" fillId="32" borderId="229" xfId="0" applyFill="1" applyBorder="1" applyAlignment="1" applyProtection="1">
      <alignment vertical="center"/>
      <protection locked="0"/>
    </xf>
    <xf numFmtId="0" fontId="0" fillId="32" borderId="223" xfId="0" applyFill="1" applyBorder="1" applyAlignment="1" applyProtection="1">
      <alignment horizontal="center" vertical="center"/>
      <protection locked="0"/>
    </xf>
    <xf numFmtId="49" fontId="0" fillId="32" borderId="130" xfId="0" applyNumberFormat="1" applyFill="1" applyBorder="1" applyAlignment="1" applyProtection="1">
      <alignment vertical="center"/>
      <protection locked="0"/>
    </xf>
    <xf numFmtId="49" fontId="0" fillId="32" borderId="224" xfId="0" applyNumberFormat="1" applyFill="1" applyBorder="1" applyAlignment="1" applyProtection="1">
      <alignment vertical="center"/>
      <protection locked="0"/>
    </xf>
    <xf numFmtId="9" fontId="0" fillId="32" borderId="130" xfId="0" applyNumberFormat="1" applyFill="1" applyBorder="1" applyAlignment="1" applyProtection="1">
      <alignment vertical="center"/>
      <protection locked="0"/>
    </xf>
    <xf numFmtId="9" fontId="0" fillId="32" borderId="222" xfId="0" applyNumberFormat="1" applyFill="1" applyBorder="1" applyAlignment="1" applyProtection="1">
      <alignment vertical="center"/>
      <protection locked="0"/>
    </xf>
    <xf numFmtId="0" fontId="10" fillId="0" borderId="0" xfId="0" applyFont="1" applyBorder="1" applyAlignment="1" applyProtection="1">
      <alignment horizontal="center" vertical="center"/>
      <protection locked="0"/>
    </xf>
    <xf numFmtId="0" fontId="10" fillId="0" borderId="213" xfId="0" applyFont="1" applyBorder="1" applyAlignment="1" applyProtection="1">
      <alignment horizontal="center" vertical="center"/>
      <protection locked="0"/>
    </xf>
    <xf numFmtId="0" fontId="4" fillId="0" borderId="0" xfId="0" applyFont="1" applyProtection="1">
      <protection locked="0"/>
    </xf>
    <xf numFmtId="0" fontId="0" fillId="0" borderId="0" xfId="0" applyProtection="1">
      <protection locked="0"/>
    </xf>
    <xf numFmtId="0" fontId="0" fillId="0" borderId="0" xfId="0" applyAlignment="1" applyProtection="1">
      <alignment horizontal="center"/>
      <protection locked="0"/>
    </xf>
    <xf numFmtId="0" fontId="0" fillId="32" borderId="132" xfId="0" applyFont="1" applyFill="1" applyBorder="1" applyAlignment="1" applyProtection="1">
      <alignment horizontal="center" vertical="center" wrapText="1"/>
      <protection locked="0"/>
    </xf>
    <xf numFmtId="0" fontId="0" fillId="32" borderId="115" xfId="0" applyFont="1" applyFill="1" applyBorder="1" applyAlignment="1" applyProtection="1">
      <alignment horizontal="center" vertical="center" wrapText="1"/>
      <protection locked="0"/>
    </xf>
    <xf numFmtId="0" fontId="0" fillId="32" borderId="156" xfId="0" applyFont="1" applyFill="1" applyBorder="1" applyAlignment="1" applyProtection="1">
      <alignment horizontal="center" vertical="center" wrapText="1"/>
      <protection locked="0"/>
    </xf>
    <xf numFmtId="49" fontId="0" fillId="36" borderId="219" xfId="0" applyNumberFormat="1" applyFont="1" applyFill="1" applyBorder="1" applyAlignment="1" applyProtection="1">
      <alignment vertical="center"/>
      <protection locked="0"/>
    </xf>
    <xf numFmtId="0" fontId="0" fillId="32" borderId="133" xfId="0" applyFont="1" applyFill="1" applyBorder="1" applyAlignment="1" applyProtection="1">
      <alignment horizontal="center" vertical="center"/>
      <protection locked="0"/>
    </xf>
    <xf numFmtId="44" fontId="0" fillId="32" borderId="132" xfId="0" applyNumberFormat="1" applyFont="1" applyFill="1" applyBorder="1" applyAlignment="1" applyProtection="1">
      <alignment horizontal="center" vertical="center" wrapText="1"/>
      <protection locked="0"/>
    </xf>
    <xf numFmtId="44" fontId="0" fillId="32" borderId="133" xfId="0" applyNumberFormat="1" applyFont="1" applyFill="1" applyBorder="1" applyAlignment="1" applyProtection="1">
      <alignment horizontal="center" vertical="center" wrapText="1"/>
      <protection locked="0"/>
    </xf>
    <xf numFmtId="0" fontId="0" fillId="32" borderId="133" xfId="0" applyFont="1" applyFill="1" applyBorder="1" applyAlignment="1" applyProtection="1">
      <alignment horizontal="center" vertical="center" wrapText="1"/>
      <protection locked="0"/>
    </xf>
    <xf numFmtId="0" fontId="30" fillId="32" borderId="132" xfId="0" applyFont="1" applyFill="1" applyBorder="1" applyAlignment="1" applyProtection="1">
      <alignment horizontal="center" vertical="center" wrapText="1"/>
      <protection locked="0"/>
    </xf>
    <xf numFmtId="0" fontId="30" fillId="32" borderId="115" xfId="0" applyNumberFormat="1" applyFont="1" applyFill="1" applyBorder="1" applyAlignment="1" applyProtection="1">
      <alignment horizontal="center" vertical="center" wrapText="1"/>
      <protection locked="0"/>
    </xf>
    <xf numFmtId="0" fontId="0" fillId="32" borderId="116" xfId="0" applyFont="1" applyFill="1" applyBorder="1" applyAlignment="1" applyProtection="1">
      <alignment horizontal="center" vertical="center" wrapText="1"/>
      <protection locked="0"/>
    </xf>
    <xf numFmtId="0" fontId="0" fillId="32" borderId="113" xfId="0" applyFont="1" applyFill="1" applyBorder="1" applyAlignment="1" applyProtection="1">
      <alignment horizontal="center" vertical="center" wrapText="1"/>
      <protection locked="0"/>
    </xf>
    <xf numFmtId="0" fontId="0" fillId="32" borderId="128" xfId="0" applyFont="1" applyFill="1" applyBorder="1" applyAlignment="1" applyProtection="1">
      <alignment horizontal="center" vertical="center" wrapText="1"/>
      <protection locked="0"/>
    </xf>
    <xf numFmtId="49" fontId="0" fillId="36" borderId="199" xfId="0" applyNumberFormat="1" applyFont="1" applyFill="1" applyBorder="1" applyAlignment="1" applyProtection="1">
      <alignment vertical="center"/>
      <protection locked="0"/>
    </xf>
    <xf numFmtId="0" fontId="0" fillId="32" borderId="125" xfId="0" applyFont="1" applyFill="1" applyBorder="1" applyAlignment="1" applyProtection="1">
      <alignment horizontal="center" vertical="center"/>
      <protection locked="0"/>
    </xf>
    <xf numFmtId="44" fontId="0" fillId="32" borderId="116" xfId="0" applyNumberFormat="1" applyFont="1" applyFill="1" applyBorder="1" applyAlignment="1" applyProtection="1">
      <alignment horizontal="center" vertical="center" wrapText="1"/>
      <protection locked="0"/>
    </xf>
    <xf numFmtId="44" fontId="0" fillId="32" borderId="125" xfId="0" applyNumberFormat="1" applyFont="1" applyFill="1" applyBorder="1" applyAlignment="1" applyProtection="1">
      <alignment horizontal="center" vertical="center" wrapText="1"/>
      <protection locked="0"/>
    </xf>
    <xf numFmtId="0" fontId="0" fillId="32" borderId="125" xfId="0" applyFont="1" applyFill="1" applyBorder="1" applyAlignment="1" applyProtection="1">
      <alignment horizontal="center" vertical="center" wrapText="1"/>
      <protection locked="0"/>
    </xf>
    <xf numFmtId="0" fontId="30" fillId="32" borderId="116" xfId="0" applyFont="1" applyFill="1" applyBorder="1" applyAlignment="1" applyProtection="1">
      <alignment horizontal="center" vertical="center" wrapText="1"/>
      <protection locked="0"/>
    </xf>
    <xf numFmtId="0" fontId="30" fillId="32" borderId="113" xfId="0" applyNumberFormat="1" applyFont="1" applyFill="1" applyBorder="1" applyAlignment="1" applyProtection="1">
      <alignment horizontal="center" vertical="center" wrapText="1"/>
      <protection locked="0"/>
    </xf>
    <xf numFmtId="0" fontId="10" fillId="32" borderId="113" xfId="0" applyFont="1" applyFill="1" applyBorder="1" applyAlignment="1" applyProtection="1">
      <alignment horizontal="center" vertical="center" wrapText="1"/>
      <protection locked="0"/>
    </xf>
    <xf numFmtId="49" fontId="0" fillId="36" borderId="338" xfId="0" applyNumberFormat="1" applyFont="1" applyFill="1" applyBorder="1" applyAlignment="1" applyProtection="1">
      <alignment vertical="center"/>
      <protection locked="0"/>
    </xf>
    <xf numFmtId="0" fontId="10" fillId="0" borderId="104" xfId="0" applyFont="1" applyBorder="1" applyAlignment="1" applyProtection="1">
      <alignment horizontal="center" vertical="center"/>
      <protection locked="0"/>
    </xf>
    <xf numFmtId="0" fontId="10" fillId="0" borderId="217" xfId="0" applyFont="1" applyBorder="1" applyAlignment="1" applyProtection="1">
      <alignment horizontal="center" vertical="center"/>
      <protection locked="0"/>
    </xf>
    <xf numFmtId="0" fontId="0" fillId="32" borderId="115" xfId="0" applyNumberFormat="1" applyFont="1" applyFill="1" applyBorder="1" applyAlignment="1" applyProtection="1">
      <alignment horizontal="center" vertical="center" wrapText="1"/>
      <protection locked="0"/>
    </xf>
    <xf numFmtId="0" fontId="0" fillId="32" borderId="220" xfId="0" applyFont="1" applyFill="1" applyBorder="1" applyAlignment="1" applyProtection="1">
      <alignment horizontal="center" vertical="center" wrapText="1"/>
      <protection locked="0"/>
    </xf>
    <xf numFmtId="0" fontId="0" fillId="32" borderId="132" xfId="0" applyFont="1" applyFill="1" applyBorder="1" applyAlignment="1" applyProtection="1">
      <alignment vertical="center"/>
      <protection locked="0"/>
    </xf>
    <xf numFmtId="49" fontId="0" fillId="32" borderId="115" xfId="0" applyNumberFormat="1" applyFont="1" applyFill="1" applyBorder="1" applyAlignment="1" applyProtection="1">
      <alignment vertical="center"/>
      <protection locked="0"/>
    </xf>
    <xf numFmtId="9" fontId="0" fillId="32" borderId="115" xfId="4" applyNumberFormat="1" applyFont="1" applyFill="1" applyBorder="1" applyAlignment="1" applyProtection="1">
      <alignment vertical="center"/>
      <protection locked="0"/>
    </xf>
    <xf numFmtId="165" fontId="0" fillId="32" borderId="133" xfId="0" applyNumberFormat="1" applyFont="1" applyFill="1" applyBorder="1" applyAlignment="1" applyProtection="1">
      <alignment horizontal="center" vertical="center"/>
      <protection locked="0"/>
    </xf>
    <xf numFmtId="9" fontId="0" fillId="32" borderId="156" xfId="0" applyNumberFormat="1" applyFont="1" applyFill="1" applyBorder="1" applyAlignment="1" applyProtection="1">
      <alignment horizontal="center" vertical="center" wrapText="1"/>
      <protection locked="0"/>
    </xf>
    <xf numFmtId="0" fontId="0" fillId="32" borderId="321" xfId="0" applyFont="1" applyFill="1" applyBorder="1" applyAlignment="1" applyProtection="1">
      <alignment vertical="center"/>
      <protection locked="0"/>
    </xf>
    <xf numFmtId="0" fontId="0" fillId="36" borderId="340" xfId="0" applyFont="1" applyFill="1" applyBorder="1" applyAlignment="1" applyProtection="1">
      <alignment vertical="center"/>
      <protection locked="0"/>
    </xf>
    <xf numFmtId="0" fontId="0" fillId="36" borderId="342" xfId="0" applyFont="1" applyFill="1" applyBorder="1" applyAlignment="1" applyProtection="1">
      <alignment vertical="center"/>
      <protection locked="0"/>
    </xf>
    <xf numFmtId="0" fontId="0" fillId="36" borderId="344" xfId="0" applyFont="1" applyFill="1" applyBorder="1" applyAlignment="1" applyProtection="1">
      <alignment vertical="center"/>
      <protection locked="0"/>
    </xf>
    <xf numFmtId="0" fontId="0" fillId="36" borderId="115" xfId="0" applyFont="1" applyFill="1" applyBorder="1" applyAlignment="1" applyProtection="1">
      <alignment vertical="center"/>
      <protection locked="0"/>
    </xf>
    <xf numFmtId="0" fontId="0" fillId="36" borderId="131" xfId="0" applyFont="1" applyFill="1" applyBorder="1" applyAlignment="1" applyProtection="1">
      <alignment vertical="center"/>
      <protection locked="0"/>
    </xf>
    <xf numFmtId="0" fontId="0" fillId="32" borderId="113" xfId="0" applyNumberFormat="1" applyFont="1" applyFill="1" applyBorder="1" applyAlignment="1" applyProtection="1">
      <alignment horizontal="center" vertical="center" wrapText="1"/>
      <protection locked="0"/>
    </xf>
    <xf numFmtId="0" fontId="0" fillId="32" borderId="126" xfId="0" applyFont="1" applyFill="1" applyBorder="1" applyAlignment="1" applyProtection="1">
      <alignment horizontal="center" vertical="center" wrapText="1"/>
      <protection locked="0"/>
    </xf>
    <xf numFmtId="0" fontId="0" fillId="32" borderId="116" xfId="0" applyFont="1" applyFill="1" applyBorder="1" applyAlignment="1" applyProtection="1">
      <alignment vertical="center"/>
      <protection locked="0"/>
    </xf>
    <xf numFmtId="49" fontId="0" fillId="32" borderId="113" xfId="0" applyNumberFormat="1" applyFont="1" applyFill="1" applyBorder="1" applyAlignment="1" applyProtection="1">
      <alignment vertical="center"/>
      <protection locked="0"/>
    </xf>
    <xf numFmtId="9" fontId="0" fillId="32" borderId="113" xfId="4" applyNumberFormat="1" applyFont="1" applyFill="1" applyBorder="1" applyAlignment="1" applyProtection="1">
      <alignment vertical="center"/>
      <protection locked="0"/>
    </xf>
    <xf numFmtId="165" fontId="0" fillId="32" borderId="125" xfId="0" applyNumberFormat="1" applyFont="1" applyFill="1" applyBorder="1" applyAlignment="1" applyProtection="1">
      <alignment horizontal="center" vertical="center"/>
      <protection locked="0"/>
    </xf>
    <xf numFmtId="9" fontId="0" fillId="32" borderId="128" xfId="0" applyNumberFormat="1" applyFont="1" applyFill="1" applyBorder="1" applyAlignment="1" applyProtection="1">
      <alignment horizontal="center" vertical="center" wrapText="1"/>
      <protection locked="0"/>
    </xf>
    <xf numFmtId="0" fontId="0" fillId="32" borderId="318" xfId="0" applyFont="1" applyFill="1" applyBorder="1" applyAlignment="1" applyProtection="1">
      <alignment vertical="center"/>
      <protection locked="0"/>
    </xf>
    <xf numFmtId="0" fontId="0" fillId="36" borderId="322" xfId="0" applyFont="1" applyFill="1" applyBorder="1" applyAlignment="1" applyProtection="1">
      <alignment vertical="center"/>
      <protection locked="0"/>
    </xf>
    <xf numFmtId="0" fontId="0" fillId="36" borderId="343" xfId="0" applyFont="1" applyFill="1" applyBorder="1" applyAlignment="1" applyProtection="1">
      <alignment vertical="center"/>
      <protection locked="0"/>
    </xf>
    <xf numFmtId="0" fontId="0" fillId="36" borderId="315" xfId="0" applyFont="1" applyFill="1" applyBorder="1" applyAlignment="1" applyProtection="1">
      <alignment vertical="center"/>
      <protection locked="0"/>
    </xf>
    <xf numFmtId="0" fontId="0" fillId="36" borderId="113" xfId="0" applyFont="1" applyFill="1" applyBorder="1" applyAlignment="1" applyProtection="1">
      <alignment vertical="center"/>
      <protection locked="0"/>
    </xf>
    <xf numFmtId="0" fontId="0" fillId="36" borderId="121" xfId="0" applyFont="1" applyFill="1" applyBorder="1" applyAlignment="1" applyProtection="1">
      <alignment vertical="center"/>
      <protection locked="0"/>
    </xf>
    <xf numFmtId="0" fontId="0" fillId="36" borderId="319" xfId="0" applyFont="1" applyFill="1" applyBorder="1" applyAlignment="1" applyProtection="1">
      <alignment vertical="center"/>
      <protection locked="0"/>
    </xf>
    <xf numFmtId="0" fontId="0" fillId="36" borderId="317" xfId="0" applyFont="1" applyFill="1" applyBorder="1" applyAlignment="1" applyProtection="1">
      <alignment vertical="center"/>
      <protection locked="0"/>
    </xf>
    <xf numFmtId="0" fontId="0" fillId="36" borderId="124" xfId="0" applyFont="1" applyFill="1" applyBorder="1" applyAlignment="1" applyProtection="1">
      <alignment vertical="center"/>
      <protection locked="0"/>
    </xf>
    <xf numFmtId="0" fontId="28" fillId="16" borderId="119" xfId="0" applyFont="1" applyFill="1" applyBorder="1" applyAlignment="1" applyProtection="1">
      <alignment vertical="center" wrapText="1"/>
      <protection locked="0"/>
    </xf>
    <xf numFmtId="0" fontId="27" fillId="17" borderId="185" xfId="0" applyFont="1" applyFill="1" applyBorder="1" applyAlignment="1" applyProtection="1">
      <alignment horizontal="center" vertical="center" wrapText="1"/>
      <protection locked="0"/>
    </xf>
    <xf numFmtId="0" fontId="27" fillId="17" borderId="115" xfId="0" applyFont="1" applyFill="1" applyBorder="1" applyAlignment="1" applyProtection="1">
      <alignment horizontal="center" vertical="center" wrapText="1"/>
      <protection locked="0"/>
    </xf>
    <xf numFmtId="44" fontId="27" fillId="17" borderId="115" xfId="0" applyNumberFormat="1" applyFont="1" applyFill="1" applyBorder="1" applyAlignment="1" applyProtection="1">
      <alignment horizontal="center" vertical="center" wrapText="1"/>
      <protection locked="0"/>
    </xf>
    <xf numFmtId="0" fontId="27" fillId="17" borderId="187" xfId="0" applyFont="1" applyFill="1" applyBorder="1" applyAlignment="1" applyProtection="1">
      <alignment horizontal="center" vertical="center" wrapText="1"/>
      <protection locked="0"/>
    </xf>
    <xf numFmtId="0" fontId="27" fillId="17" borderId="113" xfId="0" applyFont="1" applyFill="1" applyBorder="1" applyAlignment="1" applyProtection="1">
      <alignment horizontal="center" vertical="center" wrapText="1"/>
      <protection locked="0"/>
    </xf>
    <xf numFmtId="0" fontId="27" fillId="17" borderId="130" xfId="0" applyFont="1" applyFill="1" applyBorder="1" applyAlignment="1" applyProtection="1">
      <alignment horizontal="center" vertical="center" wrapText="1"/>
      <protection locked="0"/>
    </xf>
    <xf numFmtId="44" fontId="27" fillId="17" borderId="113" xfId="0" applyNumberFormat="1" applyFont="1" applyFill="1" applyBorder="1" applyAlignment="1" applyProtection="1">
      <alignment horizontal="center" vertical="center" wrapText="1"/>
      <protection locked="0"/>
    </xf>
    <xf numFmtId="0" fontId="27" fillId="17" borderId="128" xfId="0" applyFont="1" applyFill="1" applyBorder="1" applyAlignment="1" applyProtection="1">
      <alignment horizontal="center" vertical="center" wrapText="1"/>
      <protection locked="0"/>
    </xf>
    <xf numFmtId="0" fontId="27" fillId="17" borderId="116" xfId="0" applyFont="1" applyFill="1" applyBorder="1" applyAlignment="1" applyProtection="1">
      <alignment horizontal="center" vertical="center" wrapText="1"/>
      <protection locked="0"/>
    </xf>
    <xf numFmtId="0" fontId="28" fillId="16" borderId="109" xfId="0" applyFont="1" applyFill="1" applyBorder="1" applyAlignment="1" applyProtection="1">
      <alignment vertical="center" wrapText="1"/>
      <protection locked="0"/>
    </xf>
    <xf numFmtId="0" fontId="27" fillId="17" borderId="347" xfId="0" applyFont="1" applyFill="1" applyBorder="1" applyAlignment="1" applyProtection="1">
      <alignment wrapText="1"/>
      <protection locked="0"/>
    </xf>
    <xf numFmtId="0" fontId="27" fillId="17" borderId="122" xfId="0" applyFont="1" applyFill="1" applyBorder="1" applyAlignment="1" applyProtection="1">
      <alignment wrapText="1"/>
      <protection locked="0"/>
    </xf>
    <xf numFmtId="0" fontId="27" fillId="17" borderId="122" xfId="0" applyFont="1" applyFill="1" applyBorder="1" applyAlignment="1" applyProtection="1">
      <alignment horizontal="center" wrapText="1"/>
      <protection locked="0"/>
    </xf>
    <xf numFmtId="0" fontId="27" fillId="17" borderId="122" xfId="0" applyFont="1" applyFill="1" applyBorder="1" applyAlignment="1" applyProtection="1">
      <alignment horizontal="center" vertical="center" wrapText="1"/>
      <protection locked="0"/>
    </xf>
    <xf numFmtId="44" fontId="27" fillId="17" borderId="122" xfId="0" applyNumberFormat="1" applyFont="1" applyFill="1" applyBorder="1" applyAlignment="1" applyProtection="1">
      <alignment wrapText="1"/>
      <protection locked="0"/>
    </xf>
    <xf numFmtId="14" fontId="27" fillId="17" borderId="115" xfId="0" applyNumberFormat="1" applyFont="1" applyFill="1" applyBorder="1" applyAlignment="1" applyProtection="1">
      <alignment horizontal="center" vertical="center" wrapText="1"/>
      <protection locked="0"/>
    </xf>
    <xf numFmtId="14" fontId="27" fillId="45" borderId="186" xfId="0" applyNumberFormat="1" applyFont="1" applyFill="1" applyBorder="1" applyAlignment="1" applyProtection="1">
      <alignment horizontal="center" vertical="center" wrapText="1"/>
      <protection locked="0"/>
    </xf>
    <xf numFmtId="0" fontId="27" fillId="17" borderId="132" xfId="0" applyFont="1" applyFill="1" applyBorder="1" applyAlignment="1" applyProtection="1">
      <alignment horizontal="center" vertical="center" wrapText="1"/>
      <protection locked="0"/>
    </xf>
    <xf numFmtId="49" fontId="27" fillId="17" borderId="115" xfId="0" applyNumberFormat="1" applyFont="1" applyFill="1" applyBorder="1" applyAlignment="1" applyProtection="1">
      <alignment horizontal="center" vertical="center" wrapText="1"/>
      <protection locked="0"/>
    </xf>
    <xf numFmtId="0" fontId="27" fillId="17" borderId="131" xfId="0" applyFont="1" applyFill="1" applyBorder="1" applyAlignment="1" applyProtection="1">
      <alignment horizontal="center" vertical="center" wrapText="1"/>
      <protection locked="0"/>
    </xf>
    <xf numFmtId="0" fontId="27" fillId="17" borderId="155" xfId="0" applyFont="1" applyFill="1" applyBorder="1" applyAlignment="1" applyProtection="1">
      <alignment horizontal="center" vertical="center" wrapText="1"/>
      <protection locked="0"/>
    </xf>
    <xf numFmtId="49" fontId="27" fillId="17" borderId="131" xfId="0" applyNumberFormat="1" applyFont="1" applyFill="1" applyBorder="1" applyAlignment="1" applyProtection="1">
      <alignment horizontal="center" vertical="center" wrapText="1"/>
      <protection locked="0"/>
    </xf>
    <xf numFmtId="0" fontId="27" fillId="17" borderId="156" xfId="0" applyFont="1" applyFill="1" applyBorder="1" applyAlignment="1" applyProtection="1">
      <alignment horizontal="center" vertical="center" wrapText="1"/>
      <protection locked="0"/>
    </xf>
    <xf numFmtId="44" fontId="27" fillId="17" borderId="185" xfId="0" applyNumberFormat="1" applyFont="1" applyFill="1" applyBorder="1" applyAlignment="1" applyProtection="1">
      <alignment horizontal="center" vertical="center" wrapText="1"/>
      <protection locked="0"/>
    </xf>
    <xf numFmtId="14" fontId="27" fillId="17" borderId="113" xfId="0" applyNumberFormat="1" applyFont="1" applyFill="1" applyBorder="1" applyAlignment="1" applyProtection="1">
      <alignment horizontal="center" vertical="center" wrapText="1"/>
      <protection locked="0"/>
    </xf>
    <xf numFmtId="14" fontId="27" fillId="45" borderId="190" xfId="0" applyNumberFormat="1" applyFont="1" applyFill="1" applyBorder="1" applyAlignment="1" applyProtection="1">
      <alignment horizontal="center" vertical="center" wrapText="1"/>
      <protection locked="0"/>
    </xf>
    <xf numFmtId="49" fontId="27" fillId="17" borderId="113" xfId="0" applyNumberFormat="1" applyFont="1" applyFill="1" applyBorder="1" applyAlignment="1" applyProtection="1">
      <alignment horizontal="center" vertical="center" wrapText="1"/>
      <protection locked="0"/>
    </xf>
    <xf numFmtId="0" fontId="27" fillId="17" borderId="121" xfId="0" applyFont="1" applyFill="1" applyBorder="1" applyAlignment="1" applyProtection="1">
      <alignment horizontal="center" vertical="center" wrapText="1"/>
      <protection locked="0"/>
    </xf>
    <xf numFmtId="0" fontId="27" fillId="17" borderId="153" xfId="0" applyFont="1" applyFill="1" applyBorder="1" applyAlignment="1" applyProtection="1">
      <alignment horizontal="center" vertical="center" wrapText="1"/>
      <protection locked="0"/>
    </xf>
    <xf numFmtId="49" fontId="27" fillId="17" borderId="121" xfId="0" applyNumberFormat="1" applyFont="1" applyFill="1" applyBorder="1" applyAlignment="1" applyProtection="1">
      <alignment horizontal="center" vertical="center" wrapText="1"/>
      <protection locked="0"/>
    </xf>
    <xf numFmtId="44" fontId="27" fillId="17" borderId="187" xfId="0" applyNumberFormat="1" applyFont="1" applyFill="1" applyBorder="1" applyAlignment="1" applyProtection="1">
      <alignment horizontal="center" vertical="center" wrapText="1"/>
      <protection locked="0"/>
    </xf>
    <xf numFmtId="14" fontId="27" fillId="17" borderId="190" xfId="0" applyNumberFormat="1" applyFont="1" applyFill="1" applyBorder="1" applyAlignment="1" applyProtection="1">
      <alignment horizontal="center" vertical="center" wrapText="1"/>
      <protection locked="0"/>
    </xf>
    <xf numFmtId="14" fontId="27" fillId="17" borderId="122" xfId="0" applyNumberFormat="1" applyFont="1" applyFill="1" applyBorder="1" applyAlignment="1" applyProtection="1">
      <alignment wrapText="1"/>
      <protection locked="0"/>
    </xf>
    <xf numFmtId="14" fontId="27" fillId="17" borderId="348" xfId="0" applyNumberFormat="1" applyFont="1" applyFill="1" applyBorder="1" applyAlignment="1" applyProtection="1">
      <alignment wrapText="1"/>
      <protection locked="0"/>
    </xf>
    <xf numFmtId="0" fontId="27" fillId="17" borderId="123" xfId="0" applyFont="1" applyFill="1" applyBorder="1" applyAlignment="1" applyProtection="1">
      <alignment wrapText="1"/>
      <protection locked="0"/>
    </xf>
    <xf numFmtId="49" fontId="27" fillId="17" borderId="122" xfId="0" applyNumberFormat="1" applyFont="1" applyFill="1" applyBorder="1" applyAlignment="1" applyProtection="1">
      <alignment wrapText="1"/>
      <protection locked="0"/>
    </xf>
    <xf numFmtId="0" fontId="27" fillId="17" borderId="124" xfId="0" applyFont="1" applyFill="1" applyBorder="1" applyAlignment="1" applyProtection="1">
      <alignment wrapText="1"/>
      <protection locked="0"/>
    </xf>
    <xf numFmtId="0" fontId="27" fillId="17" borderId="154" xfId="0" applyFont="1" applyFill="1" applyBorder="1" applyAlignment="1" applyProtection="1">
      <alignment wrapText="1"/>
      <protection locked="0"/>
    </xf>
    <xf numFmtId="49" fontId="27" fillId="17" borderId="124" xfId="0" applyNumberFormat="1" applyFont="1" applyFill="1" applyBorder="1" applyAlignment="1" applyProtection="1">
      <alignment wrapText="1"/>
      <protection locked="0"/>
    </xf>
    <xf numFmtId="0" fontId="27" fillId="17" borderId="129" xfId="0" applyFont="1" applyFill="1" applyBorder="1" applyAlignment="1" applyProtection="1">
      <alignment wrapText="1"/>
      <protection locked="0"/>
    </xf>
    <xf numFmtId="44" fontId="27" fillId="17" borderId="347" xfId="0" applyNumberFormat="1" applyFont="1" applyFill="1" applyBorder="1" applyAlignment="1" applyProtection="1">
      <alignment wrapText="1"/>
      <protection locked="0"/>
    </xf>
    <xf numFmtId="0" fontId="27" fillId="53" borderId="158" xfId="0" applyFont="1" applyFill="1" applyBorder="1" applyAlignment="1" applyProtection="1">
      <alignment horizontal="center" vertical="center" wrapText="1"/>
      <protection locked="0"/>
    </xf>
    <xf numFmtId="0" fontId="27" fillId="53" borderId="156" xfId="0" applyFont="1" applyFill="1" applyBorder="1" applyAlignment="1" applyProtection="1">
      <alignment horizontal="center" vertical="center" wrapText="1"/>
      <protection locked="0"/>
    </xf>
    <xf numFmtId="0" fontId="27" fillId="53" borderId="113" xfId="0" applyFont="1" applyFill="1" applyBorder="1" applyAlignment="1" applyProtection="1">
      <alignment horizontal="center" vertical="center" wrapText="1"/>
      <protection locked="0"/>
    </xf>
    <xf numFmtId="0" fontId="27" fillId="53" borderId="110" xfId="0" applyFont="1" applyFill="1" applyBorder="1" applyAlignment="1" applyProtection="1">
      <alignment wrapText="1"/>
      <protection locked="0"/>
    </xf>
    <xf numFmtId="0" fontId="27" fillId="53" borderId="349" xfId="0" applyFont="1" applyFill="1" applyBorder="1" applyAlignment="1" applyProtection="1">
      <alignment wrapText="1"/>
      <protection locked="0"/>
    </xf>
    <xf numFmtId="0" fontId="27" fillId="53" borderId="188" xfId="0" applyFont="1" applyFill="1" applyBorder="1" applyAlignment="1" applyProtection="1">
      <alignment wrapText="1"/>
      <protection locked="0"/>
    </xf>
    <xf numFmtId="0" fontId="17" fillId="77" borderId="132" xfId="0" applyFont="1" applyFill="1" applyBorder="1" applyAlignment="1" applyProtection="1">
      <alignment horizontal="center" vertical="center" wrapText="1"/>
      <protection locked="0"/>
    </xf>
    <xf numFmtId="0" fontId="17" fillId="77" borderId="156" xfId="0" applyFont="1" applyFill="1" applyBorder="1" applyAlignment="1" applyProtection="1">
      <alignment horizontal="center" vertical="center" wrapText="1"/>
      <protection locked="0"/>
    </xf>
    <xf numFmtId="0" fontId="27" fillId="78" borderId="185" xfId="0" applyFont="1" applyFill="1" applyBorder="1" applyAlignment="1" applyProtection="1">
      <alignment horizontal="center" vertical="center" wrapText="1"/>
      <protection locked="0"/>
    </xf>
    <xf numFmtId="0" fontId="27" fillId="78" borderId="115" xfId="0" applyFont="1" applyFill="1" applyBorder="1" applyAlignment="1" applyProtection="1">
      <alignment horizontal="center" vertical="center" wrapText="1"/>
      <protection locked="0"/>
    </xf>
    <xf numFmtId="0" fontId="27" fillId="78" borderId="131" xfId="0" applyFont="1" applyFill="1" applyBorder="1" applyAlignment="1" applyProtection="1">
      <alignment horizontal="center" vertical="center" wrapText="1"/>
      <protection locked="0"/>
    </xf>
    <xf numFmtId="0" fontId="17" fillId="77" borderId="350" xfId="0" applyFont="1" applyFill="1" applyBorder="1" applyAlignment="1" applyProtection="1">
      <alignment wrapText="1"/>
      <protection locked="0"/>
    </xf>
    <xf numFmtId="0" fontId="17" fillId="77" borderId="349" xfId="0" applyFont="1" applyFill="1" applyBorder="1" applyAlignment="1" applyProtection="1">
      <alignment wrapText="1"/>
      <protection locked="0"/>
    </xf>
    <xf numFmtId="0" fontId="27" fillId="78" borderId="351" xfId="0" applyFont="1" applyFill="1" applyBorder="1" applyAlignment="1" applyProtection="1">
      <alignment wrapText="1"/>
      <protection locked="0"/>
    </xf>
    <xf numFmtId="0" fontId="27" fillId="78" borderId="211" xfId="0" applyFont="1" applyFill="1" applyBorder="1" applyAlignment="1" applyProtection="1">
      <alignment wrapText="1"/>
      <protection locked="0"/>
    </xf>
    <xf numFmtId="0" fontId="27" fillId="78" borderId="352" xfId="0" applyFont="1" applyFill="1" applyBorder="1" applyAlignment="1" applyProtection="1">
      <alignment wrapText="1"/>
      <protection locked="0"/>
    </xf>
    <xf numFmtId="0" fontId="10" fillId="32" borderId="185" xfId="0" applyFont="1" applyFill="1" applyBorder="1" applyAlignment="1" applyProtection="1">
      <alignment horizontal="center" vertical="center"/>
      <protection locked="0"/>
    </xf>
    <xf numFmtId="44" fontId="10" fillId="32" borderId="115" xfId="0" applyNumberFormat="1" applyFont="1" applyFill="1" applyBorder="1" applyAlignment="1" applyProtection="1">
      <alignment horizontal="center" vertical="center"/>
      <protection locked="0"/>
    </xf>
    <xf numFmtId="0" fontId="10" fillId="32" borderId="187" xfId="0" applyFont="1" applyFill="1" applyBorder="1" applyAlignment="1" applyProtection="1">
      <alignment horizontal="center" vertical="center"/>
      <protection locked="0"/>
    </xf>
    <xf numFmtId="44" fontId="10" fillId="32" borderId="113" xfId="0" applyNumberFormat="1" applyFont="1" applyFill="1" applyBorder="1" applyAlignment="1" applyProtection="1">
      <alignment horizontal="center" vertical="center"/>
      <protection locked="0"/>
    </xf>
    <xf numFmtId="44" fontId="0" fillId="32" borderId="113" xfId="0" applyNumberFormat="1" applyFill="1" applyBorder="1" applyAlignment="1" applyProtection="1">
      <alignment horizontal="center" vertical="center"/>
      <protection locked="0"/>
    </xf>
    <xf numFmtId="0" fontId="10" fillId="32" borderId="361" xfId="0" applyFont="1" applyFill="1" applyBorder="1" applyAlignment="1" applyProtection="1">
      <alignment horizontal="center" vertical="center"/>
      <protection locked="0"/>
    </xf>
    <xf numFmtId="0" fontId="10" fillId="32" borderId="188" xfId="0" applyFont="1" applyFill="1" applyBorder="1" applyAlignment="1" applyProtection="1">
      <alignment horizontal="center" vertical="center"/>
      <protection locked="0"/>
    </xf>
    <xf numFmtId="44" fontId="0" fillId="32" borderId="188" xfId="0" applyNumberFormat="1" applyFill="1" applyBorder="1" applyAlignment="1" applyProtection="1">
      <alignment horizontal="center" vertical="center"/>
      <protection locked="0"/>
    </xf>
    <xf numFmtId="44" fontId="27" fillId="17" borderId="188" xfId="0" applyNumberFormat="1" applyFont="1" applyFill="1" applyBorder="1" applyAlignment="1" applyProtection="1">
      <alignment horizontal="center" vertical="center" wrapText="1"/>
      <protection locked="0"/>
    </xf>
    <xf numFmtId="44" fontId="10" fillId="32" borderId="188" xfId="0" applyNumberFormat="1" applyFont="1" applyFill="1" applyBorder="1" applyAlignment="1" applyProtection="1">
      <alignment horizontal="center" vertical="center"/>
      <protection locked="0"/>
    </xf>
    <xf numFmtId="14" fontId="10" fillId="32" borderId="115" xfId="0" applyNumberFormat="1" applyFont="1" applyFill="1" applyBorder="1" applyAlignment="1" applyProtection="1">
      <alignment horizontal="center" vertical="center"/>
      <protection locked="0"/>
    </xf>
    <xf numFmtId="14" fontId="10" fillId="32" borderId="131" xfId="0" applyNumberFormat="1" applyFont="1" applyFill="1" applyBorder="1" applyAlignment="1" applyProtection="1">
      <alignment horizontal="center" vertical="center"/>
      <protection locked="0"/>
    </xf>
    <xf numFmtId="0" fontId="10" fillId="32" borderId="155" xfId="0" applyFont="1" applyFill="1" applyBorder="1" applyAlignment="1" applyProtection="1">
      <alignment horizontal="center" vertical="center"/>
      <protection locked="0"/>
    </xf>
    <xf numFmtId="49" fontId="10" fillId="32" borderId="115" xfId="0" applyNumberFormat="1" applyFont="1" applyFill="1" applyBorder="1" applyAlignment="1" applyProtection="1">
      <alignment horizontal="center" vertical="center"/>
      <protection locked="0"/>
    </xf>
    <xf numFmtId="0" fontId="10" fillId="32" borderId="131" xfId="0" applyFont="1" applyFill="1" applyBorder="1" applyAlignment="1" applyProtection="1">
      <alignment horizontal="center" vertical="center"/>
      <protection locked="0"/>
    </xf>
    <xf numFmtId="0" fontId="10" fillId="32" borderId="132" xfId="0" applyFont="1" applyFill="1" applyBorder="1" applyAlignment="1" applyProtection="1">
      <alignment horizontal="center" vertical="center"/>
      <protection locked="0"/>
    </xf>
    <xf numFmtId="49" fontId="10" fillId="32" borderId="156" xfId="0" applyNumberFormat="1" applyFont="1" applyFill="1" applyBorder="1" applyAlignment="1" applyProtection="1">
      <alignment horizontal="center" vertical="center"/>
      <protection locked="0"/>
    </xf>
    <xf numFmtId="14" fontId="10" fillId="32" borderId="113" xfId="0" applyNumberFormat="1" applyFont="1" applyFill="1" applyBorder="1" applyAlignment="1" applyProtection="1">
      <alignment horizontal="center" vertical="center"/>
      <protection locked="0"/>
    </xf>
    <xf numFmtId="14" fontId="10" fillId="32" borderId="121" xfId="0" applyNumberFormat="1" applyFont="1" applyFill="1" applyBorder="1" applyAlignment="1" applyProtection="1">
      <alignment horizontal="center" vertical="center"/>
      <protection locked="0"/>
    </xf>
    <xf numFmtId="0" fontId="10" fillId="32" borderId="153" xfId="0" applyFont="1" applyFill="1" applyBorder="1" applyAlignment="1" applyProtection="1">
      <alignment horizontal="center" vertical="center"/>
      <protection locked="0"/>
    </xf>
    <xf numFmtId="49" fontId="10" fillId="32" borderId="113" xfId="0" applyNumberFormat="1" applyFont="1" applyFill="1" applyBorder="1" applyAlignment="1" applyProtection="1">
      <alignment horizontal="center" vertical="center"/>
      <protection locked="0"/>
    </xf>
    <xf numFmtId="0" fontId="10" fillId="32" borderId="121" xfId="0" applyFont="1" applyFill="1" applyBorder="1" applyAlignment="1" applyProtection="1">
      <alignment horizontal="center" vertical="center"/>
      <protection locked="0"/>
    </xf>
    <xf numFmtId="0" fontId="10" fillId="32" borderId="116" xfId="0" applyFont="1" applyFill="1" applyBorder="1" applyAlignment="1" applyProtection="1">
      <alignment horizontal="center" vertical="center"/>
      <protection locked="0"/>
    </xf>
    <xf numFmtId="49" fontId="10" fillId="32" borderId="128" xfId="0" applyNumberFormat="1" applyFont="1" applyFill="1" applyBorder="1" applyAlignment="1" applyProtection="1">
      <alignment horizontal="center" vertical="center"/>
      <protection locked="0"/>
    </xf>
    <xf numFmtId="14" fontId="10" fillId="32" borderId="188" xfId="0" applyNumberFormat="1" applyFont="1" applyFill="1" applyBorder="1" applyAlignment="1" applyProtection="1">
      <alignment horizontal="center" vertical="center"/>
      <protection locked="0"/>
    </xf>
    <xf numFmtId="14" fontId="10" fillId="32" borderId="362" xfId="0" applyNumberFormat="1" applyFont="1" applyFill="1" applyBorder="1" applyAlignment="1" applyProtection="1">
      <alignment horizontal="center" vertical="center"/>
      <protection locked="0"/>
    </xf>
    <xf numFmtId="0" fontId="10" fillId="32" borderId="363" xfId="0" applyFont="1" applyFill="1" applyBorder="1" applyAlignment="1" applyProtection="1">
      <alignment horizontal="center" vertical="center"/>
      <protection locked="0"/>
    </xf>
    <xf numFmtId="49" fontId="10" fillId="32" borderId="188" xfId="0" applyNumberFormat="1" applyFont="1" applyFill="1" applyBorder="1" applyAlignment="1" applyProtection="1">
      <alignment horizontal="center" vertical="center"/>
      <protection locked="0"/>
    </xf>
    <xf numFmtId="0" fontId="10" fillId="32" borderId="362" xfId="0" applyFont="1" applyFill="1" applyBorder="1" applyAlignment="1" applyProtection="1">
      <alignment horizontal="center" vertical="center"/>
      <protection locked="0"/>
    </xf>
    <xf numFmtId="0" fontId="10" fillId="32" borderId="191" xfId="0" applyFont="1" applyFill="1" applyBorder="1" applyAlignment="1" applyProtection="1">
      <alignment horizontal="center" vertical="center"/>
      <protection locked="0"/>
    </xf>
    <xf numFmtId="49" fontId="10" fillId="32" borderId="197" xfId="0" applyNumberFormat="1" applyFont="1" applyFill="1" applyBorder="1" applyAlignment="1" applyProtection="1">
      <alignment horizontal="center" vertical="center"/>
      <protection locked="0"/>
    </xf>
    <xf numFmtId="0" fontId="27" fillId="55" borderId="207" xfId="0" applyFont="1" applyFill="1" applyBorder="1" applyAlignment="1" applyProtection="1">
      <alignment horizontal="center" vertical="center" wrapText="1"/>
      <protection locked="0"/>
    </xf>
    <xf numFmtId="0" fontId="27" fillId="55" borderId="190" xfId="0" applyFont="1" applyFill="1" applyBorder="1" applyAlignment="1" applyProtection="1">
      <alignment horizontal="center" vertical="center" wrapText="1"/>
      <protection locked="0"/>
    </xf>
    <xf numFmtId="0" fontId="27" fillId="55" borderId="208" xfId="0" applyFont="1" applyFill="1" applyBorder="1" applyAlignment="1" applyProtection="1">
      <alignment horizontal="center" vertical="center" wrapText="1"/>
      <protection locked="0"/>
    </xf>
    <xf numFmtId="0" fontId="27" fillId="55" borderId="157" xfId="0" applyFont="1" applyFill="1" applyBorder="1" applyAlignment="1" applyProtection="1">
      <alignment horizontal="center" vertical="center" wrapText="1"/>
      <protection locked="0"/>
    </xf>
    <xf numFmtId="0" fontId="27" fillId="55" borderId="209" xfId="0" applyFont="1" applyFill="1" applyBorder="1" applyAlignment="1" applyProtection="1">
      <alignment horizontal="center" vertical="center" wrapText="1"/>
      <protection locked="0"/>
    </xf>
    <xf numFmtId="0" fontId="27" fillId="55" borderId="358" xfId="0" applyFont="1" applyFill="1" applyBorder="1" applyAlignment="1" applyProtection="1">
      <alignment horizontal="center" vertical="center" wrapText="1"/>
      <protection locked="0"/>
    </xf>
    <xf numFmtId="0" fontId="10" fillId="32" borderId="155" xfId="0" applyFont="1" applyFill="1" applyBorder="1" applyProtection="1">
      <protection locked="0"/>
    </xf>
    <xf numFmtId="0" fontId="10" fillId="32" borderId="115" xfId="0" applyFont="1" applyFill="1" applyBorder="1" applyProtection="1">
      <protection locked="0"/>
    </xf>
    <xf numFmtId="0" fontId="10" fillId="32" borderId="115" xfId="0" applyFont="1" applyFill="1" applyBorder="1" applyAlignment="1" applyProtection="1">
      <alignment horizontal="center"/>
      <protection locked="0"/>
    </xf>
    <xf numFmtId="44" fontId="10" fillId="32" borderId="115" xfId="0" applyNumberFormat="1" applyFont="1" applyFill="1" applyBorder="1" applyProtection="1">
      <protection locked="0"/>
    </xf>
    <xf numFmtId="44" fontId="27" fillId="17" borderId="115" xfId="0" applyNumberFormat="1" applyFont="1" applyFill="1" applyBorder="1" applyAlignment="1" applyProtection="1">
      <alignment wrapText="1"/>
      <protection locked="0"/>
    </xf>
    <xf numFmtId="0" fontId="10" fillId="32" borderId="153" xfId="0" applyFont="1" applyFill="1" applyBorder="1" applyProtection="1">
      <protection locked="0"/>
    </xf>
    <xf numFmtId="0" fontId="10" fillId="32" borderId="113" xfId="0" applyFont="1" applyFill="1" applyBorder="1" applyProtection="1">
      <protection locked="0"/>
    </xf>
    <xf numFmtId="0" fontId="10" fillId="32" borderId="113" xfId="0" applyFont="1" applyFill="1" applyBorder="1" applyAlignment="1" applyProtection="1">
      <alignment horizontal="center"/>
      <protection locked="0"/>
    </xf>
    <xf numFmtId="44" fontId="10" fillId="32" borderId="113" xfId="0" applyNumberFormat="1" applyFont="1" applyFill="1" applyBorder="1" applyProtection="1">
      <protection locked="0"/>
    </xf>
    <xf numFmtId="44" fontId="27" fillId="17" borderId="113" xfId="0" applyNumberFormat="1" applyFont="1" applyFill="1" applyBorder="1" applyAlignment="1" applyProtection="1">
      <alignment wrapText="1"/>
      <protection locked="0"/>
    </xf>
    <xf numFmtId="0" fontId="0" fillId="32" borderId="153" xfId="0" applyFill="1" applyBorder="1" applyProtection="1">
      <protection locked="0"/>
    </xf>
    <xf numFmtId="0" fontId="0" fillId="32" borderId="113" xfId="0" applyFill="1" applyBorder="1" applyProtection="1">
      <protection locked="0"/>
    </xf>
    <xf numFmtId="0" fontId="0" fillId="32" borderId="128" xfId="0" applyFill="1" applyBorder="1" applyProtection="1">
      <protection locked="0"/>
    </xf>
    <xf numFmtId="0" fontId="0" fillId="32" borderId="116" xfId="0" applyFill="1" applyBorder="1" applyAlignment="1" applyProtection="1">
      <alignment horizontal="center"/>
      <protection locked="0"/>
    </xf>
    <xf numFmtId="44" fontId="0" fillId="32" borderId="113" xfId="0" applyNumberFormat="1" applyFill="1" applyBorder="1" applyProtection="1">
      <protection locked="0"/>
    </xf>
    <xf numFmtId="0" fontId="0" fillId="32" borderId="113" xfId="0" applyFill="1" applyBorder="1" applyAlignment="1" applyProtection="1">
      <alignment horizontal="center"/>
      <protection locked="0"/>
    </xf>
    <xf numFmtId="0" fontId="0" fillId="32" borderId="363" xfId="0" applyFill="1" applyBorder="1" applyProtection="1">
      <protection locked="0"/>
    </xf>
    <xf numFmtId="0" fontId="0" fillId="32" borderId="188" xfId="0" applyFill="1" applyBorder="1" applyProtection="1">
      <protection locked="0"/>
    </xf>
    <xf numFmtId="0" fontId="0" fillId="32" borderId="188" xfId="0" applyFill="1" applyBorder="1" applyAlignment="1" applyProtection="1">
      <alignment horizontal="center"/>
      <protection locked="0"/>
    </xf>
    <xf numFmtId="44" fontId="0" fillId="32" borderId="188" xfId="0" applyNumberFormat="1" applyFill="1" applyBorder="1" applyProtection="1">
      <protection locked="0"/>
    </xf>
    <xf numFmtId="44" fontId="27" fillId="17" borderId="188" xfId="0" applyNumberFormat="1" applyFont="1" applyFill="1" applyBorder="1" applyAlignment="1" applyProtection="1">
      <alignment wrapText="1"/>
      <protection locked="0"/>
    </xf>
    <xf numFmtId="14" fontId="10" fillId="32" borderId="115" xfId="0" applyNumberFormat="1" applyFont="1" applyFill="1" applyBorder="1" applyProtection="1">
      <protection locked="0"/>
    </xf>
    <xf numFmtId="14" fontId="10" fillId="32" borderId="131" xfId="0" applyNumberFormat="1" applyFont="1" applyFill="1" applyBorder="1" applyProtection="1">
      <protection locked="0"/>
    </xf>
    <xf numFmtId="0" fontId="10" fillId="36" borderId="115" xfId="0" applyFont="1" applyFill="1" applyBorder="1" applyProtection="1">
      <protection locked="0"/>
    </xf>
    <xf numFmtId="49" fontId="10" fillId="36" borderId="115" xfId="0" applyNumberFormat="1" applyFont="1" applyFill="1" applyBorder="1" applyProtection="1">
      <protection locked="0"/>
    </xf>
    <xf numFmtId="0" fontId="10" fillId="36" borderId="131" xfId="0" applyFont="1" applyFill="1" applyBorder="1" applyProtection="1">
      <protection locked="0"/>
    </xf>
    <xf numFmtId="0" fontId="10" fillId="36" borderId="132" xfId="0" applyFont="1" applyFill="1" applyBorder="1" applyProtection="1">
      <protection locked="0"/>
    </xf>
    <xf numFmtId="49" fontId="10" fillId="36" borderId="156" xfId="0" applyNumberFormat="1" applyFont="1" applyFill="1" applyBorder="1" applyProtection="1">
      <protection locked="0"/>
    </xf>
    <xf numFmtId="14" fontId="10" fillId="32" borderId="113" xfId="0" applyNumberFormat="1" applyFont="1" applyFill="1" applyBorder="1" applyProtection="1">
      <protection locked="0"/>
    </xf>
    <xf numFmtId="14" fontId="10" fillId="32" borderId="121" xfId="0" applyNumberFormat="1" applyFont="1" applyFill="1" applyBorder="1" applyProtection="1">
      <protection locked="0"/>
    </xf>
    <xf numFmtId="0" fontId="10" fillId="36" borderId="113" xfId="0" applyFont="1" applyFill="1" applyBorder="1" applyProtection="1">
      <protection locked="0"/>
    </xf>
    <xf numFmtId="49" fontId="10" fillId="36" borderId="113" xfId="0" applyNumberFormat="1" applyFont="1" applyFill="1" applyBorder="1" applyProtection="1">
      <protection locked="0"/>
    </xf>
    <xf numFmtId="0" fontId="10" fillId="36" borderId="121" xfId="0" applyFont="1" applyFill="1" applyBorder="1" applyProtection="1">
      <protection locked="0"/>
    </xf>
    <xf numFmtId="0" fontId="10" fillId="36" borderId="116" xfId="0" applyFont="1" applyFill="1" applyBorder="1" applyProtection="1">
      <protection locked="0"/>
    </xf>
    <xf numFmtId="49" fontId="10" fillId="36" borderId="128" xfId="0" applyNumberFormat="1" applyFont="1" applyFill="1" applyBorder="1" applyProtection="1">
      <protection locked="0"/>
    </xf>
    <xf numFmtId="0" fontId="0" fillId="32" borderId="116" xfId="0" applyFill="1" applyBorder="1" applyProtection="1">
      <protection locked="0"/>
    </xf>
    <xf numFmtId="0" fontId="0" fillId="36" borderId="113" xfId="0" applyFill="1" applyBorder="1" applyProtection="1">
      <protection locked="0"/>
    </xf>
    <xf numFmtId="49" fontId="0" fillId="36" borderId="113" xfId="0" applyNumberFormat="1" applyFill="1" applyBorder="1" applyProtection="1">
      <protection locked="0"/>
    </xf>
    <xf numFmtId="0" fontId="0" fillId="36" borderId="121" xfId="0" applyFill="1" applyBorder="1" applyProtection="1">
      <protection locked="0"/>
    </xf>
    <xf numFmtId="0" fontId="0" fillId="36" borderId="116" xfId="0" applyFill="1" applyBorder="1" applyProtection="1">
      <protection locked="0"/>
    </xf>
    <xf numFmtId="49" fontId="0" fillId="36" borderId="128" xfId="0" applyNumberFormat="1" applyFill="1" applyBorder="1" applyProtection="1">
      <protection locked="0"/>
    </xf>
    <xf numFmtId="14" fontId="10" fillId="32" borderId="188" xfId="0" applyNumberFormat="1" applyFont="1" applyFill="1" applyBorder="1" applyProtection="1">
      <protection locked="0"/>
    </xf>
    <xf numFmtId="14" fontId="10" fillId="32" borderId="362" xfId="0" applyNumberFormat="1" applyFont="1" applyFill="1" applyBorder="1" applyProtection="1">
      <protection locked="0"/>
    </xf>
    <xf numFmtId="0" fontId="10" fillId="32" borderId="363" xfId="0" applyFont="1" applyFill="1" applyBorder="1" applyProtection="1">
      <protection locked="0"/>
    </xf>
    <xf numFmtId="0" fontId="10" fillId="32" borderId="188" xfId="0" applyFont="1" applyFill="1" applyBorder="1" applyProtection="1">
      <protection locked="0"/>
    </xf>
    <xf numFmtId="0" fontId="0" fillId="36" borderId="188" xfId="0" applyFill="1" applyBorder="1" applyProtection="1">
      <protection locked="0"/>
    </xf>
    <xf numFmtId="49" fontId="0" fillId="36" borderId="188" xfId="0" applyNumberFormat="1" applyFill="1" applyBorder="1" applyProtection="1">
      <protection locked="0"/>
    </xf>
    <xf numFmtId="0" fontId="0" fillId="36" borderId="362" xfId="0" applyFill="1" applyBorder="1" applyProtection="1">
      <protection locked="0"/>
    </xf>
    <xf numFmtId="0" fontId="0" fillId="36" borderId="191" xfId="0" applyFill="1" applyBorder="1" applyProtection="1">
      <protection locked="0"/>
    </xf>
    <xf numFmtId="49" fontId="0" fillId="36" borderId="197" xfId="0" applyNumberFormat="1" applyFill="1" applyBorder="1" applyProtection="1">
      <protection locked="0"/>
    </xf>
    <xf numFmtId="0" fontId="10" fillId="55" borderId="115" xfId="0" applyFont="1" applyFill="1" applyBorder="1" applyProtection="1">
      <protection locked="0"/>
    </xf>
    <xf numFmtId="0" fontId="27" fillId="55" borderId="115" xfId="0" applyFont="1" applyFill="1" applyBorder="1" applyAlignment="1" applyProtection="1">
      <alignment wrapText="1"/>
      <protection locked="0"/>
    </xf>
    <xf numFmtId="0" fontId="27" fillId="55" borderId="156" xfId="0" applyFont="1" applyFill="1" applyBorder="1" applyAlignment="1" applyProtection="1">
      <alignment wrapText="1"/>
      <protection locked="0"/>
    </xf>
    <xf numFmtId="0" fontId="10" fillId="55" borderId="113" xfId="0" applyFont="1" applyFill="1" applyBorder="1" applyProtection="1">
      <protection locked="0"/>
    </xf>
    <xf numFmtId="0" fontId="27" fillId="55" borderId="113" xfId="0" applyFont="1" applyFill="1" applyBorder="1" applyAlignment="1" applyProtection="1">
      <alignment wrapText="1"/>
      <protection locked="0"/>
    </xf>
    <xf numFmtId="0" fontId="27" fillId="55" borderId="128" xfId="0" applyFont="1" applyFill="1" applyBorder="1" applyAlignment="1" applyProtection="1">
      <alignment wrapText="1"/>
      <protection locked="0"/>
    </xf>
    <xf numFmtId="0" fontId="27" fillId="55" borderId="188" xfId="0" applyFont="1" applyFill="1" applyBorder="1" applyAlignment="1" applyProtection="1">
      <alignment wrapText="1"/>
      <protection locked="0"/>
    </xf>
    <xf numFmtId="0" fontId="27" fillId="55" borderId="197" xfId="0" applyFont="1" applyFill="1" applyBorder="1" applyAlignment="1" applyProtection="1">
      <alignment wrapText="1"/>
      <protection locked="0"/>
    </xf>
    <xf numFmtId="0" fontId="55" fillId="65" borderId="314" xfId="0" applyFont="1" applyFill="1" applyBorder="1" applyProtection="1">
      <protection locked="0"/>
    </xf>
    <xf numFmtId="0" fontId="55" fillId="66" borderId="340" xfId="0" applyFont="1" applyFill="1" applyBorder="1" applyProtection="1">
      <protection locked="0"/>
    </xf>
    <xf numFmtId="0" fontId="59" fillId="65" borderId="314" xfId="0" applyFont="1" applyFill="1" applyBorder="1" applyAlignment="1" applyProtection="1">
      <alignment horizontal="center"/>
      <protection locked="0"/>
    </xf>
    <xf numFmtId="1" fontId="55" fillId="65" borderId="314" xfId="0" applyNumberFormat="1" applyFont="1" applyFill="1" applyBorder="1" applyProtection="1">
      <protection locked="0"/>
    </xf>
    <xf numFmtId="0" fontId="55" fillId="65" borderId="314" xfId="0" applyFont="1" applyFill="1" applyBorder="1" applyAlignment="1" applyProtection="1">
      <alignment horizontal="center" vertical="center"/>
      <protection locked="0"/>
    </xf>
    <xf numFmtId="166" fontId="55" fillId="65" borderId="314" xfId="0" applyNumberFormat="1" applyFont="1" applyFill="1" applyBorder="1" applyAlignment="1" applyProtection="1">
      <alignment horizontal="right"/>
      <protection locked="0"/>
    </xf>
    <xf numFmtId="1" fontId="55" fillId="65" borderId="315" xfId="0" applyNumberFormat="1" applyFont="1" applyFill="1" applyBorder="1" applyProtection="1">
      <protection locked="0"/>
    </xf>
    <xf numFmtId="1" fontId="55" fillId="65" borderId="320" xfId="0" applyNumberFormat="1" applyFont="1" applyFill="1" applyBorder="1" applyProtection="1">
      <protection locked="0"/>
    </xf>
    <xf numFmtId="0" fontId="5" fillId="65" borderId="315" xfId="0" applyFont="1" applyFill="1" applyBorder="1" applyProtection="1">
      <protection locked="0"/>
    </xf>
    <xf numFmtId="0" fontId="5" fillId="65" borderId="321" xfId="0" applyFont="1" applyFill="1" applyBorder="1" applyProtection="1">
      <protection locked="0"/>
    </xf>
    <xf numFmtId="0" fontId="5" fillId="65" borderId="314" xfId="0" applyFont="1" applyFill="1" applyBorder="1" applyProtection="1">
      <protection locked="0"/>
    </xf>
    <xf numFmtId="0" fontId="55" fillId="17" borderId="314" xfId="0" applyFont="1" applyFill="1" applyBorder="1" applyProtection="1">
      <protection locked="0"/>
    </xf>
    <xf numFmtId="0" fontId="55" fillId="65" borderId="321" xfId="0" applyFont="1" applyFill="1" applyBorder="1" applyProtection="1">
      <protection locked="0"/>
    </xf>
    <xf numFmtId="0" fontId="5" fillId="65" borderId="368" xfId="0" applyFont="1" applyFill="1" applyBorder="1" applyProtection="1">
      <protection locked="0"/>
    </xf>
    <xf numFmtId="0" fontId="55" fillId="65" borderId="219" xfId="0" applyFont="1" applyFill="1" applyBorder="1" applyProtection="1">
      <protection locked="0"/>
    </xf>
    <xf numFmtId="0" fontId="55" fillId="66" borderId="319" xfId="0" applyFont="1" applyFill="1" applyBorder="1" applyProtection="1">
      <protection locked="0"/>
    </xf>
    <xf numFmtId="0" fontId="55" fillId="65" borderId="199" xfId="0" applyFont="1" applyFill="1" applyBorder="1" applyProtection="1">
      <protection locked="0"/>
    </xf>
    <xf numFmtId="0" fontId="55" fillId="65" borderId="371" xfId="0" applyFont="1" applyFill="1" applyBorder="1" applyProtection="1">
      <protection locked="0"/>
    </xf>
    <xf numFmtId="0" fontId="55" fillId="66" borderId="339" xfId="0" applyFont="1" applyFill="1" applyBorder="1" applyProtection="1">
      <protection locked="0"/>
    </xf>
    <xf numFmtId="0" fontId="59" fillId="65" borderId="339" xfId="0" applyFont="1" applyFill="1" applyBorder="1" applyAlignment="1" applyProtection="1">
      <alignment horizontal="center"/>
      <protection locked="0"/>
    </xf>
    <xf numFmtId="1" fontId="55" fillId="65" borderId="372" xfId="0" applyNumberFormat="1" applyFont="1" applyFill="1" applyBorder="1" applyProtection="1">
      <protection locked="0"/>
    </xf>
    <xf numFmtId="0" fontId="55" fillId="65" borderId="372" xfId="0" applyFont="1" applyFill="1" applyBorder="1" applyAlignment="1" applyProtection="1">
      <alignment horizontal="center" vertical="center"/>
      <protection locked="0"/>
    </xf>
    <xf numFmtId="0" fontId="55" fillId="65" borderId="372" xfId="0" applyFont="1" applyFill="1" applyBorder="1" applyProtection="1">
      <protection locked="0"/>
    </xf>
    <xf numFmtId="166" fontId="55" fillId="65" borderId="372" xfId="0" applyNumberFormat="1" applyFont="1" applyFill="1" applyBorder="1" applyAlignment="1" applyProtection="1">
      <alignment horizontal="right"/>
      <protection locked="0"/>
    </xf>
    <xf numFmtId="1" fontId="55" fillId="65" borderId="110" xfId="0" applyNumberFormat="1" applyFont="1" applyFill="1" applyBorder="1" applyProtection="1">
      <protection locked="0"/>
    </xf>
    <xf numFmtId="1" fontId="55" fillId="65" borderId="373" xfId="0" applyNumberFormat="1" applyFont="1" applyFill="1" applyBorder="1" applyProtection="1">
      <protection locked="0"/>
    </xf>
    <xf numFmtId="0" fontId="5" fillId="65" borderId="110" xfId="0" applyFont="1" applyFill="1" applyBorder="1" applyProtection="1">
      <protection locked="0"/>
    </xf>
    <xf numFmtId="0" fontId="5" fillId="65" borderId="374" xfId="0" applyFont="1" applyFill="1" applyBorder="1" applyProtection="1">
      <protection locked="0"/>
    </xf>
    <xf numFmtId="0" fontId="5" fillId="65" borderId="372" xfId="0" applyFont="1" applyFill="1" applyBorder="1" applyProtection="1">
      <protection locked="0"/>
    </xf>
    <xf numFmtId="0" fontId="55" fillId="17" borderId="372" xfId="0" applyFont="1" applyFill="1" applyBorder="1" applyProtection="1">
      <protection locked="0"/>
    </xf>
    <xf numFmtId="0" fontId="55" fillId="65" borderId="374" xfId="0" applyFont="1" applyFill="1" applyBorder="1" applyProtection="1">
      <protection locked="0"/>
    </xf>
    <xf numFmtId="0" fontId="5" fillId="65" borderId="375" xfId="0" applyFont="1" applyFill="1" applyBorder="1" applyProtection="1">
      <protection locked="0"/>
    </xf>
    <xf numFmtId="0" fontId="55" fillId="65" borderId="338" xfId="0" applyFont="1" applyFill="1" applyBorder="1" applyProtection="1">
      <protection locked="0"/>
    </xf>
    <xf numFmtId="0" fontId="10" fillId="55" borderId="211" xfId="0" applyFont="1" applyFill="1" applyBorder="1" applyProtection="1">
      <protection locked="0"/>
    </xf>
    <xf numFmtId="0" fontId="27" fillId="55" borderId="211" xfId="0" applyFont="1" applyFill="1" applyBorder="1" applyAlignment="1" applyProtection="1">
      <alignment wrapText="1"/>
      <protection locked="0"/>
    </xf>
    <xf numFmtId="0" fontId="27" fillId="55" borderId="349" xfId="0" applyFont="1" applyFill="1" applyBorder="1" applyAlignment="1" applyProtection="1">
      <alignment wrapText="1"/>
      <protection locked="0"/>
    </xf>
    <xf numFmtId="0" fontId="0" fillId="62" borderId="46" xfId="0" applyFont="1" applyFill="1" applyBorder="1" applyAlignment="1">
      <alignment horizontal="center" vertical="center"/>
    </xf>
    <xf numFmtId="0" fontId="97" fillId="27" borderId="47" xfId="0" applyFont="1" applyFill="1" applyBorder="1" applyAlignment="1">
      <alignment horizontal="left"/>
    </xf>
    <xf numFmtId="0" fontId="97" fillId="27" borderId="81" xfId="0" applyFont="1" applyFill="1" applyBorder="1" applyAlignment="1">
      <alignment horizontal="left"/>
    </xf>
    <xf numFmtId="0" fontId="98" fillId="35" borderId="0" xfId="0" applyFont="1" applyFill="1" applyBorder="1" applyAlignment="1"/>
    <xf numFmtId="0" fontId="101" fillId="0" borderId="46" xfId="0" applyFont="1" applyBorder="1" applyAlignment="1">
      <alignment horizontal="center" vertical="center" wrapText="1"/>
    </xf>
    <xf numFmtId="0" fontId="102" fillId="0" borderId="46" xfId="0" applyFont="1" applyBorder="1" applyAlignment="1">
      <alignment horizontal="center" vertical="center" wrapText="1"/>
    </xf>
    <xf numFmtId="0" fontId="0" fillId="32" borderId="157" xfId="0" applyFont="1" applyFill="1" applyBorder="1" applyAlignment="1" applyProtection="1">
      <alignment horizontal="center" vertical="center" wrapText="1"/>
      <protection locked="0"/>
    </xf>
    <xf numFmtId="0" fontId="0" fillId="32" borderId="382" xfId="0" applyFont="1" applyFill="1" applyBorder="1" applyAlignment="1" applyProtection="1">
      <alignment horizontal="center" vertical="center" wrapText="1"/>
      <protection locked="0"/>
    </xf>
    <xf numFmtId="0" fontId="0" fillId="32" borderId="130" xfId="0" applyFont="1" applyFill="1" applyBorder="1" applyAlignment="1" applyProtection="1">
      <alignment horizontal="center" vertical="center" wrapText="1"/>
      <protection locked="0"/>
    </xf>
    <xf numFmtId="49" fontId="0" fillId="36" borderId="383" xfId="0" applyNumberFormat="1" applyFont="1" applyFill="1" applyBorder="1" applyAlignment="1" applyProtection="1">
      <alignment vertical="center"/>
      <protection locked="0"/>
    </xf>
    <xf numFmtId="49" fontId="0" fillId="36" borderId="376" xfId="0" applyNumberFormat="1" applyFont="1" applyFill="1" applyBorder="1" applyAlignment="1" applyProtection="1">
      <alignment vertical="center"/>
      <protection locked="0"/>
    </xf>
    <xf numFmtId="0" fontId="12" fillId="33" borderId="93" xfId="0" applyFont="1" applyFill="1" applyBorder="1" applyAlignment="1">
      <alignment horizontal="center" vertical="center" wrapText="1"/>
    </xf>
    <xf numFmtId="0" fontId="0" fillId="36" borderId="384" xfId="0" applyFont="1" applyFill="1" applyBorder="1" applyAlignment="1" applyProtection="1">
      <alignment vertical="center"/>
      <protection locked="0"/>
    </xf>
    <xf numFmtId="0" fontId="30" fillId="32" borderId="130" xfId="0" applyNumberFormat="1" applyFont="1" applyFill="1" applyBorder="1" applyAlignment="1" applyProtection="1">
      <alignment horizontal="center" vertical="center" wrapText="1"/>
      <protection locked="0"/>
    </xf>
    <xf numFmtId="0" fontId="0" fillId="36" borderId="385" xfId="0" applyFont="1" applyFill="1" applyBorder="1" applyAlignment="1" applyProtection="1">
      <alignment vertical="center"/>
      <protection locked="0"/>
    </xf>
    <xf numFmtId="0" fontId="4" fillId="0" borderId="0" xfId="0" applyFont="1" applyBorder="1" applyProtection="1">
      <protection locked="0"/>
    </xf>
    <xf numFmtId="0" fontId="10" fillId="0" borderId="386" xfId="0" applyFont="1" applyBorder="1" applyAlignment="1" applyProtection="1">
      <alignment horizontal="center" vertical="center"/>
      <protection locked="0"/>
    </xf>
    <xf numFmtId="0" fontId="30" fillId="39" borderId="188" xfId="0" applyNumberFormat="1" applyFont="1" applyFill="1" applyBorder="1" applyAlignment="1">
      <alignment horizontal="center" vertical="center" wrapText="1"/>
    </xf>
    <xf numFmtId="0" fontId="0" fillId="32" borderId="387" xfId="0" applyFont="1" applyFill="1" applyBorder="1" applyAlignment="1" applyProtection="1">
      <alignment horizontal="center" vertical="center" wrapText="1"/>
      <protection locked="0"/>
    </xf>
    <xf numFmtId="0" fontId="30" fillId="32" borderId="157" xfId="0" applyFont="1" applyFill="1" applyBorder="1" applyAlignment="1" applyProtection="1">
      <alignment horizontal="center" vertical="center" wrapText="1"/>
      <protection locked="0"/>
    </xf>
    <xf numFmtId="0" fontId="30" fillId="32" borderId="116" xfId="0" applyNumberFormat="1" applyFont="1" applyFill="1" applyBorder="1" applyAlignment="1" applyProtection="1">
      <alignment horizontal="center" vertical="center" wrapText="1"/>
      <protection locked="0"/>
    </xf>
    <xf numFmtId="0" fontId="0" fillId="36" borderId="388" xfId="0" applyFont="1" applyFill="1" applyBorder="1" applyAlignment="1" applyProtection="1">
      <alignment vertical="center"/>
      <protection locked="0"/>
    </xf>
    <xf numFmtId="0" fontId="0" fillId="36" borderId="389" xfId="0" applyFont="1" applyFill="1" applyBorder="1" applyAlignment="1" applyProtection="1">
      <alignment vertical="center"/>
      <protection locked="0"/>
    </xf>
    <xf numFmtId="0" fontId="0" fillId="32" borderId="390" xfId="0" applyFont="1" applyFill="1" applyBorder="1" applyAlignment="1" applyProtection="1">
      <alignment vertical="center"/>
      <protection locked="0"/>
    </xf>
    <xf numFmtId="0" fontId="0" fillId="36" borderId="391" xfId="0" applyFont="1" applyFill="1" applyBorder="1" applyAlignment="1" applyProtection="1">
      <alignment vertical="center"/>
      <protection locked="0"/>
    </xf>
    <xf numFmtId="49" fontId="0" fillId="36" borderId="392" xfId="0" applyNumberFormat="1" applyFont="1" applyFill="1" applyBorder="1" applyAlignment="1" applyProtection="1">
      <alignment vertical="center"/>
      <protection locked="0"/>
    </xf>
    <xf numFmtId="49" fontId="0" fillId="36" borderId="393" xfId="0" applyNumberFormat="1" applyFont="1" applyFill="1" applyBorder="1" applyAlignment="1" applyProtection="1">
      <alignment vertical="center"/>
      <protection locked="0"/>
    </xf>
    <xf numFmtId="9" fontId="0" fillId="32" borderId="394" xfId="0" applyNumberFormat="1" applyFont="1" applyFill="1" applyBorder="1" applyAlignment="1" applyProtection="1">
      <alignment horizontal="center" vertical="center" wrapText="1"/>
      <protection locked="0"/>
    </xf>
    <xf numFmtId="9" fontId="0" fillId="32" borderId="395" xfId="0" applyNumberFormat="1" applyFont="1" applyFill="1" applyBorder="1" applyAlignment="1" applyProtection="1">
      <alignment horizontal="center" vertical="center" wrapText="1"/>
      <protection locked="0"/>
    </xf>
    <xf numFmtId="49" fontId="0" fillId="36" borderId="396" xfId="0" applyNumberFormat="1" applyFont="1" applyFill="1" applyBorder="1" applyAlignment="1" applyProtection="1">
      <alignment vertical="center"/>
      <protection locked="0"/>
    </xf>
    <xf numFmtId="0" fontId="0" fillId="36" borderId="397" xfId="0" applyFont="1" applyFill="1" applyBorder="1" applyAlignment="1" applyProtection="1">
      <alignment vertical="center"/>
      <protection locked="0"/>
    </xf>
    <xf numFmtId="49" fontId="0" fillId="36" borderId="377" xfId="0" applyNumberFormat="1" applyFont="1" applyFill="1" applyBorder="1" applyAlignment="1" applyProtection="1">
      <alignment vertical="center"/>
      <protection locked="0"/>
    </xf>
    <xf numFmtId="0" fontId="0" fillId="36" borderId="398" xfId="0" applyFont="1" applyFill="1" applyBorder="1" applyAlignment="1" applyProtection="1">
      <alignment vertical="center"/>
      <protection locked="0"/>
    </xf>
    <xf numFmtId="0" fontId="0" fillId="36" borderId="399" xfId="0" applyFont="1" applyFill="1" applyBorder="1" applyAlignment="1" applyProtection="1">
      <alignment vertical="center"/>
      <protection locked="0"/>
    </xf>
    <xf numFmtId="0" fontId="0" fillId="36" borderId="400" xfId="0" applyFont="1" applyFill="1" applyBorder="1" applyAlignment="1" applyProtection="1">
      <alignment vertical="center"/>
      <protection locked="0"/>
    </xf>
    <xf numFmtId="0" fontId="0" fillId="36" borderId="401" xfId="0" applyFont="1" applyFill="1" applyBorder="1" applyAlignment="1" applyProtection="1">
      <alignment vertical="center"/>
      <protection locked="0"/>
    </xf>
    <xf numFmtId="0" fontId="0" fillId="36" borderId="130" xfId="0" applyFont="1" applyFill="1" applyBorder="1" applyAlignment="1" applyProtection="1">
      <alignment vertical="center"/>
      <protection locked="0"/>
    </xf>
    <xf numFmtId="0" fontId="0" fillId="32" borderId="158" xfId="0" applyFill="1" applyBorder="1" applyAlignment="1" applyProtection="1">
      <alignment vertical="center"/>
      <protection locked="0"/>
    </xf>
    <xf numFmtId="0" fontId="0" fillId="32" borderId="157" xfId="0" applyFill="1" applyBorder="1" applyAlignment="1" applyProtection="1">
      <alignment vertical="center"/>
      <protection locked="0"/>
    </xf>
    <xf numFmtId="0" fontId="0" fillId="32" borderId="402" xfId="0" applyFill="1" applyBorder="1" applyAlignment="1" applyProtection="1">
      <alignment vertical="center"/>
      <protection locked="0"/>
    </xf>
    <xf numFmtId="0" fontId="7" fillId="27" borderId="81" xfId="0" applyFont="1" applyFill="1" applyBorder="1" applyAlignment="1">
      <alignment horizontal="center"/>
    </xf>
    <xf numFmtId="0" fontId="27" fillId="27" borderId="81" xfId="0" applyFont="1" applyFill="1" applyBorder="1" applyAlignment="1"/>
    <xf numFmtId="0" fontId="7" fillId="27" borderId="98" xfId="0" applyFont="1" applyFill="1" applyBorder="1" applyAlignment="1">
      <alignment horizontal="left"/>
    </xf>
    <xf numFmtId="0" fontId="7" fillId="27" borderId="103" xfId="0" applyFont="1" applyFill="1" applyBorder="1" applyAlignment="1">
      <alignment horizontal="center"/>
    </xf>
    <xf numFmtId="0" fontId="30" fillId="33" borderId="80" xfId="0" applyFont="1" applyFill="1" applyBorder="1" applyAlignment="1">
      <alignment horizontal="center" vertical="center"/>
    </xf>
    <xf numFmtId="0" fontId="30" fillId="33" borderId="403" xfId="0" applyFont="1" applyFill="1" applyBorder="1" applyAlignment="1">
      <alignment horizontal="center" vertical="center" wrapText="1"/>
    </xf>
    <xf numFmtId="0" fontId="97" fillId="27" borderId="58" xfId="0" applyFont="1" applyFill="1" applyBorder="1" applyAlignment="1">
      <alignment horizontal="left"/>
    </xf>
    <xf numFmtId="0" fontId="7" fillId="27" borderId="404" xfId="0" applyFont="1" applyFill="1" applyBorder="1" applyAlignment="1"/>
    <xf numFmtId="0" fontId="7" fillId="27" borderId="405" xfId="0" applyFont="1" applyFill="1" applyBorder="1" applyAlignment="1">
      <alignment horizontal="center"/>
    </xf>
    <xf numFmtId="0" fontId="0" fillId="35" borderId="404" xfId="0" applyFont="1" applyFill="1" applyBorder="1" applyAlignment="1"/>
    <xf numFmtId="0" fontId="30" fillId="33" borderId="58" xfId="0" applyFont="1" applyFill="1" applyBorder="1" applyAlignment="1">
      <alignment horizontal="center" vertical="center"/>
    </xf>
    <xf numFmtId="0" fontId="30" fillId="33" borderId="59" xfId="0" applyFont="1" applyFill="1" applyBorder="1" applyAlignment="1">
      <alignment horizontal="center" vertical="center"/>
    </xf>
    <xf numFmtId="0" fontId="7" fillId="5" borderId="406" xfId="0" applyFont="1" applyFill="1" applyBorder="1" applyAlignment="1">
      <alignment horizontal="center" vertical="center" wrapText="1"/>
    </xf>
    <xf numFmtId="0" fontId="24" fillId="5" borderId="407" xfId="0" applyFont="1" applyFill="1" applyBorder="1" applyAlignment="1">
      <alignment horizontal="center" vertical="center" wrapText="1"/>
    </xf>
    <xf numFmtId="0" fontId="24" fillId="5" borderId="408" xfId="0" applyFont="1" applyFill="1" applyBorder="1" applyAlignment="1">
      <alignment horizontal="center" vertical="center" wrapText="1"/>
    </xf>
    <xf numFmtId="0" fontId="25" fillId="32" borderId="412" xfId="0" applyFont="1" applyFill="1" applyBorder="1" applyAlignment="1" applyProtection="1">
      <alignment horizontal="center" vertical="center"/>
      <protection locked="0"/>
    </xf>
    <xf numFmtId="0" fontId="25" fillId="32" borderId="413" xfId="0" applyFont="1" applyFill="1" applyBorder="1" applyAlignment="1" applyProtection="1">
      <alignment horizontal="center" vertical="center"/>
      <protection locked="0"/>
    </xf>
    <xf numFmtId="0" fontId="25" fillId="32" borderId="414" xfId="0" applyFont="1" applyFill="1" applyBorder="1" applyAlignment="1" applyProtection="1">
      <alignment horizontal="center" vertical="center"/>
      <protection locked="0"/>
    </xf>
    <xf numFmtId="0" fontId="30" fillId="33" borderId="59" xfId="0" applyFont="1" applyFill="1" applyBorder="1" applyAlignment="1">
      <alignment horizontal="center" vertical="center" wrapText="1"/>
    </xf>
    <xf numFmtId="0" fontId="70" fillId="0" borderId="9" xfId="0" applyFont="1" applyBorder="1" applyAlignment="1">
      <alignment horizontal="left" vertical="center" wrapText="1"/>
    </xf>
    <xf numFmtId="0" fontId="104" fillId="42" borderId="0" xfId="0" applyFont="1" applyFill="1" applyBorder="1" applyAlignment="1">
      <alignment horizontal="left"/>
    </xf>
    <xf numFmtId="0" fontId="0" fillId="80" borderId="115" xfId="0" applyFill="1" applyBorder="1" applyAlignment="1" applyProtection="1">
      <alignment vertical="center"/>
      <protection locked="0"/>
    </xf>
    <xf numFmtId="0" fontId="0" fillId="80" borderId="113" xfId="0" applyFill="1" applyBorder="1" applyAlignment="1" applyProtection="1">
      <alignment vertical="center"/>
      <protection locked="0"/>
    </xf>
    <xf numFmtId="0" fontId="0" fillId="80" borderId="130" xfId="0" applyFill="1" applyBorder="1" applyAlignment="1" applyProtection="1">
      <alignment vertical="center"/>
      <protection locked="0"/>
    </xf>
    <xf numFmtId="0" fontId="107" fillId="0" borderId="78" xfId="0" applyFont="1" applyFill="1" applyBorder="1" applyAlignment="1">
      <alignment horizontal="left" vertical="center" wrapText="1"/>
    </xf>
    <xf numFmtId="0" fontId="28" fillId="9" borderId="66" xfId="0" applyFont="1" applyFill="1" applyBorder="1" applyAlignment="1">
      <alignment vertical="top" wrapText="1"/>
    </xf>
    <xf numFmtId="0" fontId="28" fillId="9" borderId="61" xfId="0" applyFont="1" applyFill="1" applyBorder="1" applyAlignment="1">
      <alignment vertical="top" wrapText="1"/>
    </xf>
    <xf numFmtId="0" fontId="28" fillId="9" borderId="67" xfId="0" applyFont="1" applyFill="1" applyBorder="1" applyAlignment="1">
      <alignment vertical="top" wrapText="1"/>
    </xf>
    <xf numFmtId="0" fontId="80" fillId="67" borderId="418" xfId="0" applyFont="1" applyFill="1" applyBorder="1" applyAlignment="1" applyProtection="1">
      <alignment wrapText="1"/>
      <protection locked="0"/>
    </xf>
    <xf numFmtId="0" fontId="6" fillId="0" borderId="421" xfId="0" applyFont="1" applyBorder="1" applyAlignment="1">
      <alignment vertical="center" wrapText="1"/>
    </xf>
    <xf numFmtId="0" fontId="80" fillId="67" borderId="111" xfId="0" applyFont="1" applyFill="1" applyBorder="1" applyAlignment="1" applyProtection="1">
      <protection locked="0"/>
    </xf>
    <xf numFmtId="0" fontId="6" fillId="3" borderId="419" xfId="0" applyFont="1" applyFill="1" applyBorder="1" applyAlignment="1">
      <alignment vertical="center" wrapText="1"/>
    </xf>
    <xf numFmtId="0" fontId="6" fillId="3" borderId="323" xfId="0" applyFont="1" applyFill="1" applyBorder="1" applyAlignment="1">
      <alignment vertical="center" wrapText="1"/>
    </xf>
    <xf numFmtId="0" fontId="80" fillId="67" borderId="422" xfId="0" applyFont="1" applyFill="1" applyBorder="1" applyAlignment="1" applyProtection="1">
      <alignment vertical="top" wrapText="1"/>
      <protection locked="0"/>
    </xf>
    <xf numFmtId="0" fontId="80" fillId="67" borderId="423" xfId="0" applyFont="1" applyFill="1" applyBorder="1" applyAlignment="1" applyProtection="1">
      <alignment vertical="top" wrapText="1"/>
      <protection locked="0"/>
    </xf>
    <xf numFmtId="0" fontId="32" fillId="5" borderId="98" xfId="0" applyFont="1" applyFill="1" applyBorder="1" applyAlignment="1">
      <alignment wrapText="1"/>
    </xf>
    <xf numFmtId="0" fontId="28" fillId="23" borderId="78" xfId="0" applyFont="1" applyFill="1" applyBorder="1" applyAlignment="1">
      <alignment vertical="center" wrapText="1"/>
    </xf>
    <xf numFmtId="0" fontId="28" fillId="23" borderId="94" xfId="0" applyFont="1" applyFill="1" applyBorder="1" applyAlignment="1">
      <alignment vertical="center" wrapText="1"/>
    </xf>
    <xf numFmtId="0" fontId="28" fillId="25" borderId="78" xfId="0" applyFont="1" applyFill="1" applyBorder="1" applyAlignment="1">
      <alignment vertical="center" wrapText="1"/>
    </xf>
    <xf numFmtId="0" fontId="28" fillId="25" borderId="94" xfId="0" applyFont="1" applyFill="1" applyBorder="1" applyAlignment="1">
      <alignment vertical="center" wrapText="1"/>
    </xf>
    <xf numFmtId="0" fontId="7" fillId="22" borderId="78" xfId="0" applyFont="1" applyFill="1" applyBorder="1" applyAlignment="1">
      <alignment vertical="center" wrapText="1"/>
    </xf>
    <xf numFmtId="0" fontId="7" fillId="22" borderId="94" xfId="0" applyFont="1" applyFill="1" applyBorder="1" applyAlignment="1">
      <alignment vertical="center" wrapText="1"/>
    </xf>
    <xf numFmtId="0" fontId="24" fillId="10" borderId="78" xfId="0" applyFont="1" applyFill="1" applyBorder="1" applyAlignment="1">
      <alignment vertical="center" wrapText="1"/>
    </xf>
    <xf numFmtId="0" fontId="24" fillId="10" borderId="94" xfId="0" applyFont="1" applyFill="1" applyBorder="1" applyAlignment="1">
      <alignment vertical="center" wrapText="1"/>
    </xf>
    <xf numFmtId="0" fontId="7" fillId="22" borderId="1" xfId="0" applyFont="1" applyFill="1" applyBorder="1" applyAlignment="1">
      <alignment vertical="center" wrapText="1"/>
    </xf>
    <xf numFmtId="0" fontId="7" fillId="22" borderId="3" xfId="0" applyFont="1" applyFill="1" applyBorder="1" applyAlignment="1">
      <alignment vertical="center" wrapText="1"/>
    </xf>
    <xf numFmtId="0" fontId="25" fillId="23" borderId="78" xfId="0" applyFont="1" applyFill="1" applyBorder="1" applyAlignment="1">
      <alignment vertical="center" wrapText="1"/>
    </xf>
    <xf numFmtId="0" fontId="25" fillId="23" borderId="94" xfId="0" applyFont="1" applyFill="1" applyBorder="1" applyAlignment="1">
      <alignment vertical="center" wrapText="1"/>
    </xf>
    <xf numFmtId="0" fontId="7" fillId="28" borderId="78" xfId="0" applyFont="1" applyFill="1" applyBorder="1" applyAlignment="1">
      <alignment wrapText="1"/>
    </xf>
    <xf numFmtId="0" fontId="7" fillId="28" borderId="94" xfId="0" applyFont="1" applyFill="1" applyBorder="1" applyAlignment="1">
      <alignment wrapText="1"/>
    </xf>
    <xf numFmtId="0" fontId="25" fillId="23" borderId="78" xfId="0" applyFont="1" applyFill="1" applyBorder="1" applyAlignment="1">
      <alignment wrapText="1"/>
    </xf>
    <xf numFmtId="0" fontId="25" fillId="23" borderId="94" xfId="0" applyFont="1" applyFill="1" applyBorder="1" applyAlignment="1">
      <alignment wrapText="1"/>
    </xf>
    <xf numFmtId="0" fontId="4" fillId="10" borderId="78" xfId="0" applyFont="1" applyFill="1" applyBorder="1" applyAlignment="1">
      <alignment vertical="center" wrapText="1"/>
    </xf>
    <xf numFmtId="0" fontId="4" fillId="10" borderId="94" xfId="0" applyFont="1" applyFill="1" applyBorder="1" applyAlignment="1">
      <alignment vertical="center" wrapText="1"/>
    </xf>
    <xf numFmtId="0" fontId="15" fillId="23" borderId="78" xfId="0" applyFont="1" applyFill="1" applyBorder="1" applyAlignment="1">
      <alignment wrapText="1"/>
    </xf>
    <xf numFmtId="0" fontId="15" fillId="23" borderId="94" xfId="0" applyFont="1" applyFill="1" applyBorder="1" applyAlignment="1">
      <alignment wrapText="1"/>
    </xf>
    <xf numFmtId="0" fontId="7" fillId="49" borderId="0" xfId="0" applyFont="1" applyFill="1" applyBorder="1" applyAlignment="1">
      <alignment vertical="center"/>
    </xf>
    <xf numFmtId="0" fontId="4" fillId="29" borderId="0" xfId="0" applyFont="1" applyFill="1" applyBorder="1" applyAlignment="1">
      <alignment horizontal="center"/>
    </xf>
    <xf numFmtId="0" fontId="10" fillId="0" borderId="0" xfId="0" applyFont="1" applyBorder="1" applyAlignment="1">
      <alignment horizontal="center" vertical="center"/>
    </xf>
    <xf numFmtId="0" fontId="27" fillId="0" borderId="0" xfId="0" applyFont="1" applyBorder="1" applyAlignment="1">
      <alignment wrapText="1"/>
    </xf>
    <xf numFmtId="0" fontId="28" fillId="0" borderId="0" xfId="0" applyFont="1" applyBorder="1" applyAlignment="1">
      <alignment horizontal="left" vertical="center"/>
    </xf>
    <xf numFmtId="0" fontId="32" fillId="2" borderId="0" xfId="0" applyFont="1" applyFill="1" applyAlignment="1">
      <alignment vertical="top"/>
    </xf>
    <xf numFmtId="0" fontId="62" fillId="2" borderId="46" xfId="0" applyFont="1" applyFill="1" applyBorder="1" applyAlignment="1">
      <alignment vertical="top" wrapText="1"/>
    </xf>
    <xf numFmtId="0" fontId="28" fillId="25" borderId="78" xfId="0" applyFont="1" applyFill="1" applyBorder="1" applyAlignment="1">
      <alignment vertical="center"/>
    </xf>
    <xf numFmtId="0" fontId="28" fillId="23" borderId="78" xfId="0" applyFont="1" applyFill="1" applyBorder="1" applyAlignment="1">
      <alignment vertical="center"/>
    </xf>
    <xf numFmtId="0" fontId="7" fillId="22" borderId="78" xfId="0" applyFont="1" applyFill="1" applyBorder="1" applyAlignment="1">
      <alignment vertical="center"/>
    </xf>
    <xf numFmtId="0" fontId="15" fillId="23" borderId="78" xfId="0" applyFont="1" applyFill="1" applyBorder="1" applyAlignment="1"/>
    <xf numFmtId="0" fontId="113" fillId="48" borderId="81" xfId="0" applyFont="1" applyFill="1" applyBorder="1"/>
    <xf numFmtId="0" fontId="0" fillId="48" borderId="81" xfId="0" applyFill="1" applyBorder="1"/>
    <xf numFmtId="0" fontId="4" fillId="48" borderId="83" xfId="0" applyFont="1" applyFill="1" applyBorder="1"/>
    <xf numFmtId="0" fontId="0" fillId="48" borderId="83" xfId="0" applyFill="1" applyBorder="1"/>
    <xf numFmtId="0" fontId="62" fillId="0" borderId="308" xfId="0" applyFont="1" applyBorder="1" applyAlignment="1">
      <alignment horizontal="center" vertical="center" wrapText="1"/>
    </xf>
    <xf numFmtId="0" fontId="62" fillId="0" borderId="194" xfId="0" applyFont="1" applyBorder="1" applyAlignment="1">
      <alignment horizontal="center" vertical="center" wrapText="1"/>
    </xf>
    <xf numFmtId="0" fontId="62" fillId="0" borderId="46" xfId="0" applyFont="1" applyFill="1" applyBorder="1" applyAlignment="1">
      <alignment horizontal="center" vertical="center" wrapText="1"/>
    </xf>
    <xf numFmtId="0" fontId="0" fillId="5" borderId="0" xfId="0" applyFill="1" applyBorder="1" applyAlignment="1">
      <alignment horizontal="center"/>
    </xf>
    <xf numFmtId="0" fontId="10" fillId="5" borderId="70" xfId="0" applyFont="1" applyFill="1" applyBorder="1" applyAlignment="1">
      <alignment horizontal="center"/>
    </xf>
    <xf numFmtId="44" fontId="55" fillId="65" borderId="219" xfId="0" applyNumberFormat="1" applyFont="1" applyFill="1" applyBorder="1" applyProtection="1">
      <protection locked="0"/>
    </xf>
    <xf numFmtId="44" fontId="55" fillId="65" borderId="199" xfId="0" applyNumberFormat="1" applyFont="1" applyFill="1" applyBorder="1" applyProtection="1">
      <protection locked="0"/>
    </xf>
    <xf numFmtId="44" fontId="55" fillId="65" borderId="338" xfId="0" applyNumberFormat="1" applyFont="1" applyFill="1" applyBorder="1" applyProtection="1">
      <protection locked="0"/>
    </xf>
    <xf numFmtId="0" fontId="28" fillId="5" borderId="69" xfId="0" applyFont="1" applyFill="1" applyBorder="1" applyAlignment="1"/>
    <xf numFmtId="0" fontId="28" fillId="5" borderId="70" xfId="0" applyFont="1" applyFill="1" applyBorder="1" applyAlignment="1"/>
    <xf numFmtId="0" fontId="28" fillId="5" borderId="64" xfId="0" applyFont="1" applyFill="1" applyBorder="1" applyAlignment="1"/>
    <xf numFmtId="0" fontId="32" fillId="5" borderId="70" xfId="0" applyFont="1" applyFill="1" applyBorder="1" applyAlignment="1"/>
    <xf numFmtId="0" fontId="28" fillId="5" borderId="66" xfId="0" applyFont="1" applyFill="1" applyBorder="1" applyAlignment="1"/>
    <xf numFmtId="0" fontId="28" fillId="5" borderId="61" xfId="0" applyFont="1" applyFill="1" applyBorder="1" applyAlignment="1"/>
    <xf numFmtId="0" fontId="32" fillId="3" borderId="301" xfId="0" applyFont="1" applyFill="1" applyBorder="1" applyAlignment="1">
      <alignment vertical="center" wrapText="1"/>
    </xf>
    <xf numFmtId="0" fontId="32" fillId="2" borderId="286" xfId="0" applyFont="1" applyFill="1" applyBorder="1" applyAlignment="1">
      <alignment vertical="center" wrapText="1"/>
    </xf>
    <xf numFmtId="0" fontId="32" fillId="2" borderId="289" xfId="0" applyFont="1" applyFill="1" applyBorder="1" applyAlignment="1">
      <alignment vertical="center" wrapText="1"/>
    </xf>
    <xf numFmtId="0" fontId="32" fillId="2" borderId="288" xfId="0" applyFont="1" applyFill="1" applyBorder="1" applyAlignment="1">
      <alignment vertical="center" wrapText="1"/>
    </xf>
    <xf numFmtId="0" fontId="32" fillId="2" borderId="287" xfId="0" applyFont="1" applyFill="1" applyBorder="1" applyAlignment="1">
      <alignment vertical="center" wrapText="1"/>
    </xf>
    <xf numFmtId="0" fontId="32" fillId="3" borderId="283" xfId="0" applyFont="1" applyFill="1" applyBorder="1" applyAlignment="1">
      <alignment vertical="center" wrapText="1"/>
    </xf>
    <xf numFmtId="0" fontId="32" fillId="3" borderId="0" xfId="0" applyFont="1" applyFill="1" applyBorder="1" applyAlignment="1">
      <alignment horizontal="center" vertical="center"/>
    </xf>
    <xf numFmtId="0" fontId="32" fillId="3" borderId="192" xfId="0" applyFont="1" applyFill="1" applyBorder="1" applyAlignment="1">
      <alignment horizontal="center" vertical="center"/>
    </xf>
    <xf numFmtId="0" fontId="32" fillId="2" borderId="275" xfId="0" applyFont="1" applyFill="1" applyBorder="1" applyAlignment="1">
      <alignment horizontal="left" vertical="center" wrapText="1"/>
    </xf>
    <xf numFmtId="164" fontId="114" fillId="61" borderId="267" xfId="1" applyNumberFormat="1" applyFont="1" applyFill="1" applyBorder="1" applyAlignment="1">
      <alignment vertical="center" wrapText="1"/>
    </xf>
    <xf numFmtId="164" fontId="114" fillId="61" borderId="268" xfId="1" applyNumberFormat="1" applyFont="1" applyFill="1" applyBorder="1" applyAlignment="1">
      <alignment vertical="center" wrapText="1"/>
    </xf>
    <xf numFmtId="164" fontId="114" fillId="61" borderId="291" xfId="1" applyNumberFormat="1" applyFont="1" applyFill="1" applyBorder="1" applyAlignment="1">
      <alignment vertical="center" wrapText="1"/>
    </xf>
    <xf numFmtId="0" fontId="32" fillId="3" borderId="181" xfId="0" applyFont="1" applyFill="1" applyBorder="1" applyAlignment="1">
      <alignment horizontal="center" vertical="center"/>
    </xf>
    <xf numFmtId="164" fontId="114" fillId="61" borderId="295" xfId="1" applyNumberFormat="1" applyFont="1" applyFill="1" applyBorder="1" applyAlignment="1">
      <alignment vertical="center" wrapText="1"/>
    </xf>
    <xf numFmtId="164" fontId="114" fillId="61" borderId="286" xfId="1" applyNumberFormat="1" applyFont="1" applyFill="1" applyBorder="1" applyAlignment="1">
      <alignment vertical="center" wrapText="1"/>
    </xf>
    <xf numFmtId="164" fontId="114" fillId="61" borderId="288" xfId="1" applyNumberFormat="1" applyFont="1" applyFill="1" applyBorder="1" applyAlignment="1">
      <alignment vertical="center" wrapText="1"/>
    </xf>
    <xf numFmtId="164" fontId="114" fillId="61" borderId="297" xfId="1" applyNumberFormat="1" applyFont="1" applyFill="1" applyBorder="1" applyAlignment="1">
      <alignment vertical="center" wrapText="1"/>
    </xf>
    <xf numFmtId="0" fontId="115" fillId="0" borderId="148" xfId="0" applyFont="1" applyBorder="1" applyAlignment="1">
      <alignment horizontal="center" vertical="center" wrapText="1"/>
    </xf>
    <xf numFmtId="14" fontId="0" fillId="32" borderId="409" xfId="0" applyNumberFormat="1" applyFill="1" applyBorder="1" applyAlignment="1" applyProtection="1">
      <alignment vertical="center"/>
      <protection locked="0"/>
    </xf>
    <xf numFmtId="14" fontId="0" fillId="32" borderId="410" xfId="0" applyNumberFormat="1" applyFill="1" applyBorder="1" applyAlignment="1" applyProtection="1">
      <alignment vertical="center"/>
      <protection locked="0"/>
    </xf>
    <xf numFmtId="14" fontId="0" fillId="32" borderId="411" xfId="0" applyNumberFormat="1" applyFill="1" applyBorder="1" applyAlignment="1" applyProtection="1">
      <alignment vertical="center"/>
      <protection locked="0"/>
    </xf>
    <xf numFmtId="44" fontId="55" fillId="65" borderId="366" xfId="0" applyNumberFormat="1" applyFont="1" applyFill="1" applyBorder="1" applyProtection="1">
      <protection locked="0"/>
    </xf>
    <xf numFmtId="44" fontId="55" fillId="65" borderId="367" xfId="0" applyNumberFormat="1" applyFont="1" applyFill="1" applyBorder="1" applyProtection="1">
      <protection locked="0"/>
    </xf>
    <xf numFmtId="44" fontId="55" fillId="65" borderId="376" xfId="0" applyNumberFormat="1" applyFont="1" applyFill="1" applyBorder="1" applyProtection="1">
      <protection locked="0"/>
    </xf>
    <xf numFmtId="0" fontId="10" fillId="55" borderId="158" xfId="0" applyFont="1" applyFill="1" applyBorder="1" applyAlignment="1" applyProtection="1">
      <alignment horizontal="center" vertical="center"/>
      <protection locked="0"/>
    </xf>
    <xf numFmtId="0" fontId="10" fillId="55" borderId="157" xfId="0" applyFont="1" applyFill="1" applyBorder="1" applyAlignment="1" applyProtection="1">
      <alignment horizontal="center" vertical="center"/>
      <protection locked="0"/>
    </xf>
    <xf numFmtId="0" fontId="10" fillId="55" borderId="424" xfId="0" applyFont="1" applyFill="1" applyBorder="1" applyAlignment="1" applyProtection="1">
      <alignment horizontal="center" vertical="center"/>
      <protection locked="0"/>
    </xf>
    <xf numFmtId="0" fontId="10" fillId="55" borderId="206" xfId="0" applyFont="1" applyFill="1" applyBorder="1" applyAlignment="1" applyProtection="1">
      <alignment horizontal="center" vertical="center"/>
      <protection locked="0"/>
    </xf>
    <xf numFmtId="0" fontId="10" fillId="55" borderId="191" xfId="0" applyFont="1" applyFill="1" applyBorder="1" applyProtection="1">
      <protection locked="0"/>
    </xf>
    <xf numFmtId="0" fontId="27" fillId="53" borderId="115" xfId="0" applyFont="1" applyFill="1" applyBorder="1" applyAlignment="1" applyProtection="1">
      <alignment horizontal="center" vertical="center" wrapText="1"/>
      <protection locked="0"/>
    </xf>
    <xf numFmtId="0" fontId="49" fillId="33" borderId="427" xfId="0" applyFont="1" applyFill="1" applyBorder="1" applyAlignment="1">
      <alignment horizontal="center" vertical="center" wrapText="1"/>
    </xf>
    <xf numFmtId="0" fontId="81" fillId="64" borderId="46" xfId="0" applyFont="1" applyFill="1" applyBorder="1" applyAlignment="1">
      <alignment horizontal="center" vertical="center" wrapText="1"/>
    </xf>
    <xf numFmtId="0" fontId="81" fillId="63" borderId="46" xfId="0" applyFont="1" applyFill="1" applyBorder="1" applyAlignment="1">
      <alignment horizontal="center" vertical="center" wrapText="1"/>
    </xf>
    <xf numFmtId="0" fontId="30" fillId="0" borderId="60" xfId="0" applyFont="1" applyBorder="1" applyAlignment="1">
      <alignment horizontal="center" vertical="center"/>
    </xf>
    <xf numFmtId="0" fontId="30" fillId="0" borderId="364" xfId="0" applyFont="1" applyBorder="1" applyAlignment="1">
      <alignment horizontal="center" vertical="center"/>
    </xf>
    <xf numFmtId="0" fontId="81" fillId="11" borderId="46" xfId="0" applyFont="1" applyFill="1" applyBorder="1" applyAlignment="1">
      <alignment horizontal="center" vertical="center" wrapText="1"/>
    </xf>
    <xf numFmtId="0" fontId="89" fillId="64" borderId="46" xfId="0" applyFont="1" applyFill="1" applyBorder="1" applyAlignment="1">
      <alignment horizontal="center" vertical="center"/>
    </xf>
    <xf numFmtId="0" fontId="93" fillId="64" borderId="47" xfId="0" applyFont="1" applyFill="1" applyBorder="1" applyAlignment="1">
      <alignment horizontal="center" vertical="center" wrapText="1"/>
    </xf>
    <xf numFmtId="0" fontId="93" fillId="64" borderId="79" xfId="0" applyFont="1" applyFill="1" applyBorder="1" applyAlignment="1">
      <alignment horizontal="center" vertical="center" wrapText="1"/>
    </xf>
    <xf numFmtId="0" fontId="91" fillId="0" borderId="428" xfId="0" applyFont="1" applyBorder="1" applyAlignment="1">
      <alignment horizontal="center" vertical="center" wrapText="1"/>
    </xf>
    <xf numFmtId="0" fontId="27" fillId="55" borderId="186" xfId="0" applyFont="1" applyFill="1" applyBorder="1" applyAlignment="1" applyProtection="1">
      <alignment horizontal="center" vertical="center" wrapText="1"/>
      <protection locked="0"/>
    </xf>
    <xf numFmtId="0" fontId="102" fillId="0" borderId="194" xfId="0" applyFont="1" applyBorder="1" applyAlignment="1">
      <alignment horizontal="center" vertical="center" wrapText="1"/>
    </xf>
    <xf numFmtId="0" fontId="16" fillId="56" borderId="426" xfId="0" applyFont="1" applyFill="1" applyBorder="1" applyAlignment="1">
      <alignment horizontal="center" vertical="center" wrapText="1"/>
    </xf>
    <xf numFmtId="44" fontId="27" fillId="56" borderId="425" xfId="0" applyNumberFormat="1" applyFont="1" applyFill="1" applyBorder="1" applyAlignment="1">
      <alignment horizontal="center" vertical="center" wrapText="1"/>
    </xf>
    <xf numFmtId="44" fontId="27" fillId="56" borderId="210" xfId="0" applyNumberFormat="1" applyFont="1" applyFill="1" applyBorder="1" applyAlignment="1">
      <alignment horizontal="center" vertical="center" wrapText="1"/>
    </xf>
    <xf numFmtId="44" fontId="16" fillId="56" borderId="369" xfId="5" applyFill="1" applyBorder="1" applyAlignment="1">
      <alignment horizontal="center" vertical="center" wrapText="1"/>
    </xf>
    <xf numFmtId="14" fontId="27" fillId="0" borderId="0" xfId="0" applyNumberFormat="1" applyFont="1" applyBorder="1"/>
    <xf numFmtId="0" fontId="4" fillId="29" borderId="0" xfId="0" applyFont="1" applyFill="1" applyAlignment="1">
      <alignment horizontal="center"/>
    </xf>
    <xf numFmtId="0" fontId="10" fillId="0" borderId="0" xfId="0" applyFont="1" applyProtection="1"/>
    <xf numFmtId="164" fontId="38" fillId="81" borderId="299" xfId="1" applyNumberFormat="1" applyFont="1" applyFill="1" applyBorder="1" applyAlignment="1" applyProtection="1">
      <alignment vertical="center" wrapText="1"/>
    </xf>
    <xf numFmtId="164" fontId="38" fillId="81" borderId="296" xfId="1" applyNumberFormat="1" applyFont="1" applyFill="1" applyBorder="1" applyAlignment="1" applyProtection="1">
      <alignment vertical="center" wrapText="1"/>
    </xf>
    <xf numFmtId="164" fontId="38" fillId="81" borderId="299" xfId="1" applyNumberFormat="1" applyFont="1" applyFill="1" applyBorder="1" applyAlignment="1" applyProtection="1">
      <alignment vertical="center"/>
    </xf>
    <xf numFmtId="0" fontId="29" fillId="19" borderId="2" xfId="0" applyFont="1" applyFill="1" applyBorder="1" applyAlignment="1">
      <alignment vertical="center" wrapText="1"/>
    </xf>
    <xf numFmtId="0" fontId="15" fillId="2" borderId="273" xfId="0" applyFont="1" applyFill="1" applyBorder="1" applyAlignment="1">
      <alignment horizontal="left" vertical="center" wrapText="1"/>
    </xf>
    <xf numFmtId="0" fontId="28" fillId="0" borderId="0" xfId="0" applyFont="1" applyBorder="1" applyAlignment="1">
      <alignment horizontal="center" vertical="center" wrapText="1"/>
    </xf>
    <xf numFmtId="0" fontId="15" fillId="5" borderId="10"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12" xfId="0" applyFont="1" applyFill="1" applyBorder="1" applyAlignment="1">
      <alignment horizontal="center" vertical="center"/>
    </xf>
    <xf numFmtId="0" fontId="16" fillId="5" borderId="33" xfId="0" applyFont="1" applyFill="1" applyBorder="1" applyAlignment="1">
      <alignment horizontal="center" vertical="center"/>
    </xf>
    <xf numFmtId="0" fontId="16" fillId="5" borderId="0" xfId="0" applyFont="1" applyFill="1" applyAlignment="1">
      <alignment horizontal="center" vertical="center"/>
    </xf>
    <xf numFmtId="0" fontId="16" fillId="5" borderId="21" xfId="0" applyFont="1" applyFill="1" applyBorder="1" applyAlignment="1">
      <alignment horizontal="center" vertical="center"/>
    </xf>
    <xf numFmtId="0" fontId="15" fillId="5" borderId="13" xfId="0" applyFont="1" applyFill="1" applyBorder="1" applyAlignment="1">
      <alignment horizontal="center" vertical="center"/>
    </xf>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20" fillId="3" borderId="26" xfId="0" applyFont="1" applyFill="1" applyBorder="1" applyAlignment="1">
      <alignment horizontal="center" wrapText="1"/>
    </xf>
    <xf numFmtId="0" fontId="20" fillId="3" borderId="31" xfId="0" applyFont="1" applyFill="1" applyBorder="1" applyAlignment="1">
      <alignment horizontal="center" wrapText="1"/>
    </xf>
    <xf numFmtId="0" fontId="20" fillId="3" borderId="28" xfId="0" applyFont="1" applyFill="1" applyBorder="1" applyAlignment="1">
      <alignment horizontal="center" wrapText="1"/>
    </xf>
    <xf numFmtId="0" fontId="112" fillId="3" borderId="20" xfId="0" applyFont="1" applyFill="1" applyBorder="1" applyAlignment="1">
      <alignment vertical="top" wrapText="1"/>
    </xf>
    <xf numFmtId="0" fontId="10" fillId="3" borderId="0" xfId="0" applyFont="1" applyFill="1" applyBorder="1" applyAlignment="1">
      <alignment vertical="top" wrapText="1"/>
    </xf>
    <xf numFmtId="0" fontId="10" fillId="3" borderId="29" xfId="0" applyFont="1" applyFill="1" applyBorder="1" applyAlignment="1">
      <alignment vertical="top" wrapText="1"/>
    </xf>
    <xf numFmtId="0" fontId="42" fillId="24" borderId="161" xfId="0" applyFont="1" applyFill="1" applyBorder="1" applyAlignment="1">
      <alignment horizontal="center" wrapText="1"/>
    </xf>
    <xf numFmtId="0" fontId="42" fillId="24" borderId="162" xfId="0" applyFont="1" applyFill="1" applyBorder="1" applyAlignment="1">
      <alignment horizontal="center" wrapText="1"/>
    </xf>
    <xf numFmtId="0" fontId="29" fillId="24" borderId="163" xfId="0" applyFont="1" applyFill="1" applyBorder="1" applyAlignment="1">
      <alignment horizontal="left" vertical="center" wrapText="1"/>
    </xf>
    <xf numFmtId="0" fontId="29" fillId="24" borderId="164" xfId="0" applyFont="1" applyFill="1" applyBorder="1" applyAlignment="1">
      <alignment horizontal="left" vertical="center" wrapText="1"/>
    </xf>
    <xf numFmtId="0" fontId="29" fillId="24" borderId="200"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45" xfId="0" applyFont="1" applyFill="1" applyBorder="1" applyAlignment="1">
      <alignment horizontal="left" vertical="center" wrapText="1"/>
    </xf>
    <xf numFmtId="0" fontId="70" fillId="3" borderId="40" xfId="0" applyFont="1" applyFill="1" applyBorder="1" applyAlignment="1">
      <alignment horizontal="left" vertical="center" wrapText="1"/>
    </xf>
    <xf numFmtId="0" fontId="90" fillId="3" borderId="40" xfId="0" applyFont="1" applyFill="1" applyBorder="1" applyAlignment="1">
      <alignment horizontal="left" vertical="center" wrapText="1"/>
    </xf>
    <xf numFmtId="0" fontId="22" fillId="3" borderId="42" xfId="0" applyFont="1" applyFill="1" applyBorder="1" applyAlignment="1">
      <alignment horizontal="center" vertical="center" wrapText="1"/>
    </xf>
    <xf numFmtId="0" fontId="22" fillId="3" borderId="43" xfId="0" applyFont="1" applyFill="1" applyBorder="1" applyAlignment="1">
      <alignment horizontal="center" vertical="center" wrapText="1"/>
    </xf>
    <xf numFmtId="0" fontId="10" fillId="3" borderId="76" xfId="0" applyFont="1" applyFill="1" applyBorder="1" applyAlignment="1">
      <alignment horizontal="left" vertical="center" wrapText="1"/>
    </xf>
    <xf numFmtId="0" fontId="10" fillId="3" borderId="77" xfId="0" applyFont="1" applyFill="1" applyBorder="1" applyAlignment="1">
      <alignment horizontal="left" vertical="center" wrapText="1"/>
    </xf>
    <xf numFmtId="0" fontId="15" fillId="10" borderId="80" xfId="0" applyFont="1" applyFill="1" applyBorder="1" applyAlignment="1">
      <alignment wrapText="1"/>
    </xf>
    <xf numFmtId="0" fontId="15" fillId="10" borderId="68" xfId="0" applyFont="1" applyFill="1" applyBorder="1" applyAlignment="1">
      <alignment wrapText="1"/>
    </xf>
    <xf numFmtId="0" fontId="15" fillId="9" borderId="82" xfId="0" applyFont="1" applyFill="1" applyBorder="1" applyAlignment="1">
      <alignment horizontal="center"/>
    </xf>
    <xf numFmtId="0" fontId="15" fillId="9" borderId="83" xfId="0" applyFont="1" applyFill="1" applyBorder="1" applyAlignment="1">
      <alignment horizontal="center"/>
    </xf>
    <xf numFmtId="0" fontId="16" fillId="9" borderId="56" xfId="0" applyFont="1" applyFill="1" applyBorder="1" applyAlignment="1">
      <alignment horizontal="center"/>
    </xf>
    <xf numFmtId="0" fontId="16" fillId="9" borderId="0" xfId="0" applyFont="1" applyFill="1" applyBorder="1" applyAlignment="1">
      <alignment horizontal="center"/>
    </xf>
    <xf numFmtId="0" fontId="19" fillId="9" borderId="84" xfId="0" applyFont="1" applyFill="1" applyBorder="1" applyAlignment="1">
      <alignment horizontal="center"/>
    </xf>
    <xf numFmtId="0" fontId="19" fillId="9" borderId="74" xfId="0" applyFont="1" applyFill="1" applyBorder="1" applyAlignment="1">
      <alignment horizontal="center"/>
    </xf>
    <xf numFmtId="0" fontId="15" fillId="18" borderId="69" xfId="0" applyFont="1" applyFill="1" applyBorder="1" applyAlignment="1">
      <alignment horizontal="center" vertical="center" wrapText="1"/>
    </xf>
    <xf numFmtId="0" fontId="15" fillId="18" borderId="64" xfId="0" applyFont="1" applyFill="1" applyBorder="1" applyAlignment="1">
      <alignment horizontal="center" vertical="center" wrapText="1"/>
    </xf>
    <xf numFmtId="0" fontId="17" fillId="0" borderId="71" xfId="0" applyFont="1" applyBorder="1" applyAlignment="1">
      <alignment vertical="top" wrapText="1"/>
    </xf>
    <xf numFmtId="0" fontId="17" fillId="0" borderId="72" xfId="0" applyFont="1" applyBorder="1" applyAlignment="1">
      <alignment vertical="top" wrapText="1"/>
    </xf>
    <xf numFmtId="0" fontId="17" fillId="0" borderId="73" xfId="0" applyFont="1" applyBorder="1" applyAlignment="1">
      <alignment vertical="top" wrapText="1"/>
    </xf>
    <xf numFmtId="0" fontId="17" fillId="0" borderId="75" xfId="0" applyFont="1" applyBorder="1" applyAlignment="1">
      <alignment vertical="top" wrapText="1"/>
    </xf>
    <xf numFmtId="0" fontId="34" fillId="2" borderId="201" xfId="0" applyFont="1" applyFill="1" applyBorder="1" applyAlignment="1">
      <alignment vertical="center" wrapText="1"/>
    </xf>
    <xf numFmtId="0" fontId="34" fillId="2" borderId="107" xfId="0" applyFont="1" applyFill="1" applyBorder="1" applyAlignment="1">
      <alignment vertical="center" wrapText="1"/>
    </xf>
    <xf numFmtId="0" fontId="29" fillId="19" borderId="108" xfId="0" applyFont="1" applyFill="1" applyBorder="1" applyAlignment="1">
      <alignment horizontal="left" vertical="center" wrapText="1"/>
    </xf>
    <xf numFmtId="0" fontId="29" fillId="19" borderId="105" xfId="0" applyFont="1" applyFill="1" applyBorder="1" applyAlignment="1">
      <alignment horizontal="left" vertical="center" wrapText="1"/>
    </xf>
    <xf numFmtId="0" fontId="32" fillId="2" borderId="104" xfId="0" applyFont="1" applyFill="1" applyBorder="1" applyAlignment="1">
      <alignment horizontal="center"/>
    </xf>
    <xf numFmtId="0" fontId="32" fillId="2" borderId="0" xfId="0" applyFont="1" applyFill="1" applyBorder="1" applyAlignment="1">
      <alignment horizontal="center"/>
    </xf>
    <xf numFmtId="0" fontId="28" fillId="10" borderId="104" xfId="0" applyFont="1" applyFill="1" applyBorder="1" applyAlignment="1">
      <alignment horizontal="left" vertical="top"/>
    </xf>
    <xf numFmtId="0" fontId="28" fillId="10" borderId="0" xfId="0" applyFont="1" applyFill="1" applyBorder="1" applyAlignment="1">
      <alignment horizontal="left" vertical="top"/>
    </xf>
    <xf numFmtId="0" fontId="29" fillId="19" borderId="2" xfId="0" applyFont="1" applyFill="1" applyBorder="1" applyAlignment="1">
      <alignment vertical="center" wrapText="1"/>
    </xf>
    <xf numFmtId="0" fontId="32" fillId="72" borderId="46" xfId="0" applyFont="1" applyFill="1" applyBorder="1" applyAlignment="1">
      <alignment horizontal="left" wrapText="1"/>
    </xf>
    <xf numFmtId="0" fontId="15" fillId="2" borderId="169" xfId="0" applyFont="1" applyFill="1" applyBorder="1" applyAlignment="1">
      <alignment horizontal="center" vertical="center"/>
    </xf>
    <xf numFmtId="0" fontId="15" fillId="2" borderId="170" xfId="0" applyFont="1" applyFill="1" applyBorder="1" applyAlignment="1">
      <alignment horizontal="center" vertical="center"/>
    </xf>
    <xf numFmtId="0" fontId="15" fillId="2" borderId="171" xfId="0" applyFont="1" applyFill="1" applyBorder="1" applyAlignment="1">
      <alignment horizontal="center" vertical="center"/>
    </xf>
    <xf numFmtId="0" fontId="16" fillId="2" borderId="172"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173" xfId="0" applyFont="1" applyFill="1" applyBorder="1" applyAlignment="1">
      <alignment horizontal="center" vertical="center"/>
    </xf>
    <xf numFmtId="0" fontId="19" fillId="2" borderId="174" xfId="0" applyFont="1" applyFill="1" applyBorder="1" applyAlignment="1">
      <alignment horizontal="center" vertical="center"/>
    </xf>
    <xf numFmtId="0" fontId="19" fillId="2" borderId="175" xfId="0" applyFont="1" applyFill="1" applyBorder="1" applyAlignment="1">
      <alignment horizontal="center" vertical="center"/>
    </xf>
    <xf numFmtId="0" fontId="19" fillId="2" borderId="176" xfId="0" applyFont="1" applyFill="1" applyBorder="1" applyAlignment="1">
      <alignment horizontal="center" vertical="center"/>
    </xf>
    <xf numFmtId="0" fontId="15" fillId="2" borderId="65" xfId="0" applyFont="1" applyFill="1" applyBorder="1" applyAlignment="1">
      <alignment horizontal="center" vertical="center" wrapText="1"/>
    </xf>
    <xf numFmtId="0" fontId="15" fillId="2" borderId="57" xfId="0" applyFont="1" applyFill="1" applyBorder="1" applyAlignment="1">
      <alignment horizontal="center" vertical="center" wrapText="1"/>
    </xf>
    <xf numFmtId="0" fontId="15" fillId="2" borderId="118" xfId="0" applyFont="1" applyFill="1" applyBorder="1" applyAlignment="1">
      <alignment horizontal="center" vertical="center" wrapText="1"/>
    </xf>
    <xf numFmtId="0" fontId="29" fillId="0" borderId="109" xfId="0" applyFont="1" applyBorder="1" applyAlignment="1">
      <alignment horizontal="left" vertical="top" wrapText="1"/>
    </xf>
    <xf numFmtId="0" fontId="29" fillId="0" borderId="110" xfId="0" applyFont="1" applyBorder="1" applyAlignment="1">
      <alignment horizontal="left" vertical="top" wrapText="1"/>
    </xf>
    <xf numFmtId="0" fontId="29" fillId="0" borderId="111" xfId="0" applyFont="1" applyBorder="1" applyAlignment="1">
      <alignment horizontal="left" vertical="top" wrapText="1"/>
    </xf>
    <xf numFmtId="0" fontId="15" fillId="2" borderId="244" xfId="0" applyFont="1" applyFill="1" applyBorder="1" applyAlignment="1">
      <alignment horizontal="left" vertical="center" wrapText="1"/>
    </xf>
    <xf numFmtId="0" fontId="15" fillId="2" borderId="266" xfId="0" applyFont="1" applyFill="1" applyBorder="1" applyAlignment="1">
      <alignment horizontal="left" vertical="center" wrapText="1"/>
    </xf>
    <xf numFmtId="0" fontId="15" fillId="2" borderId="169" xfId="0" applyFont="1" applyFill="1" applyBorder="1" applyAlignment="1">
      <alignment horizontal="center" vertical="center" wrapText="1"/>
    </xf>
    <xf numFmtId="0" fontId="15" fillId="2" borderId="170" xfId="0" applyFont="1" applyFill="1" applyBorder="1" applyAlignment="1">
      <alignment horizontal="center" vertical="center" wrapText="1"/>
    </xf>
    <xf numFmtId="0" fontId="15" fillId="2" borderId="171" xfId="0" applyFont="1" applyFill="1" applyBorder="1" applyAlignment="1">
      <alignment horizontal="center" vertical="center" wrapText="1"/>
    </xf>
    <xf numFmtId="0" fontId="19" fillId="2" borderId="177"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178" xfId="0" applyFont="1" applyFill="1" applyBorder="1" applyAlignment="1">
      <alignment horizontal="center" vertical="center" wrapText="1"/>
    </xf>
    <xf numFmtId="0" fontId="15" fillId="0" borderId="16"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180" xfId="0" applyFont="1" applyBorder="1" applyAlignment="1">
      <alignment horizontal="center" vertical="center" wrapText="1"/>
    </xf>
    <xf numFmtId="0" fontId="19" fillId="2" borderId="172" xfId="0" applyFont="1" applyFill="1" applyBorder="1" applyAlignment="1">
      <alignment horizontal="center" vertical="center" wrapText="1"/>
    </xf>
    <xf numFmtId="0" fontId="15" fillId="0" borderId="253" xfId="0" applyFont="1" applyBorder="1" applyAlignment="1">
      <alignment horizontal="center" vertical="center" wrapText="1"/>
    </xf>
    <xf numFmtId="0" fontId="15" fillId="0" borderId="18" xfId="0" applyFont="1" applyBorder="1" applyAlignment="1">
      <alignment horizontal="center" vertical="center" wrapText="1"/>
    </xf>
    <xf numFmtId="0" fontId="16" fillId="2" borderId="0" xfId="0" applyFont="1" applyFill="1" applyAlignment="1">
      <alignment horizontal="center" vertical="center"/>
    </xf>
    <xf numFmtId="0" fontId="15" fillId="2" borderId="48"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7" fillId="0" borderId="48" xfId="0" applyFont="1" applyBorder="1" applyAlignment="1">
      <alignment horizontal="left" vertical="top" wrapText="1"/>
    </xf>
    <xf numFmtId="0" fontId="17" fillId="0" borderId="0" xfId="0" applyFont="1" applyBorder="1" applyAlignment="1">
      <alignment horizontal="left" vertical="top" wrapText="1"/>
    </xf>
    <xf numFmtId="0" fontId="15" fillId="2" borderId="169" xfId="0" applyFont="1" applyFill="1" applyBorder="1" applyAlignment="1">
      <alignment horizontal="left" vertical="center" wrapText="1"/>
    </xf>
    <xf numFmtId="0" fontId="15" fillId="2" borderId="170" xfId="0" applyFont="1" applyFill="1" applyBorder="1" applyAlignment="1">
      <alignment horizontal="left" vertical="center" wrapText="1"/>
    </xf>
    <xf numFmtId="0" fontId="15" fillId="2" borderId="242" xfId="0" applyFont="1" applyFill="1" applyBorder="1" applyAlignment="1">
      <alignment horizontal="left" vertical="center" wrapText="1"/>
    </xf>
    <xf numFmtId="0" fontId="19" fillId="2" borderId="172"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230" xfId="0" applyFont="1" applyFill="1" applyBorder="1" applyAlignment="1">
      <alignment horizontal="left" vertical="center" wrapText="1"/>
    </xf>
    <xf numFmtId="0" fontId="35" fillId="0" borderId="330" xfId="0" applyFont="1" applyBorder="1" applyAlignment="1">
      <alignment horizontal="left" vertical="center" wrapText="1"/>
    </xf>
    <xf numFmtId="0" fontId="35" fillId="0" borderId="331" xfId="0" applyFont="1" applyBorder="1" applyAlignment="1">
      <alignment horizontal="left" vertical="center" wrapText="1"/>
    </xf>
    <xf numFmtId="0" fontId="35" fillId="0" borderId="332" xfId="0" applyFont="1" applyBorder="1" applyAlignment="1">
      <alignment horizontal="left" vertical="center" wrapText="1"/>
    </xf>
    <xf numFmtId="0" fontId="35" fillId="0" borderId="51" xfId="0" applyFont="1" applyBorder="1" applyAlignment="1">
      <alignment horizontal="left" vertical="center" wrapText="1"/>
    </xf>
    <xf numFmtId="0" fontId="35" fillId="0" borderId="52" xfId="0" applyFont="1" applyBorder="1" applyAlignment="1">
      <alignment horizontal="left" vertical="center" wrapText="1"/>
    </xf>
    <xf numFmtId="0" fontId="35" fillId="0" borderId="251" xfId="0" applyFont="1" applyBorder="1" applyAlignment="1">
      <alignment horizontal="left" vertical="center" wrapText="1"/>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6" fillId="2" borderId="33" xfId="0" applyFont="1" applyFill="1" applyBorder="1" applyAlignment="1">
      <alignment horizontal="center" vertical="center"/>
    </xf>
    <xf numFmtId="0" fontId="16" fillId="2" borderId="21" xfId="0" applyFont="1" applyFill="1" applyBorder="1" applyAlignment="1">
      <alignment horizontal="center" vertical="center"/>
    </xf>
    <xf numFmtId="0" fontId="19" fillId="2" borderId="13"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15" xfId="0" applyFont="1" applyFill="1" applyBorder="1" applyAlignment="1">
      <alignment horizontal="center" vertical="center"/>
    </xf>
    <xf numFmtId="0" fontId="35" fillId="2" borderId="172" xfId="0" applyFont="1" applyFill="1" applyBorder="1" applyAlignment="1">
      <alignment horizontal="left" vertical="center" wrapText="1"/>
    </xf>
    <xf numFmtId="0" fontId="35" fillId="2" borderId="0" xfId="0" applyFont="1" applyFill="1" applyBorder="1" applyAlignment="1">
      <alignment horizontal="left" vertical="center" wrapText="1"/>
    </xf>
    <xf numFmtId="0" fontId="35" fillId="2" borderId="230" xfId="0" applyFont="1" applyFill="1" applyBorder="1" applyAlignment="1">
      <alignment horizontal="left" vertical="center" wrapText="1"/>
    </xf>
    <xf numFmtId="0" fontId="15" fillId="2" borderId="49" xfId="0" applyFont="1" applyFill="1" applyBorder="1" applyAlignment="1">
      <alignment horizontal="center" vertical="center" wrapText="1"/>
    </xf>
    <xf numFmtId="0" fontId="17" fillId="0" borderId="49" xfId="0" applyFont="1" applyBorder="1" applyAlignment="1">
      <alignment horizontal="left" vertical="top" wrapText="1"/>
    </xf>
    <xf numFmtId="0" fontId="15" fillId="2" borderId="50" xfId="0" applyFont="1" applyFill="1" applyBorder="1" applyAlignment="1">
      <alignment horizontal="left" vertical="center"/>
    </xf>
    <xf numFmtId="0" fontId="15" fillId="2" borderId="304" xfId="0" applyFont="1" applyFill="1" applyBorder="1" applyAlignment="1">
      <alignment horizontal="left" vertical="center"/>
    </xf>
    <xf numFmtId="0" fontId="35" fillId="0" borderId="252" xfId="0" applyFont="1" applyBorder="1" applyAlignment="1">
      <alignment horizontal="left" vertical="center" wrapText="1"/>
    </xf>
    <xf numFmtId="0" fontId="35" fillId="0" borderId="55" xfId="0" applyFont="1" applyBorder="1" applyAlignment="1">
      <alignment horizontal="left" vertical="center" wrapText="1"/>
    </xf>
    <xf numFmtId="0" fontId="35" fillId="0" borderId="54" xfId="0" applyFont="1" applyBorder="1" applyAlignment="1">
      <alignment horizontal="left" vertical="center" wrapText="1"/>
    </xf>
    <xf numFmtId="0" fontId="15" fillId="2" borderId="169" xfId="0" applyFont="1" applyFill="1" applyBorder="1" applyAlignment="1">
      <alignment vertical="center" wrapText="1"/>
    </xf>
    <xf numFmtId="0" fontId="15" fillId="2" borderId="170" xfId="0" applyFont="1" applyFill="1" applyBorder="1" applyAlignment="1">
      <alignment vertical="center" wrapText="1"/>
    </xf>
    <xf numFmtId="0" fontId="15" fillId="2" borderId="171" xfId="0" applyFont="1" applyFill="1" applyBorder="1" applyAlignment="1">
      <alignment vertical="center" wrapText="1"/>
    </xf>
    <xf numFmtId="0" fontId="15" fillId="2" borderId="53"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15" fillId="2" borderId="54" xfId="0" applyFont="1" applyFill="1" applyBorder="1" applyAlignment="1">
      <alignment horizontal="center" vertical="center" wrapText="1"/>
    </xf>
    <xf numFmtId="0" fontId="17" fillId="0" borderId="53" xfId="0" applyFont="1" applyBorder="1" applyAlignment="1">
      <alignment horizontal="left" vertical="top" wrapText="1"/>
    </xf>
    <xf numFmtId="0" fontId="17" fillId="0" borderId="55" xfId="0" applyFont="1" applyBorder="1" applyAlignment="1">
      <alignment horizontal="left" vertical="top" wrapText="1"/>
    </xf>
    <xf numFmtId="0" fontId="17" fillId="0" borderId="54" xfId="0" applyFont="1" applyBorder="1" applyAlignment="1">
      <alignment horizontal="left" vertical="top" wrapText="1"/>
    </xf>
    <xf numFmtId="0" fontId="35" fillId="2" borderId="172" xfId="0" applyFont="1" applyFill="1" applyBorder="1" applyAlignment="1">
      <alignment vertical="center" wrapText="1"/>
    </xf>
    <xf numFmtId="0" fontId="35" fillId="2" borderId="0" xfId="0" applyFont="1" applyFill="1" applyBorder="1" applyAlignment="1">
      <alignment vertical="center" wrapText="1"/>
    </xf>
    <xf numFmtId="0" fontId="35" fillId="2" borderId="173" xfId="0" applyFont="1" applyFill="1" applyBorder="1" applyAlignment="1">
      <alignment vertical="center" wrapText="1"/>
    </xf>
    <xf numFmtId="0" fontId="35" fillId="0" borderId="172" xfId="0" applyFont="1" applyBorder="1" applyAlignment="1">
      <alignment horizontal="left" vertical="center" wrapText="1"/>
    </xf>
    <xf numFmtId="0" fontId="35" fillId="0" borderId="0" xfId="0" applyFont="1" applyBorder="1" applyAlignment="1">
      <alignment horizontal="left" vertical="center" wrapText="1"/>
    </xf>
    <xf numFmtId="0" fontId="35" fillId="0" borderId="230" xfId="0" applyFont="1" applyBorder="1" applyAlignment="1">
      <alignment horizontal="left" vertical="center" wrapText="1"/>
    </xf>
    <xf numFmtId="0" fontId="15" fillId="2" borderId="243" xfId="0" applyFont="1" applyFill="1" applyBorder="1" applyAlignment="1">
      <alignment horizontal="left" vertical="center" wrapText="1"/>
    </xf>
    <xf numFmtId="0" fontId="15" fillId="2" borderId="55" xfId="0" applyFont="1" applyFill="1" applyBorder="1" applyAlignment="1">
      <alignment horizontal="left" vertical="center"/>
    </xf>
    <xf numFmtId="0" fontId="15" fillId="2" borderId="54" xfId="0" applyFont="1" applyFill="1" applyBorder="1" applyAlignment="1">
      <alignment horizontal="left" vertical="center"/>
    </xf>
    <xf numFmtId="0" fontId="15" fillId="2" borderId="273" xfId="0" applyFont="1" applyFill="1" applyBorder="1" applyAlignment="1">
      <alignment horizontal="left" vertical="center" wrapText="1"/>
    </xf>
    <xf numFmtId="0" fontId="15" fillId="2" borderId="302" xfId="0" applyFont="1" applyFill="1" applyBorder="1" applyAlignment="1">
      <alignment horizontal="left" vertical="center" wrapText="1"/>
    </xf>
    <xf numFmtId="0" fontId="15" fillId="2" borderId="55" xfId="0" applyFont="1" applyFill="1" applyBorder="1" applyAlignment="1">
      <alignment horizontal="left" vertical="center" wrapText="1"/>
    </xf>
    <xf numFmtId="0" fontId="15" fillId="2" borderId="54" xfId="0" applyFont="1" applyFill="1" applyBorder="1" applyAlignment="1">
      <alignment horizontal="left" vertical="center" wrapText="1"/>
    </xf>
    <xf numFmtId="0" fontId="55" fillId="0" borderId="53" xfId="0" applyFont="1" applyBorder="1" applyAlignment="1">
      <alignment horizontal="left" vertical="top" wrapText="1"/>
    </xf>
    <xf numFmtId="0" fontId="24" fillId="2" borderId="165" xfId="0" applyFont="1" applyFill="1" applyBorder="1" applyAlignment="1">
      <alignment horizontal="center" vertical="center"/>
    </xf>
    <xf numFmtId="0" fontId="25" fillId="2" borderId="167" xfId="0" applyFont="1" applyFill="1" applyBorder="1" applyAlignment="1">
      <alignment horizontal="center" vertical="center"/>
    </xf>
    <xf numFmtId="0" fontId="26" fillId="2" borderId="166" xfId="0" applyFont="1" applyFill="1" applyBorder="1" applyAlignment="1">
      <alignment horizontal="center" vertical="center"/>
    </xf>
    <xf numFmtId="0" fontId="24" fillId="2" borderId="168" xfId="0" applyFont="1" applyFill="1" applyBorder="1" applyAlignment="1">
      <alignment horizontal="center" vertical="center" wrapText="1"/>
    </xf>
    <xf numFmtId="0" fontId="110" fillId="0" borderId="166" xfId="0" applyFont="1" applyBorder="1" applyAlignment="1">
      <alignment vertical="top" wrapText="1"/>
    </xf>
    <xf numFmtId="0" fontId="0" fillId="0" borderId="166" xfId="0" applyFont="1" applyBorder="1" applyAlignment="1">
      <alignment vertical="top" wrapText="1"/>
    </xf>
    <xf numFmtId="0" fontId="24" fillId="2" borderId="85" xfId="0" applyFont="1" applyFill="1" applyBorder="1" applyAlignment="1">
      <alignment horizontal="center" vertical="center"/>
    </xf>
    <xf numFmtId="0" fontId="24" fillId="2" borderId="83" xfId="0" applyFont="1" applyFill="1" applyBorder="1" applyAlignment="1">
      <alignment horizontal="center" vertical="center"/>
    </xf>
    <xf numFmtId="0" fontId="40" fillId="2" borderId="33" xfId="0" applyFont="1" applyFill="1" applyBorder="1" applyAlignment="1">
      <alignment horizontal="center" vertical="center"/>
    </xf>
    <xf numFmtId="0" fontId="40" fillId="2" borderId="0" xfId="0" applyFont="1" applyFill="1" applyBorder="1" applyAlignment="1">
      <alignment horizontal="center" vertical="center"/>
    </xf>
    <xf numFmtId="0" fontId="26" fillId="2" borderId="86" xfId="0" applyFont="1" applyFill="1" applyBorder="1" applyAlignment="1">
      <alignment horizontal="center" vertical="center"/>
    </xf>
    <xf numFmtId="0" fontId="26" fillId="2" borderId="74" xfId="0" applyFont="1" applyFill="1" applyBorder="1" applyAlignment="1">
      <alignment horizontal="center" vertical="center"/>
    </xf>
    <xf numFmtId="0" fontId="24" fillId="2" borderId="143" xfId="0" applyFont="1" applyFill="1" applyBorder="1" applyAlignment="1">
      <alignment horizontal="center" vertical="center" wrapText="1"/>
    </xf>
    <xf numFmtId="0" fontId="24" fillId="2" borderId="144" xfId="0" applyFont="1" applyFill="1" applyBorder="1" applyAlignment="1">
      <alignment horizontal="center" vertical="center" wrapText="1"/>
    </xf>
    <xf numFmtId="0" fontId="24" fillId="2" borderId="145" xfId="0" applyFont="1" applyFill="1" applyBorder="1" applyAlignment="1">
      <alignment horizontal="center" vertical="center" wrapText="1"/>
    </xf>
    <xf numFmtId="0" fontId="16" fillId="0" borderId="226" xfId="0" applyFont="1" applyBorder="1" applyAlignment="1">
      <alignment horizontal="left" vertical="top" wrapText="1"/>
    </xf>
    <xf numFmtId="0" fontId="16" fillId="0" borderId="227" xfId="0" applyFont="1" applyBorder="1" applyAlignment="1">
      <alignment horizontal="left" vertical="top" wrapText="1"/>
    </xf>
    <xf numFmtId="0" fontId="16" fillId="0" borderId="228" xfId="0" applyFont="1" applyBorder="1" applyAlignment="1">
      <alignment horizontal="left" vertical="top" wrapText="1"/>
    </xf>
    <xf numFmtId="0" fontId="24" fillId="2" borderId="65" xfId="0" applyFont="1" applyFill="1" applyBorder="1" applyAlignment="1">
      <alignment horizontal="center" vertical="center"/>
    </xf>
    <xf numFmtId="0" fontId="24" fillId="2" borderId="57" xfId="0" applyFont="1" applyFill="1" applyBorder="1" applyAlignment="1">
      <alignment horizontal="center" vertical="center"/>
    </xf>
    <xf numFmtId="0" fontId="24" fillId="2" borderId="118" xfId="0" applyFont="1" applyFill="1" applyBorder="1" applyAlignment="1">
      <alignment horizontal="center" vertical="center"/>
    </xf>
    <xf numFmtId="0" fontId="40" fillId="2" borderId="104" xfId="0" applyFont="1" applyFill="1" applyBorder="1" applyAlignment="1">
      <alignment horizontal="center" vertical="center"/>
    </xf>
    <xf numFmtId="0" fontId="40" fillId="2" borderId="106" xfId="0" applyFont="1" applyFill="1" applyBorder="1" applyAlignment="1">
      <alignment horizontal="center" vertical="center"/>
    </xf>
    <xf numFmtId="0" fontId="26" fillId="2" borderId="109" xfId="0" applyFont="1" applyFill="1" applyBorder="1" applyAlignment="1">
      <alignment horizontal="center" vertical="center"/>
    </xf>
    <xf numFmtId="0" fontId="26" fillId="2" borderId="110" xfId="0" applyFont="1" applyFill="1" applyBorder="1" applyAlignment="1">
      <alignment horizontal="center" vertical="center"/>
    </xf>
    <xf numFmtId="0" fontId="26" fillId="2" borderId="111" xfId="0" applyFont="1" applyFill="1" applyBorder="1" applyAlignment="1">
      <alignment horizontal="center" vertical="center"/>
    </xf>
    <xf numFmtId="0" fontId="16" fillId="0" borderId="227" xfId="0" applyFont="1" applyFill="1" applyBorder="1" applyAlignment="1">
      <alignment horizontal="left" vertical="top" wrapText="1"/>
    </xf>
    <xf numFmtId="0" fontId="16" fillId="0" borderId="228" xfId="0" applyFont="1" applyFill="1" applyBorder="1" applyAlignment="1">
      <alignment horizontal="left" vertical="top" wrapText="1"/>
    </xf>
    <xf numFmtId="0" fontId="15" fillId="9" borderId="1" xfId="0" applyFont="1" applyFill="1" applyBorder="1" applyAlignment="1">
      <alignment horizontal="center"/>
    </xf>
    <xf numFmtId="0" fontId="15" fillId="9" borderId="2" xfId="0" applyFont="1" applyFill="1" applyBorder="1" applyAlignment="1">
      <alignment horizontal="center"/>
    </xf>
    <xf numFmtId="0" fontId="40" fillId="9" borderId="78" xfId="0" applyFont="1" applyFill="1" applyBorder="1" applyAlignment="1">
      <alignment horizontal="center"/>
    </xf>
    <xf numFmtId="0" fontId="40" fillId="9" borderId="0" xfId="0" applyFont="1" applyFill="1" applyBorder="1" applyAlignment="1">
      <alignment horizontal="center"/>
    </xf>
    <xf numFmtId="0" fontId="35" fillId="9" borderId="79" xfId="0" applyFont="1" applyFill="1" applyBorder="1" applyAlignment="1">
      <alignment horizontal="center"/>
    </xf>
    <xf numFmtId="0" fontId="35" fillId="9" borderId="47" xfId="0" applyFont="1" applyFill="1" applyBorder="1" applyAlignment="1">
      <alignment horizontal="center"/>
    </xf>
    <xf numFmtId="0" fontId="24" fillId="2" borderId="66" xfId="0" applyFont="1" applyFill="1" applyBorder="1" applyAlignment="1">
      <alignment horizontal="center" vertical="center" wrapText="1"/>
    </xf>
    <xf numFmtId="0" fontId="24" fillId="2" borderId="61" xfId="0" applyFont="1" applyFill="1" applyBorder="1" applyAlignment="1">
      <alignment horizontal="center" vertical="center" wrapText="1"/>
    </xf>
    <xf numFmtId="0" fontId="17" fillId="0" borderId="378" xfId="0" applyFont="1" applyBorder="1" applyAlignment="1">
      <alignment vertical="center" wrapText="1"/>
    </xf>
    <xf numFmtId="0" fontId="17" fillId="0" borderId="379" xfId="0" applyFont="1" applyBorder="1" applyAlignment="1">
      <alignment vertical="center" wrapText="1"/>
    </xf>
    <xf numFmtId="0" fontId="5" fillId="0" borderId="419" xfId="0" applyFont="1" applyBorder="1" applyAlignment="1">
      <alignment horizontal="left" wrapText="1"/>
    </xf>
    <xf numFmtId="0" fontId="5" fillId="0" borderId="323" xfId="0" applyFont="1" applyBorder="1" applyAlignment="1">
      <alignment horizontal="left" wrapText="1"/>
    </xf>
    <xf numFmtId="0" fontId="5" fillId="0" borderId="420" xfId="0" applyFont="1" applyBorder="1" applyAlignment="1">
      <alignment horizontal="left" wrapText="1"/>
    </xf>
    <xf numFmtId="0" fontId="80" fillId="9" borderId="415" xfId="0" applyFont="1" applyFill="1" applyBorder="1" applyAlignment="1">
      <alignment wrapText="1"/>
    </xf>
    <xf numFmtId="0" fontId="80" fillId="9" borderId="416" xfId="0" applyFont="1" applyFill="1" applyBorder="1" applyAlignment="1">
      <alignment wrapText="1"/>
    </xf>
    <xf numFmtId="0" fontId="80" fillId="9" borderId="417" xfId="0" applyFont="1" applyFill="1" applyBorder="1" applyAlignment="1">
      <alignment wrapText="1"/>
    </xf>
    <xf numFmtId="0" fontId="17" fillId="0" borderId="380" xfId="0" applyFont="1" applyBorder="1" applyAlignment="1">
      <alignment horizontal="left" vertical="center" wrapText="1"/>
    </xf>
    <xf numFmtId="0" fontId="70" fillId="0" borderId="381" xfId="3" applyFont="1" applyBorder="1" applyAlignment="1">
      <alignment vertical="center" wrapText="1"/>
    </xf>
    <xf numFmtId="0" fontId="70" fillId="0" borderId="70" xfId="3" applyFont="1" applyBorder="1" applyAlignment="1">
      <alignment vertical="center" wrapText="1"/>
    </xf>
    <xf numFmtId="0" fontId="15" fillId="48" borderId="80" xfId="0" applyFont="1" applyFill="1" applyBorder="1" applyAlignment="1">
      <alignment horizontal="center" vertical="center"/>
    </xf>
    <xf numFmtId="0" fontId="15" fillId="48" borderId="68" xfId="0" applyFont="1" applyFill="1" applyBorder="1" applyAlignment="1">
      <alignment horizontal="center" vertical="center"/>
    </xf>
    <xf numFmtId="0" fontId="19" fillId="0" borderId="212" xfId="0" applyFont="1" applyBorder="1" applyAlignment="1">
      <alignment horizontal="center" vertical="center" wrapText="1"/>
    </xf>
    <xf numFmtId="0" fontId="19" fillId="0" borderId="2" xfId="0" applyFont="1" applyBorder="1" applyAlignment="1">
      <alignment horizontal="center" vertical="center" wrapText="1"/>
    </xf>
    <xf numFmtId="0" fontId="15" fillId="2" borderId="33" xfId="0" applyFont="1" applyFill="1" applyBorder="1" applyAlignment="1">
      <alignment horizontal="center" vertical="center"/>
    </xf>
    <xf numFmtId="0" fontId="15" fillId="2" borderId="0" xfId="0" applyFont="1" applyFill="1" applyBorder="1" applyAlignment="1">
      <alignment horizontal="center" vertical="center"/>
    </xf>
    <xf numFmtId="0" fontId="19" fillId="2" borderId="33" xfId="0" applyFont="1" applyFill="1" applyBorder="1" applyAlignment="1">
      <alignment horizontal="center" vertical="center"/>
    </xf>
    <xf numFmtId="0" fontId="19" fillId="2" borderId="0" xfId="0" applyFont="1" applyFill="1" applyBorder="1" applyAlignment="1">
      <alignment horizontal="center" vertical="center"/>
    </xf>
    <xf numFmtId="0" fontId="35" fillId="2" borderId="22" xfId="0" applyFont="1" applyFill="1" applyBorder="1" applyAlignment="1">
      <alignment vertical="center" wrapText="1"/>
    </xf>
    <xf numFmtId="0" fontId="35" fillId="2" borderId="23" xfId="0" applyFont="1" applyFill="1" applyBorder="1" applyAlignment="1">
      <alignment vertical="center" wrapText="1"/>
    </xf>
    <xf numFmtId="0" fontId="35" fillId="2" borderId="36" xfId="0" applyFont="1" applyFill="1" applyBorder="1" applyAlignment="1">
      <alignment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28" fillId="0" borderId="0" xfId="0" applyFont="1" applyBorder="1" applyAlignment="1">
      <alignment horizontal="center" vertical="center" wrapText="1"/>
    </xf>
  </cellXfs>
  <cellStyles count="6">
    <cellStyle name="Autopopulate_Funding" xfId="5" xr:uid="{6545DEAE-8D7A-4780-8CFC-6D0AC5823E25}"/>
    <cellStyle name="Currency" xfId="1" builtinId="4"/>
    <cellStyle name="Hyperlink" xfId="3" builtinId="8"/>
    <cellStyle name="Normal" xfId="0" builtinId="0"/>
    <cellStyle name="Normal 2" xfId="2" xr:uid="{052E7960-3D19-4BA7-8829-A8BEE9FB08EB}"/>
    <cellStyle name="Percent" xfId="4" builtinId="5"/>
  </cellStyles>
  <dxfs count="1279">
    <dxf>
      <fill>
        <patternFill patternType="solid">
          <bgColor theme="8" tint="0.59996337778862885"/>
        </patternFill>
      </fill>
    </dxf>
    <dxf>
      <font>
        <color theme="1"/>
      </font>
      <fill>
        <patternFill patternType="solid">
          <bgColor theme="8" tint="0.79998168889431442"/>
        </patternFill>
      </fill>
    </dxf>
    <dxf>
      <fill>
        <patternFill>
          <bgColor theme="8" tint="0.59996337778862885"/>
        </patternFill>
      </fill>
    </dxf>
    <dxf>
      <font>
        <color theme="1"/>
      </font>
      <fill>
        <patternFill patternType="solid">
          <bgColor theme="8" tint="0.79998168889431442"/>
        </patternFill>
      </fill>
    </dxf>
    <dxf>
      <font>
        <color theme="1"/>
      </font>
      <fill>
        <patternFill patternType="solid">
          <bgColor theme="8" tint="0.79998168889431442"/>
        </patternFill>
      </fill>
    </dxf>
    <dxf>
      <fill>
        <patternFill patternType="lightUp">
          <fgColor theme="0" tint="-4.9989318521683403E-2"/>
          <bgColor theme="8" tint="0.59996337778862885"/>
        </patternFill>
      </fill>
    </dxf>
    <dxf>
      <fill>
        <patternFill patternType="darkUp">
          <fgColor auto="1"/>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ont>
        <color rgb="FFC00000"/>
      </font>
      <fill>
        <patternFill patternType="lightUp">
          <fgColor theme="0" tint="-4.9989318521683403E-2"/>
          <bgColor rgb="FFBDD7EE"/>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ill>
        <patternFill>
          <bgColor theme="8" tint="0.59996337778862885"/>
        </patternFill>
      </fill>
    </dxf>
    <dxf>
      <fill>
        <patternFill patternType="darkUp">
          <bgColor theme="0" tint="-0.14996795556505021"/>
        </patternFill>
      </fill>
    </dxf>
    <dxf>
      <fill>
        <patternFill patternType="darkUp">
          <bgColor theme="0" tint="-0.14996795556505021"/>
        </patternFill>
      </fill>
    </dxf>
    <dxf>
      <fill>
        <patternFill patternType="solid">
          <bgColor theme="8" tint="0.59996337778862885"/>
        </patternFill>
      </fill>
    </dxf>
    <dxf>
      <fill>
        <patternFill patternType="solid">
          <bgColor theme="8" tint="0.59996337778862885"/>
        </patternFill>
      </fill>
    </dxf>
    <dxf>
      <fill>
        <patternFill patternType="darkUp">
          <bgColor theme="0" tint="-0.14996795556505021"/>
        </patternFill>
      </fill>
    </dxf>
    <dxf>
      <font>
        <color rgb="FF9C0006"/>
      </font>
      <fill>
        <patternFill patternType="lightUp">
          <fgColor theme="0" tint="-4.9989318521683403E-2"/>
          <bgColor rgb="FFBDD7EE"/>
        </patternFill>
      </fill>
    </dxf>
    <dxf>
      <font>
        <color rgb="FFC00000"/>
      </font>
      <fill>
        <patternFill patternType="lightUp">
          <fgColor theme="0" tint="-4.9989318521683403E-2"/>
          <bgColor rgb="FFBDD7EE"/>
        </patternFill>
      </fill>
    </dxf>
    <dxf>
      <fill>
        <patternFill patternType="lightUp">
          <fgColor theme="0" tint="-4.9989318521683403E-2"/>
          <bgColor theme="8" tint="0.59999389629810485"/>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ill>
        <patternFill>
          <bgColor theme="8" tint="0.59996337778862885"/>
        </patternFill>
      </fill>
    </dxf>
    <dxf>
      <fill>
        <patternFill patternType="darkUp"/>
      </fill>
    </dxf>
    <dxf>
      <font>
        <color rgb="FF9C0006"/>
      </font>
      <fill>
        <patternFill>
          <bgColor rgb="FFFFC7CE"/>
        </patternFill>
      </fill>
    </dxf>
    <dxf>
      <font>
        <color rgb="FF006100"/>
      </font>
      <fill>
        <patternFill>
          <bgColor rgb="FFC6EFCE"/>
        </patternFill>
      </fill>
    </dxf>
    <dxf>
      <fill>
        <patternFill>
          <bgColor theme="2" tint="-9.9948118533890809E-2"/>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006100"/>
      </font>
      <fill>
        <patternFill>
          <bgColor rgb="FFC6EFCE"/>
        </patternFill>
      </fill>
    </dxf>
    <dxf>
      <fill>
        <patternFill>
          <bgColor theme="2" tint="-9.9948118533890809E-2"/>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ill>
        <patternFill patternType="darkUp">
          <fgColor auto="1"/>
          <bgColor theme="8" tint="0.59996337778862885"/>
        </patternFill>
      </fill>
    </dxf>
    <dxf>
      <font>
        <strike/>
        <color theme="0" tint="-0.24994659260841701"/>
      </font>
      <fill>
        <patternFill patternType="darkUp">
          <bgColor theme="0" tint="-0.24994659260841701"/>
        </patternFill>
      </fill>
    </dxf>
    <dxf>
      <font>
        <strike/>
        <color theme="0" tint="-0.24994659260841701"/>
      </font>
      <fill>
        <patternFill patternType="darkUp">
          <bgColor theme="0" tint="-0.24994659260841701"/>
        </patternFill>
      </fill>
    </dxf>
    <dxf>
      <fill>
        <patternFill patternType="darkUp">
          <fgColor auto="1"/>
          <bgColor theme="8" tint="0.59996337778862885"/>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ill>
        <patternFill patternType="darkUp">
          <fgColor auto="1"/>
          <bgColor theme="8" tint="0.59996337778862885"/>
        </patternFill>
      </fill>
    </dxf>
    <dxf>
      <font>
        <strike/>
        <color theme="0" tint="-0.24994659260841701"/>
      </font>
      <fill>
        <patternFill patternType="darkUp">
          <bgColor theme="0" tint="-0.24994659260841701"/>
        </patternFill>
      </fill>
    </dxf>
    <dxf>
      <font>
        <strike/>
        <color theme="0" tint="-0.24994659260841701"/>
      </font>
      <fill>
        <patternFill patternType="darkUp">
          <bgColor theme="0" tint="-0.24994659260841701"/>
        </patternFill>
      </fill>
    </dxf>
    <dxf>
      <font>
        <color rgb="FF006100"/>
      </font>
      <fill>
        <patternFill>
          <bgColor rgb="FFC6EFCE"/>
        </patternFill>
      </fill>
    </dxf>
    <dxf>
      <fill>
        <patternFill>
          <bgColor theme="2" tint="-9.9948118533890809E-2"/>
        </patternFill>
      </fill>
    </dxf>
    <dxf>
      <fill>
        <patternFill patternType="darkUp">
          <fgColor auto="1"/>
          <bgColor theme="8" tint="0.59996337778862885"/>
        </patternFill>
      </fill>
    </dxf>
    <dxf>
      <fill>
        <patternFill patternType="darkUp">
          <fgColor auto="1"/>
          <bgColor theme="8" tint="0.59996337778862885"/>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ont>
        <strike/>
        <color theme="0" tint="-0.24994659260841701"/>
      </font>
      <fill>
        <patternFill patternType="darkUp">
          <bgColor theme="0" tint="-0.24994659260841701"/>
        </patternFill>
      </fill>
    </dxf>
    <dxf>
      <font>
        <color rgb="FF006100"/>
      </font>
      <fill>
        <patternFill>
          <bgColor rgb="FFC6EFCE"/>
        </patternFill>
      </fill>
    </dxf>
    <dxf>
      <fill>
        <patternFill>
          <bgColor theme="2" tint="-9.9948118533890809E-2"/>
        </patternFill>
      </fill>
    </dxf>
    <dxf>
      <fill>
        <patternFill patternType="darkUp">
          <fgColor auto="1"/>
          <bgColor theme="8" tint="0.59996337778862885"/>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ont>
        <b/>
        <i val="0"/>
        <color rgb="FFFF0000"/>
      </font>
    </dxf>
    <dxf>
      <fill>
        <patternFill patternType="darkUp"/>
      </fill>
    </dxf>
    <dxf>
      <fill>
        <patternFill patternType="darkUp"/>
      </fill>
    </dxf>
    <dxf>
      <fill>
        <patternFill patternType="darkUp"/>
      </fill>
    </dxf>
    <dxf>
      <fill>
        <patternFill patternType="darkUp"/>
      </fill>
    </dxf>
    <dxf>
      <fill>
        <patternFill patternType="darkUp"/>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ont>
        <b val="0"/>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ill>
        <patternFill patternType="none">
          <bgColor auto="1"/>
        </patternFill>
      </fill>
    </dxf>
    <dxf>
      <fill>
        <patternFill patternType="none">
          <bgColor auto="1"/>
        </patternFill>
      </fill>
    </dxf>
    <dxf>
      <font>
        <b/>
        <i val="0"/>
        <strike val="0"/>
        <condense val="0"/>
        <extend val="0"/>
        <outline val="0"/>
        <shadow val="0"/>
        <u val="none"/>
        <vertAlign val="baseline"/>
        <sz val="11"/>
        <color theme="1"/>
        <name val="Calibri"/>
        <family val="2"/>
        <scheme val="minor"/>
      </font>
      <fill>
        <patternFill patternType="none">
          <bgColor auto="1"/>
        </patternFill>
      </fill>
    </dxf>
    <dxf>
      <alignment horizontal="center" vertical="bottom" textRotation="0" wrapText="0" indent="0" justifyLastLine="0" shrinkToFit="0" readingOrder="0"/>
    </dxf>
    <dxf>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rgb="FFD0CECE"/>
        </patternFill>
      </fil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rgb="FFD0CECE"/>
        </patternFill>
      </fill>
      <alignment horizontal="center" vertical="bottom" textRotation="0" wrapText="0" indent="0" justifyLastLine="0" shrinkToFit="0" readingOrder="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dxf>
    <dxf>
      <border outline="0">
        <top style="thin">
          <color theme="0" tint="-0.499984740745262"/>
        </top>
      </border>
    </dxf>
    <dxf>
      <border outline="0">
        <left style="medium">
          <color theme="0" tint="-0.499984740745262"/>
        </left>
        <right style="thin">
          <color theme="0" tint="-0.499984740745262"/>
        </right>
        <top style="thin">
          <color theme="0" tint="-0.499984740745262"/>
        </top>
        <bottom style="medium">
          <color theme="0" tint="-0.499984740745262"/>
        </bottom>
      </border>
    </dxf>
    <dxf>
      <border outline="0">
        <bottom style="thin">
          <color theme="0" tint="-0.499984740745262"/>
        </bottom>
      </border>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0" hidden="0"/>
    </dxf>
    <dxf>
      <border outline="0">
        <left style="medium">
          <color theme="0" tint="-0.499984740745262"/>
        </left>
        <top style="thin">
          <color theme="0" tint="-0.499984740745262"/>
        </top>
        <bottom style="medium">
          <color theme="0" tint="-0.499984740745262"/>
        </bottom>
      </border>
    </dxf>
    <dxf>
      <border outline="0">
        <bottom style="thin">
          <color theme="0" tint="-0.499984740745262"/>
        </bottom>
      </border>
    </dxf>
    <dxf>
      <font>
        <b/>
        <i val="0"/>
        <strike val="0"/>
        <condense val="0"/>
        <extend val="0"/>
        <outline val="0"/>
        <shadow val="0"/>
        <u val="none"/>
        <vertAlign val="baseline"/>
        <sz val="11.5"/>
        <color auto="1"/>
        <name val="Calibri"/>
        <family val="2"/>
        <scheme val="minor"/>
      </font>
      <alignment horizontal="general" vertical="center" textRotation="0" wrapText="0"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style="thin">
          <color indexed="64"/>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alignment horizontal="general" vertical="bottom" textRotation="0" wrapText="1" indent="0" justifyLastLine="0" shrinkToFit="0" readingOrder="0"/>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E7E6E6"/>
          <bgColor rgb="FFBDD7EE"/>
        </patternFill>
      </fill>
      <border diagonalUp="0" diagonalDown="0">
        <left style="thin">
          <color indexed="64"/>
        </left>
        <right style="thin">
          <color rgb="FFF2F2F2"/>
        </right>
        <top style="thin">
          <color rgb="FFF2F2F2"/>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style="thin">
          <color indexed="64"/>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style="thin">
          <color indexed="64"/>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E7E6E6"/>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style="thin">
          <color indexed="64"/>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style="thin">
          <color indexed="64"/>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style="thin">
          <color indexed="64"/>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style="thin">
          <color indexed="64"/>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style="thin">
          <color indexed="64"/>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numFmt numFmtId="1" formatCode="0"/>
      <fill>
        <patternFill patternType="lightUp">
          <fgColor rgb="FFF2F2F2"/>
          <bgColor rgb="FFBDD7EE"/>
        </patternFill>
      </fill>
      <border diagonalUp="0" diagonalDown="0">
        <left style="thin">
          <color rgb="FF00000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numFmt numFmtId="1" formatCode="0"/>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numFmt numFmtId="1" formatCode="0"/>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numFmt numFmtId="166" formatCode="0.0"/>
      <fill>
        <patternFill patternType="lightUp">
          <fgColor rgb="FFF2F2F2"/>
          <bgColor rgb="FFBDD7EE"/>
        </patternFill>
      </fill>
      <alignment horizontal="right" vertical="bottom" textRotation="0" wrapText="0" indent="0" justifyLastLine="0" shrinkToFit="0" readingOrder="0"/>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alignment horizontal="center" vertical="center" textRotation="0" indent="0" justifyLastLine="0" shrinkToFit="0" readingOrder="0"/>
      <border diagonalUp="0" diagonalDown="0">
        <left/>
        <right style="thin">
          <color rgb="FFF2F2F2"/>
        </right>
        <top/>
        <bottom style="thin">
          <color rgb="FFF2F2F2"/>
        </bottom>
      </border>
    </dxf>
    <dxf>
      <font>
        <b val="0"/>
        <i val="0"/>
        <strike val="0"/>
        <condense val="0"/>
        <extend val="0"/>
        <outline val="0"/>
        <shadow val="0"/>
        <u val="none"/>
        <vertAlign val="baseline"/>
        <sz val="11.5"/>
        <color rgb="FF000000"/>
        <name val="Calibri"/>
        <family val="2"/>
        <scheme val="none"/>
      </font>
      <numFmt numFmtId="1" formatCode="0"/>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auto="1"/>
        <name val="Calibri"/>
        <family val="2"/>
        <scheme val="none"/>
      </font>
      <fill>
        <patternFill patternType="lightUp">
          <fgColor rgb="FFF2F2F2"/>
          <bgColor rgb="FFBDD7EE"/>
        </patternFill>
      </fill>
      <alignment horizontal="center" textRotation="0" indent="0" justifyLastLine="0" shrinkToFit="0" readingOrder="0"/>
      <border diagonalUp="0" diagonalDown="0">
        <left/>
        <right style="thin">
          <color rgb="FFF2F2F2"/>
        </right>
        <top/>
        <bottom style="thin">
          <color rgb="FFF2F2F2"/>
        </bottom>
      </border>
    </dxf>
    <dxf>
      <font>
        <b val="0"/>
        <i val="0"/>
        <strike val="0"/>
        <condense val="0"/>
        <extend val="0"/>
        <outline val="0"/>
        <shadow val="0"/>
        <u val="none"/>
        <vertAlign val="baseline"/>
        <sz val="11.5"/>
        <color rgb="FF000000"/>
        <name val="Calibri"/>
        <family val="2"/>
        <scheme val="none"/>
      </font>
      <fill>
        <patternFill patternType="darkUp">
          <fgColor rgb="FF000000"/>
          <bgColor rgb="FFBDD7EE"/>
        </patternFill>
      </fill>
      <border diagonalUp="0" diagonalDown="0">
        <left style="thin">
          <color rgb="FFF2F2F2"/>
        </left>
        <right style="thin">
          <color rgb="FFF2F2F2"/>
        </right>
        <top style="thin">
          <color rgb="FFF2F2F2"/>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i val="0"/>
        <strike val="0"/>
        <condense val="0"/>
        <extend val="0"/>
        <outline val="0"/>
        <shadow val="0"/>
        <u val="none"/>
        <vertAlign val="baseline"/>
        <sz val="11.5"/>
        <color rgb="FF000000"/>
        <name val="Calibri"/>
        <family val="2"/>
        <scheme val="none"/>
      </font>
      <fill>
        <patternFill patternType="solid">
          <fgColor rgb="FFFFFFFF"/>
          <bgColor rgb="FFFFFFFF"/>
        </patternFill>
      </fill>
      <alignment horizontal="general" vertical="center" textRotation="0" wrapText="0" indent="0" justifyLastLine="0" shrinkToFit="0" readingOrder="0"/>
      <border diagonalUp="0" diagonalDown="0">
        <left style="medium">
          <color indexed="64"/>
        </left>
        <right style="medium">
          <color indexed="64"/>
        </right>
        <top/>
        <bottom style="thin">
          <color rgb="FFF2F2F2"/>
        </bottom>
        <vertical/>
        <horizontal/>
      </border>
    </dxf>
    <dxf>
      <border outline="0">
        <right style="thin">
          <color rgb="FFF2F2F2"/>
        </right>
        <bottom style="thin">
          <color rgb="FFF2F2F2"/>
        </bottom>
      </border>
    </dxf>
    <dxf>
      <border>
        <bottom style="thin">
          <color indexed="64"/>
        </bottom>
      </border>
    </dxf>
    <dxf>
      <font>
        <b/>
        <i val="0"/>
        <strike val="0"/>
        <condense val="0"/>
        <extend val="0"/>
        <outline val="0"/>
        <shadow val="0"/>
        <u val="none"/>
        <vertAlign val="baseline"/>
        <sz val="11.5"/>
        <color auto="1"/>
        <name val="Calibri"/>
        <family val="2"/>
        <scheme val="none"/>
      </font>
      <fill>
        <patternFill patternType="solid">
          <fgColor rgb="FF000000"/>
          <bgColor rgb="FFFFFFFF"/>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1"/>
        <color auto="1"/>
        <name val="Calibri"/>
        <family val="2"/>
        <scheme val="none"/>
      </font>
      <fill>
        <patternFill patternType="lightUp">
          <fgColor rgb="FFD9D9D9"/>
          <bgColor rgb="FFBDD7EE"/>
        </patternFill>
      </fill>
      <alignment horizontal="general" vertical="bottom" textRotation="0" wrapText="0" indent="0" justifyLastLine="0" shrinkToFit="0" readingOrder="0"/>
      <border diagonalUp="0" diagonalDown="0">
        <left/>
        <right style="medium">
          <color indexed="64"/>
        </right>
        <top/>
        <bottom/>
      </border>
      <protection locked="0" hidden="0"/>
    </dxf>
    <dxf>
      <border outline="0">
        <top style="thin">
          <color rgb="FF808080"/>
        </top>
        <bottom style="thin">
          <color rgb="FF808080"/>
        </bottom>
      </border>
    </dxf>
    <dxf>
      <font>
        <b/>
        <i val="0"/>
        <strike val="0"/>
        <condense val="0"/>
        <extend val="0"/>
        <outline val="0"/>
        <shadow val="0"/>
        <u val="none"/>
        <vertAlign val="baseline"/>
        <sz val="11"/>
        <color auto="1"/>
        <name val="Calibri"/>
        <family val="2"/>
        <scheme val="none"/>
      </font>
      <fill>
        <patternFill patternType="lightUp">
          <fgColor rgb="FFD9D9D9"/>
          <bgColor rgb="FFBDD7EE"/>
        </patternFill>
      </fill>
      <alignment horizontal="general" vertical="bottom" textRotation="0" wrapText="0" indent="0" justifyLastLine="0" shrinkToFit="0" readingOrder="0"/>
      <protection locked="0" hidden="0"/>
    </dxf>
    <dxf>
      <border outline="0">
        <bottom style="thin">
          <color rgb="FF808080"/>
        </bottom>
      </border>
    </dxf>
    <dxf>
      <font>
        <b/>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5"/>
        <color rgb="FF757171"/>
        <name val="Calibri"/>
        <family val="2"/>
        <scheme val="minor"/>
      </font>
      <numFmt numFmtId="34" formatCode="_(&quot;$&quot;* #,##0.00_);_(&quot;$&quot;* \(#,##0.00\);_(&quot;$&quot;* &quot;-&quot;??_);_(@_)"/>
      <fill>
        <patternFill patternType="lightUp">
          <fgColor theme="0" tint="-4.9989318521683403E-2"/>
          <bgColor theme="7" tint="0.59996337778862885"/>
        </patternFill>
      </fill>
      <alignment horizontal="center" vertical="center" textRotation="0" wrapText="1" indent="0" justifyLastLine="0" shrinkToFit="0" readingOrder="0"/>
      <border diagonalUp="0" diagonalDown="0">
        <left style="medium">
          <color rgb="FF00000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fill>
        <patternFill patternType="lightUp">
          <fgColor theme="0" tint="-4.9989318521683403E-2"/>
          <bgColor theme="1" tint="0.34998626667073579"/>
        </patternFill>
      </fill>
      <alignment horizontal="general" vertical="bottom" textRotation="0" wrapText="1" indent="0" justifyLastLine="0" shrinkToFit="0" readingOrder="0"/>
      <border diagonalUp="0" diagonalDown="0">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theme="0" tint="-4.9989318521683403E-2"/>
          <bgColor theme="1" tint="0.34998626667073579"/>
        </patternFill>
      </fill>
      <alignment horizontal="general" vertical="bottom" textRotation="0" wrapText="1" indent="0" justifyLastLine="0" shrinkToFit="0" readingOrder="0"/>
      <border diagonalUp="0" diagonalDown="0">
        <left style="thin">
          <color theme="0"/>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1" tint="0.34998626667073579"/>
        </patternFill>
      </fill>
      <border diagonalUp="0" diagonalDown="0">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theme="0" tint="-0.14996795556505021"/>
          <bgColor theme="7" tint="0.59996337778862885"/>
        </patternFill>
      </fill>
      <alignment horizontal="center" vertical="center" textRotation="0" wrapText="1" indent="0" justifyLastLine="0" shrinkToFit="0" readingOrder="0"/>
      <border diagonalUp="0" diagonalDown="0">
        <left style="medium">
          <color indexed="64"/>
        </left>
        <right style="medium">
          <color indexed="64"/>
        </right>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0" formatCode="@"/>
      <fill>
        <patternFill patternType="lightUp">
          <fgColor theme="0" tint="-4.9989318521683403E-2"/>
          <bgColor rgb="FFBDD7EE"/>
        </patternFill>
      </fill>
      <border diagonalUp="0" diagonalDown="0">
        <left style="thin">
          <color theme="0" tint="-4.9989318521683403E-2"/>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border diagonalUp="0" diagonalDown="0">
        <left style="thin">
          <color theme="0" tint="-4.9989318521683403E-2"/>
        </left>
        <right style="medium">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0" formatCode="@"/>
      <fill>
        <patternFill patternType="lightUp">
          <fgColor theme="0" tint="-4.9989318521683403E-2"/>
          <bgColor rgb="FFBDD7EE"/>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border diagonalUp="0" diagonalDown="0">
        <left style="medium">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numFmt numFmtId="19" formatCode="m/d/yyyy"/>
      <fill>
        <patternFill patternType="lightUp">
          <fgColor theme="0" tint="-4.9989318521683403E-2"/>
          <bgColor theme="8" tint="0.59996337778862885"/>
        </patternFill>
      </fill>
      <border diagonalUp="0" diagonalDown="0">
        <left style="thin">
          <color theme="0" tint="-4.9989318521683403E-2"/>
        </left>
        <right style="medium">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numFmt numFmtId="19" formatCode="m/d/yyyy"/>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border diagonalUp="0" diagonalDown="0">
        <left style="medium">
          <color indexed="64"/>
        </left>
        <right style="thin">
          <color theme="0" tint="-4.9989318521683403E-2"/>
        </right>
        <top style="thin">
          <color theme="0" tint="-4.9989318521683403E-2"/>
        </top>
        <bottom style="thin">
          <color theme="0" tint="-4.9989318521683403E-2"/>
        </bottom>
        <vertical/>
        <horizontal/>
      </border>
    </dxf>
    <dxf>
      <font>
        <b/>
        <i val="0"/>
        <strike val="0"/>
        <condense val="0"/>
        <extend val="0"/>
        <outline val="0"/>
        <shadow val="0"/>
        <u val="none"/>
        <vertAlign val="baseline"/>
        <sz val="11.5"/>
        <color theme="1"/>
        <name val="Calibri"/>
        <family val="2"/>
        <scheme val="minor"/>
      </font>
      <border diagonalUp="0" diagonalDown="0">
        <left style="medium">
          <color rgb="FF000000"/>
        </left>
        <right/>
        <top style="thin">
          <color rgb="FF000000"/>
        </top>
        <bottom style="thin">
          <color rgb="FF000000"/>
        </bottom>
        <vertical/>
        <horizontal/>
      </border>
    </dxf>
    <dxf>
      <border outline="0">
        <right style="medium">
          <color indexed="64"/>
        </right>
      </border>
    </dxf>
    <dxf>
      <font>
        <b val="0"/>
        <i/>
        <strike val="0"/>
        <condense val="0"/>
        <extend val="0"/>
        <outline val="0"/>
        <shadow val="0"/>
        <u val="none"/>
        <vertAlign val="baseline"/>
        <sz val="11.5"/>
        <color auto="1"/>
        <name val="Calibri"/>
        <family val="2"/>
        <scheme val="minor"/>
      </font>
      <numFmt numFmtId="34" formatCode="_(&quot;$&quot;* #,##0.00_);_(&quot;$&quot;* \(#,##0.00\);_(&quot;$&quot;* &quot;-&quot;??_);_(@_)"/>
      <fill>
        <patternFill patternType="lightUp">
          <fgColor theme="0" tint="-4.9989318521683403E-2"/>
          <bgColor theme="7" tint="0.59999389629810485"/>
        </patternFill>
      </fill>
      <alignment horizontal="center" vertical="center" textRotation="0" wrapText="1" indent="0" justifyLastLine="0" shrinkToFit="0" readingOrder="0"/>
      <border diagonalUp="0" diagonalDown="0">
        <left style="medium">
          <color rgb="FF000000"/>
        </left>
        <right style="thin">
          <color rgb="FF000000"/>
        </right>
        <top style="thin">
          <color theme="0"/>
        </top>
        <bottom style="thin">
          <color theme="0"/>
        </bottom>
      </border>
    </dxf>
    <dxf>
      <font>
        <b val="0"/>
        <i val="0"/>
        <strike val="0"/>
        <condense val="0"/>
        <extend val="0"/>
        <outline val="0"/>
        <shadow val="0"/>
        <u val="none"/>
        <vertAlign val="baseline"/>
        <sz val="11"/>
        <color rgb="FF000000"/>
        <name val="Calibri"/>
        <family val="2"/>
        <scheme val="minor"/>
      </font>
      <fill>
        <patternFill patternType="lightUp">
          <fgColor theme="0" tint="-4.9989318521683403E-2"/>
          <bgColor theme="1" tint="0.34998626667073579"/>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lightUp">
          <fgColor theme="0" tint="-4.9989318521683403E-2"/>
          <bgColor theme="1" tint="0.34998626667073579"/>
        </patternFill>
      </fill>
      <alignment horizontal="center" vertical="center" textRotation="0" wrapText="1" indent="0" justifyLastLine="0" shrinkToFit="0" readingOrder="0"/>
      <border diagonalUp="0" diagonalDown="0">
        <left style="thin">
          <color theme="0"/>
        </left>
        <right style="medium">
          <color indexed="64"/>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1" tint="0.34998626667073579"/>
        </patternFill>
      </fill>
      <alignment horizontal="center" vertical="center" textRotation="0" indent="0" justifyLastLine="0" shrinkToFit="0" readingOrder="0"/>
      <border diagonalUp="0" diagonalDown="0">
        <left style="medium">
          <color indexed="64"/>
        </left>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theme="0" tint="-0.14996795556505021"/>
          <bgColor theme="7" tint="0.59996337778862885"/>
        </patternFill>
      </fill>
      <alignment horizontal="center" vertical="center" textRotation="0" wrapText="1" indent="0" justifyLastLine="0" shrinkToFit="0" readingOrder="0"/>
      <border diagonalUp="0" diagonalDown="0">
        <left style="medium">
          <color rgb="FF000000"/>
        </left>
        <right style="medium">
          <color indexed="64"/>
        </right>
        <top/>
        <bottom style="thin">
          <color theme="0" tint="-4.9989318521683403E-2"/>
        </bottom>
      </border>
    </dxf>
    <dxf>
      <font>
        <b val="0"/>
        <i val="0"/>
        <strike val="0"/>
        <condense val="0"/>
        <extend val="0"/>
        <outline val="0"/>
        <shadow val="0"/>
        <u val="none"/>
        <vertAlign val="baseline"/>
        <sz val="11.5"/>
        <color theme="1"/>
        <name val="Calibri"/>
        <family val="2"/>
        <scheme val="minor"/>
      </font>
      <numFmt numFmtId="30" formatCode="@"/>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medium">
          <color indexed="64"/>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numFmt numFmtId="30" formatCode="@"/>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medium">
          <color indexed="64"/>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numFmt numFmtId="19" formatCode="m/d/yyyy"/>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medium">
          <color indexed="64"/>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numFmt numFmtId="19" formatCode="m/d/yyyy"/>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numFmt numFmtId="34" formatCode="_(&quot;$&quot;* #,##0.00_);_(&quot;$&quot;* \(#,##0.00\);_(&quot;$&quot;* &quot;-&quot;??_);_(@_)"/>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numFmt numFmtId="34" formatCode="_(&quot;$&quot;* #,##0.00_);_(&quot;$&quot;* \(#,##0.00\);_(&quot;$&quot;* &quot;-&quot;??_);_(@_)"/>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numFmt numFmtId="34" formatCode="_(&quot;$&quot;* #,##0.00_);_(&quot;$&quot;* \(#,##0.00\);_(&quot;$&quot;* &quot;-&quot;??_);_(@_)"/>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medium">
          <color rgb="FF000000"/>
        </left>
        <right style="thin">
          <color theme="0" tint="-4.9989318521683403E-2"/>
        </right>
        <top style="thin">
          <color theme="0" tint="-4.9989318521683403E-2"/>
        </top>
        <bottom style="thin">
          <color theme="0" tint="-4.9989318521683403E-2"/>
        </bottom>
      </border>
    </dxf>
    <dxf>
      <font>
        <b/>
        <i val="0"/>
        <strike val="0"/>
        <condense val="0"/>
        <extend val="0"/>
        <outline val="0"/>
        <shadow val="0"/>
        <u val="none"/>
        <vertAlign val="baseline"/>
        <sz val="11.5"/>
        <color theme="1"/>
        <name val="Calibri"/>
        <family val="2"/>
        <scheme val="minor"/>
      </font>
      <alignment horizontal="general" vertical="center" textRotation="0" wrapText="0" indent="0" justifyLastLine="0" shrinkToFit="0" readingOrder="0"/>
      <border diagonalUp="0" diagonalDown="0">
        <left/>
        <right/>
        <top style="thin">
          <color rgb="FF000000"/>
        </top>
        <bottom style="thin">
          <color rgb="FF000000"/>
        </bottom>
        <vertical/>
        <horizontal/>
      </border>
    </dxf>
    <dxf>
      <border outline="0">
        <left style="medium">
          <color rgb="FF000000"/>
        </left>
        <right style="medium">
          <color indexed="64"/>
        </right>
      </border>
    </dxf>
    <dxf>
      <border>
        <bottom style="thin">
          <color indexed="64"/>
        </bottom>
      </border>
    </dxf>
    <dxf>
      <font>
        <b/>
        <i val="0"/>
        <strike val="0"/>
        <condense val="0"/>
        <extend val="0"/>
        <outline val="0"/>
        <shadow val="0"/>
        <u val="none"/>
        <vertAlign val="baseline"/>
        <sz val="11.5"/>
        <color rgb="FF00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medium">
          <color rgb="FF000000"/>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5"/>
        <color rgb="FF000000"/>
        <name val="Calibri"/>
        <family val="2"/>
        <scheme val="minor"/>
      </font>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top/>
        <bottom style="thin">
          <color theme="0" tint="-4.9989318521683403E-2"/>
        </bottom>
        <vertical/>
        <horizontal/>
      </border>
    </dxf>
    <dxf>
      <font>
        <b val="0"/>
        <i val="0"/>
        <strike val="0"/>
        <condense val="0"/>
        <extend val="0"/>
        <outline val="0"/>
        <shadow val="0"/>
        <u val="none"/>
        <vertAlign val="baseline"/>
        <sz val="11.5"/>
        <color rgb="FF000000"/>
        <name val="Calibri"/>
        <family val="2"/>
        <scheme val="minor"/>
      </font>
      <fill>
        <patternFill patternType="lightUp">
          <fgColor rgb="FFE7E6E6"/>
          <bgColor theme="1" tint="0.34998626667073579"/>
        </patternFill>
      </fill>
      <alignment horizontal="general" vertical="bottom" textRotation="0" wrapText="1" indent="0" justifyLastLine="0" shrinkToFit="0" readingOrder="0"/>
      <border diagonalUp="0" diagonalDown="0">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5"/>
        <color auto="1"/>
        <name val="Calibri"/>
        <family val="2"/>
        <scheme val="minor"/>
      </font>
      <numFmt numFmtId="34" formatCode="_(&quot;$&quot;* #,##0.00_);_(&quot;$&quot;* \(#,##0.00\);_(&quot;$&quot;* &quot;-&quot;??_);_(@_)"/>
      <fill>
        <patternFill patternType="solid">
          <fgColor theme="0" tint="-4.9989318521683403E-2"/>
          <bgColor theme="7" tint="0.59999389629810485"/>
        </patternFill>
      </fill>
      <alignment horizontal="center" vertical="center" textRotation="0" wrapText="1" indent="0" justifyLastLine="0" shrinkToFit="0" readingOrder="0"/>
      <border diagonalUp="0" diagonalDown="0">
        <left style="medium">
          <color rgb="FF000000"/>
        </left>
        <right style="thin">
          <color indexed="64"/>
        </right>
        <top style="thin">
          <color indexed="64"/>
        </top>
        <bottom/>
        <vertical/>
        <horizontal/>
      </border>
    </dxf>
    <dxf>
      <font>
        <b val="0"/>
        <i val="0"/>
        <strike val="0"/>
        <condense val="0"/>
        <extend val="0"/>
        <outline val="0"/>
        <shadow val="0"/>
        <u val="none"/>
        <vertAlign val="baseline"/>
        <sz val="11"/>
        <color rgb="FF000000"/>
        <name val="Calibri"/>
        <family val="2"/>
        <scheme val="minor"/>
      </font>
      <fill>
        <patternFill patternType="lightUp">
          <fgColor rgb="FFE7E6E6"/>
          <bgColor theme="1" tint="0.34998626667073579"/>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right/>
        <top/>
        <bottom style="thin">
          <color theme="0" tint="-4.9989318521683403E-2"/>
        </bottom>
        <vertical/>
        <horizontal/>
      </border>
    </dxf>
    <dxf>
      <font>
        <b val="0"/>
        <i val="0"/>
        <strike val="0"/>
        <condense val="0"/>
        <extend val="0"/>
        <outline val="0"/>
        <shadow val="0"/>
        <u val="none"/>
        <vertAlign val="baseline"/>
        <sz val="11.5"/>
        <color auto="1"/>
        <name val="Calibri"/>
        <family val="2"/>
        <scheme val="minor"/>
      </font>
      <fill>
        <patternFill patternType="solid">
          <fgColor indexed="64"/>
          <bgColor theme="7" tint="0.59999389629810485"/>
        </patternFill>
      </fill>
      <alignment horizontal="center" vertical="bottom" textRotation="0" wrapText="1" indent="0" justifyLastLine="0" shrinkToFit="0" readingOrder="0"/>
      <border diagonalUp="0" diagonalDown="0">
        <left style="thin">
          <color rgb="FF000000"/>
        </left>
        <right style="medium">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medium">
          <color rgb="FF00000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medium">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0" formatCode="@"/>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medium">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medium">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medium">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0" formatCode="@"/>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medium">
          <color rgb="FF000000"/>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19" formatCode="m/d/yyyy"/>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19" formatCode="m/d/yyyy"/>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theme="0" tint="-0.14996795556505021"/>
          <bgColor theme="7"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center"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center"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medium">
          <color rgb="FF000000"/>
        </left>
        <right style="thin">
          <color theme="0" tint="-4.9989318521683403E-2"/>
        </right>
        <top style="thin">
          <color theme="0" tint="-4.9989318521683403E-2"/>
        </top>
        <bottom style="thin">
          <color theme="0" tint="-4.9989318521683403E-2"/>
        </bottom>
        <vertical/>
        <horizontal/>
      </border>
    </dxf>
    <dxf>
      <font>
        <b/>
        <i val="0"/>
        <strike val="0"/>
        <condense val="0"/>
        <extend val="0"/>
        <outline val="0"/>
        <shadow val="0"/>
        <u val="none"/>
        <vertAlign val="baseline"/>
        <sz val="11.5"/>
        <color rgb="FF000000"/>
        <name val="Calibri"/>
        <family val="2"/>
        <scheme val="minor"/>
      </font>
      <fill>
        <patternFill patternType="solid">
          <fgColor rgb="FFFFFFFF"/>
          <bgColor rgb="FFFFFFFF"/>
        </patternFill>
      </fill>
      <alignment horizontal="general" vertical="center" textRotation="0" wrapText="1" indent="0" justifyLastLine="0" shrinkToFit="0" readingOrder="0"/>
      <border diagonalUp="0" diagonalDown="0">
        <left style="medium">
          <color indexed="64"/>
        </left>
        <right/>
        <top/>
        <bottom style="thin">
          <color indexed="64"/>
        </bottom>
        <vertical/>
        <horizontal/>
      </border>
    </dxf>
    <dxf>
      <border outline="0">
        <right style="medium">
          <color rgb="FF000000"/>
        </right>
      </border>
    </dxf>
    <dxf>
      <font>
        <b val="0"/>
        <i val="0"/>
        <strike val="0"/>
        <condense val="0"/>
        <extend val="0"/>
        <outline val="0"/>
        <shadow val="0"/>
        <u val="none"/>
        <vertAlign val="baseline"/>
        <sz val="11"/>
        <color rgb="FF000000"/>
        <name val="Calibri"/>
        <family val="2"/>
        <scheme val="minor"/>
      </font>
      <fill>
        <patternFill patternType="lightUp">
          <fgColor rgb="FFE7E6E6"/>
          <bgColor theme="1" tint="0.34998626667073579"/>
        </patternFill>
      </fill>
      <alignment horizontal="general" vertical="bottom" textRotation="0" wrapText="1" indent="0" justifyLastLine="0" shrinkToFit="0" readingOrder="0"/>
    </dxf>
    <dxf>
      <font>
        <b/>
        <i val="0"/>
        <strike val="0"/>
        <condense val="0"/>
        <extend val="0"/>
        <outline val="0"/>
        <shadow val="0"/>
        <u val="none"/>
        <vertAlign val="baseline"/>
        <sz val="11.5"/>
        <color rgb="FF000000"/>
        <name val="Calibri"/>
        <family val="2"/>
        <scheme val="none"/>
      </font>
      <numFmt numFmtId="30" formatCode="@"/>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F2F2F2"/>
        </left>
        <right/>
        <top style="thin">
          <color rgb="FFF2F2F2"/>
        </top>
        <bottom style="thin">
          <color rgb="FFF2F2F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theme="0"/>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F2F2F2"/>
        </left>
        <right style="medium">
          <color indexed="64"/>
        </right>
        <top style="thin">
          <color rgb="FFF2F2F2"/>
        </top>
        <bottom style="thin">
          <color rgb="FFF2F2F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13" formatCode="0%"/>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165" formatCode="00000"/>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13" formatCode="0%"/>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0" formatCode="@"/>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165" formatCode="00000"/>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13" formatCode="0%"/>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0" formatCode="@"/>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indexed="64"/>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0" formatCode="General"/>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rgb="FF757171"/>
        <name val="Calibri"/>
        <family val="2"/>
        <scheme val="minor"/>
      </font>
      <numFmt numFmtId="0" formatCode="General"/>
      <fill>
        <patternFill patternType="lightUp">
          <fgColor theme="0" tint="-4.9989318521683403E-2"/>
          <bgColor theme="7"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rgb="FF757171"/>
        <name val="Calibri"/>
        <family val="2"/>
        <scheme val="minor"/>
      </font>
      <numFmt numFmtId="0" formatCode="General"/>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rgb="FF757171"/>
        <name val="Calibri"/>
        <family val="2"/>
        <scheme val="minor"/>
      </font>
      <numFmt numFmtId="0" formatCode="General"/>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rgb="FF757171"/>
        <name val="Calibri"/>
        <family val="2"/>
        <scheme val="minor"/>
      </font>
      <numFmt numFmtId="0" formatCode="General"/>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rgb="FF75717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0" formatCode="@"/>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protection locked="0" hidden="0"/>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alignment horizontal="center" vertical="center" textRotation="0" wrapText="0" indent="0" justifyLastLine="0" shrinkToFit="0" readingOrder="0"/>
      <border diagonalUp="0" diagonalDown="0">
        <left/>
        <right/>
        <top style="thin">
          <color theme="6"/>
        </top>
        <bottom/>
        <vertical/>
        <horizontal/>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center" textRotation="0" wrapText="1" indent="0" justifyLastLine="0" shrinkToFit="0" readingOrder="0"/>
    </dxf>
    <dxf>
      <numFmt numFmtId="13" formatCode="0%"/>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numFmt numFmtId="30" formatCode="@"/>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numFmt numFmtId="13" formatCode="0%"/>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numFmt numFmtId="30" formatCode="@"/>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numFmt numFmtId="30" formatCode="@"/>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top style="thin">
          <color theme="0" tint="-4.9989318521683403E-2"/>
        </top>
        <bottom style="thin">
          <color theme="0" tint="-4.9989318521683403E-2"/>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outline="0">
        <left style="thin">
          <color theme="0"/>
        </left>
        <right style="thin">
          <color indexed="64"/>
        </right>
        <top style="thin">
          <color theme="0"/>
        </top>
        <bottom style="thin">
          <color theme="0"/>
        </bottom>
      </border>
    </dxf>
    <dxf>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indexed="64"/>
        </left>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top style="thin">
          <color theme="0" tint="-4.9989318521683403E-2"/>
        </top>
        <bottom style="thin">
          <color theme="0" tint="-4.9989318521683403E-2"/>
        </bottom>
        <vertical/>
        <horizontal/>
      </border>
      <protection locked="0" hidden="0"/>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indexed="64"/>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protection locked="0" hidden="0"/>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numFmt numFmtId="30" formatCode="@"/>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alignment horizontal="center" vertical="center" textRotation="0" wrapText="0" indent="0" justifyLastLine="0" shrinkToFit="0" readingOrder="0"/>
      <border diagonalUp="0" diagonalDown="0">
        <left/>
        <right/>
        <top style="thin">
          <color theme="6"/>
        </top>
        <bottom/>
        <vertical/>
        <horizontal/>
      </border>
    </dxf>
    <dxf>
      <border outline="0">
        <left style="medium">
          <color indexed="64"/>
        </left>
        <right style="medium">
          <color indexed="64"/>
        </right>
        <bottom style="medium">
          <color indexed="64"/>
        </bottom>
      </border>
    </dxf>
    <dxf>
      <font>
        <b/>
        <i val="0"/>
        <strike val="0"/>
        <condense val="0"/>
        <extend val="0"/>
        <outline val="0"/>
        <shadow val="0"/>
        <u val="none"/>
        <vertAlign val="baseline"/>
        <sz val="11"/>
        <color rgb="FF000000"/>
        <name val="Calibri"/>
        <family val="2"/>
        <scheme val="minor"/>
      </font>
      <fill>
        <patternFill patternType="solid">
          <fgColor indexed="64"/>
          <bgColor theme="0" tint="-0.14999847407452621"/>
        </patternFill>
      </fill>
      <alignment horizontal="center" vertical="center" textRotation="0" wrapText="1" indent="0" justifyLastLine="0" shrinkToFit="0" readingOrder="0"/>
    </dxf>
    <dxf>
      <font>
        <b/>
        <i val="0"/>
        <strike val="0"/>
        <condense val="0"/>
        <extend val="0"/>
        <outline val="0"/>
        <shadow val="0"/>
        <u val="none"/>
        <vertAlign val="baseline"/>
        <sz val="11"/>
        <color theme="8" tint="0.59999389629810485"/>
        <name val="Calibri"/>
        <family val="2"/>
        <scheme val="minor"/>
      </font>
      <numFmt numFmtId="2" formatCode="0.00"/>
      <fill>
        <patternFill patternType="lightUp">
          <fgColor theme="0" tint="-0.499984740745262"/>
          <bgColor theme="0" tint="-0.24994659260841701"/>
        </patternFill>
      </fill>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auto="1"/>
        <name val="Calibri"/>
        <family val="2"/>
        <scheme val="minor"/>
      </font>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8" tint="0.59999389629810485"/>
        <name val="Calibri"/>
        <family val="2"/>
        <scheme val="minor"/>
      </font>
      <numFmt numFmtId="2" formatCode="0.00"/>
      <fill>
        <patternFill patternType="lightUp">
          <fgColor theme="0" tint="-0.499984740745262"/>
          <bgColor theme="0" tint="-0.2499465926084170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1"/>
        <color theme="8" tint="0.59999389629810485"/>
        <name val="Calibri"/>
        <family val="2"/>
        <scheme val="minor"/>
      </font>
      <numFmt numFmtId="2" formatCode="0.00"/>
      <fill>
        <patternFill patternType="lightUp">
          <fgColor theme="0" tint="-0.499984740745262"/>
          <bgColor theme="0" tint="-0.2499465926084170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1"/>
        <color theme="8" tint="0.59999389629810485"/>
        <name val="Calibri"/>
        <family val="2"/>
        <scheme val="minor"/>
      </font>
      <numFmt numFmtId="2" formatCode="0.00"/>
      <fill>
        <patternFill patternType="lightUp">
          <fgColor theme="0" tint="-0.499984740745262"/>
          <bgColor theme="0" tint="-0.2499465926084170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1"/>
        <color theme="8" tint="0.59999389629810485"/>
        <name val="Calibri"/>
        <family val="2"/>
        <scheme val="minor"/>
      </font>
      <numFmt numFmtId="2" formatCode="0.00"/>
      <fill>
        <patternFill patternType="lightUp">
          <fgColor theme="0" tint="-0.499984740745262"/>
          <bgColor theme="0" tint="-0.2499465926084170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1"/>
        <color theme="8" tint="0.59999389629810485"/>
        <name val="Calibri"/>
        <family val="2"/>
        <scheme val="minor"/>
      </font>
      <numFmt numFmtId="2" formatCode="0.00"/>
      <fill>
        <patternFill patternType="lightUp">
          <fgColor theme="0" tint="-0.499984740745262"/>
          <bgColor theme="0" tint="-0.2499465926084170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style="medium">
          <color theme="6"/>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right/>
        <top style="thin">
          <color theme="0" tint="-0.499984740745262"/>
        </top>
        <bottom/>
        <vertical/>
        <horizontal/>
      </border>
    </dxf>
    <dxf>
      <border outline="0">
        <left style="medium">
          <color theme="6"/>
        </left>
        <bottom style="medium">
          <color theme="1" tint="0.499984740745262"/>
        </bottom>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style="thin">
          <color theme="1" tint="0.499984740745262"/>
        </right>
        <top style="medium">
          <color theme="1" tint="0.499984740745262"/>
        </top>
        <bottom style="medium">
          <color theme="1" tint="0.499984740745262"/>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thin">
          <color theme="1" tint="0.499984740745262"/>
        </left>
        <right/>
        <top/>
        <bottom style="medium">
          <color theme="1" tint="0.499984740745262"/>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top style="thin">
          <color theme="1" tint="0.499984740745262"/>
        </top>
        <bottom style="medium">
          <color theme="1" tint="0.499984740745262"/>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bottom style="medium">
          <color theme="1" tint="0.499984740745262"/>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thin">
          <color theme="1" tint="0.499984740745262"/>
        </left>
        <right/>
        <top/>
        <bottom style="medium">
          <color theme="1" tint="0.499984740745262"/>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style="thin">
          <color theme="1" tint="0.499984740745262"/>
        </right>
        <top style="thin">
          <color theme="1" tint="0.499984740745262"/>
        </top>
        <bottom style="medium">
          <color theme="1" tint="0.499984740745262"/>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style="medium">
          <color theme="1" tint="0.499984740745262"/>
        </right>
        <top/>
        <bottom style="medium">
          <color theme="1" tint="0.499984740745262"/>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thin">
          <color theme="1" tint="0.499984740745262"/>
        </left>
        <right/>
        <top/>
        <bottom style="medium">
          <color theme="1" tint="0.499984740745262"/>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style="thin">
          <color theme="1" tint="0.499984740745262"/>
        </right>
        <top style="thin">
          <color theme="1" tint="0.499984740745262"/>
        </top>
        <bottom style="medium">
          <color theme="1" tint="0.499984740745262"/>
        </bottom>
        <vertical/>
        <horizontal/>
      </border>
      <protection locked="0" hidden="0"/>
    </dxf>
    <dxf>
      <font>
        <b/>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style="medium">
          <color theme="0" tint="-0.34998626667073579"/>
        </left>
        <right/>
        <top style="thin">
          <color theme="1" tint="0.499984740745262"/>
        </top>
        <bottom style="medium">
          <color theme="0" tint="-0.34998626667073579"/>
        </bottom>
        <vertical/>
        <horizontal/>
      </border>
    </dxf>
    <dxf>
      <border outline="0">
        <right style="medium">
          <color theme="1" tint="0.499984740745262"/>
        </right>
      </border>
    </dxf>
    <dxf>
      <font>
        <b val="0"/>
        <i val="0"/>
        <strike val="0"/>
        <condense val="0"/>
        <extend val="0"/>
        <outline val="0"/>
        <shadow val="0"/>
        <u val="none"/>
        <vertAlign val="baseline"/>
        <sz val="10.5"/>
        <color auto="1"/>
        <name val="Calibri"/>
        <family val="2"/>
        <scheme val="minor"/>
      </font>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1" tint="0.499984740745262"/>
        </right>
        <top style="thin">
          <color theme="0" tint="-0.499984740745262"/>
        </top>
        <bottom style="thin">
          <color theme="0" tint="-0.499984740745262"/>
        </bottom>
        <vertical/>
        <horizontal style="thin">
          <color theme="0" tint="-0.499984740745262"/>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alignment horizontal="general" vertical="center" textRotation="0" wrapText="1" indent="0" justifyLastLine="0" shrinkToFit="0" readingOrder="0"/>
      <border diagonalUp="0" diagonalDown="0">
        <left/>
        <right/>
        <top style="thin">
          <color theme="0" tint="-0.499984740745262"/>
        </top>
        <bottom style="thin">
          <color theme="0" tint="-0.499984740745262"/>
        </bottom>
        <vertical/>
        <horizontal/>
      </border>
    </dxf>
    <dxf>
      <border outline="0">
        <top style="thin">
          <color theme="0" tint="-0.499984740745262"/>
        </top>
      </border>
    </dxf>
    <dxf>
      <border outline="0">
        <left style="medium">
          <color theme="0" tint="-0.499984740745262"/>
        </left>
        <right style="medium">
          <color theme="0" tint="-0.499984740745262"/>
        </right>
        <top style="thin">
          <color theme="0" tint="-0.499984740745262"/>
        </top>
        <bottom style="medium">
          <color theme="0" tint="-0.499984740745262"/>
        </bottom>
      </border>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protection locked="0" hidden="0"/>
    </dxf>
    <dxf>
      <border>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center"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0" hidden="0"/>
    </dxf>
    <dxf>
      <border outline="0">
        <left style="medium">
          <color theme="0" tint="-0.499984740745262"/>
        </left>
        <right style="medium">
          <color theme="0" tint="-0.499984740745262"/>
        </right>
        <top style="medium">
          <color theme="6"/>
        </top>
      </border>
    </dxf>
    <dxf>
      <border outline="0">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left style="medium">
          <color theme="0" tint="-0.499984740745262"/>
        </left>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left style="medium">
          <color theme="0" tint="-0.499984740745262"/>
        </left>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top style="thin">
          <color theme="0" tint="-0.499984740745262"/>
        </top>
      </border>
    </dxf>
    <dxf>
      <border outline="0">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border outline="0">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medium">
          <color theme="1" tint="0.499984740745262"/>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style="thin">
          <color theme="1" tint="0.499984740745262"/>
        </right>
        <top style="medium">
          <color theme="1" tint="0.499984740745262"/>
        </top>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thin">
          <color theme="1" tint="0.499984740745262"/>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top style="thin">
          <color theme="1" tint="0.499984740745262"/>
        </top>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thin">
          <color theme="1" tint="0.499984740745262"/>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top style="thin">
          <color theme="1" tint="0.499984740745262"/>
        </top>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thin">
          <color theme="1" tint="0.499984740745262"/>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top style="thin">
          <color theme="1" tint="0.499984740745262"/>
        </top>
        <bottom/>
        <vertical/>
        <horizontal/>
      </border>
      <protection locked="0" hidden="0"/>
    </dxf>
    <dxf>
      <font>
        <b/>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style="medium">
          <color theme="0" tint="-0.34998626667073579"/>
        </left>
        <right/>
        <top style="thin">
          <color theme="1" tint="0.499984740745262"/>
        </top>
        <bottom/>
        <vertical/>
        <horizontal/>
      </border>
    </dxf>
    <dxf>
      <border outline="0">
        <right style="thin">
          <color theme="4" tint="0.39997558519241921"/>
        </right>
        <bottom style="medium">
          <color theme="0" tint="-0.34998626667073579"/>
        </bottom>
      </border>
    </dxf>
    <dxf>
      <font>
        <b val="0"/>
        <i val="0"/>
        <strike val="0"/>
        <condense val="0"/>
        <extend val="0"/>
        <outline val="0"/>
        <shadow val="0"/>
        <u val="none"/>
        <vertAlign val="baseline"/>
        <sz val="10.5"/>
        <color auto="1"/>
        <name val="Calibri"/>
        <family val="2"/>
        <scheme val="minor"/>
      </font>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theme="0" tint="-4.9989318521683403E-2"/>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style="medium">
          <color theme="1" tint="0.499984740745262"/>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right/>
        <top style="thin">
          <color theme="0" tint="-0.499984740745262"/>
        </top>
        <bottom/>
        <vertical/>
        <horizontal/>
      </border>
    </dxf>
    <dxf>
      <border outline="0">
        <left style="medium">
          <color theme="6"/>
        </left>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1" tint="0.499984740745262"/>
        </right>
        <top style="thin">
          <color theme="0" tint="-0.499984740745262"/>
        </top>
        <bottom style="thin">
          <color theme="0" tint="-0.499984740745262"/>
        </bottom>
        <vertical/>
        <horizontal style="thin">
          <color theme="0" tint="-0.499984740745262"/>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alignment horizontal="general" vertical="center" textRotation="0" wrapText="1" indent="0" justifyLastLine="0" shrinkToFit="0" readingOrder="0"/>
      <border diagonalUp="0" diagonalDown="0">
        <left/>
        <right/>
        <top style="thin">
          <color theme="0" tint="-0.499984740745262"/>
        </top>
        <bottom style="thin">
          <color theme="0" tint="-0.499984740745262"/>
        </bottom>
        <vertical/>
        <horizontal/>
      </border>
    </dxf>
    <dxf>
      <border outline="0">
        <top style="thin">
          <color theme="0" tint="-0.499984740745262"/>
        </top>
      </border>
    </dxf>
    <dxf>
      <border outline="0">
        <left style="medium">
          <color theme="0" tint="-0.499984740745262"/>
        </left>
        <right style="medium">
          <color theme="0" tint="-0.499984740745262"/>
        </right>
        <top style="thin">
          <color theme="0" tint="-0.499984740745262"/>
        </top>
        <bottom style="medium">
          <color theme="0" tint="-0.499984740745262"/>
        </bottom>
      </border>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protection locked="0" hidden="0"/>
    </dxf>
    <dxf>
      <border>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center"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0" hidden="0"/>
    </dxf>
    <dxf>
      <border outline="0">
        <left style="medium">
          <color theme="0" tint="-0.499984740745262"/>
        </left>
        <right style="medium">
          <color theme="0" tint="-0.499984740745262"/>
        </right>
        <top style="medium">
          <color theme="6"/>
        </top>
      </border>
    </dxf>
    <dxf>
      <border outline="0">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left style="medium">
          <color theme="0" tint="-0.499984740745262"/>
        </left>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left style="medium">
          <color theme="0" tint="-0.499984740745262"/>
        </left>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top style="thin">
          <color theme="0" tint="-0.499984740745262"/>
        </top>
      </border>
    </dxf>
    <dxf>
      <border outline="0">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border outline="0">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style="thin">
          <color theme="4" tint="0.39997558519241921"/>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thin">
          <color theme="1" tint="0.499984740745262"/>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top style="thin">
          <color theme="1" tint="0.499984740745262"/>
        </top>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thin">
          <color theme="1" tint="0.499984740745262"/>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top style="thin">
          <color theme="1" tint="0.499984740745262"/>
        </top>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thin">
          <color theme="1" tint="0.499984740745262"/>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top style="thin">
          <color theme="1" tint="0.499984740745262"/>
        </top>
        <bottom/>
        <vertical/>
        <horizontal/>
      </border>
      <protection locked="0" hidden="0"/>
    </dxf>
    <dxf>
      <font>
        <b/>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style="medium">
          <color theme="0" tint="-0.34998626667073579"/>
        </left>
        <right/>
        <top style="thin">
          <color theme="1" tint="0.499984740745262"/>
        </top>
        <bottom/>
        <vertical/>
        <horizontal/>
      </border>
    </dxf>
    <dxf>
      <border outline="0">
        <bottom style="medium">
          <color theme="0" tint="-0.34998626667073579"/>
        </bottom>
      </border>
    </dxf>
    <dxf>
      <font>
        <b val="0"/>
        <i val="0"/>
        <strike val="0"/>
        <condense val="0"/>
        <extend val="0"/>
        <outline val="0"/>
        <shadow val="0"/>
        <u val="none"/>
        <vertAlign val="baseline"/>
        <sz val="10.5"/>
        <color theme="0" tint="-4.9989318521683403E-2"/>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style="thin">
          <color theme="4" tint="0.39997558519241921"/>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right/>
        <top style="thin">
          <color theme="0" tint="-0.499984740745262"/>
        </top>
        <bottom/>
        <vertical/>
        <horizontal/>
      </border>
    </dxf>
    <dxf>
      <border outline="0">
        <left style="medium">
          <color theme="6"/>
        </left>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1" tint="0.499984740745262"/>
        </right>
        <top style="thin">
          <color theme="0" tint="-0.499984740745262"/>
        </top>
        <bottom style="thin">
          <color theme="0" tint="-0.499984740745262"/>
        </bottom>
        <vertical/>
        <horizontal style="thin">
          <color theme="0" tint="-0.499984740745262"/>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alignment horizontal="general" vertical="center" textRotation="0" wrapText="1" indent="0" justifyLastLine="0" shrinkToFit="0" readingOrder="0"/>
      <border diagonalUp="0" diagonalDown="0">
        <left/>
        <right/>
        <top style="thin">
          <color theme="0" tint="-0.499984740745262"/>
        </top>
        <bottom style="thin">
          <color theme="0" tint="-0.499984740745262"/>
        </bottom>
        <vertical/>
        <horizontal/>
      </border>
    </dxf>
    <dxf>
      <border outline="0">
        <top style="thin">
          <color theme="0" tint="-0.499984740745262"/>
        </top>
      </border>
    </dxf>
    <dxf>
      <border outline="0">
        <left style="medium">
          <color theme="0" tint="-0.499984740745262"/>
        </left>
        <right style="medium">
          <color theme="0" tint="-0.499984740745262"/>
        </right>
        <top style="thin">
          <color theme="0" tint="-0.499984740745262"/>
        </top>
        <bottom style="medium">
          <color theme="0" tint="-0.499984740745262"/>
        </bottom>
      </border>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protection locked="0" hidden="0"/>
    </dxf>
    <dxf>
      <border>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left style="medium">
          <color theme="0" tint="-0.499984740745262"/>
        </left>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left style="medium">
          <color theme="0" tint="-0.499984740745262"/>
        </left>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top style="thin">
          <color theme="0" tint="-0.499984740745262"/>
        </top>
      </border>
    </dxf>
    <dxf>
      <border outline="0">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border outline="0">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center" vertical="center" textRotation="0" wrapText="1" indent="0" justifyLastLine="0" shrinkToFit="0" readingOrder="0"/>
      <border diagonalUp="0" diagonalDown="0">
        <left style="thin">
          <color theme="0" tint="-0.34998626667073579"/>
        </left>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border>
        <top style="thin">
          <color theme="0" tint="-0.34998626667073579"/>
        </top>
      </border>
    </dxf>
    <dxf>
      <border diagonalUp="0" diagonalDown="0">
        <left style="medium">
          <color theme="0" tint="-0.34998626667073579"/>
        </left>
        <right style="medium">
          <color theme="0" tint="-0.34998626667073579"/>
        </right>
        <top style="medium">
          <color theme="0" tint="-0.34998626667073579"/>
        </top>
        <bottom style="medium">
          <color theme="0" tint="-0.34998626667073579"/>
        </bottom>
      </border>
    </dxf>
    <dxf>
      <border>
        <bottom style="thin">
          <color theme="0" tint="-0.34998626667073579"/>
        </bottom>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bottom/>
        <vertical style="thin">
          <color theme="0" tint="-0.34998626667073579"/>
        </vertical>
        <horizontal style="thin">
          <color theme="0" tint="-0.34998626667073579"/>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style="medium">
          <color theme="1" tint="0.499984740745262"/>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0" tint="-0.24994659260841701"/>
          <bgColor theme="7" tint="0.59999389629810485"/>
        </patternFill>
      </fill>
      <alignment horizontal="general" vertical="center" textRotation="0" wrapText="1" indent="0" justifyLastLine="0" shrinkToFit="0" readingOrder="0"/>
      <border diagonalUp="0" diagonalDown="0">
        <left style="medium">
          <color theme="1" tint="0.499984740745262"/>
        </left>
        <right style="thin">
          <color theme="1" tint="0.499984740745262"/>
        </right>
        <top style="medium">
          <color theme="1" tint="0.499984740745262"/>
        </top>
        <bottom/>
        <vertical/>
        <horizontal/>
      </border>
      <protection locked="1"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0" tint="-0.24994659260841701"/>
          <bgColor theme="7" tint="0.59999389629810485"/>
        </patternFill>
      </fill>
      <alignment horizontal="general" vertical="center" textRotation="0" wrapText="1" indent="0" justifyLastLine="0" shrinkToFit="0" readingOrder="0"/>
      <border diagonalUp="0" diagonalDown="0">
        <left style="medium">
          <color theme="1" tint="0.499984740745262"/>
        </left>
        <right style="thin">
          <color theme="1" tint="0.499984740745262"/>
        </right>
        <top style="medium">
          <color theme="1" tint="0.499984740745262"/>
        </top>
        <bottom/>
        <vertical/>
        <horizontal/>
      </border>
      <protection locked="1"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1" tint="0.499984740745262"/>
        </left>
        <right/>
        <top style="medium">
          <color theme="1" tint="0.499984740745262"/>
        </top>
        <bottom/>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0" tint="-0.24994659260841701"/>
          <bgColor theme="7" tint="0.59999389629810485"/>
        </patternFill>
      </fill>
      <alignment horizontal="general" vertical="center" textRotation="0" wrapText="0" indent="0" justifyLastLine="0" shrinkToFit="0" readingOrder="0"/>
      <border diagonalUp="0" diagonalDown="0">
        <left style="medium">
          <color theme="1" tint="0.499984740745262"/>
        </left>
        <right style="thin">
          <color theme="1" tint="0.499984740745262"/>
        </right>
        <top style="medium">
          <color theme="1" tint="0.499984740745262"/>
        </top>
        <bottom/>
      </border>
      <protection locked="1" hidden="0"/>
    </dxf>
    <dxf>
      <font>
        <b/>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outline="0">
        <left style="medium">
          <color theme="2" tint="-0.249977111117893"/>
        </left>
        <right style="medium">
          <color theme="1" tint="0.499984740745262"/>
        </right>
        <top style="medium">
          <color theme="1" tint="0.499984740745262"/>
        </top>
        <bottom/>
      </border>
    </dxf>
    <dxf>
      <border outline="0">
        <top style="medium">
          <color theme="1" tint="0.499984740745262"/>
        </top>
        <bottom style="medium">
          <color theme="2" tint="-0.249977111117893"/>
        </bottom>
      </border>
    </dxf>
    <dxf>
      <font>
        <b val="0"/>
        <i val="0"/>
        <strike val="0"/>
        <condense val="0"/>
        <extend val="0"/>
        <outline val="0"/>
        <shadow val="0"/>
        <u val="none"/>
        <vertAlign val="baseline"/>
        <sz val="10.5"/>
        <color auto="1"/>
        <name val="Calibri"/>
        <family val="2"/>
        <scheme val="minor"/>
      </font>
      <fill>
        <patternFill patternType="solid">
          <fgColor indexed="64"/>
          <bgColor theme="0" tint="-4.9989318521683403E-2"/>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right/>
        <top style="thin">
          <color theme="0" tint="-0.499984740745262"/>
        </top>
        <bottom/>
        <vertical/>
        <horizontal/>
      </border>
    </dxf>
    <dxf>
      <border outline="0">
        <left style="medium">
          <color theme="6"/>
        </left>
        <right style="medium">
          <color theme="6"/>
        </right>
        <top style="thin">
          <color theme="0" tint="-0.499984740745262"/>
        </top>
        <bottom style="medium">
          <color theme="6"/>
        </bottom>
      </border>
    </dxf>
    <dxf>
      <font>
        <b val="0"/>
        <i val="0"/>
        <strike val="0"/>
        <condense val="0"/>
        <extend val="0"/>
        <outline val="0"/>
        <shadow val="0"/>
        <u val="none"/>
        <vertAlign val="baseline"/>
        <sz val="10.5"/>
        <color auto="1"/>
        <name val="Calibri"/>
        <family val="2"/>
        <scheme val="minor"/>
      </font>
      <fill>
        <patternFill patternType="solid">
          <fgColor theme="1" tint="0.499984740745262"/>
          <bgColor theme="7" tint="0.59996337778862885"/>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style="medium">
          <color theme="1" tint="0.499984740745262"/>
        </right>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0" tint="-0.24994659260841701"/>
          <bgColor theme="7" tint="0.59999389629810485"/>
        </patternFill>
      </fill>
      <alignment horizontal="general" vertical="center" textRotation="0" wrapText="1" indent="0" justifyLastLine="0" shrinkToFit="0" readingOrder="0"/>
      <border diagonalUp="0" diagonalDown="0">
        <left style="medium">
          <color theme="1" tint="0.499984740745262"/>
        </left>
        <right style="thin">
          <color theme="1" tint="0.499984740745262"/>
        </right>
        <top/>
        <bottom/>
        <vertical/>
        <horizontal/>
      </border>
      <protection locked="1"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style="medium">
          <color theme="1" tint="0.499984740745262"/>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0" tint="-0.24994659260841701"/>
          <bgColor theme="7" tint="0.59999389629810485"/>
        </patternFill>
      </fill>
      <alignment horizontal="general" vertical="center" textRotation="0" wrapText="1" indent="0" justifyLastLine="0" shrinkToFit="0" readingOrder="0"/>
      <border diagonalUp="0" diagonalDown="0">
        <left style="medium">
          <color theme="1" tint="0.499984740745262"/>
        </left>
        <right style="thin">
          <color theme="1" tint="0.499984740745262"/>
        </right>
        <top style="medium">
          <color theme="1" tint="0.499984740745262"/>
        </top>
        <bottom/>
        <vertical/>
        <horizontal/>
      </border>
      <protection locked="1"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style="medium">
          <color theme="1" tint="0.499984740745262"/>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9389629810485"/>
        </patternFill>
      </fill>
      <alignment horizontal="general" vertical="center" textRotation="0" wrapText="1" indent="0" justifyLastLine="0" shrinkToFit="0" readingOrder="0"/>
      <border diagonalUp="0" diagonalDown="0">
        <left style="medium">
          <color theme="1" tint="0.499984740745262"/>
        </left>
        <right style="thin">
          <color theme="1" tint="0.499984740745262"/>
        </right>
        <top style="medium">
          <color theme="1" tint="0.499984740745262"/>
        </top>
        <bottom/>
        <vertical/>
        <horizontal/>
      </border>
      <protection locked="0" hidden="0"/>
    </dxf>
    <dxf>
      <font>
        <b/>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style="medium">
          <color theme="2" tint="-0.249977111117893"/>
        </left>
        <right/>
        <top style="medium">
          <color theme="1" tint="0.499984740745262"/>
        </top>
        <bottom/>
        <vertical/>
        <horizontal/>
      </border>
    </dxf>
    <dxf>
      <border outline="0">
        <top style="medium">
          <color theme="1" tint="0.499984740745262"/>
        </top>
      </border>
    </dxf>
    <dxf>
      <border outline="0">
        <top style="medium">
          <color theme="1" tint="0.499984740745262"/>
        </top>
        <bottom style="medium">
          <color theme="1" tint="0.499984740745262"/>
        </bottom>
      </border>
    </dxf>
    <dxf>
      <border outline="0">
        <bottom style="medium">
          <color theme="1" tint="0.499984740745262"/>
        </bottom>
      </border>
    </dxf>
    <dxf>
      <font>
        <b/>
        <i val="0"/>
        <strike val="0"/>
        <condense val="0"/>
        <extend val="0"/>
        <outline val="0"/>
        <shadow val="0"/>
        <u val="none"/>
        <vertAlign val="baseline"/>
        <sz val="11.5"/>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style="medium">
          <color theme="6"/>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style="medium">
          <color theme="6"/>
        </left>
        <right/>
        <top style="thin">
          <color theme="0" tint="-0.499984740745262"/>
        </top>
        <bottom/>
        <vertical/>
        <horizontal/>
      </border>
    </dxf>
    <dxf>
      <border outline="0">
        <bottom style="medium">
          <color theme="1" tint="0.499984740745262"/>
        </bottom>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center" vertical="center" textRotation="0" wrapText="1" indent="0" justifyLastLine="0" shrinkToFit="0" readingOrder="0"/>
    </dxf>
    <dxf>
      <fill>
        <patternFill patternType="solid">
          <fgColor theme="8" tint="0.59996337778862885"/>
          <bgColor theme="7" tint="0.59996337778862885"/>
        </patternFill>
      </fill>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solid">
          <fgColor theme="8" tint="0.59996337778862885"/>
          <bgColor theme="7" tint="0.5999633777886288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theme="0" tint="-0.14993743705557422"/>
          <bgColor indexed="65"/>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medium">
          <color theme="0" tint="-0.499984740745262"/>
        </top>
      </border>
    </dxf>
    <dxf>
      <border outline="0">
        <left style="medium">
          <color theme="0" tint="-0.499984740745262"/>
        </left>
        <right style="medium">
          <color theme="0" tint="-0.499984740745262"/>
        </right>
        <top style="medium">
          <color theme="0" tint="-0.499984740745262"/>
        </top>
        <bottom style="medium">
          <color theme="0" tint="-0.499984740745262"/>
        </bottom>
      </border>
    </dxf>
    <dxf>
      <fill>
        <patternFill patternType="lightUp">
          <fgColor theme="8" tint="0.59996337778862885"/>
          <bgColor theme="8" tint="0.59996337778862885"/>
        </patternFill>
      </fill>
    </dxf>
    <dxf>
      <border outline="0">
        <bottom style="medium">
          <color theme="0" tint="-0.499984740745262"/>
        </bottom>
      </border>
    </dxf>
    <dxf>
      <border diagonalUp="0" diagonalDown="0">
        <left style="thin">
          <color indexed="64"/>
        </left>
        <right style="thin">
          <color indexed="64"/>
        </right>
        <top/>
        <bottom/>
        <vertical style="thin">
          <color indexed="64"/>
        </vertical>
        <horizontal style="thin">
          <color indexed="64"/>
        </horizontal>
      </border>
    </dxf>
    <dxf>
      <numFmt numFmtId="34" formatCode="_(&quot;$&quot;* #,##0.00_);_(&quot;$&quot;* \(#,##0.00\);_(&quot;$&quot;* &quot;-&quot;??_);_(@_)"/>
      <fill>
        <patternFill patternType="lightUp">
          <fgColor theme="0" tint="-0.14993743705557422"/>
          <bgColor theme="7" tint="0.5999633777886288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numFmt numFmtId="34" formatCode="_(&quot;$&quot;* #,##0.00_);_(&quot;$&quot;* \(#,##0.00\);_(&quot;$&quot;* &quot;-&quot;??_);_(@_)"/>
      <fill>
        <patternFill patternType="lightUp">
          <fgColor theme="0" tint="-0.14996795556505021"/>
          <bgColor theme="8" tint="0.5999633777886288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5"/>
        <color theme="1"/>
        <name val="Calibri"/>
        <family val="2"/>
        <scheme val="minor"/>
      </font>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5"/>
        <color theme="1"/>
        <name val="Calibri"/>
        <family val="2"/>
        <scheme val="minor"/>
      </font>
      <numFmt numFmtId="30" formatCode="@"/>
      <fill>
        <patternFill patternType="lightUp">
          <fgColor theme="0" tint="-0.14996795556505021"/>
          <bgColor theme="8" tint="0.5999633777886288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5"/>
        <color theme="1"/>
        <name val="Calibri"/>
        <family val="2"/>
        <scheme val="minor"/>
      </font>
      <fill>
        <patternFill patternType="lightUp">
          <fgColor theme="0" tint="-0.14996795556505021"/>
          <bgColor theme="8" tint="0.5999633777886288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5"/>
        <color theme="1"/>
        <name val="Calibri"/>
        <family val="2"/>
        <scheme val="minor"/>
      </font>
      <fill>
        <patternFill patternType="lightUp">
          <fgColor theme="0" tint="-0.14996795556505021"/>
          <bgColor theme="8" tint="0.5999633777886288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5"/>
        <color theme="1"/>
        <name val="Calibri"/>
        <family val="2"/>
        <scheme val="minor"/>
      </font>
      <fill>
        <patternFill patternType="lightUp">
          <fgColor theme="0" tint="-0.14996795556505021"/>
          <bgColor theme="8" tint="0.5999633777886288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medium">
          <color theme="0" tint="-0.499984740745262"/>
        </top>
      </border>
    </dxf>
    <dxf>
      <border outline="0">
        <left style="medium">
          <color theme="6"/>
        </left>
        <right style="medium">
          <color theme="6"/>
        </right>
        <top style="medium">
          <color theme="0" tint="-0.499984740745262"/>
        </top>
      </border>
    </dxf>
    <dxf>
      <fill>
        <patternFill patternType="lightUp">
          <fgColor theme="0" tint="-0.14996795556505021"/>
          <bgColor theme="8" tint="0.59996337778862885"/>
        </patternFill>
      </fill>
      <alignment horizontal="center" vertical="center" textRotation="0" wrapText="1" indent="0" justifyLastLine="0" shrinkToFit="0" readingOrder="0"/>
    </dxf>
    <dxf>
      <border outline="0">
        <bottom style="medium">
          <color theme="0" tint="-0.499984740745262"/>
        </bottom>
      </border>
    </dxf>
    <dxf>
      <font>
        <b/>
        <i val="0"/>
        <strike val="0"/>
        <condense val="0"/>
        <extend val="0"/>
        <outline val="0"/>
        <shadow val="0"/>
        <u val="none"/>
        <vertAlign val="baseline"/>
        <sz val="11"/>
        <color theme="1"/>
        <name val="Calibri"/>
        <family val="2"/>
        <scheme val="minor"/>
      </font>
      <fill>
        <patternFill patternType="solid">
          <fgColor theme="0" tint="-0.14996795556505021"/>
          <bgColor theme="0" tint="-4.9989318521683403E-2"/>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5"/>
        <color theme="1"/>
        <name val="Calibri"/>
        <family val="2"/>
        <scheme val="minor"/>
      </font>
    </dxf>
    <dxf>
      <font>
        <b val="0"/>
        <i val="0"/>
        <strike val="0"/>
        <condense val="0"/>
        <extend val="0"/>
        <outline val="0"/>
        <shadow val="0"/>
        <u val="none"/>
        <vertAlign val="baseline"/>
        <sz val="11.5"/>
        <color theme="1"/>
        <name val="Calibri"/>
        <family val="2"/>
        <scheme val="minor"/>
      </font>
    </dxf>
    <dxf>
      <font>
        <b val="0"/>
        <i val="0"/>
        <strike val="0"/>
        <condense val="0"/>
        <extend val="0"/>
        <outline val="0"/>
        <shadow val="0"/>
        <u val="none"/>
        <vertAlign val="baseline"/>
        <sz val="11.5"/>
        <color theme="1"/>
        <name val="Calibri"/>
        <family val="2"/>
        <scheme val="minor"/>
      </font>
    </dxf>
    <dxf>
      <font>
        <b val="0"/>
        <i val="0"/>
        <strike val="0"/>
        <condense val="0"/>
        <extend val="0"/>
        <outline val="0"/>
        <shadow val="0"/>
        <u val="none"/>
        <vertAlign val="baseline"/>
        <sz val="11.5"/>
        <color rgb="FF000000"/>
        <name val="Calibri"/>
        <family val="2"/>
        <scheme val="minor"/>
      </font>
      <fill>
        <patternFill patternType="solid">
          <fgColor indexed="64"/>
          <bgColor rgb="FFFFE699"/>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5"/>
        <color rgb="FF757171"/>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5"/>
        <color rgb="FF757171"/>
        <name val="Calibri"/>
        <family val="2"/>
        <scheme val="minor"/>
      </font>
      <fill>
        <patternFill patternType="solid">
          <fgColor indexed="64"/>
          <bgColor theme="8" tint="0.59999389629810485"/>
        </patternFill>
      </fill>
      <alignment horizontal="center" vertical="top" textRotation="0" wrapText="0"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0" tint="-0.249977111117893"/>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thin">
          <color indexed="64"/>
        </top>
        <bottom style="medium">
          <color indexed="64"/>
        </bottom>
      </border>
    </dxf>
    <dxf>
      <font>
        <b/>
        <i val="0"/>
        <strike val="0"/>
        <condense val="0"/>
        <extend val="0"/>
        <outline val="0"/>
        <shadow val="0"/>
        <u val="none"/>
        <vertAlign val="baseline"/>
        <sz val="11.5"/>
        <color rgb="FF00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5"/>
        <color auto="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5"/>
        <color auto="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5"/>
        <color rgb="FF000000"/>
        <name val="Calibri"/>
        <family val="2"/>
        <scheme val="minor"/>
      </font>
      <fill>
        <patternFill patternType="solid">
          <fgColor indexed="64"/>
          <bgColor rgb="FFFFE699"/>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0"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0" indent="0" justifyLastLine="0" shrinkToFit="0" readingOrder="0"/>
      <border diagonalUp="0" diagonalDown="0">
        <left/>
        <right style="thin">
          <color rgb="FF000000"/>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0" indent="0" justifyLastLine="0" shrinkToFit="0" readingOrder="0"/>
      <border diagonalUp="0" diagonalDown="0">
        <left style="medium">
          <color indexed="64"/>
        </left>
        <right style="thin">
          <color rgb="FF000000"/>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0"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0"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right style="thin">
          <color rgb="FF000000"/>
        </right>
        <top style="thin">
          <color rgb="FF000000"/>
        </top>
        <bottom/>
        <vertical/>
        <horizontal/>
      </border>
    </dxf>
    <dxf>
      <border outline="0">
        <left style="medium">
          <color indexed="64"/>
        </left>
        <right style="medium">
          <color indexed="64"/>
        </right>
        <bottom style="medium">
          <color indexed="64"/>
        </bottom>
      </border>
    </dxf>
    <dxf>
      <font>
        <b val="0"/>
      </font>
      <fill>
        <patternFill patternType="solid">
          <fgColor theme="0" tint="-4.9989318521683403E-2"/>
          <bgColor theme="7" tint="0.59996337778862885"/>
        </patternFill>
      </fill>
    </dxf>
    <dxf>
      <font>
        <b val="0"/>
        <i val="0"/>
        <strike val="0"/>
        <condense val="0"/>
        <extend val="0"/>
        <outline val="0"/>
        <shadow val="0"/>
        <u val="none"/>
        <vertAlign val="baseline"/>
        <sz val="11.5"/>
        <color auto="1"/>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5"/>
        <color auto="1"/>
        <name val="Calibri"/>
        <family val="2"/>
        <scheme val="minor"/>
      </font>
      <fill>
        <patternFill patternType="solid">
          <fgColor rgb="FF000000"/>
          <bgColor rgb="FFDBDBDB"/>
        </patternFill>
      </fill>
      <alignment horizontal="general" vertical="bottom" textRotation="0" wrapText="1" indent="0" justifyLastLine="0" shrinkToFit="0" readingOrder="0"/>
    </dxf>
    <dxf>
      <font>
        <b val="0"/>
        <i val="0"/>
        <strike val="0"/>
        <condense val="0"/>
        <extend val="0"/>
        <outline val="0"/>
        <shadow val="0"/>
        <u val="none"/>
        <vertAlign val="baseline"/>
        <sz val="11.5"/>
        <color theme="1"/>
        <name val="Calibri"/>
        <family val="2"/>
        <scheme val="minor"/>
      </font>
      <fill>
        <patternFill patternType="lightUp">
          <fgColor theme="0" tint="-0.14996795556505021"/>
          <bgColor theme="8" tint="0.5999633777886288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5"/>
        <color theme="1"/>
        <name val="Calibri"/>
        <family val="2"/>
        <scheme val="minor"/>
      </font>
      <fill>
        <patternFill patternType="solid">
          <fgColor indexed="64"/>
          <bgColor theme="0" tint="-4.9989318521683403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5"/>
        <color theme="1"/>
        <name val="Calibri"/>
        <family val="2"/>
        <scheme val="minor"/>
      </font>
      <fill>
        <patternFill patternType="solid">
          <fgColor indexed="64"/>
          <bgColor theme="0" tint="-4.9989318521683403E-2"/>
        </patternFill>
      </fill>
      <alignment horizontal="general" vertical="top" textRotation="0" wrapText="0" indent="0" justifyLastLine="0" shrinkToFit="0" readingOrder="0"/>
    </dxf>
    <dxf>
      <font>
        <b val="0"/>
        <i val="0"/>
        <strike val="0"/>
        <condense val="0"/>
        <extend val="0"/>
        <outline val="0"/>
        <shadow val="0"/>
        <u val="none"/>
        <vertAlign val="baseline"/>
        <sz val="11.5"/>
        <color theme="1"/>
        <name val="Calibri"/>
        <family val="2"/>
        <scheme val="minor"/>
      </font>
      <fill>
        <patternFill patternType="lightUp">
          <fgColor theme="0" tint="-0.14996795556505021"/>
          <bgColor theme="8" tint="0.59996337778862885"/>
        </patternFill>
      </fill>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Calibri"/>
        <family val="2"/>
        <scheme val="minor"/>
      </font>
      <fill>
        <patternFill patternType="lightUp">
          <fgColor theme="0" tint="-0.14996795556505021"/>
          <bgColor theme="8" tint="0.5999633777886288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Calibri"/>
        <family val="2"/>
        <scheme val="minor"/>
      </font>
      <fill>
        <patternFill patternType="lightUp">
          <fgColor theme="0" tint="-0.14996795556505021"/>
          <bgColor theme="8" tint="0.59996337778862885"/>
        </patternFill>
      </fill>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0"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1.5"/>
        <color rgb="FF000000"/>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5"/>
        <color rgb="FF000000"/>
        <name val="Calibri"/>
        <family val="2"/>
        <scheme val="minor"/>
      </font>
      <fill>
        <patternFill patternType="solid">
          <fgColor indexed="64"/>
          <bgColor theme="0" tint="-0.14999847407452621"/>
        </patternFill>
      </fill>
      <alignment horizontal="general" vertical="top"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5"/>
        <color auto="1"/>
        <name val="Calibri"/>
        <family val="2"/>
        <scheme val="minor"/>
      </font>
      <fill>
        <patternFill patternType="lightUp">
          <fgColor theme="0" tint="-4.9989318521683403E-2"/>
          <bgColor theme="8" tint="0.5999633777886288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5"/>
        <color theme="1"/>
        <name val="Calibri"/>
        <family val="2"/>
        <scheme val="minor"/>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5"/>
        <color rgb="FF000000"/>
        <name val="Calibri"/>
        <family val="2"/>
        <scheme val="minor"/>
      </font>
      <fill>
        <patternFill patternType="solid">
          <fgColor indexed="64"/>
          <bgColor theme="0" tint="-0.14999847407452621"/>
        </patternFill>
      </fill>
      <alignment horizontal="general"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2F2F2"/>
      <color rgb="FFBDD7EE"/>
      <color rgb="FF000000"/>
      <color rgb="FFE3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port-nat-qtr-re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Narrative"/>
      <sheetName val="Fleet Description"/>
      <sheetName val="Marine Vessels"/>
      <sheetName val="Instructions"/>
      <sheetName val="References"/>
      <sheetName val="Example "/>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48F08210-9B76-4F9E-8A1D-227A49B38148}" name="Table1a_ProjectOverview" displayName="Table1a_ProjectOverview" ref="A11:B27" totalsRowShown="0" headerRowDxfId="1278" headerRowBorderDxfId="1277" tableBorderDxfId="1276" totalsRowBorderDxfId="1275">
  <autoFilter ref="A11:B27" xr:uid="{48F08210-9B76-4F9E-8A1D-227A49B38148}"/>
  <tableColumns count="2">
    <tableColumn id="1" xr3:uid="{85F4D675-8D69-4AA5-AF15-7D208BC4177C}" name="Field" dataDxfId="1274"/>
    <tableColumn id="2" xr3:uid="{FB35F10F-EF2A-449E-AC8A-0562A710911B}" name="Response" dataDxfId="1273"/>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DD4FCF82-1236-4B0D-B623-29870DD6B038}" name="Table6_SummaryRateOfExpenditure" displayName="Table6_SummaryRateOfExpenditure" ref="A11:M22" totalsRowShown="0" headerRowDxfId="1193" tableBorderDxfId="1192">
  <autoFilter ref="A11:M22" xr:uid="{DD4FCF82-1236-4B0D-B623-29870DD6B03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1459212C-371E-440B-BD0B-85496F58F191}" name="Financial Summary" dataDxfId="1191"/>
    <tableColumn id="2" xr3:uid="{15BA44C9-0094-432B-987C-9D6E2B1707BA}" name="EPA Funds_x000a_Project Budget" dataDxfId="1190" dataCellStyle="Currency"/>
    <tableColumn id="3" xr3:uid="{B4C5A324-37AC-42F6-B3BE-B2F4B80788E6}" name="Mandatory Cost Share_x000a_Project Budget" dataDxfId="1189" dataCellStyle="Currency"/>
    <tableColumn id="4" xr3:uid="{D092CDBC-0FF9-4945-9482-EB5A1592E741}" name="Voluntary Cost Share_x000a_Project Budget" dataDxfId="1188" dataCellStyle="Currency"/>
    <tableColumn id="5" xr3:uid="{6C8EEEF2-9F69-4E9A-8B51-65B6F70D25F2}" name="Total Project Cost_x000a_Project Budget" dataDxfId="1187" dataCellStyle="Currency"/>
    <tableColumn id="6" xr3:uid="{0B192C56-7DFA-44A0-8397-DA4BEF3C3458}" name="EPA Funds_x000a_Expenses to Date" dataDxfId="1186" dataCellStyle="Currency">
      <calculatedColumnFormula>B32+F32+J32</calculatedColumnFormula>
    </tableColumn>
    <tableColumn id="7" xr3:uid="{A49ECFDB-7080-437A-BBDA-0E9952B68EBE}" name="Mandatory Cost Share_x000a_Expenses to Date" dataDxfId="1185" dataCellStyle="Currency">
      <calculatedColumnFormula>C32+G32+K32</calculatedColumnFormula>
    </tableColumn>
    <tableColumn id="8" xr3:uid="{7003EFB5-2194-46F7-A931-BAE60083BB19}" name="Voluntary Cost Share_x000a_Expenses to Date" dataDxfId="1184" dataCellStyle="Currency">
      <calculatedColumnFormula>D32+H32+L32</calculatedColumnFormula>
    </tableColumn>
    <tableColumn id="9" xr3:uid="{1AA1F070-9367-4FAD-927D-791D7DBAF7D9}" name="Total Project Cost_x000a_Expenses to Date" dataDxfId="1183" dataCellStyle="Currency">
      <calculatedColumnFormula>E32+I32+M32</calculatedColumnFormula>
    </tableColumn>
    <tableColumn id="10" xr3:uid="{7DE3EA70-C29A-4AF9-9BC1-EC54721CEA2D}" name="EPA Funds_x000a_Remaining Balance" dataDxfId="1182" dataCellStyle="Currency">
      <calculatedColumnFormula>B12-F12</calculatedColumnFormula>
    </tableColumn>
    <tableColumn id="11" xr3:uid="{41662838-9123-491B-AD37-8F990A2D09B3}" name="Mandatory Cost Share_x000a_Remaining Balance" dataDxfId="1181" dataCellStyle="Currency">
      <calculatedColumnFormula>C12-G12</calculatedColumnFormula>
    </tableColumn>
    <tableColumn id="12" xr3:uid="{83F52F23-06C7-427D-81D1-5844E2CEBD75}" name="Voluntary Cost Share_x000a_Remaining Balance" dataDxfId="1180" dataCellStyle="Currency">
      <calculatedColumnFormula>D12-H12</calculatedColumnFormula>
    </tableColumn>
    <tableColumn id="13" xr3:uid="{94A155EE-981C-44CA-8556-C04D66C639DC}" name="Total Project Cost_x000a_Remaining Balance" dataDxfId="1179" dataCellStyle="Currency">
      <calculatedColumnFormula>E12-I12</calculatedColumnFormula>
    </tableColumn>
  </tableColumns>
  <tableStyleInfo name="TableStyleMedium2" showFirstColumn="0" showLastColumn="0" showRowStripes="0"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3AA24C6E-87DB-486C-906A-CB065AB787FA}" name="HI" displayName="HI" ref="N1:N6" totalsRowShown="0" headerRowDxfId="270">
  <autoFilter ref="N1:N6" xr:uid="{3AA24C6E-87DB-486C-906A-CB065AB787FA}"/>
  <tableColumns count="1">
    <tableColumn id="1" xr3:uid="{FB7F2E35-463D-4F29-B3D5-3BB0C07A8FCF}" name="HI"/>
  </tableColumns>
  <tableStyleInfo name="TableStyleLight1"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B1F7476E-F74F-4ED4-8432-EF22C4249218}" name="CT" displayName="CT" ref="I1:I18" totalsRowShown="0" headerRowDxfId="269">
  <autoFilter ref="I1:I18" xr:uid="{B1F7476E-F74F-4ED4-8432-EF22C4249218}"/>
  <tableColumns count="1">
    <tableColumn id="1" xr3:uid="{3A8733CA-8AC4-44CF-A848-BB31BAFD426D}" name="CT"/>
  </tableColumns>
  <tableStyleInfo name="TableStyleLight1"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26594878-20C2-4C68-AB08-783B649E0438}" name="CO" displayName="CO" ref="H1:H65" totalsRowShown="0" headerRowDxfId="268">
  <autoFilter ref="H1:H65" xr:uid="{26594878-20C2-4C68-AB08-783B649E0438}"/>
  <tableColumns count="1">
    <tableColumn id="1" xr3:uid="{5F1FC897-8215-4C55-999A-C2F97C89113D}" name="CO"/>
  </tableColumns>
  <tableStyleInfo name="TableStyleLight1"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578FA666-44B0-433E-995A-6721F1387786}" name="FL" displayName="FL" ref="L1:L68" totalsRowShown="0" headerRowDxfId="267">
  <autoFilter ref="L1:L68" xr:uid="{578FA666-44B0-433E-995A-6721F1387786}"/>
  <tableColumns count="1">
    <tableColumn id="1" xr3:uid="{F2C5200B-FBDC-447E-A291-9FD68E0CD237}" name="FL"/>
  </tableColumns>
  <tableStyleInfo name="TableStyleLight1"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52A0BE1D-4B87-4403-8E81-6A46CB5A1549}" name="ID" displayName="ID" ref="O1:O45" totalsRowShown="0" headerRowDxfId="266">
  <autoFilter ref="O1:O45" xr:uid="{52A0BE1D-4B87-4403-8E81-6A46CB5A1549}"/>
  <tableColumns count="1">
    <tableColumn id="1" xr3:uid="{C8AA6432-CDA7-4865-B6C1-6CEF13B31D2D}" name="ID"/>
  </tableColumns>
  <tableStyleInfo name="TableStyleLight1"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BCAC2534-038B-4E76-834D-C329638AD839}" name="KY" displayName="KY" ref="T1:T121" totalsRowShown="0" headerRowDxfId="265">
  <autoFilter ref="T1:T121" xr:uid="{BCAC2534-038B-4E76-834D-C329638AD839}"/>
  <tableColumns count="1">
    <tableColumn id="1" xr3:uid="{C151F864-F650-444E-B708-58841AB1AFDC}" name="KY"/>
  </tableColumns>
  <tableStyleInfo name="TableStyleLight1"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E4FB9B17-0B53-471D-B3E2-245AB10B8235}" name="KS" displayName="KS" ref="S1:S106" totalsRowShown="0" headerRowDxfId="264">
  <autoFilter ref="S1:S106" xr:uid="{E4FB9B17-0B53-471D-B3E2-245AB10B8235}"/>
  <tableColumns count="1">
    <tableColumn id="1" xr3:uid="{97E7B0C9-3EF8-4919-B3EE-F82510416DF5}" name="KS"/>
  </tableColumns>
  <tableStyleInfo name="TableStyleLight1"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217B3DBC-CF67-4035-B1FB-3663A600EFE1}" name="IA" displayName="IA" ref="R1:R100" totalsRowShown="0" headerRowDxfId="263">
  <autoFilter ref="R1:R100" xr:uid="{217B3DBC-CF67-4035-B1FB-3663A600EFE1}"/>
  <tableColumns count="1">
    <tableColumn id="1" xr3:uid="{3F218E7C-1B73-40CC-9FC5-B48BA8082D73}" name="IA"/>
  </tableColumns>
  <tableStyleInfo name="TableStyleLight1"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B1057D70-EE97-4312-92ED-D8DDE15EAFD2}" name="IN" displayName="IN" ref="Q1:Q93" totalsRowShown="0" headerRowDxfId="262">
  <autoFilter ref="Q1:Q93" xr:uid="{B1057D70-EE97-4312-92ED-D8DDE15EAFD2}"/>
  <tableColumns count="1">
    <tableColumn id="1" xr3:uid="{56CEB021-6B70-48D1-B2D6-73FA8732288C}" name="IN"/>
  </tableColumns>
  <tableStyleInfo name="TableStyleLight1"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3DBAB166-27DA-4BE6-BF38-510D10348D7B}" name="IL" displayName="IL" ref="P1:P103" totalsRowShown="0" headerRowDxfId="261">
  <autoFilter ref="P1:P103" xr:uid="{3DBAB166-27DA-4BE6-BF38-510D10348D7B}"/>
  <tableColumns count="1">
    <tableColumn id="1" xr3:uid="{06C512DC-BD00-484B-A61D-F68EE121FF2B}" name="IL"/>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CFA17496-2024-44A8-905F-F64C4F603DCA}" name="Table6a_SummaryLeveragedFunds" displayName="Table6a_SummaryLeveragedFunds" ref="A25:M26" totalsRowShown="0" headerRowDxfId="1178" headerRowBorderDxfId="1177" tableBorderDxfId="1176" totalsRowBorderDxfId="1175">
  <autoFilter ref="A25:M26" xr:uid="{CFA17496-2024-44A8-905F-F64C4F603DC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7324865C-C463-46F5-A665-4A85774B0AEF}" name="_" dataDxfId="1174"/>
    <tableColumn id="2" xr3:uid="{CB1BF008-B6F3-4233-A715-8A03CC6CF76F}" name="Project Budget" dataDxfId="1173" dataCellStyle="Currency"/>
    <tableColumn id="3" xr3:uid="{BF0F7CC7-7EEF-4E6A-BD0E-9E82F8410860}" name="_9" dataDxfId="1172" dataCellStyle="Currency"/>
    <tableColumn id="4" xr3:uid="{2B2DDD0B-E1B1-4915-8102-6013387E4DF7}" name="_2" dataDxfId="1171" dataCellStyle="Currency"/>
    <tableColumn id="5" xr3:uid="{5964F1D4-767D-425A-94A1-6F2FBA7761E2}" name="Column3" dataDxfId="1170" dataCellStyle="Currency"/>
    <tableColumn id="6" xr3:uid="{AE7446B9-7516-4931-9900-DF4706D193FE}" name="Total Expenses to Date" dataDxfId="1169" dataCellStyle="Currency">
      <calculatedColumnFormula>SUM(B46,F46,J46)</calculatedColumnFormula>
    </tableColumn>
    <tableColumn id="7" xr3:uid="{E9035BDE-5290-4FF8-805B-2FD7A589874A}" name="_3" dataDxfId="1168" dataCellStyle="Currency"/>
    <tableColumn id="8" xr3:uid="{716EBA26-5AC8-4EE3-92F6-B72E64512E3B}" name="_4" dataDxfId="1167" dataCellStyle="Currency"/>
    <tableColumn id="9" xr3:uid="{2A981248-19A6-4826-855C-B0DFDD326999}" name="_5" dataDxfId="1166" dataCellStyle="Currency"/>
    <tableColumn id="10" xr3:uid="{10FB9A2B-1877-4ACB-997D-0B9C8F7F63C4}" name="Remaining Balance" dataDxfId="1165" dataCellStyle="Currency">
      <calculatedColumnFormula>Table6a_SummaryLeveragedFunds[[#This Row],[Project Budget]]-Table6a_SummaryLeveragedFunds[[#This Row],[Total Expenses to Date]]</calculatedColumnFormula>
    </tableColumn>
    <tableColumn id="11" xr3:uid="{4F436954-A2C4-4DAB-8DB4-1D1D58502DF8}" name="_6" dataDxfId="1164" dataCellStyle="Currency"/>
    <tableColumn id="12" xr3:uid="{7D6823C9-54E9-4D62-824F-34B8588A905A}" name="_7" dataDxfId="1163" dataCellStyle="Currency"/>
    <tableColumn id="13" xr3:uid="{07DACF32-466C-4B73-913F-60D647E6C86F}" name="_8" dataDxfId="1162" dataCellStyle="Currency"/>
  </tableColumns>
  <tableStyleInfo name="TableStyleMedium2"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A14FF10B-2FED-46CC-B548-E2398BFF4115}" name="Table7_AnnualRateOfExpenditure" displayName="Table7_AnnualRateOfExpenditure" ref="A31:M42" totalsRowShown="0" headerRowDxfId="1161" dataDxfId="1160" tableBorderDxfId="1159" dataCellStyle="Currency">
  <autoFilter ref="A31:M42" xr:uid="{A14FF10B-2FED-46CC-B548-E2398BFF41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46CBEE2-CF54-4C7F-8DF8-91FECA463E6A}" name="Financial Summary" dataDxfId="1158"/>
    <tableColumn id="2" xr3:uid="{FD41011D-2FA8-4F0A-821D-A43287C31DFB}" name="EPA Funds_x000a_Year 1" dataDxfId="1157" dataCellStyle="Currency">
      <calculatedColumnFormula>SUM('5. Year 1'!B13+'5. Year 1'!F13+'5. Year 1'!J13)</calculatedColumnFormula>
    </tableColumn>
    <tableColumn id="3" xr3:uid="{E7F0CE4D-550D-4141-BE76-1415ABE9E0AC}" name="Mandatory Cost Share_x000a_Year 1" dataDxfId="1156" dataCellStyle="Currency">
      <calculatedColumnFormula>SUM('5. Year 1'!C13+'5. Year 1'!G13+'5. Year 1'!K13)</calculatedColumnFormula>
    </tableColumn>
    <tableColumn id="4" xr3:uid="{64817426-0429-435C-A530-780FC8D435E4}" name="Voluntary Cost Share_x000a_Year 1" dataDxfId="1155" dataCellStyle="Currency">
      <calculatedColumnFormula>SUM('5. Year 1'!D13+'5. Year 1'!H13+'5. Year 1'!L13)</calculatedColumnFormula>
    </tableColumn>
    <tableColumn id="5" xr3:uid="{35017402-1FB8-49DC-8460-66E1E23E1954}" name="Total Project Cost_x000a_Year 1" dataDxfId="1154" dataCellStyle="Currency">
      <calculatedColumnFormula>SUM('5. Year 1'!E13+'5. Year 1'!I13+'5. Year 1'!M13)</calculatedColumnFormula>
    </tableColumn>
    <tableColumn id="6" xr3:uid="{224FB348-4FE7-483D-85DA-F76536BBECA9}" name="EPA Funds_x000a_Year 2" dataDxfId="1153" dataCellStyle="Currency">
      <calculatedColumnFormula>SUM('6. Year 2'!B13+'6. Year 2'!F13+'6. Year 2'!J13+'6. Year 2'!N13)</calculatedColumnFormula>
    </tableColumn>
    <tableColumn id="7" xr3:uid="{45A51BC2-CE3D-4635-BB3F-B3EC3AA7686E}" name="Mandatory Cost Share_x000a_Year 2" dataDxfId="1152" dataCellStyle="Currency">
      <calculatedColumnFormula>SUM('6. Year 2'!C13+'6. Year 2'!G13+'6. Year 2'!K13+'6. Year 2'!O13)</calculatedColumnFormula>
    </tableColumn>
    <tableColumn id="8" xr3:uid="{BC3FCEAA-0BEE-4EEF-AF2B-9067A3A86C05}" name="Voluntary Cost Share_x000a_Year 2" dataDxfId="1151" dataCellStyle="Currency">
      <calculatedColumnFormula>SUM('6. Year 2'!D13+'6. Year 2'!H13+'6. Year 2'!L13+'6. Year 2'!P13)</calculatedColumnFormula>
    </tableColumn>
    <tableColumn id="9" xr3:uid="{8FE3FC7C-1301-479B-9A2B-41EFF42BCFD6}" name="Total Project Cost_x000a_Year 2" dataDxfId="1150" dataCellStyle="Currency">
      <calculatedColumnFormula>SUM('6. Year 2'!E13+'6. Year 2'!I13+'6. Year 2'!M13+'6. Year 2'!Q13)</calculatedColumnFormula>
    </tableColumn>
    <tableColumn id="10" xr3:uid="{72D455CA-1C4E-48CC-B3BE-94E8607ED691}" name="EPA Funds_x000a_Year 3" dataDxfId="1149" dataCellStyle="Currency">
      <calculatedColumnFormula>SUM('7. Year 3'!B13+'7. Year 3'!F13+'7. Year 3'!J13+'6. Year 2'!N13)</calculatedColumnFormula>
    </tableColumn>
    <tableColumn id="11" xr3:uid="{D094C550-596C-4921-9930-133516F8719E}" name="Mandatory Cost Share_x000a_Year 3" dataDxfId="1148" dataCellStyle="Currency">
      <calculatedColumnFormula>SUM('7. Year 3'!C13+'7. Year 3'!G13+'7. Year 3'!K13+'6. Year 2'!O13)</calculatedColumnFormula>
    </tableColumn>
    <tableColumn id="12" xr3:uid="{ED779DDB-9502-4DC2-9DC1-B580FE0B56CA}" name="Voluntary Cost Share_x000a_Year 3" dataDxfId="1147" dataCellStyle="Currency">
      <calculatedColumnFormula>SUM('7. Year 3'!D13+'7. Year 3'!H13+'7. Year 3'!L13+'6. Year 2'!P13)</calculatedColumnFormula>
    </tableColumn>
    <tableColumn id="13" xr3:uid="{028705F8-2590-481E-AECE-1D5EA0F090C5}" name="Total Project Cost_x000a_Year 3" dataDxfId="1146" dataCellStyle="Currency">
      <calculatedColumnFormula>SUM('7. Year 3'!E13+'7. Year 3'!I13+'7. Year 3'!M13+'6. Year 2'!Q13)</calculatedColumnFormula>
    </tableColumn>
  </tableColumns>
  <tableStyleInfo name="TableStyleMedium2"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A4CC92A2-D309-4664-9063-0B105336B223}" name="Table7a_AnnualLeveragedFunds" displayName="Table7a_AnnualLeveragedFunds" ref="A45:M46" totalsRowShown="0" headerRowDxfId="1145" dataDxfId="1144" tableBorderDxfId="1143" dataCellStyle="Currency">
  <autoFilter ref="A45:M46" xr:uid="{A4CC92A2-D309-4664-9063-0B105336B22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80B996-7CFA-411C-9282-65C92D51BB55}" name="_" dataDxfId="1142"/>
    <tableColumn id="2" xr3:uid="{7A7B5908-209B-4CB1-B2DC-D54F4F50633F}" name="Year 1" dataDxfId="1141" dataCellStyle="Currency">
      <calculatedColumnFormula>SUM('5. Year 1'!B27,'5. Year 1'!F27,'5. Year 1'!J27)</calculatedColumnFormula>
    </tableColumn>
    <tableColumn id="3" xr3:uid="{83F38CE7-A45D-4B5D-A195-AADD2756F9F5}" name="_10" dataDxfId="1140" dataCellStyle="Currency"/>
    <tableColumn id="4" xr3:uid="{125921EA-EEE2-4FB1-9271-087285F0F2EC}" name="_2" dataDxfId="1139" dataCellStyle="Currency"/>
    <tableColumn id="5" xr3:uid="{2906A003-EA40-4B87-A7C0-D1760C1D2A5C}" name="_3" dataDxfId="1138" dataCellStyle="Currency"/>
    <tableColumn id="6" xr3:uid="{BC80F988-0949-4169-9B29-6D21E716E252}" name="Year 2" dataDxfId="1137" dataCellStyle="Currency">
      <calculatedColumnFormula>SUM('6. Year 2'!B27,'6. Year 2'!F27,'6. Year 2'!J27,'6. Year 2'!N27)</calculatedColumnFormula>
    </tableColumn>
    <tableColumn id="7" xr3:uid="{945949F4-6BB7-406D-94A1-3F7DCC3BABDB}" name="_4" dataDxfId="1136" dataCellStyle="Currency"/>
    <tableColumn id="8" xr3:uid="{2FB3F03F-6957-428C-BD2D-DEFF1CD023AC}" name="_5" dataDxfId="1135" dataCellStyle="Currency"/>
    <tableColumn id="9" xr3:uid="{D1D7B109-A373-4758-BE3C-E0C8C930A90F}" name="_6" dataDxfId="1134" dataCellStyle="Currency"/>
    <tableColumn id="10" xr3:uid="{97153261-487E-45A8-A887-737BD0E96B25}" name="Year 3" dataDxfId="1133" dataCellStyle="Currency">
      <calculatedColumnFormula>SUM('7. Year 3'!B27,'7. Year 3'!F27,'7. Year 3'!J27,'7. Year 3'!N27)</calculatedColumnFormula>
    </tableColumn>
    <tableColumn id="11" xr3:uid="{94F098D5-070D-4647-AD0F-0BAEDFB77CED}" name="_7" dataDxfId="1132" dataCellStyle="Currency"/>
    <tableColumn id="12" xr3:uid="{349AF721-1C4E-400A-A9B6-DD4247FF9956}" name="_8" dataDxfId="1131" dataCellStyle="Currency"/>
    <tableColumn id="13" xr3:uid="{DBFB5086-94BD-42AD-9F57-464E85C63BAC}" name="_9" dataDxfId="1130" dataCellStyle="Currency"/>
  </tableColumns>
  <tableStyleInfo name="TableStyleMedium2"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D858C741-B65C-4916-B26E-8E84F4E6218D}" name="Table9_Yr1_ProjectUpdatesNarratives" displayName="Table9_Yr1_ProjectUpdatesNarratives" ref="A32:G44" totalsRowShown="0" headerRowDxfId="1129" headerRowBorderDxfId="1128" tableBorderDxfId="1127" totalsRowBorderDxfId="1126">
  <autoFilter ref="A32:G44" xr:uid="{D858C741-B65C-4916-B26E-8E84F4E6218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53A18D8-439E-4FA0-93AB-D9B82B47B3EE}" name="Activities" dataDxfId="1125"/>
    <tableColumn id="2" xr3:uid="{6122B514-0462-41CE-99C3-BEAB46A83D65}" name="Anticipated Outputs" dataDxfId="1124"/>
    <tableColumn id="3" xr3:uid="{82F4B117-F3C0-4B5B-96D4-AA0E32C4D83E}" name="Anticipated Outcomes" dataDxfId="1123"/>
    <tableColumn id="8" xr3:uid="{0E7DCB60-8E44-4C4F-A826-4374384BD1A5}" name="Progress to Date" dataDxfId="1122"/>
    <tableColumn id="9" xr3:uid="{1072BACF-03B2-44E2-9453-0F28679C3448}" name="_" dataDxfId="1121"/>
    <tableColumn id="10" xr3:uid="{F571F36B-C14B-4560-B8BC-7CB599831F22}" name="_2" dataDxfId="1120"/>
    <tableColumn id="12" xr3:uid="{99B1CC51-67B9-4D7B-83A4-62FAB6EACADE}" name="Progress Notes" dataDxfId="1119"/>
  </tableColumns>
  <tableStyleInfo name="TableStyleMedium2"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963A7EE2-409C-4A8F-8DF9-232F07196836}" name="Table8_ReportingPeriod1" displayName="Table8_ReportingPeriod1" ref="B10:B11" totalsRowShown="0" headerRowDxfId="1118" dataDxfId="1116" headerRowBorderDxfId="1117" tableBorderDxfId="1115" totalsRowBorderDxfId="1114">
  <autoFilter ref="B10:B11" xr:uid="{963A7EE2-409C-4A8F-8DF9-232F07196836}">
    <filterColumn colId="0" hiddenButton="1"/>
  </autoFilter>
  <tableColumns count="1">
    <tableColumn id="1" xr3:uid="{A1048DF1-D90E-416F-A611-60B5D34E71FA}" name="Jan-June of Year 1" dataDxfId="1113"/>
  </tableColumns>
  <tableStyleInfo name="TableStyleMedium2"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498C21CF-C4D3-4727-B98E-047B661FADF2}" name="Table8_ReportingPeriod2" displayName="Table8_ReportingPeriod2" ref="F10:F11" totalsRowShown="0" headerRowDxfId="1112" dataDxfId="1111" tableBorderDxfId="1110">
  <autoFilter ref="F10:F11" xr:uid="{498C21CF-C4D3-4727-B98E-047B661FADF2}">
    <filterColumn colId="0" hiddenButton="1"/>
  </autoFilter>
  <tableColumns count="1">
    <tableColumn id="1" xr3:uid="{9D3EF015-EC82-438A-B6A9-7C021552D919}" name="July-Sept of Year 1" dataDxfId="1109"/>
  </tableColumns>
  <tableStyleInfo name="TableStyleMedium2"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4B74C52E-3354-4EA9-ACBD-DDAD10DBD1D9}" name="Table8_ReportingPeriod3" displayName="Table8_ReportingPeriod3" ref="J10:J11" totalsRowShown="0" headerRowDxfId="1108" dataDxfId="1107" tableBorderDxfId="1106">
  <autoFilter ref="J10:J11" xr:uid="{4B74C52E-3354-4EA9-ACBD-DDAD10DBD1D9}">
    <filterColumn colId="0" hiddenButton="1"/>
  </autoFilter>
  <tableColumns count="1">
    <tableColumn id="1" xr3:uid="{3996DF46-0355-4E03-A12A-AF95DF83EA00}" name="Oct-Dec of Year 1" dataDxfId="1105"/>
  </tableColumns>
  <tableStyleInfo name="TableStyleMedium2"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E39E35C5-D5E8-4FF5-BD4A-D82C9425FDC5}" name="Table10_Yr1_ProjectQuestions" displayName="Table10_Yr1_ProjectQuestions" ref="A48:D58" totalsRowShown="0" headerRowDxfId="1104" dataDxfId="1102" headerRowBorderDxfId="1103" tableBorderDxfId="1101" totalsRowBorderDxfId="1100">
  <autoFilter ref="A48:D58" xr:uid="{E39E35C5-D5E8-4FF5-BD4A-D82C9425FDC5}">
    <filterColumn colId="0" hiddenButton="1"/>
    <filterColumn colId="1" hiddenButton="1"/>
    <filterColumn colId="2" hiddenButton="1"/>
    <filterColumn colId="3" hiddenButton="1"/>
  </autoFilter>
  <tableColumns count="4">
    <tableColumn id="1" xr3:uid="{BCEDCE4C-21BE-4701-86EC-4680A36A0E5E}" name="Question" dataDxfId="1099"/>
    <tableColumn id="3" xr3:uid="{48D0629E-8D8C-4493-BB68-C8C263B585D7}" name="Jan-June of Year 1 Update" dataDxfId="1098"/>
    <tableColumn id="7" xr3:uid="{7D441247-A358-4288-BDB1-C28F22664D4A}" name="July-Sept of Year 1 Update" dataDxfId="1097"/>
    <tableColumn id="15" xr3:uid="{F930C7F1-5FE1-4918-B4DF-65079A8D8EDD}" name="Oct-Dec of Year 1 Update" dataDxfId="1096"/>
  </tableColumns>
  <tableStyleInfo name="TableStyleMedium2"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7D706225-BAB7-49D9-B7E6-A7C80FD3F786}" name="Table8_Yr1_AnnualRateOfExpenditure" displayName="Table8_Yr1_AnnualRateOfExpenditure" ref="A12:M23" totalsRowShown="0" headerRowDxfId="1095" tableBorderDxfId="1094">
  <autoFilter ref="A12:M23" xr:uid="{7D706225-BAB7-49D9-B7E6-A7C80FD3F78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8365369D-D158-47B6-AC7E-F16B55BA4943}" name="_" dataDxfId="1093"/>
    <tableColumn id="2" xr3:uid="{88E16AFA-0779-4DB5-A16B-469A6017D4D3}" name="EPA Funds_x000a_Reporting Period 1" dataDxfId="1092" dataCellStyle="Currency"/>
    <tableColumn id="3" xr3:uid="{9D6E1CAA-D916-45C5-A6F8-3AB44E7E67FB}" name="Mandatory Cost Share_x000a_Reporting Period 1" dataDxfId="1091" dataCellStyle="Currency"/>
    <tableColumn id="4" xr3:uid="{D3D123A1-6740-4EA4-9C3E-DBF87A4A6CA0}" name="Voluntary Cost Share_x000a_Reporting Period 1" dataDxfId="1090" dataCellStyle="Currency"/>
    <tableColumn id="5" xr3:uid="{DDF04372-6CCD-4331-8BB1-0A2CB581A822}" name="Total Project Cost_x000a_Reporting Period 1" dataDxfId="1089" dataCellStyle="Currency"/>
    <tableColumn id="6" xr3:uid="{3CD8C9F5-F011-4E0B-B383-3F1A3382E2A5}" name="EPA Funds_x000a_Reporting Period 2" dataDxfId="1088" dataCellStyle="Currency"/>
    <tableColumn id="7" xr3:uid="{5EF161C7-192E-4F3E-8890-59346C3E9BB0}" name="Mandatory Cost Share_x000a_Reporting Period 2" dataDxfId="1087" dataCellStyle="Currency"/>
    <tableColumn id="8" xr3:uid="{76561F4D-CCD2-4CA7-B4C9-534850B594C1}" name="Voluntary Cost Share_x000a_Reporting Period 2" dataDxfId="1086" dataCellStyle="Currency"/>
    <tableColumn id="9" xr3:uid="{F349F88F-A866-4E16-840A-CAF099950681}" name="Total Project Cost_x000a_Reporting Period 2" dataDxfId="1085" dataCellStyle="Currency"/>
    <tableColumn id="10" xr3:uid="{C3DFE866-405F-4558-9605-0003063D6538}" name="EPA Funds_x000a_Reporting Period 3" dataDxfId="1084" dataCellStyle="Currency"/>
    <tableColumn id="11" xr3:uid="{9458E047-DD59-4D1B-9928-483EC5BEC26E}" name="Mandatory Cost Share_x000a_Reporting Period 3" dataDxfId="1083" dataCellStyle="Currency"/>
    <tableColumn id="12" xr3:uid="{90F0DC07-6D58-4FEC-87BF-4B9B2EEF9A4F}" name="Voluntary Cost Share_x000a_Reporting Period 3" dataDxfId="1082" dataCellStyle="Currency"/>
    <tableColumn id="13" xr3:uid="{0D0EFFCB-5E88-4F78-86E2-69F39EC2EB71}" name="Total Project Cost_x000a_Reporting Period 3" dataDxfId="1081" dataCellStyle="Currency"/>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2FCDD833-E400-4CE0-8294-4B9D0DCD6910}" name="Table1b_ProjectSummaryandApproach" displayName="Table1b_ProjectSummaryandApproach" ref="A30:B35" totalsRowShown="0" headerRowDxfId="1272" headerRowBorderDxfId="1271" tableBorderDxfId="1270" totalsRowBorderDxfId="1269">
  <autoFilter ref="A30:B35" xr:uid="{2FCDD833-E400-4CE0-8294-4B9D0DCD6910}"/>
  <tableColumns count="2">
    <tableColumn id="1" xr3:uid="{24451D6A-3AA5-4C10-B0F6-3E04E5CF1A70}" name="Question" dataDxfId="1268"/>
    <tableColumn id="2" xr3:uid="{0728A21C-C9BB-4762-8FBF-3A65BD7C409A}" name="Answer" dataDxfId="1267"/>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5E018FF3-2F23-4930-8575-061F925D26DA}" name="Table8a_LeveragedFunds" displayName="Table8a_LeveragedFunds" ref="A26:M27" totalsRowShown="0" headerRowDxfId="1080" tableBorderDxfId="1079" headerRowCellStyle="Currency">
  <autoFilter ref="A26:M27" xr:uid="{5E018FF3-2F23-4930-8575-061F925D26D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CAF323E7-C594-4044-B71F-5F50399BDF70}" name="Reporting Period" dataDxfId="1078"/>
    <tableColumn id="2" xr3:uid="{133A44C6-7179-4B96-8EAB-8A4F4C4F9832}" name="Jan-June of Year 1" dataDxfId="1077" dataCellStyle="Currency"/>
    <tableColumn id="3" xr3:uid="{8103FB8D-17FB-42E0-86A1-53FBE490CE19}" name="_" dataDxfId="1076" dataCellStyle="Currency"/>
    <tableColumn id="4" xr3:uid="{D576C998-2F65-4DE5-9FB2-3B3BCBE1CF1B}" name="_2" dataDxfId="1075" dataCellStyle="Currency"/>
    <tableColumn id="5" xr3:uid="{8C8CE5FF-FC0D-4875-849C-803354C78E0D}" name="_3" dataDxfId="1074" dataCellStyle="Currency"/>
    <tableColumn id="6" xr3:uid="{7261194E-A606-40F9-942C-814327E78DCA}" name="July-Sept of Year 1" dataDxfId="1073" dataCellStyle="Currency"/>
    <tableColumn id="7" xr3:uid="{2671B8E7-9E0F-49BF-BFF2-31FAF08CFABD}" name="_4" dataDxfId="1072" dataCellStyle="Currency"/>
    <tableColumn id="8" xr3:uid="{14AC0E4D-9038-41D6-A8DA-054B0F74FE17}" name="_5" dataDxfId="1071" dataCellStyle="Currency"/>
    <tableColumn id="9" xr3:uid="{0B08473A-11F9-4635-BD88-CC6B822BFCD6}" name="_6" dataDxfId="1070" dataCellStyle="Currency"/>
    <tableColumn id="10" xr3:uid="{34764250-789A-4B28-B858-D5D270B80643}" name="July-Sept of Year 2" dataDxfId="1069" dataCellStyle="Currency"/>
    <tableColumn id="11" xr3:uid="{2B35670B-99CA-4694-8301-93E464A4A2D3}" name="_7" dataDxfId="1068" dataCellStyle="Currency"/>
    <tableColumn id="12" xr3:uid="{494D16DA-5C0F-41BF-8638-0D399EF14817}" name="_8" dataDxfId="1067" dataCellStyle="Currency"/>
    <tableColumn id="13" xr3:uid="{6BEB07E3-E3FD-4AC1-AB74-DD40CBD45891}" name="_9" dataDxfId="1066" dataCellStyle="Currency"/>
  </tableColumns>
  <tableStyleInfo name="TableStyleMedium2"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9B0D9068-F4B2-4329-AB6C-F8D887E751C3}" name="Table10_ReportingPeriod1" displayName="Table10_ReportingPeriod1" ref="B10:B11" totalsRowShown="0" headerRowDxfId="1065" dataDxfId="1063" headerRowBorderDxfId="1064" tableBorderDxfId="1062" totalsRowBorderDxfId="1061">
  <autoFilter ref="B10:B11" xr:uid="{9B0D9068-F4B2-4329-AB6C-F8D887E751C3}">
    <filterColumn colId="0" hiddenButton="1"/>
  </autoFilter>
  <tableColumns count="1">
    <tableColumn id="1" xr3:uid="{3FA3F93A-85F3-4196-967A-91AAE0330497}" name="Jan-March of Year 2" dataDxfId="1060"/>
  </tableColumns>
  <tableStyleInfo name="TableStyleMedium2"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9B09886F-B29D-40D8-9C4C-F70FFE87455C}" name="Table10_ReportingPeriod2" displayName="Table10_ReportingPeriod2" ref="F10:F11" totalsRowShown="0" headerRowDxfId="1059" dataDxfId="1058" tableBorderDxfId="1057">
  <autoFilter ref="F10:F11" xr:uid="{9B09886F-B29D-40D8-9C4C-F70FFE87455C}">
    <filterColumn colId="0" hiddenButton="1"/>
  </autoFilter>
  <tableColumns count="1">
    <tableColumn id="1" xr3:uid="{B84FE355-D21B-4B62-ACCD-AC312FB08558}" name="April-June of Year 2" dataDxfId="1056"/>
  </tableColumns>
  <tableStyleInfo name="TableStyleMedium2"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19FA4EDE-A29E-424A-8A59-81295F407EC6}" name="Table10_ReportingPeriod3" displayName="Table10_ReportingPeriod3" ref="J10:J11" totalsRowShown="0" headerRowDxfId="1055" dataDxfId="1054" tableBorderDxfId="1053">
  <autoFilter ref="J10:J11" xr:uid="{19FA4EDE-A29E-424A-8A59-81295F407EC6}">
    <filterColumn colId="0" hiddenButton="1"/>
  </autoFilter>
  <tableColumns count="1">
    <tableColumn id="1" xr3:uid="{6FA991CF-470F-4918-9F7D-716556DC64FA}" name="July-Sept of Year 2" dataDxfId="1052"/>
  </tableColumns>
  <tableStyleInfo name="TableStyleMedium2"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DE370732-7336-4EED-B004-406098BCE323}" name="Table10_ReportingPeriod4" displayName="Table10_ReportingPeriod4" ref="N10:N11" totalsRowShown="0" headerRowDxfId="1051" dataDxfId="1050" tableBorderDxfId="1049">
  <autoFilter ref="N10:N11" xr:uid="{DE370732-7336-4EED-B004-406098BCE323}">
    <filterColumn colId="0" hiddenButton="1"/>
  </autoFilter>
  <tableColumns count="1">
    <tableColumn id="1" xr3:uid="{75975481-F007-4EE3-90F9-FC9D55608BF4}" name="Oct-Dec of Year 2" dataDxfId="1048"/>
  </tableColumns>
  <tableStyleInfo name="TableStyleMedium2"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C7367DC8-314A-452D-AC73-BB70C9DF4649}" name="Table12_Yr2_ProjectUpdatesNarratives" displayName="Table12_Yr2_ProjectUpdatesNarratives" ref="A32:H44" totalsRowShown="0" headerRowDxfId="1047" headerRowBorderDxfId="1046" tableBorderDxfId="1045">
  <autoFilter ref="A32:H44" xr:uid="{C7367DC8-314A-452D-AC73-BB70C9DF464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8A788BB-6998-4759-8976-7CC6F74725F2}" name="Activities" dataDxfId="1044"/>
    <tableColumn id="2" xr3:uid="{F1DD4C5A-2EAF-4C1C-837E-2AFF9B5CC19E}" name="Anticipated Outputs" dataDxfId="1043"/>
    <tableColumn id="3" xr3:uid="{2EBEB2BD-D4F5-4824-9657-380E4A3ECCBF}" name="Anticipated Outcomes" dataDxfId="1042"/>
    <tableColumn id="8" xr3:uid="{980C31A7-9101-468A-A50C-3C4A715F6ADE}" name="Progress to Date" dataDxfId="1041"/>
    <tableColumn id="9" xr3:uid="{5AAD5889-7958-4FF1-A655-54767C42DCCE}" name="_" dataDxfId="1040"/>
    <tableColumn id="4" xr3:uid="{5C3DBB39-7FF7-4CDE-AC81-D1DBA8738A2F}" name="_3" dataDxfId="1039"/>
    <tableColumn id="10" xr3:uid="{66B22138-8849-4D5E-A68C-E074A5F1CC0C}" name="_2" dataDxfId="1038"/>
    <tableColumn id="12" xr3:uid="{87D394D2-FF0D-4A37-8504-3964995755E0}" name="Progress Notes" dataDxfId="1037"/>
  </tableColumns>
  <tableStyleInfo name="TableStyleMedium2"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CE0C036F-45F8-48B3-B9E5-34A6C7FAFAED}" name="Table13_Yr2_ProjectQuestions" displayName="Table13_Yr2_ProjectQuestions" ref="A48:E58" totalsRowShown="0" headerRowDxfId="1036" dataDxfId="1034" headerRowBorderDxfId="1035" tableBorderDxfId="1033" totalsRowBorderDxfId="1032">
  <autoFilter ref="A48:E58" xr:uid="{CE0C036F-45F8-48B3-B9E5-34A6C7FAFAED}"/>
  <tableColumns count="5">
    <tableColumn id="1" xr3:uid="{222D3356-EF9D-4B6A-8394-092B7EFAF01E}" name="Question" dataDxfId="1031"/>
    <tableColumn id="3" xr3:uid="{9EBF4DC5-2E87-48CA-8DE8-120887FD8E3E}" name="Jan-March of Year 2 Update" dataDxfId="1030"/>
    <tableColumn id="17" xr3:uid="{76D1699A-43C3-4F77-9156-62D4A59E3C70}" name="April-June of Year 2 Update" dataDxfId="1029"/>
    <tableColumn id="7" xr3:uid="{AA0623E2-5259-4921-9461-5159B74E685F}" name="July-Sept of Year 2 Update" dataDxfId="1028"/>
    <tableColumn id="15" xr3:uid="{92969A5C-6592-4E26-B5E2-A1853FD06B69}" name="Oct-Dec of Year 2 Update" dataDxfId="1027"/>
  </tableColumns>
  <tableStyleInfo name="TableStyleMedium2"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97BC1221-B1BE-4A8A-9383-707D2AE5145A}" name="Table11_Yr2_AnnualRateOfExpenditure" displayName="Table11_Yr2_AnnualRateOfExpenditure" ref="A12:Q23" totalsRowShown="0" headerRowDxfId="1026" tableBorderDxfId="1025">
  <autoFilter ref="A12:Q23" xr:uid="{97BC1221-B1BE-4A8A-9383-707D2AE5145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BDBB99BB-84E2-4EF8-8F9E-9B7F6C264C92}" name="_" dataDxfId="1024"/>
    <tableColumn id="2" xr3:uid="{2091AC72-A84F-43B6-8304-480613057975}" name="EPA Funds_x000a_Reporting Period 1" dataDxfId="1023" dataCellStyle="Currency"/>
    <tableColumn id="3" xr3:uid="{C170BF7B-6DF3-4BE7-BC50-E0D1BBCE4F20}" name="Mandatory Cost Share_x000a_Reporting Period 1" dataDxfId="1022" dataCellStyle="Currency"/>
    <tableColumn id="4" xr3:uid="{F3E1AB8D-9D67-4956-A3A6-EE8C4BDF4CFA}" name="Voluntary Cost Share_x000a_Reporting Period 1" dataDxfId="1021" dataCellStyle="Currency"/>
    <tableColumn id="5" xr3:uid="{867D1AB6-0CC4-4F70-BF31-FDB704A1C469}" name="Total Project Cost_x000a_Reporting Period 1" dataDxfId="1020" dataCellStyle="Currency"/>
    <tableColumn id="6" xr3:uid="{4A5FA528-5DEF-48A6-99D7-2C6ECAEFFACA}" name="EPA Funds_x000a_Reporting Period 2" dataDxfId="1019" dataCellStyle="Currency"/>
    <tableColumn id="7" xr3:uid="{E2F3714C-9B65-4056-969A-8328E7D0CDD5}" name="Mandatory Cost Share_x000a_Reporting Period 2" dataDxfId="1018" dataCellStyle="Currency"/>
    <tableColumn id="8" xr3:uid="{7233A11B-FF61-4E84-A255-9A7D61EF78E7}" name="Voluntary Cost Share_x000a_Reporting Period 2" dataDxfId="1017" dataCellStyle="Currency"/>
    <tableColumn id="9" xr3:uid="{18C204DD-6CA9-4A2E-B7BB-0B7DAC0DFD12}" name="Total Project Cost_x000a_Reporting Period 2" dataDxfId="1016" dataCellStyle="Currency"/>
    <tableColumn id="10" xr3:uid="{50FD89AF-6199-44C2-9214-D4E5C3A43BB7}" name="EPA Funds_x000a_Reporting Period 3" dataDxfId="1015" dataCellStyle="Currency"/>
    <tableColumn id="11" xr3:uid="{FEF30022-267A-4F58-AA93-619A34CCED75}" name="Mandatory Cost Share_x000a_Reporting Period 3" dataDxfId="1014" dataCellStyle="Currency"/>
    <tableColumn id="12" xr3:uid="{7D4FC0AE-7941-4908-B354-91DBC987F179}" name="Voluntary Cost Share_x000a_Reporting Period 3" dataDxfId="1013" dataCellStyle="Currency"/>
    <tableColumn id="13" xr3:uid="{191A853E-42B8-4E38-99C1-243E993A07D0}" name="Total Project Cost_x000a_Reporting Period 3" dataDxfId="1012" dataCellStyle="Currency"/>
    <tableColumn id="14" xr3:uid="{5E8C1AA7-AD78-47E9-BB44-8A6847F794CE}" name="EPA Funds_x000a_Reporting Period 4" dataDxfId="1011" dataCellStyle="Currency"/>
    <tableColumn id="15" xr3:uid="{CF8D10ED-895F-40B3-B984-7552DCCBAB98}" name="Mandatory Cost Share_x000a_Reporting Period 4" dataDxfId="1010" dataCellStyle="Currency"/>
    <tableColumn id="16" xr3:uid="{7F8771C2-01D3-4617-A01A-01FA0E5144E5}" name="Voluntary Cost Share_x000a_Reporting Period 4" dataDxfId="1009" dataCellStyle="Currency"/>
    <tableColumn id="17" xr3:uid="{A61DA83B-FB90-41B2-B787-BF21268A0ED7}" name="Total Project Cost_x000a_Reporting Period 4" dataDxfId="1008" dataCellStyle="Currency"/>
  </tableColumns>
  <tableStyleInfo name="TableStyleMedium2"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729AE485-2739-4D75-B26A-5C4645999FF8}" name="Table11a_LeveragedFunds" displayName="Table11a_LeveragedFunds" ref="A26:Q27" totalsRowShown="0" headerRowDxfId="1007" dataDxfId="1006" tableBorderDxfId="1005" headerRowCellStyle="Currency" dataCellStyle="Currency">
  <autoFilter ref="A26:Q27" xr:uid="{729AE485-2739-4D75-B26A-5C4645999FF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BFDBA0D0-BCE3-48AC-ABE5-A6E11593BD17}" name="Reporting Period" dataDxfId="1004"/>
    <tableColumn id="2" xr3:uid="{4D8A6824-596A-45CE-9ED4-5CCE9924D793}" name="Jan-March of Year 2" dataDxfId="1003" dataCellStyle="Currency"/>
    <tableColumn id="3" xr3:uid="{08D00AD1-847D-4304-BFF2-4B5805CD05D9}" name="_" dataDxfId="1002" dataCellStyle="Currency"/>
    <tableColumn id="4" xr3:uid="{17DDCFC2-33E3-4559-93BD-B2C38A095CF3}" name="_2" dataDxfId="1001" dataCellStyle="Currency"/>
    <tableColumn id="5" xr3:uid="{8E8D02F4-B326-4EAC-926C-F82E50B74CDA}" name="_3" dataDxfId="1000" dataCellStyle="Currency"/>
    <tableColumn id="6" xr3:uid="{0C7C48EA-D673-4FC7-96C7-15FA6298566D}" name="April-June of Year 2" dataDxfId="999" dataCellStyle="Currency"/>
    <tableColumn id="7" xr3:uid="{A4687049-86F6-4123-88C5-BE6B0F5EF892}" name="_4" dataDxfId="998" dataCellStyle="Currency"/>
    <tableColumn id="8" xr3:uid="{33907948-AA32-4C79-B99B-A4A8F054B51B}" name="_5" dataDxfId="997" dataCellStyle="Currency"/>
    <tableColumn id="9" xr3:uid="{81DD163B-418D-4F8D-A767-97B1AE7E9C36}" name="_6" dataDxfId="996" dataCellStyle="Currency"/>
    <tableColumn id="10" xr3:uid="{37126B35-A0CE-450E-9233-49E963AF1AE4}" name="July-Sept of Year 2" dataDxfId="995" dataCellStyle="Currency"/>
    <tableColumn id="11" xr3:uid="{E97C03B6-89D9-40B2-A678-14E47BAD9033}" name="_7" dataDxfId="994" dataCellStyle="Currency"/>
    <tableColumn id="12" xr3:uid="{BD3120CC-625C-46A0-824E-F113EA583AA1}" name="_8" dataDxfId="993" dataCellStyle="Currency"/>
    <tableColumn id="13" xr3:uid="{B8E62711-DBDB-446E-83B1-7C6C8AB2EB6E}" name="_9" dataDxfId="992" dataCellStyle="Currency"/>
    <tableColumn id="14" xr3:uid="{2E924B04-9BBD-4681-B509-6D332158482F}" name="Oct-Dec of Year 2" dataDxfId="991" dataCellStyle="Currency"/>
    <tableColumn id="15" xr3:uid="{83334F3E-1F6B-4590-9124-EFF73AA05647}" name="_10" dataDxfId="990" dataCellStyle="Currency"/>
    <tableColumn id="16" xr3:uid="{5FEB2AFF-D2F9-42DE-B657-78ECCDDAB3CA}" name="_11" dataDxfId="989" dataCellStyle="Currency"/>
    <tableColumn id="17" xr3:uid="{D296EB2A-2768-49DA-9CDD-3A93306161EB}" name="_12" dataDxfId="988" dataCellStyle="Currency"/>
  </tableColumns>
  <tableStyleInfo name="TableStyleMedium2"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548B4D41-B412-4FF3-8F4C-A8630AD36EDF}" name="Table12_ReportingPeriod1" displayName="Table12_ReportingPeriod1" ref="B10:B11" totalsRowShown="0" headerRowDxfId="987" dataDxfId="985" headerRowBorderDxfId="986" tableBorderDxfId="984" totalsRowBorderDxfId="983">
  <autoFilter ref="B10:B11" xr:uid="{548B4D41-B412-4FF3-8F4C-A8630AD36EDF}">
    <filterColumn colId="0" hiddenButton="1"/>
  </autoFilter>
  <tableColumns count="1">
    <tableColumn id="1" xr3:uid="{092F7479-866F-46AD-A26E-667E335D9A74}" name="Jan-March of Year 3" dataDxfId="982"/>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BB234B1A-1C61-42AE-8CD3-6A9BEEF90B56}" name="Table4_Timeline_and_Milestones" displayName="Table4_Timeline_and_Milestones" ref="A182:C213" totalsRowShown="0" dataDxfId="1265" headerRowBorderDxfId="1266" tableBorderDxfId="1264" totalsRowBorderDxfId="1263">
  <autoFilter ref="A182:C213" xr:uid="{BB234B1A-1C61-42AE-8CD3-6A9BEEF90B56}"/>
  <tableColumns count="3">
    <tableColumn id="1" xr3:uid="{A0EE5707-3C96-46F3-8277-171A56EEE29A}" name="Timeline" dataDxfId="1262"/>
    <tableColumn id="2" xr3:uid="{C29223C9-E748-4ABB-B3BD-C75327D16A5C}" name="Responsible Party" dataDxfId="1261"/>
    <tableColumn id="3" xr3:uid="{39B00512-55D7-451E-BF96-B729E1E28FAA}" name="Milestone/Activity" dataDxfId="1260"/>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EE8C3FBC-42B0-40CC-BD54-814E10137C12}" name="Table12_ReportingPeriod2" displayName="Table12_ReportingPeriod2" ref="F10:F11" totalsRowShown="0" headerRowDxfId="981" dataDxfId="980" tableBorderDxfId="979">
  <autoFilter ref="F10:F11" xr:uid="{EE8C3FBC-42B0-40CC-BD54-814E10137C12}">
    <filterColumn colId="0" hiddenButton="1"/>
  </autoFilter>
  <tableColumns count="1">
    <tableColumn id="1" xr3:uid="{0C0ED45A-FE20-489C-B676-51D1C9781906}" name="April-June of Year 3" dataDxfId="978"/>
  </tableColumns>
  <tableStyleInfo name="TableStyleMedium2"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D7B497FC-FB0C-4788-AC36-655AF802DF4F}" name="Table12_ReportingPeriod3" displayName="Table12_ReportingPeriod3" ref="J10:J11" totalsRowShown="0" headerRowDxfId="977" dataDxfId="976" tableBorderDxfId="975">
  <autoFilter ref="J10:J11" xr:uid="{D7B497FC-FB0C-4788-AC36-655AF802DF4F}">
    <filterColumn colId="0" hiddenButton="1"/>
  </autoFilter>
  <tableColumns count="1">
    <tableColumn id="1" xr3:uid="{97B31095-97E7-47FE-944E-231BB4074BB4}" name="July-Sept of Year 3" dataDxfId="974"/>
  </tableColumns>
  <tableStyleInfo name="TableStyleMedium2" showFirstColumn="0"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4C720BDE-ED94-4619-8182-96D529A56F52}" name="Table12_ReportingPeriod4" displayName="Table12_ReportingPeriod4" ref="N10:N11" totalsRowShown="0" headerRowDxfId="973" dataDxfId="972" tableBorderDxfId="971">
  <autoFilter ref="N10:N11" xr:uid="{4C720BDE-ED94-4619-8182-96D529A56F52}">
    <filterColumn colId="0" hiddenButton="1"/>
  </autoFilter>
  <tableColumns count="1">
    <tableColumn id="1" xr3:uid="{EE6E103C-187F-4DBB-985B-456A247384B5}" name="Oct-Dec of Year 3" dataDxfId="970"/>
  </tableColumns>
  <tableStyleInfo name="TableStyleMedium2" showFirstColumn="0"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2B7B03A7-1C26-4662-9831-02D3887C24DB}" name="Table15_Yr3_ProjectUpdatesNarratives97" displayName="Table15_Yr3_ProjectUpdatesNarratives97" ref="A32:H44" totalsRowShown="0" headerRowDxfId="969" headerRowBorderDxfId="968" tableBorderDxfId="967">
  <autoFilter ref="A32:H44" xr:uid="{2B7B03A7-1C26-4662-9831-02D3887C24D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489D2BD-FAB2-4C98-A985-BF41B60E778A}" name="Activities" dataDxfId="966"/>
    <tableColumn id="2" xr3:uid="{DC6B517C-CBD5-435D-B544-1FF7E2D484CB}" name="Anticipated Outputs" dataDxfId="965"/>
    <tableColumn id="3" xr3:uid="{7A9A7548-2CFD-44CD-A412-C9329459006F}" name="Anticipated Outcomes" dataDxfId="964"/>
    <tableColumn id="8" xr3:uid="{CB417591-D766-4AF8-B02C-EA1691C97B7B}" name="Progress to Date" dataDxfId="963"/>
    <tableColumn id="9" xr3:uid="{8432B9B0-79CA-49AA-9045-7A9E6A4AA0B2}" name="_" dataDxfId="962"/>
    <tableColumn id="4" xr3:uid="{0F1CAD0C-BA4A-49EA-9A84-84B49E6FA6D1}" name="_3" dataDxfId="961"/>
    <tableColumn id="10" xr3:uid="{69F9E251-E872-4CF9-AEC9-A1C9E098C13C}" name="_2" dataDxfId="960"/>
    <tableColumn id="12" xr3:uid="{277673FF-2779-4510-995A-E37E189A6203}" name="Progress Notes" dataDxfId="959"/>
  </tableColumns>
  <tableStyleInfo name="TableStyleMedium2" showFirstColumn="0" showLastColumn="0" showRowStripes="0"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FF0EFAAA-78CD-465A-8CA1-E3C02F2DCCAC}" name="Table16_Yr3_ProjectQuestions" displayName="Table16_Yr3_ProjectQuestions" ref="A48:E58" totalsRowShown="0" headerRowDxfId="958" dataDxfId="956" headerRowBorderDxfId="957" tableBorderDxfId="955" totalsRowBorderDxfId="954">
  <autoFilter ref="A48:E58" xr:uid="{FF0EFAAA-78CD-465A-8CA1-E3C02F2DCCAC}"/>
  <tableColumns count="5">
    <tableColumn id="1" xr3:uid="{A9062E7A-EC6F-49D9-8CBB-94F8BF77A80E}" name="Question" dataDxfId="953"/>
    <tableColumn id="3" xr3:uid="{C1AF4BE3-6989-4350-9946-5F0DEDDC8984}" name="Jan-March of Year 3 Update" dataDxfId="952"/>
    <tableColumn id="17" xr3:uid="{476DA5D6-D120-4BF3-907A-910E6447CF7A}" name="April-June of Year 3 Update" dataDxfId="951"/>
    <tableColumn id="7" xr3:uid="{5801DC43-980D-4F02-82C2-42B234F9978F}" name="July-Sept of Year 3 Update" dataDxfId="950"/>
    <tableColumn id="15" xr3:uid="{C257A345-B507-47A7-96EA-314B55BA4245}" name="Oct-Dec of Year 3 Update" dataDxfId="949"/>
  </tableColumns>
  <tableStyleInfo name="TableStyleMedium2" showFirstColumn="0" showLastColumn="0" showRowStripes="0"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22C30AD1-3D5E-4D65-B708-DDBAF680D848}" name="Table14a_LeveragedFunds" displayName="Table14a_LeveragedFunds" ref="A26:Q27" totalsRowShown="0" headerRowDxfId="948" dataDxfId="947" tableBorderDxfId="946" headerRowCellStyle="Currency" dataCellStyle="Currency">
  <autoFilter ref="A26:Q27" xr:uid="{22C30AD1-3D5E-4D65-B708-DDBAF680D8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548221C9-54B3-4E14-8343-3049F8593444}" name="Reporting Period" dataDxfId="945"/>
    <tableColumn id="2" xr3:uid="{971770E2-84FD-4D25-9E5F-851ACC176A93}" name="Jan-March of Year 3" dataDxfId="944" dataCellStyle="Currency"/>
    <tableColumn id="3" xr3:uid="{B9B86235-D69A-46CE-AE7F-3A5E4738B3FE}" name="_" dataDxfId="943" dataCellStyle="Currency"/>
    <tableColumn id="4" xr3:uid="{F93B49B1-FBDD-4551-B6A5-33537D0F278F}" name="_2" dataDxfId="942" dataCellStyle="Currency"/>
    <tableColumn id="5" xr3:uid="{F3D4FF25-0878-46C2-BA49-B1CB2BC016BF}" name="_3" dataDxfId="941" dataCellStyle="Currency"/>
    <tableColumn id="6" xr3:uid="{11EA54B0-E5E0-4D3F-961B-96FAC23E0762}" name="April-June of Year 3" dataDxfId="940" dataCellStyle="Currency"/>
    <tableColumn id="7" xr3:uid="{1021EA8A-FD59-40F4-8FFC-206AC3648BFD}" name="_4" dataDxfId="939" dataCellStyle="Currency"/>
    <tableColumn id="8" xr3:uid="{7737E9B9-6BB6-4169-83CB-98385074232F}" name="_5" dataDxfId="938" dataCellStyle="Currency"/>
    <tableColumn id="9" xr3:uid="{57DC62FE-9140-4296-906F-37F21AF31B83}" name="_6" dataDxfId="937" dataCellStyle="Currency"/>
    <tableColumn id="10" xr3:uid="{E873C376-6419-4813-A548-7525AEBBE4A5}" name="July-Sept of Year 3" dataDxfId="936" dataCellStyle="Currency"/>
    <tableColumn id="11" xr3:uid="{31A6B945-696C-4AD2-AE6F-A1CB99AD1909}" name="_7" dataDxfId="935" dataCellStyle="Currency"/>
    <tableColumn id="12" xr3:uid="{F8066140-2F49-49D5-B1C8-C58D8E501B96}" name="_8" dataDxfId="934" dataCellStyle="Currency"/>
    <tableColumn id="13" xr3:uid="{D9E36886-86B5-4376-B304-A24B9466D433}" name="_9" dataDxfId="933" dataCellStyle="Currency"/>
    <tableColumn id="14" xr3:uid="{2C1F51C8-D9D6-4A93-AEA3-1A736B3A6A63}" name="Oct-Dec of Year 3" dataDxfId="932" dataCellStyle="Currency"/>
    <tableColumn id="15" xr3:uid="{700832E4-16CC-4EDE-BFC8-14EC7DDE71E7}" name="_10" dataDxfId="931" dataCellStyle="Currency"/>
    <tableColumn id="16" xr3:uid="{8F39218F-5112-4C3A-A10F-237CA11B3F49}" name="_11" dataDxfId="930" dataCellStyle="Currency"/>
    <tableColumn id="17" xr3:uid="{4739690E-C7F1-4C76-A6C6-3AF7AAE3AB79}" name="_12" dataDxfId="929" dataCellStyle="Currency"/>
  </tableColumns>
  <tableStyleInfo name="TableStyleMedium2" showFirstColumn="0" showLastColumn="0" showRowStripes="0"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CE19C025-05F1-426B-9001-7B664B2527B9}" name="Table14_Yr3_AnnualRateOfExpenditure" displayName="Table14_Yr3_AnnualRateOfExpenditure" ref="A12:Q23" totalsRowShown="0" headerRowDxfId="928" tableBorderDxfId="927">
  <autoFilter ref="A12:Q23" xr:uid="{CE19C025-05F1-426B-9001-7B664B2527B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6580D931-1936-4258-85CE-7575ABB1D479}" name="Column1" dataDxfId="926"/>
    <tableColumn id="2" xr3:uid="{B1383F71-F4BA-4C2E-85B3-ABF99FF8B8BE}" name="EPA Funds_x000a_Reporting Period 1" dataDxfId="925" dataCellStyle="Currency"/>
    <tableColumn id="3" xr3:uid="{3C0AD078-FCEF-4747-8B6E-B218F9D0F13F}" name="Mandatory Cost Share_x000a_Reporting Period 1" dataDxfId="924" dataCellStyle="Currency"/>
    <tableColumn id="4" xr3:uid="{2715130F-FFED-45B8-BEE7-122DC35A65B2}" name="Voluntary Cost Share_x000a_Reporting Period 1" dataDxfId="923" dataCellStyle="Currency"/>
    <tableColumn id="5" xr3:uid="{DE0A696A-6D27-44AC-A425-7B6706C12A45}" name="Total Project Cost_x000a_Reporting Period 1" dataDxfId="922" dataCellStyle="Currency"/>
    <tableColumn id="6" xr3:uid="{2B3D3BAF-8C83-415C-AB41-AB0ED4B54689}" name="EPA Funds_x000a_Reporting Period 2" dataDxfId="921" dataCellStyle="Currency"/>
    <tableColumn id="7" xr3:uid="{675B51F6-BDC6-4360-B074-7DEA681332BC}" name="Mandatory Cost Share_x000a_Reporting Period 2" dataDxfId="920" dataCellStyle="Currency"/>
    <tableColumn id="8" xr3:uid="{B4AC5BDC-3203-4260-BD8B-B32FDE54AA0D}" name="Voluntary Cost Share_x000a_Reporting Period 2" dataDxfId="919" dataCellStyle="Currency"/>
    <tableColumn id="9" xr3:uid="{1A2C8F88-E06E-48CB-90D0-0A862EAB5B46}" name="Total Project Cost_x000a_Reporting Period 2" dataDxfId="918" dataCellStyle="Currency"/>
    <tableColumn id="10" xr3:uid="{57F40274-7751-4DBE-9D6E-AD9B9670A422}" name="EPA Funds_x000a_Reporting Period 3" dataDxfId="917" dataCellStyle="Currency"/>
    <tableColumn id="11" xr3:uid="{794D0BA2-5761-4573-9D98-7FCEF13AA292}" name="Mandatory Cost Share_x000a_Reporting Period 3" dataDxfId="916" dataCellStyle="Currency"/>
    <tableColumn id="12" xr3:uid="{CE66CDEA-8C32-4ADA-8D27-7C082C345327}" name="Voluntary Cost Share_x000a_Reporting Period 3" dataDxfId="915" dataCellStyle="Currency"/>
    <tableColumn id="13" xr3:uid="{7E0BC83D-F1FC-400B-B297-E89EE23253D0}" name="Total Project Cost_x000a_Reporting Period 3" dataDxfId="914" dataCellStyle="Currency"/>
    <tableColumn id="14" xr3:uid="{F3855FD8-C666-4B02-A9F0-25AA8B05D219}" name="EPA Funds_x000a_Reporting Period 4" dataDxfId="913" dataCellStyle="Currency"/>
    <tableColumn id="15" xr3:uid="{D3D3386F-4878-4020-ACE2-0F0D00C6C188}" name="Mandatory Cost Share_x000a_Reporting Period 4" dataDxfId="912" dataCellStyle="Currency"/>
    <tableColumn id="16" xr3:uid="{7B741D26-2ABE-43BE-AC08-C8E91507EC14}" name="Voluntary Cost Share_x000a_Reporting Period 4" dataDxfId="911" dataCellStyle="Currency"/>
    <tableColumn id="17" xr3:uid="{104A7218-8F80-46B3-BF1B-8725E1A3710B}" name="Total Project Cost_x000a_Reporting Period 4" dataDxfId="910" dataCellStyle="Currency"/>
  </tableColumns>
  <tableStyleInfo name="TableStyleMedium2" showFirstColumn="0" showLastColumn="0" showRowStripes="0"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C43AE629-F34D-456F-B301-9602D2FAA76C}" name="Table17_CommEngagemt" displayName="Table17_CommEngagemt" ref="A9:D26" totalsRowShown="0" headerRowBorderDxfId="909" tableBorderDxfId="908" totalsRowBorderDxfId="907">
  <autoFilter ref="A9:D26" xr:uid="{C43AE629-F34D-456F-B301-9602D2FAA76C}"/>
  <tableColumns count="4">
    <tableColumn id="1" xr3:uid="{45D27EDA-7128-472A-906A-D712D1CD94B6}" name="Question " dataDxfId="906"/>
    <tableColumn id="2" xr3:uid="{6AA6D64E-BD4C-4EE6-B507-A12091DAC760}" name="Answer 1" dataDxfId="905"/>
    <tableColumn id="3" xr3:uid="{7BE6C4E3-5389-4055-9301-1B71C3D1CC88}" name="Status Update" dataDxfId="904"/>
    <tableColumn id="4" xr3:uid="{85322524-BBCA-4BC6-BFD8-0F88302E74B8}" name="Quarter Completed" dataDxfId="903"/>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898A266A-3454-4222-8F2F-FD45D018B009}" name="Table18_ProjectSustain" displayName="Table18_ProjectSustain" ref="A29:D47" totalsRowShown="0" headerRowBorderDxfId="902" tableBorderDxfId="901" totalsRowBorderDxfId="900">
  <autoFilter ref="A29:D47" xr:uid="{898A266A-3454-4222-8F2F-FD45D018B009}"/>
  <tableColumns count="4">
    <tableColumn id="1" xr3:uid="{A504FD84-12D5-4DFC-B1AC-5CCD172227DE}" name="Question " dataDxfId="899"/>
    <tableColumn id="2" xr3:uid="{FA48D17C-D39E-4C61-B688-DDFF01B1D2E1}" name="Answer 1" dataDxfId="898"/>
    <tableColumn id="3" xr3:uid="{0687345C-070B-49F8-ADD9-616C30AB6CB8}" name="Status Update" dataDxfId="897"/>
    <tableColumn id="4" xr3:uid="{8C478930-D061-44B8-8362-CD917AD18309}" name="Quarter Completed" dataDxfId="896"/>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92B4E764-0970-4D30-82C3-1DFBE734A034}" name="Table19_WorkforceDevelopment" displayName="Table19_WorkforceDevelopment" ref="A50:D76" totalsRowShown="0" headerRowBorderDxfId="895" tableBorderDxfId="894" totalsRowBorderDxfId="893">
  <autoFilter ref="A50:D76" xr:uid="{92B4E764-0970-4D30-82C3-1DFBE734A034}"/>
  <tableColumns count="4">
    <tableColumn id="1" xr3:uid="{53D2A9FC-7BE7-4B61-87E0-12AF16861DC8}" name="Question " dataDxfId="892"/>
    <tableColumn id="2" xr3:uid="{8DE99F12-32A4-4850-B74E-C66F933EAD3F}" name="Answer 1" dataDxfId="891"/>
    <tableColumn id="3" xr3:uid="{1BB5928B-4177-45AB-B1BA-FD7C6091D55C}" name="Status Update" dataDxfId="890"/>
    <tableColumn id="4" xr3:uid="{A6E9DD16-446F-4BF0-A074-BA0E54F6C845}" name="Quarter Completed" dataDxfId="88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639EB21D-EF8B-4744-8286-FF7246B9F798}" name="Table3_CHDV_Priorities" displayName="Table3_CHDV_Priorities" ref="A167:D177" totalsRowShown="0" headerRowDxfId="1259">
  <autoFilter ref="A167:D177" xr:uid="{639EB21D-EF8B-4744-8286-FF7246B9F798}"/>
  <tableColumns count="4">
    <tableColumn id="1" xr3:uid="{D1B368FD-B45B-4CC7-B72A-8FE430CDE098}" name="CHDV Priority" dataDxfId="1258"/>
    <tableColumn id="2" xr3:uid="{0449E58C-C0D2-4528-8E7F-35884C5D94C3}" name="Question" dataDxfId="1257"/>
    <tableColumn id="3" xr3:uid="{B8D332DE-EFB4-4774-8CE9-95F31994E5AF}" name="Answer 1" dataDxfId="1256"/>
    <tableColumn id="4" xr3:uid="{91203B64-0035-49BF-A3D6-8399B9CDC91A}" name="Answer 2" dataDxfId="1255"/>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60B7E5B3-B267-4362-909A-A77353D75817}" name="Table20_ProjectResilience" displayName="Table20_ProjectResilience" ref="A79:D99" totalsRowShown="0" headerRowBorderDxfId="888" tableBorderDxfId="887" totalsRowBorderDxfId="886">
  <autoFilter ref="A79:D99" xr:uid="{60B7E5B3-B267-4362-909A-A77353D75817}"/>
  <tableColumns count="4">
    <tableColumn id="1" xr3:uid="{88045854-F6BA-4E44-B168-BDAFCF6979FC}" name="Question " dataDxfId="885"/>
    <tableColumn id="2" xr3:uid="{0C1C5E82-446C-49A1-B579-8CB973C159A7}" name="Answer 1" dataDxfId="884"/>
    <tableColumn id="3" xr3:uid="{880EA14B-E4B0-4869-AE3B-2C3BC2AE54E8}" name="Status Update" dataDxfId="883"/>
    <tableColumn id="4" xr3:uid="{006F5470-1EE8-46E4-99BB-9CADCD91CC29}" name="Quarter Completed" dataDxfId="882"/>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A6B136FA-ADB9-4775-A8B5-89AAB49D2A4A}" name="Table21_LeverageAdditionalExternalFunds" displayName="Table21_LeverageAdditionalExternalFunds" ref="A103:E128" totalsRowShown="0" headerRowBorderDxfId="881" tableBorderDxfId="880" totalsRowBorderDxfId="879">
  <autoFilter ref="A103:E128" xr:uid="{A6B136FA-ADB9-4775-A8B5-89AAB49D2A4A}"/>
  <tableColumns count="5">
    <tableColumn id="1" xr3:uid="{E3FD1C6D-33F6-4AE6-B50B-A1BB72C19B0B}" name="Question " dataDxfId="878"/>
    <tableColumn id="2" xr3:uid="{680E4AF3-DD2D-40CC-9AEC-5510C8847151}" name="Answer 1" dataDxfId="877"/>
    <tableColumn id="3" xr3:uid="{7FCA6DB7-E4DF-45F6-A2A0-367CEDF44F8F}" name="Status Update" dataDxfId="876"/>
    <tableColumn id="4" xr3:uid="{BC5E38F9-9120-4ED4-BE66-DBB039D3B9F0}" name="Quarter Completed" dataDxfId="875"/>
    <tableColumn id="5" xr3:uid="{758C1530-FC5B-4145-A327-AC354C200372}" name="Amount (S)" dataDxfId="874"/>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F468CF08-7CFE-41B3-822A-3D059F49D482}" name="Table22_CurrentVehicleInformation" displayName="Table22_CurrentVehicleInformation" ref="A11:AS312" totalsRowShown="0" headerRowDxfId="873" tableBorderDxfId="872">
  <autoFilter ref="A11:AS312" xr:uid="{F468CF08-7CFE-41B3-822A-3D059F49D482}"/>
  <tableColumns count="45">
    <tableColumn id="1" xr3:uid="{6EDCBA83-BC0D-45FE-B065-E0EC916CBCA2}" name="Vehicle" dataDxfId="871"/>
    <tableColumn id="2" xr3:uid="{EF34EC25-0AD7-4818-BF7C-188DE9715022}" name="Is this vehicle a part of a group of vehicles that will be replaced by a single ZE vehicle?_x000a_(vocational vehicles sub-program only)" dataDxfId="870"/>
    <tableColumn id="3" xr3:uid="{CC2DAD53-7C81-4E09-AC35-CCBC6596824B}" name="Corresponding New Vehicle_x000a_(select 'New Vehicle XX' from 'New Fleet Description' table, provided in dropdown)" dataDxfId="869"/>
    <tableColumn id="4" xr3:uid="{F7E98726-DAAC-420F-B8E7-4E13D0377956}" name="Group Name" dataDxfId="868">
      <calculatedColumnFormula>IF(C12="","",(_xlfn.XLOOKUP(C12,'9b. New Fleet Description'!$A$13:$A$262,'9b. New Fleet Description'!$B$13:$B$262,"Not Found",0,1)))</calculatedColumnFormula>
    </tableColumn>
    <tableColumn id="5" xr3:uid="{D5BA6D9B-4082-4456-BFB3-7EE450CB5C4A}" name="Current Fleet Owner" dataDxfId="867"/>
    <tableColumn id="6" xr3:uid="{7D602E6C-DF69-473B-8F20-BA189FF06F1E}" name="Publicly or Privately Owned_x000a_(select from dropdown)" dataDxfId="866"/>
    <tableColumn id="7" xr3:uid="{3A60CC97-CD56-4795-B2D0-7F37918E2D75}" name="Vehicle Type_x000a_(select from dropdown)" dataDxfId="865"/>
    <tableColumn id="8" xr3:uid="{F6AD1B70-6A34-498A-BB09-67D6D5D3AB47}" name="Vehicle Class_x000a_(select from dropdown)" dataDxfId="864"/>
    <tableColumn id="9" xr3:uid="{26CA2FF2-68C4-4B78-8E22-BACE3861AA27}" name="Vehicle Vocation_x000a_(select from dropdown)" dataDxfId="863"/>
    <tableColumn id="10" xr3:uid="{1E48DA66-D963-4108-974A-9DDD54554552}" name="Vehicle Group Sector_x000a_(select from dropdown)" dataDxfId="862"/>
    <tableColumn id="11" xr3:uid="{BA53B31C-8B94-4815-92E2-649090E0F8D5}" name="Vehicle Identification Number (VIN)" dataDxfId="861"/>
    <tableColumn id="12" xr3:uid="{D48985A7-7103-4919-9ABB-D0C1425B0AC1}" name="Vehicle Manufacturer" dataDxfId="860"/>
    <tableColumn id="13" xr3:uid="{2AA81FC9-7D54-42E6-8A5D-7B7173B0A793}" name="Vehicle Model" dataDxfId="859"/>
    <tableColumn id="14" xr3:uid="{3223059C-6111-435E-812F-CC584BA874F7}" name="Current Vehicle Model Year" dataDxfId="858"/>
    <tableColumn id="15" xr3:uid="{39AF2C9A-9D5C-4AFD-BDDA-C690F081B0AC}" name="Current Engine Fuel Type_x000a_(select from dropdown)" dataDxfId="857"/>
    <tableColumn id="44" xr3:uid="{87A86391-3AEA-4AB6-9AF2-BDCD6615DBF7}" name="If &quot;Other&quot;, please describe here" dataDxfId="856"/>
    <tableColumn id="16" xr3:uid="{855305DF-FCDB-42CC-B4E7-9F7C465598CC}" name="Engine Family Name _x000a_(if unregulated, then NA)" dataDxfId="855"/>
    <tableColumn id="17" xr3:uid="{CA91B7FE-F2F8-44A8-BA0A-0606AF8D57C0}" name="GVWR" dataDxfId="854"/>
    <tableColumn id="18" xr3:uid="{65650C54-B4FC-4362-9A81-7301014C073D}" name="Annual Miles Traveled _x000a_(miles per vehicle)" dataDxfId="853"/>
    <tableColumn id="19" xr3:uid="{8DA55F16-2691-41D9-B52F-E76BD035E726}" name="Annual Idling Hours _x000a_(hours per engine)" dataDxfId="852"/>
    <tableColumn id="20" xr3:uid="{FB3FCCDB-5AE4-4EA5-A511-EFC91067319E}" name="Current Odometer _x000a_(in miles)" dataDxfId="851"/>
    <tableColumn id="21" xr3:uid="{39443913-B88C-453D-BCF9-79EBE1053773}" name="Annual Amount of Fuel Used (gallons/year per engine)" dataDxfId="850"/>
    <tableColumn id="22" xr3:uid="{C37FFA47-3808-4F2E-87F7-98F85C397BD8}" name="Remaining Life of Baseline Engine/Vehicle " dataDxfId="849"/>
    <tableColumn id="42" xr3:uid="{835BA8CD-DA55-4DC0-852E-CA6E9FE17A89}" name="Provide evidence that the replacement activity is an “early replacement”" dataDxfId="848"/>
    <tableColumn id="23" xr3:uid="{07E2ED21-2F34-4FD0-89B9-D4E8C639C6C8}" name="Vehicle Disposition/Replacement Process" dataDxfId="847"/>
    <tableColumn id="24" xr3:uid="{A50B6474-3F53-46B3-A90C-0D7458CF3006}" name="If sold or donated, provide the state in which the vehicle is expected to primarily operate (For Vehicles Model Year 2011 and newer; if known, select from dropdown)" dataDxfId="846"/>
    <tableColumn id="25" xr3:uid="{8104A8A7-7C2E-4C45-AD10-A362125741EA}" name="If sold or donated, provide the county in which the vehicle is expected to primarily operate (For Vehicles Model Year 2011 and newer; if known, select from dropdown) " dataDxfId="845"/>
    <tableColumn id="43" xr3:uid="{AA712A93-6F38-46BB-9D6D-85D8A864F089}" name="Provide evidence of appropriate scrappage, sale, or vehicle donation (if applicable)." dataDxfId="844"/>
    <tableColumn id="45" xr3:uid="{98869E28-E736-4058-BD05-1279812DEEFA}" name="Date of Scrappage, Sale, or Donation" dataDxfId="843"/>
    <tableColumn id="26" xr3:uid="{30C110E6-1021-4CDF-90E0-7DF48FBEA598}" name="School District Name _x000a_(if applicable)" dataDxfId="842"/>
    <tableColumn id="27" xr3:uid="{443E5CF3-0FBF-4148-9147-6636C7AEF232}" name="NCES ID _x000a_(if applicable)" dataDxfId="841"/>
    <tableColumn id="28" xr3:uid="{C9F1A0C6-9A5D-483E-9912-143BD53472C5}" name="State_x000a_(select from dropdown)" dataDxfId="840"/>
    <tableColumn id="29" xr3:uid="{A0CF27B7-73F9-4C62-BA52-70415E8F2039}" name="County_x000a_(select from dropdown)" dataDxfId="839"/>
    <tableColumn id="30" xr3:uid="{4EC6B5C6-C639-4F29-A5F7-A85148B277E0}" name=" Percentage of Time operated in County" dataDxfId="838"/>
    <tableColumn id="31" xr3:uid="{F88BAD61-112F-4AEF-B731-2DBB44F05B06}" name="Place of Performance: City" dataDxfId="837"/>
    <tableColumn id="32" xr3:uid="{720D77CE-1C20-49C8-BBCB-AE077A7A70BE}" name="Zip Code" dataDxfId="836"/>
    <tableColumn id="33" xr3:uid="{FBF09AC8-3A30-41C7-923A-0361BA113444}" name="School District Name _x000a_(if applicable)_2" dataDxfId="835"/>
    <tableColumn id="34" xr3:uid="{1889FF01-F874-4F66-9C7B-623A3E29831E}" name="NCES ID _x000a_(if applicable)_2" dataDxfId="834"/>
    <tableColumn id="35" xr3:uid="{812417BA-6036-4F3E-BD31-FE6343B508E7}" name="State_2" dataDxfId="833"/>
    <tableColumn id="36" xr3:uid="{F13A10E1-161A-470E-86C7-FCEC1614F5A2}" name="County_3" dataDxfId="832"/>
    <tableColumn id="37" xr3:uid="{75EB8B12-223D-475D-8A20-6AEC7A7DBC0B}" name=" Percentage of Time operated in County_2" dataDxfId="831"/>
    <tableColumn id="38" xr3:uid="{648A584A-E648-4412-9F47-5EFD6E385748}" name="Place of Performance: City_3" dataDxfId="830"/>
    <tableColumn id="39" xr3:uid="{E86711A0-357B-48EE-9859-52152CE20F69}" name="Zip Code_2" dataDxfId="829"/>
    <tableColumn id="40" xr3:uid="{42A5D44F-6091-48D8-8618-4D9D9D3B5560}" name="Additional Counties where Vehicle Operates" dataDxfId="828"/>
    <tableColumn id="41" xr3:uid="{85AFC482-8D59-43D6-86E4-6DC266C5A152}" name="Percentage of time operated in each Additional County" dataDxfId="827"/>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E8F3A767-6E72-4942-8921-1A74043415A0}" name="Table23_NewReplacementVehicleInformation" displayName="Table23_NewReplacementVehicleInformation" ref="A11:BI312" totalsRowShown="0" headerRowDxfId="826">
  <autoFilter ref="A11:BI312" xr:uid="{E8F3A767-6E72-4942-8921-1A74043415A0}"/>
  <tableColumns count="61">
    <tableColumn id="1" xr3:uid="{6E6DF032-02BB-4A61-A2A7-F5A657EAD366}" name="Vehicle" dataDxfId="825"/>
    <tableColumn id="2" xr3:uid="{FBC7C6D3-7A50-4357-B9BE-6DFC84DACF65}" name="Group Name_x000a_(optional)" dataDxfId="824"/>
    <tableColumn id="3" xr3:uid="{1FC4E527-210A-4BBD-ABC6-093677798DD6}" name="Year of Upgrade Action" dataDxfId="823"/>
    <tableColumn id="4" xr3:uid="{A03F085F-0124-4E77-9128-3F689AFE6F02}" name="New Vehicle Fleet Owner" dataDxfId="822"/>
    <tableColumn id="5" xr3:uid="{3D5F2A63-240D-40CD-B552-E266BBAC0715}" name="New Vehicle Class_x000a_(select from dropdown)" dataDxfId="821"/>
    <tableColumn id="61" xr3:uid="{C296C208-2FF2-4F2E-9F0C-6E4998D4BE15}" name="Vehicle Vocation_x000a_(select from dropdown)" dataDxfId="820"/>
    <tableColumn id="60" xr3:uid="{9B95E015-155E-47A8-A0CA-1D4819B1D055}" name="Vehicle Group Sector_x000a_(select from dropdown)" dataDxfId="819"/>
    <tableColumn id="6" xr3:uid="{A2971351-A056-40E0-8104-39F111293B02}" name="VIN for New Vehicle(s)" dataDxfId="818"/>
    <tableColumn id="7" xr3:uid="{0FD63535-B122-40C8-B210-773007262B2A}" name="New Vehicle Manufacturer" dataDxfId="817"/>
    <tableColumn id="8" xr3:uid="{C1AC8A34-2844-49AE-AD8C-CBCD105FCF88}" name="New Vehicle Model" dataDxfId="816"/>
    <tableColumn id="9" xr3:uid="{AE6A1B0F-A250-4C84-9269-2059B7860B7C}" name="New Vehicle Model Year" dataDxfId="815"/>
    <tableColumn id="10" xr3:uid="{1777D549-D995-4405-A2ED-A7B3F8D9EF15}" name="New Vehicle Family Name" dataDxfId="814"/>
    <tableColumn id="11" xr3:uid="{DFD5B441-9622-4EB9-BCB0-10D9AC913A08}" name="New Vehicle Fuel Type" dataDxfId="813"/>
    <tableColumn id="12" xr3:uid="{18B17BF2-176E-4E54-A59B-D6ABB351B560}" name="New Vehicle GVWR" dataDxfId="812"/>
    <tableColumn id="13" xr3:uid="{02C715E1-9C81-45E4-809A-0BD5B8523D9C}" name="Upgrade Cost per Vehicle" dataDxfId="811"/>
    <tableColumn id="14" xr3:uid="{C478757C-C4CB-4646-B231-0F2BB12CE456}" name="Total Federal Funds Expended Per Vehicle _x000a_($ of Total Cost per Unit)" dataDxfId="810"/>
    <tableColumn id="15" xr3:uid="{16B34002-0EAC-499A-824E-07550E2CE02B}" name="New Vehicle Annual Miles Traveled _x000a_(miles per vehicle)" dataDxfId="809"/>
    <tableColumn id="16" xr3:uid="{17A67610-95AE-4927-B17D-CB9D7B47DC40}" name="New Vehicle Equipped with Auxiliary Heater? _x000a_(Yes/No)" dataDxfId="808"/>
    <tableColumn id="17" xr3:uid="{C9689C98-203A-42AB-9554-6E7B04D46ACB}" name="Auxiliary Heater Type _x000a_(if not applicable, then N/A)" dataDxfId="807"/>
    <tableColumn id="18" xr3:uid="{18300970-2803-467C-B3E6-2179C69ECF0D}" name="Capable of Bidirectional Charging? _x000a_(Yes/No/N/A)" dataDxfId="806"/>
    <tableColumn id="19" xr3:uid="{978295E5-E1F3-43A6-9AD0-D9353133E6D6}" name="Manufacturer of Battery Pack" dataDxfId="805"/>
    <tableColumn id="20" xr3:uid="{628C652E-4D9F-4AC2-9327-1EBDB043F8C1}" name="Number of Battery Packs" dataDxfId="804"/>
    <tableColumn id="21" xr3:uid="{CA5CD579-93C3-4881-B97C-8DDF431F3812}" name="Battery Capacity per Battery Pack _x000a_(kWh)" dataDxfId="803"/>
    <tableColumn id="22" xr3:uid="{26D230F1-7E97-4FB7-8140-C3EC0E526222}" name="Vehicle Total Battery Capacity_x000a_(kWh)" dataDxfId="802">
      <calculatedColumnFormula>IF(V12="", "", V12*W12)</calculatedColumnFormula>
    </tableColumn>
    <tableColumn id="23" xr3:uid="{5F58017D-A5F8-4C72-9BC6-6A8D0955247E}" name="Rated Charging Power _x000a_(kW)" dataDxfId="801"/>
    <tableColumn id="24" xr3:uid="{AAA174B7-47DB-4AAA-85C3-824F57557D1D}" name="Estimated Range in Miles" dataDxfId="800"/>
    <tableColumn id="25" xr3:uid="{19C56CBF-A6DA-4B54-9288-6F22C1FF7684}" name="Manufacturer of Fuel Cell System_x000a_ (if known)" dataDxfId="799"/>
    <tableColumn id="26" xr3:uid="{C4F79E57-32DB-495D-9DBB-03EB20500F5A}" name="Fuel Cell Stack Capacity_x000a_ (kW)" dataDxfId="798"/>
    <tableColumn id="27" xr3:uid="{E829F6A1-2C54-4781-BC40-8D70EAC14DF4}" name="Hydrogen Fuel Tank Capacity_x000a_ (kg)" dataDxfId="797"/>
    <tableColumn id="28" xr3:uid="{5389FDE5-CF5F-48BC-B131-46A33F3411F8}" name="Does the Battery or Fuel Cell Have a Warranty?_x000a_(Yes/No)" dataDxfId="796"/>
    <tableColumn id="29" xr3:uid="{AEC66239-598B-4330-9FE2-198F025D7832}" name="Number of Years Covered by Battery or Fuel Cell System Warranty" dataDxfId="795"/>
    <tableColumn id="30" xr3:uid="{6A83BE70-A9FD-4F40-AAD7-90F3B4C72333}" name="Number of Miles Covered by Battery or Fuel Cell System Warranty" dataDxfId="794"/>
    <tableColumn id="31" xr3:uid="{B366DE58-159E-444C-A2FA-4FAD2448F05D}" name="Total kWh of Battery or Fuel Cell System Discharge Covered by Warranty" dataDxfId="793"/>
    <tableColumn id="32" xr3:uid="{92E5887F-6026-4EE4-91EF-83C6D60DAE8E}" name="Powertrain Warranty Included? _x000a_(Yes/No)" dataDxfId="792"/>
    <tableColumn id="33" xr3:uid="{3A2CCFBA-07E0-4602-944A-9869426815AF}" name="Number of Years Covered by Powertrain Warranty" dataDxfId="791"/>
    <tableColumn id="34" xr3:uid="{5366AFB0-91DD-4349-8579-6946DB8C29C9}" name="Number of Miles Covered by Powertrain Warranty" dataDxfId="790"/>
    <tableColumn id="35" xr3:uid="{6EA81538-4938-42B4-B374-4A2F31C28437}" name="School District Name _x000a_(if applicable)" dataDxfId="789"/>
    <tableColumn id="36" xr3:uid="{7B84D52F-95B9-4A52-8E82-BF03ED5E3FB9}" name="NCES ID _x000a_(if applicable)" dataDxfId="788"/>
    <tableColumn id="37" xr3:uid="{05C5A714-C881-4626-ABB3-D4B2B0092787}" name="State_x000a_(select from dropdown)" dataDxfId="787"/>
    <tableColumn id="38" xr3:uid="{F5CC9514-798A-44E2-9869-57A118380A32}" name="County_x000a_(select from dropdown)" dataDxfId="786"/>
    <tableColumn id="39" xr3:uid="{FC17371E-E090-480B-B055-DC89BE60475C}" name="Percentage of Time operated in County" dataDxfId="785" dataCellStyle="Percent"/>
    <tableColumn id="40" xr3:uid="{6AE6A0EC-56A1-4FD4-AD47-E78F70334E6B}" name="Place of Performance: _x000a_City_2" dataDxfId="784"/>
    <tableColumn id="41" xr3:uid="{950A3089-7567-49A9-8B9F-65ED773C4EC5}" name="Zip Code_3" dataDxfId="783"/>
    <tableColumn id="42" xr3:uid="{0FBEAD7A-4642-4992-A3E4-7ED3C0F703DA}" name="School District Name _x000a_(if applicable)_2" dataDxfId="782"/>
    <tableColumn id="43" xr3:uid="{4E35BDF6-F19F-4F84-A4BC-756885EAD52E}" name="NCES ID _x000a_(if applicable)_2" dataDxfId="781"/>
    <tableColumn id="44" xr3:uid="{AE1AE893-AD13-44E6-A909-4BE082E07F59}" name="State_x000a_(select from dropdown)_2" dataDxfId="780"/>
    <tableColumn id="45" xr3:uid="{9C813FF7-E8A5-4D8A-8AFC-6C7E0C4D4C94}" name="County_x000a_(select from dropdown)_2" dataDxfId="779"/>
    <tableColumn id="46" xr3:uid="{A9EE2034-585B-4C8B-A4A6-F27996965620}" name="Percentage of Time operated in County_2" dataDxfId="778" dataCellStyle="Percent"/>
    <tableColumn id="47" xr3:uid="{EC707C07-D677-42A0-AC8E-9B003EAB69A4}" name="Place of Performance: City_2" dataDxfId="777"/>
    <tableColumn id="48" xr3:uid="{9D463362-C44C-454C-8A42-BDED5B75F41A}" name="Zip Code_2" dataDxfId="776"/>
    <tableColumn id="49" xr3:uid="{EC801AEA-E1D7-4F95-A6FA-43919B9D7E5C}" name="Additional Counties where Vehicle Operates" dataDxfId="775"/>
    <tableColumn id="50" xr3:uid="{BF371460-6B72-4EB4-B8D6-B499DF5B7004}" name="Percentage of Time operated in each Additional County" dataDxfId="774"/>
    <tableColumn id="51" xr3:uid="{C57EE527-213E-46B9-95D3-CEE92C459C33}" name="Is the vehicle/equipment equipped with Telematics? (Yes/No/Not Sure)" dataDxfId="773"/>
    <tableColumn id="54" xr3:uid="{8855D0EC-7ED8-45E0-A2B1-49C3CC16FCD3}" name="If Yes, Fleet Primary Point of Contact_x000a_(name and email)" dataDxfId="772"/>
    <tableColumn id="56" xr3:uid="{3F1A57ED-9737-4DC9-89C9-BB8EB84A5067}" name="Can EPA or its partners contact this fleet about participating in research opportunities to provide vehicle or infrastructure data that could inform future transportation work?_x000a_(Yes/No)" dataDxfId="771"/>
    <tableColumn id="55" xr3:uid="{47A1D3A2-4091-4179-A249-DEC770B3E231}" name="Publicly or Privately Owned_x000a_(select from dropdown)" dataDxfId="770"/>
    <tableColumn id="53" xr3:uid="{CF4CD601-5543-446B-AC04-FF3FFA1AFDB6}" name="Does the vehicle serve a public function?" dataDxfId="769"/>
    <tableColumn id="52" xr3:uid="{247E6A4F-C3B3-4C7D-9AE1-B6F804D0C711}" name="Is the vehicle subject to BABA?" dataDxfId="768"/>
    <tableColumn id="58" xr3:uid="{3960B062-348F-4118-91FB-E23D8BFF0B29}" name="Is the vehicle BABA Compliant?"/>
    <tableColumn id="59" xr3:uid="{A282DB7B-D6FD-4372-8FBA-2E345E738339}" name="Is a waiver being used to fulfill BABA compliance for the vehicle?"/>
    <tableColumn id="57" xr3:uid="{5567407E-4AB5-41BE-9F48-C56346FDE2B9}" name="If ''Yes - Other EPA Waiver', explain" dataDxfId="767"/>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267A14-A347-4F64-AA18-A35A9D16AB46}" name="Table24_EVSE" displayName="Table24_EVSE" ref="A13:KK44" totalsRowShown="0" headerRowDxfId="766" dataDxfId="765" tableBorderDxfId="764">
  <autoFilter ref="A13:KK44" xr:uid="{C1267A14-A347-4F64-AA18-A35A9D16AB46}"/>
  <tableColumns count="297">
    <tableColumn id="1" xr3:uid="{E3253AF6-3851-4339-9496-332DE15EE3BF}" name=" " dataDxfId="763"/>
    <tableColumn id="2" xr3:uid="{A5082AB4-DCFA-48F3-93C9-2FE02F5AC3C7}" name="Type of Charger" dataDxfId="762"/>
    <tableColumn id="3" xr3:uid="{2CBC00A3-410F-4B5B-BB80-45A0C9EC5F7F}" name="If Level 2, is it ENERGY STAR certified" dataDxfId="761"/>
    <tableColumn id="4" xr3:uid="{DDB12A0A-AE9F-4017-B451-6CD60F63DD5E}" name="EVSE Manufacturer" dataDxfId="760"/>
    <tableColumn id="5" xr3:uid="{CCD159A1-E7E9-4148-9353-B158E149BF8B}" name="EVSE Model" dataDxfId="759"/>
    <tableColumn id="6" xr3:uid="{9FCD7E40-56A9-4B3B-99AF-4D747ED05996}" name="EVSE Manufacture Year" dataDxfId="758"/>
    <tableColumn id="7" xr3:uid="{81BD5324-F3F3-4968-A251-1882EBD6D07C}" name="EVSE Maximum Output Power_x000a_(kW)" dataDxfId="757"/>
    <tableColumn id="8" xr3:uid="{2EAD5E7C-6D1F-4C50-88D3-147842EA9A1B}" name="Number of Plugs per EVSE unit" dataDxfId="756"/>
    <tableColumn id="9" xr3:uid="{8F20B1D7-C63B-4F6E-88B1-D142661AB8B0}" name="Is the EVSE Capable of Bidirectional Charging?" dataDxfId="755"/>
    <tableColumn id="10" xr3:uid="{D7DD117B-F882-4E3A-ACD3-003E111C7090}" name="Will the Vehicle and EVSE be Used for Vehicle to Grid (V2G)?" dataDxfId="754"/>
    <tableColumn id="11" xr3:uid="{838C61C4-1136-46C6-9B7E-14A8A5025FF5}" name="Number of EVSE Units" dataDxfId="753"/>
    <tableColumn id="12" xr3:uid="{71575C94-FA4B-47BB-BA43-0E19E4317D34}" name="EVSE Equipment Cost only Per Unit" dataDxfId="752"/>
    <tableColumn id="13" xr3:uid="{6ED11218-1B2F-45C1-98F5-4875B538AA57}" name="Are Applicant Funds being used to purchase EVSE equipment? _x000a_(Yes/No)" dataDxfId="751"/>
    <tableColumn id="15" xr3:uid="{ABE2A2E5-981B-4C64-9A17-6FCFFA0FBBAC}" name="If yes, list the amount in dollars of Applicant Funds used to purchase EVSE equipment" dataDxfId="750"/>
    <tableColumn id="19" xr3:uid="{1EC99059-4354-4A5E-A1A9-5B300B35BE4E}" name=" Total EPA Funds Expended Per EVSE Unit" dataDxfId="749"/>
    <tableColumn id="20" xr3:uid="{1A0E32E3-1276-4B11-94D5-5D7B5049C0DF}" name="Total EPA Funds Expended for EVSE" dataDxfId="748">
      <calculatedColumnFormula>K14*O14</calculatedColumnFormula>
    </tableColumn>
    <tableColumn id="22" xr3:uid="{B6313B18-5C35-4C3E-9EB1-BB019B78EA0C}" name="Date of EVSE Manufacture_x000a_(mm/dd/yyyy)" dataDxfId="747"/>
    <tableColumn id="23" xr3:uid="{00BDDFA8-04F4-463B-A5C9-4712C986EFE7}" name="Date of EVSE Installation (mm/dd/yyyy)" dataDxfId="746"/>
    <tableColumn id="24" xr3:uid="{4B7C0D84-B91C-48DD-BA6D-CEF5F14E157E}" name="Date EVSE Operational_x000a_(mm/dd/yyyy)" dataDxfId="745"/>
    <tableColumn id="25" xr3:uid="{563701A5-46DE-4D99-B3C0-CA2C328C9134}" name="State_x000a_(Select from dropdown)" dataDxfId="744"/>
    <tableColumn id="26" xr3:uid="{5CA0E1A9-B468-41E9-8F7E-70D03B136FFE}" name=" County_x000a_(Select from dropdown)" dataDxfId="743"/>
    <tableColumn id="27" xr3:uid="{754E3A46-280D-4E88-9482-276C97904FF5}" name=" City" dataDxfId="742"/>
    <tableColumn id="28" xr3:uid="{FC353958-5771-4841-9DFC-7A00959F1529}" name=" Zip Code" dataDxfId="741"/>
    <tableColumn id="29" xr3:uid="{0B9DC7A9-2FBE-4226-8316-0572717D500C}" name="Street Address" dataDxfId="740"/>
    <tableColumn id="30" xr3:uid="{EA1452B7-A676-4D46-BA33-A669D471BD0A}" name="Who owns the charger?" dataDxfId="739"/>
    <tableColumn id="31" xr3:uid="{D62D2640-D3AB-4621-A088-80E0E9A25FCB}" name="Anticipated User(s) of the Charger" dataDxfId="738"/>
    <tableColumn id="32" xr3:uid="{86768DB5-3CC8-4B86-86E8-7DB994FA47D9}" name="If serving school districts, does the EVSE serve multiple school districts within this project?" dataDxfId="737"/>
    <tableColumn id="33" xr3:uid="{C652E65B-BA67-4209-A714-72AB04B0998E}" name="Name of the School District(s) the EVSE will serve_x000a_ (if applicable; use a colon between school districts)" dataDxfId="736"/>
    <tableColumn id="34" xr3:uid="{6440B114-5A96-4A55-A10A-6F6272859DDB}" name="NCES ID of School District that the EVSE will serve _x000a_(if applicable; use a colon between school districts)" dataDxfId="735"/>
    <tableColumn id="35" xr3:uid="{50E930F2-915D-4D45-9026-A71DA4977A80}" name="Name of Charge Management Service Provider _x000a_(if not applicable, enter &quot;N/A&quot;)" dataDxfId="734"/>
    <tableColumn id="36" xr3:uid="{F7A61209-B1F8-4FC0-8708-931676D77880}" name="Does the Infrastructure Equipment Cost Include Charge Management Service?_x000a_(Yes/No)" dataDxfId="733"/>
    <tableColumn id="37" xr3:uid="{FBADE008-76EF-4DF2-AA01-7F152EB37BD6}" name="If Charge Management Service not included in cost, but is acquired, what is the cost and frequency of charges?" dataDxfId="732"/>
    <tableColumn id="38" xr3:uid="{F600E686-1258-4B6F-8793-4B722178A3DF}" name="Total Funds Expended for EVSE Installation" dataDxfId="731"/>
    <tableColumn id="40" xr3:uid="{4656830F-EB21-4B34-BE1E-DAE3CAEB0B14}" name="Are Applicant Funds being used for EVSE installation costs_x000a_(Yes/No)" dataDxfId="730"/>
    <tableColumn id="41" xr3:uid="{E702E237-9C2F-4E5A-AEFC-FEA541435E66}" name="If yes, list the amount in dollars of Applicant Funds used for EVSE installation costs" dataDxfId="729"/>
    <tableColumn id="45" xr3:uid="{1D9C662D-66AB-4F97-B56C-3C6AD94C19F7}" name="Total EPA Funds Expended for EVSE Installation Costs" dataDxfId="728"/>
    <tableColumn id="47" xr3:uid="{04A2D9D2-6E2D-4B4A-AEB8-C4B9ED729620}" name="Does the Infrastructure Equipment Cost Include Installation?" dataDxfId="727"/>
    <tableColumn id="48" xr3:uid="{E353BB2D-ED20-40C6-8EC2-5F451C5D496A}" name="Description of Installation Work" dataDxfId="726"/>
    <tableColumn id="49" xr3:uid="{DEF160F4-8501-4AD3-B6A2-741D1C8E01D9}" name="Installation Work Performed By" dataDxfId="725"/>
    <tableColumn id="50" xr3:uid="{B9FFBBDE-D7D7-4DED-8A30-ACF77ADFFECD}" name="Installation was conducted by an individual who meets the infrastructure electrician requirements as outlined in the program guidance?" dataDxfId="724"/>
    <tableColumn id="51" xr3:uid="{39CC7307-0B64-4E29-A346-45DC947F508A}" name="Is the infrastructure subject to BABA?" dataDxfId="723">
      <calculatedColumnFormula>IF(P14+AG14&gt;0,"Yes","No")</calculatedColumnFormula>
    </tableColumn>
    <tableColumn id="52" xr3:uid="{D24B0777-9D35-41BB-A07C-BBFBFDA41897}" name="Is this infrastructure BABA Compliant?_x000a_(Select Options)" dataDxfId="722"/>
    <tableColumn id="53" xr3:uid="{263AF8C8-A8B7-40A3-993B-49913B51E457}" name="Is a waiver being used to fulfill BABA compliance for the Infrastructure Project " dataDxfId="721"/>
    <tableColumn id="308" xr3:uid="{8836AEC5-542E-4C49-8361-E7A3DBF3835E}" name="If 'Yes - Other EPA Waiver' selected, explain" dataDxfId="720"/>
    <tableColumn id="54" xr3:uid="{31494587-BD13-477A-A13D-D59CFE70699D}" name="Total EPA Funds Expended on EVSE Equipment and Installation" dataDxfId="719">
      <calculatedColumnFormula>P14+AJ14</calculatedColumnFormula>
    </tableColumn>
    <tableColumn id="56" xr3:uid="{8026C264-0812-48E0-AE06-D15F88D3504B}" name="Can EPA or its partners contact this fleet about participating in research opportunities to provide EVSE data that could inform future transportation work?_x000a_(Yes/No)" dataDxfId="718"/>
    <tableColumn id="57" xr3:uid="{24AE87D9-4FBB-419E-A46F-8126A2112955}" name="If Yes, Charge Management Service Primary Point of contact _x000a_(name and email)" dataDxfId="717"/>
    <tableColumn id="58" xr3:uid="{A5047E94-251E-458A-ABC3-0C52270A5CAF}" name="Serial Number: Unit 1" dataDxfId="716"/>
    <tableColumn id="59" xr3:uid="{54833BB1-4DDB-4350-BD59-8ACB6322864C}" name="Serial Number: Unit 2" dataDxfId="715"/>
    <tableColumn id="60" xr3:uid="{E3B8820E-5CB0-4474-A1C1-C91EBD0B9994}" name="Serial Number: Unit 3" dataDxfId="714"/>
    <tableColumn id="61" xr3:uid="{4DC44762-DB10-460C-AC1F-122644A57956}" name="Serial Number: Unit 4" dataDxfId="713"/>
    <tableColumn id="62" xr3:uid="{95E0CB50-E749-47EA-A4E3-9BFA7A0D738C}" name="Serial Number: Unit 5" dataDxfId="712"/>
    <tableColumn id="63" xr3:uid="{C3340E09-268A-4E13-BC68-468782B017AD}" name="Serial Number: Unit 6" dataDxfId="711"/>
    <tableColumn id="64" xr3:uid="{099B3671-A5B0-476F-B7C0-30101BF9E5A0}" name="Serial Number: Unit 7" dataDxfId="710"/>
    <tableColumn id="65" xr3:uid="{07DFC2C6-36AD-4474-B574-CEF69B44B3C5}" name="Serial Number: Unit 8" dataDxfId="709"/>
    <tableColumn id="66" xr3:uid="{EE417560-6385-4700-B985-D9A246948DFB}" name="Serial Number: Unit 9" dataDxfId="708"/>
    <tableColumn id="67" xr3:uid="{6C339109-0995-41AD-9AD1-73659B03F6C7}" name="Serial Number: Unit 10" dataDxfId="707"/>
    <tableColumn id="68" xr3:uid="{F303BC72-E1FE-4EE2-B6DA-A88DCB878D91}" name="Serial Number: Unit 11" dataDxfId="706"/>
    <tableColumn id="69" xr3:uid="{241CCB89-6CF8-4C6D-AC73-CB1427AC0A7D}" name="Serial Number: Unit 12" dataDxfId="705"/>
    <tableColumn id="70" xr3:uid="{86CFA81F-04E9-4F5C-A4E1-1F4248DBC895}" name="Serial Number: Unit 13" dataDxfId="704"/>
    <tableColumn id="71" xr3:uid="{E1C2D9C8-2D98-40E0-A747-1BE8FCA09EF1}" name="Serial Number: Unit 14" dataDxfId="703"/>
    <tableColumn id="72" xr3:uid="{EED3D6A0-877A-4AC2-A9F3-838C71DDE5DB}" name="Serial Number: Unit 15" dataDxfId="702"/>
    <tableColumn id="73" xr3:uid="{5A3904DC-24EE-4FAB-B482-E2D78DD2B86A}" name="Serial Number: Unit 16" dataDxfId="701"/>
    <tableColumn id="74" xr3:uid="{DB35737A-2188-4C29-9A84-45C59A18ABC6}" name="Serial Number: Unit 17" dataDxfId="700"/>
    <tableColumn id="75" xr3:uid="{524661ED-E4BC-45A0-9941-96917EF69148}" name="Serial Number: Unit 18" dataDxfId="699"/>
    <tableColumn id="76" xr3:uid="{FAE63CDC-58EE-4F07-BEC3-6DDCFA8A03E6}" name="Serial Number: Unit 19" dataDxfId="698"/>
    <tableColumn id="77" xr3:uid="{C67CA1F0-DAFC-4A5B-A324-BB1B330E55CC}" name="Serial Number: Unit 20" dataDxfId="697"/>
    <tableColumn id="78" xr3:uid="{6B27ACCC-C27E-4F3F-A882-32FDD1742AD2}" name="Serial Number: Unit 21" dataDxfId="696"/>
    <tableColumn id="79" xr3:uid="{A291F94B-522C-459F-971B-733CC44D516A}" name="Serial Number: Unit 22" dataDxfId="695"/>
    <tableColumn id="80" xr3:uid="{ED9AAFE3-56AD-4364-A8F0-5D9C6D353F72}" name="Serial Number: Unit 23" dataDxfId="694"/>
    <tableColumn id="81" xr3:uid="{1616D5EF-29F5-4118-AE89-21AAF8ACAEBF}" name="Serial Number: Unit 24" dataDxfId="693"/>
    <tableColumn id="82" xr3:uid="{AAF09595-F7A0-40D2-977A-814989B56148}" name="Serial Number: Unit 25" dataDxfId="692"/>
    <tableColumn id="83" xr3:uid="{A444DADA-AC18-4FE2-9F0D-EB37E4C8486C}" name="Serial Number: Unit 26" dataDxfId="691"/>
    <tableColumn id="84" xr3:uid="{65AB0F53-CEB5-45DC-85FA-67CE0F6165A6}" name="Serial Number: Unit 27" dataDxfId="690"/>
    <tableColumn id="85" xr3:uid="{F518EE84-FC78-4D9F-9764-B199D24F2E00}" name="Serial Number: Unit 28" dataDxfId="689"/>
    <tableColumn id="86" xr3:uid="{60952128-1F6F-418C-BF4F-D94114B442A7}" name="Serial Number: Unit 29" dataDxfId="688"/>
    <tableColumn id="87" xr3:uid="{4EDDE092-673F-4D04-99EC-9D4D034FEA03}" name="Serial Number: Unit 30" dataDxfId="687"/>
    <tableColumn id="88" xr3:uid="{3D976B68-516D-4F25-BBE2-56A7555DA792}" name="Serial Number: Unit 31" dataDxfId="686"/>
    <tableColumn id="89" xr3:uid="{DBF8E3FF-75BB-435D-AAC0-FE4A7E826C27}" name="Serial Number: Unit 32" dataDxfId="685"/>
    <tableColumn id="90" xr3:uid="{2C4630C9-5D91-4560-8129-137739462ED0}" name="Serial Number: Unit 33" dataDxfId="684"/>
    <tableColumn id="91" xr3:uid="{DC2CF39F-52CD-49D3-8A2C-B1597B596338}" name="Serial Number: Unit 34" dataDxfId="683"/>
    <tableColumn id="92" xr3:uid="{D75946F0-8F17-48D5-A0D6-B2C3F9746D9A}" name="Serial Number: Unit 35" dataDxfId="682"/>
    <tableColumn id="93" xr3:uid="{F4787572-49D8-4630-A7C9-4C5A86D3C023}" name="Serial Number: Unit 36" dataDxfId="681"/>
    <tableColumn id="94" xr3:uid="{9A0D8D29-97CF-4622-9CFF-6882A17E5BC9}" name="Serial Number: Unit 37" dataDxfId="680"/>
    <tableColumn id="95" xr3:uid="{2C9E6E57-872E-4DB8-8C68-F14E093BE204}" name="Serial Number: Unit 38" dataDxfId="679"/>
    <tableColumn id="96" xr3:uid="{1CDFA176-0B82-4C1E-AF49-459CDF69EB75}" name="Serial Number: Unit 39" dataDxfId="678"/>
    <tableColumn id="97" xr3:uid="{349EF8F2-BE5F-4D68-A58C-27F98C59E4CD}" name="Serial Number: Unit 40" dataDxfId="677"/>
    <tableColumn id="98" xr3:uid="{0A25623A-459B-44D8-9BD7-A331596EE8E7}" name="Serial Number: Unit 41" dataDxfId="676"/>
    <tableColumn id="99" xr3:uid="{5FC59603-8D91-45D6-A5BD-77DF9E3453D0}" name="Serial Number: Unit 42" dataDxfId="675"/>
    <tableColumn id="100" xr3:uid="{B62D6CC0-55FF-46BF-BF10-1D882ECAF280}" name="Serial Number: Unit 43" dataDxfId="674"/>
    <tableColumn id="101" xr3:uid="{C9A936CB-170B-42FD-98BB-F62F73509108}" name="Serial Number: Unit 44" dataDxfId="673"/>
    <tableColumn id="102" xr3:uid="{9582036D-9B90-4224-A3A0-E2AB031E85C7}" name="Serial Number: Unit 45" dataDxfId="672"/>
    <tableColumn id="103" xr3:uid="{3AF891A9-AF42-4F9C-9552-63DE1E36E258}" name="Serial Number: Unit 46" dataDxfId="671"/>
    <tableColumn id="104" xr3:uid="{CA2B392A-C279-492D-9183-B3D6E2D7FD2C}" name="Serial Number: Unit 47" dataDxfId="670"/>
    <tableColumn id="105" xr3:uid="{88248866-B37D-4FA6-B2B6-1809AA599568}" name="Serial Number: Unit 48" dataDxfId="669"/>
    <tableColumn id="106" xr3:uid="{5F2FB659-74F7-491A-8608-0B4E79023FB7}" name="Serial Number: Unit 49" dataDxfId="668"/>
    <tableColumn id="107" xr3:uid="{2DD2AF8F-74ED-4D3F-82BE-088FCCD28684}" name="Serial Number: Unit 50" dataDxfId="667"/>
    <tableColumn id="108" xr3:uid="{0B29EC06-B534-4456-80BC-1F3B3481BB7F}" name="Serial Number: Unit 51" dataDxfId="666"/>
    <tableColumn id="109" xr3:uid="{CC44F6F9-80EA-41C4-A3F6-91C03D67CEF3}" name="Serial Number: Unit 52" dataDxfId="665"/>
    <tableColumn id="110" xr3:uid="{471A1B17-92FE-45A9-A2DA-929C0A7D4AAC}" name="Serial Number: Unit 53" dataDxfId="664"/>
    <tableColumn id="111" xr3:uid="{E0E0D271-972A-4990-A9DA-A078F197B069}" name="Serial Number: Unit 54" dataDxfId="663"/>
    <tableColumn id="112" xr3:uid="{C1B5832E-7066-41EB-A618-CEDB637DFC0E}" name="Serial Number: Unit 55" dataDxfId="662"/>
    <tableColumn id="113" xr3:uid="{19DE70E4-4848-42E0-951D-110E4550CBE3}" name="Serial Number: Unit 56" dataDxfId="661"/>
    <tableColumn id="114" xr3:uid="{91F5757C-BA3A-4C24-AB6D-61D4D406A400}" name="Serial Number: Unit 57" dataDxfId="660"/>
    <tableColumn id="115" xr3:uid="{CAAC7247-4F05-4046-81E5-BD7BD4D20B9B}" name="Serial Number: Unit 58" dataDxfId="659"/>
    <tableColumn id="116" xr3:uid="{3A152839-F73D-4F87-BEEE-42AC1EE271C7}" name="Serial Number: Unit 59" dataDxfId="658"/>
    <tableColumn id="117" xr3:uid="{45C88F81-D468-4EAC-B109-E0C75AD6BF9F}" name="Serial Number: Unit 60" dataDxfId="657"/>
    <tableColumn id="118" xr3:uid="{2F4B7BF3-5014-42DF-910E-123A95F0F809}" name="Serial Number: Unit 61" dataDxfId="656"/>
    <tableColumn id="119" xr3:uid="{4EAF5362-B4BF-4FC5-8178-5C8CDFF3F700}" name="Serial Number: Unit 62" dataDxfId="655"/>
    <tableColumn id="120" xr3:uid="{7FB86928-BD37-408D-B01D-99BB9225E8FD}" name="Serial Number: Unit 63" dataDxfId="654"/>
    <tableColumn id="121" xr3:uid="{AFCF0270-3C5C-4DF8-96E7-2480259A7EE9}" name="Serial Number: Unit 64" dataDxfId="653"/>
    <tableColumn id="122" xr3:uid="{54A8CDD9-8B21-44EE-AD31-4A54F5E5A724}" name="Serial Number: Unit 65" dataDxfId="652"/>
    <tableColumn id="123" xr3:uid="{5AB0453D-C3B4-4F3B-B980-31B41B95D7FA}" name="Serial Number: Unit 66" dataDxfId="651"/>
    <tableColumn id="124" xr3:uid="{1D402EEC-BFD5-4508-B380-C87F42627545}" name="Serial Number: Unit 67" dataDxfId="650"/>
    <tableColumn id="125" xr3:uid="{66909103-8B71-45BD-808D-B8B007E5FCDA}" name="Serial Number: Unit 68" dataDxfId="649"/>
    <tableColumn id="126" xr3:uid="{C40963CD-2409-4651-96CD-B631FE970272}" name="Serial Number: Unit 69" dataDxfId="648"/>
    <tableColumn id="127" xr3:uid="{3BDA74A2-9BE8-4FB9-9B9A-BD1752C8AE42}" name="Serial Number: Unit 70" dataDxfId="647"/>
    <tableColumn id="128" xr3:uid="{F7949623-C58D-4B13-B239-267998E8381A}" name="Serial Number: Unit 71" dataDxfId="646"/>
    <tableColumn id="129" xr3:uid="{3C3A7C1B-2A6D-48A9-9F6A-9ED95373E563}" name="Serial Number: Unit 72" dataDxfId="645"/>
    <tableColumn id="130" xr3:uid="{9917C24E-7BE8-4B8F-8F19-26B13B018D5D}" name="Serial Number: Unit 73" dataDxfId="644"/>
    <tableColumn id="131" xr3:uid="{297D40FC-49B9-496E-BD7B-224097E5DDC8}" name="Serial Number: Unit 74" dataDxfId="643"/>
    <tableColumn id="132" xr3:uid="{17664850-8972-479C-A055-A00B8E5E2C16}" name="Serial Number: Unit 75" dataDxfId="642"/>
    <tableColumn id="133" xr3:uid="{4FC2497D-8038-4806-A524-F8F2897E4780}" name="Serial Number: Unit 76" dataDxfId="641"/>
    <tableColumn id="134" xr3:uid="{D3B620EB-982D-44E9-A2E7-5C888F89C431}" name="Serial Number: Unit 77" dataDxfId="640"/>
    <tableColumn id="135" xr3:uid="{0C4B8E48-7DD2-4BB2-BA35-3706F9A9DA90}" name="Serial Number: Unit 78" dataDxfId="639"/>
    <tableColumn id="136" xr3:uid="{69BE8008-3681-440F-8B7F-EFE5E241D56C}" name="Serial Number: Unit 79" dataDxfId="638"/>
    <tableColumn id="137" xr3:uid="{3CD87EF1-7235-4713-8E1E-CB505A2BCC37}" name="Serial Number: Unit 80" dataDxfId="637"/>
    <tableColumn id="138" xr3:uid="{37AC96DA-1504-4D02-A370-B1522A269586}" name="Serial Number: Unit 81" dataDxfId="636"/>
    <tableColumn id="139" xr3:uid="{2421C3BA-69FD-4D04-A1FE-E66A73797BE7}" name="Serial Number: Unit 82" dataDxfId="635"/>
    <tableColumn id="140" xr3:uid="{5F58710F-042C-45D4-AA86-155A3BD46D8C}" name="Serial Number: Unit 83" dataDxfId="634"/>
    <tableColumn id="141" xr3:uid="{E6944D4A-E5B9-4ED1-8421-074E1DCEA3FC}" name="Serial Number: Unit 84" dataDxfId="633"/>
    <tableColumn id="142" xr3:uid="{07F4683C-5E50-45F2-A5C9-E2BFA9E0BA79}" name="Serial Number: Unit 85" dataDxfId="632"/>
    <tableColumn id="143" xr3:uid="{426D3C22-4B18-4FD5-9DE9-F3D84F8B2D22}" name="Serial Number: Unit 86" dataDxfId="631"/>
    <tableColumn id="144" xr3:uid="{2AFD68FC-64C5-4E59-A6A8-9AB6F07F8724}" name="Serial Number: Unit 87" dataDxfId="630"/>
    <tableColumn id="145" xr3:uid="{FB3AC943-05CB-4779-8B54-4FA120C16992}" name="Serial Number: Unit 88" dataDxfId="629"/>
    <tableColumn id="146" xr3:uid="{A20DAA15-36CB-4CE9-A222-6AEF2FEF75E6}" name="Serial Number: Unit 89" dataDxfId="628"/>
    <tableColumn id="147" xr3:uid="{E66584E4-D5BF-40BA-A7DA-EF61404DA967}" name="Serial Number: Unit 90" dataDxfId="627"/>
    <tableColumn id="148" xr3:uid="{B574B279-9289-46B3-80CC-F8274E0353A9}" name="Serial Number: Unit 91" dataDxfId="626"/>
    <tableColumn id="149" xr3:uid="{FEDEC885-35C7-479C-9A1D-F22F7D028A37}" name="Serial Number: Unit 92" dataDxfId="625"/>
    <tableColumn id="150" xr3:uid="{90546290-5C84-4808-B87A-C039215414CE}" name="Serial Number: Unit 93" dataDxfId="624"/>
    <tableColumn id="151" xr3:uid="{FD515919-1676-48C4-B72E-2AC0D25E3297}" name="Serial Number: Unit 94" dataDxfId="623"/>
    <tableColumn id="152" xr3:uid="{DB4192AC-9F4D-4688-904D-52923E687337}" name="Serial Number: Unit 95" dataDxfId="622"/>
    <tableColumn id="153" xr3:uid="{0CE1CE12-908B-4F3C-B152-9F29DC7892D8}" name="Serial Number: Unit 96" dataDxfId="621"/>
    <tableColumn id="154" xr3:uid="{CA22D97E-69F6-45FB-914B-1C41E5324540}" name="Serial Number: Unit 97" dataDxfId="620"/>
    <tableColumn id="155" xr3:uid="{10EC88C9-FA97-4C54-9D6F-524F3BF8C227}" name="Serial Number: Unit 98" dataDxfId="619"/>
    <tableColumn id="156" xr3:uid="{92E21918-A8FF-40ED-8566-EAC6D94091E7}" name="Serial Number: Unit 99" dataDxfId="618"/>
    <tableColumn id="157" xr3:uid="{DF903D30-AFE4-4BC8-93E7-387FC95429EA}" name="Serial Number: Unit 100" dataDxfId="617"/>
    <tableColumn id="158" xr3:uid="{E07DE961-4355-4EC8-8D07-97A8F2AFA998}" name="Serial Number: Unit 101" dataDxfId="616"/>
    <tableColumn id="159" xr3:uid="{855A17EE-E210-4FE5-9EA2-05E89B522AA7}" name="Serial Number: Unit 102" dataDxfId="615"/>
    <tableColumn id="160" xr3:uid="{5CFA0E3E-EB01-44A7-B7A1-F03D89FDE30B}" name="Serial Number: Unit 103" dataDxfId="614"/>
    <tableColumn id="161" xr3:uid="{4C127979-4C0B-4065-B6A7-ADB845043714}" name="Serial Number: Unit 104" dataDxfId="613"/>
    <tableColumn id="162" xr3:uid="{82748974-0B8B-40D7-96C3-F75D404D15D0}" name="Serial Number: Unit 105" dataDxfId="612"/>
    <tableColumn id="163" xr3:uid="{A11E767D-0987-40AB-8334-84DED8590DBE}" name="Serial Number: Unit 106" dataDxfId="611"/>
    <tableColumn id="164" xr3:uid="{3F4D51DD-82DF-408D-94C3-485113066330}" name="Serial Number: Unit 107" dataDxfId="610"/>
    <tableColumn id="165" xr3:uid="{5E5FE062-3316-4451-82EA-884E5FBD1308}" name="Serial Number: Unit 108" dataDxfId="609"/>
    <tableColumn id="166" xr3:uid="{790F144C-7E6D-4C17-9F49-A503C72D0EFC}" name="Serial Number: Unit 109" dataDxfId="608"/>
    <tableColumn id="167" xr3:uid="{E5635623-609F-42AC-A66C-8119A525B32C}" name="Serial Number: Unit 110" dataDxfId="607"/>
    <tableColumn id="168" xr3:uid="{AC325849-3AC3-41FC-BB3C-FD89CEF892CB}" name="Serial Number: Unit 111" dataDxfId="606"/>
    <tableColumn id="169" xr3:uid="{AC339BE8-01A1-48B8-81D5-6345D60BCFA7}" name="Serial Number: Unit 112" dataDxfId="605"/>
    <tableColumn id="170" xr3:uid="{AA26A1DD-8C0A-4E03-B3CA-B4E2A8689AD9}" name="Serial Number: Unit 113" dataDxfId="604"/>
    <tableColumn id="171" xr3:uid="{91727976-EE57-4D8A-8C29-CE4C586EF3FB}" name="Serial Number: Unit 114" dataDxfId="603"/>
    <tableColumn id="172" xr3:uid="{F416B2D8-A85F-41F6-9504-6D40569490B1}" name="Serial Number: Unit 115" dataDxfId="602"/>
    <tableColumn id="173" xr3:uid="{5C07E5A1-61AF-4A02-B968-837868BACB8E}" name="Serial Number: Unit 116" dataDxfId="601"/>
    <tableColumn id="174" xr3:uid="{0856867E-E5B2-4F07-8B26-C5DB6856D922}" name="Serial Number: Unit 117" dataDxfId="600"/>
    <tableColumn id="175" xr3:uid="{4600E13F-819F-4C3E-8E93-D162B5FF4677}" name="Serial Number: Unit 118" dataDxfId="599"/>
    <tableColumn id="176" xr3:uid="{80D92D76-2B2D-4AD5-9BBA-402F47BFACED}" name="Serial Number: Unit 119" dataDxfId="598"/>
    <tableColumn id="177" xr3:uid="{60DEE302-BFFB-4CC5-8D49-DA69516EE13B}" name="Serial Number: Unit 120" dataDxfId="597"/>
    <tableColumn id="178" xr3:uid="{17C2926D-D305-4FF1-8489-F129F33A3419}" name="Serial Number: Unit 121" dataDxfId="596"/>
    <tableColumn id="179" xr3:uid="{7C601273-9CEB-4301-982D-4E288181B956}" name="Serial Number: Unit 122" dataDxfId="595"/>
    <tableColumn id="180" xr3:uid="{0D0E800F-BB9A-4E7A-B8D7-D041F326C8B7}" name="Serial Number: Unit 123" dataDxfId="594"/>
    <tableColumn id="181" xr3:uid="{4C92B210-B226-4659-BD20-10488DBE2F37}" name="Serial Number: Unit 124" dataDxfId="593"/>
    <tableColumn id="182" xr3:uid="{47ABFA25-918F-41F6-B0EB-2A13B1E52020}" name="Serial Number: Unit 125" dataDxfId="592"/>
    <tableColumn id="183" xr3:uid="{847E305C-5D93-426C-B8E1-AAE65249787A}" name="Serial Number: Unit 126" dataDxfId="591"/>
    <tableColumn id="184" xr3:uid="{C4EB2023-0FEA-4922-81FC-A117AC634D38}" name="Serial Number: Unit 127" dataDxfId="590"/>
    <tableColumn id="185" xr3:uid="{321D5F05-BBCC-43D2-9825-01A170A503A7}" name="Serial Number: Unit 128" dataDxfId="589"/>
    <tableColumn id="186" xr3:uid="{78BA8D26-AF7A-4B52-999C-554BE0D1D3F9}" name="Serial Number: Unit 129" dataDxfId="588"/>
    <tableColumn id="187" xr3:uid="{FDCB0137-D766-4CA7-A3D3-B0CA22E12C60}" name="Serial Number: Unit 130" dataDxfId="587"/>
    <tableColumn id="188" xr3:uid="{C9ABC800-37BB-455B-87E2-E71FD5DBC981}" name="Serial Number: Unit 131" dataDxfId="586"/>
    <tableColumn id="189" xr3:uid="{564CD2EF-4FB4-424F-BBB9-F046722FA28E}" name="Serial Number: Unit 132" dataDxfId="585"/>
    <tableColumn id="190" xr3:uid="{7E25F0A3-F567-4B23-B29E-4F0963745ACA}" name="Serial Number: Unit 133" dataDxfId="584"/>
    <tableColumn id="191" xr3:uid="{2C5602D2-5549-4469-B9D9-6C85DD968F6E}" name="Serial Number: Unit 134" dataDxfId="583"/>
    <tableColumn id="192" xr3:uid="{4FC00D19-90F5-4C3A-B44A-FE1EC1514FEE}" name="Serial Number: Unit 135" dataDxfId="582"/>
    <tableColumn id="193" xr3:uid="{E4E05EA5-987E-4C45-B4E3-4C6B2EBCC9C2}" name="Serial Number: Unit 136" dataDxfId="581"/>
    <tableColumn id="194" xr3:uid="{7123AC39-6C10-4298-9F3B-84296BAD0B11}" name="Serial Number: Unit 137" dataDxfId="580"/>
    <tableColumn id="195" xr3:uid="{D97B89C3-7DAD-409E-85D1-EDF4C9424EF8}" name="Serial Number: Unit 138" dataDxfId="579"/>
    <tableColumn id="196" xr3:uid="{2ECB83EE-7BA8-4C97-A382-D58668B45C82}" name="Serial Number: Unit 139" dataDxfId="578"/>
    <tableColumn id="197" xr3:uid="{991709B2-2E44-4EA1-81BB-6D76F3E7717D}" name="Serial Number: Unit 140" dataDxfId="577"/>
    <tableColumn id="198" xr3:uid="{DC489840-F873-424A-86F0-C40995340E51}" name="Serial Number: Unit 141" dataDxfId="576"/>
    <tableColumn id="199" xr3:uid="{25D007BD-A3A5-4C80-BFE7-FA21744D4C32}" name="Serial Number: Unit 142" dataDxfId="575"/>
    <tableColumn id="200" xr3:uid="{1A55F292-706B-4BE2-8026-602B4852D1BD}" name="Serial Number: Unit 143" dataDxfId="574"/>
    <tableColumn id="201" xr3:uid="{BC9B9BF7-74F0-429D-A5F0-3BDC63DF5FE4}" name="Serial Number: Unit 144" dataDxfId="573"/>
    <tableColumn id="202" xr3:uid="{C8377F94-418F-4632-984F-A7E43A052293}" name="Serial Number: Unit 145" dataDxfId="572"/>
    <tableColumn id="203" xr3:uid="{86F93293-CB94-4397-B956-43922B507A11}" name="Serial Number: Unit 146" dataDxfId="571"/>
    <tableColumn id="204" xr3:uid="{E3056436-5E43-4D8D-84F3-39CF60D68450}" name="Serial Number: Unit 147" dataDxfId="570"/>
    <tableColumn id="205" xr3:uid="{D6DF2635-DF60-4282-B241-10692AA67684}" name="Serial Number: Unit 148" dataDxfId="569"/>
    <tableColumn id="206" xr3:uid="{46997C1B-9C4D-40FE-AA8D-D50E41E0DD46}" name="Serial Number: Unit 149" dataDxfId="568"/>
    <tableColumn id="207" xr3:uid="{B9650A6F-F252-4112-AB56-396344B3D234}" name="Serial Number: Unit 150" dataDxfId="567"/>
    <tableColumn id="208" xr3:uid="{71BEEFC0-8F4A-4373-B81C-78B4F055A58D}" name="Serial Number: Unit 151" dataDxfId="566"/>
    <tableColumn id="209" xr3:uid="{BA538830-7475-41D1-AF70-BFC7C443F49E}" name="Serial Number: Unit 152" dataDxfId="565"/>
    <tableColumn id="210" xr3:uid="{F0E0E615-0654-457F-B1BC-65DAF1EC452F}" name="Serial Number: Unit 153" dataDxfId="564"/>
    <tableColumn id="211" xr3:uid="{7CDC862E-897B-4321-B6A3-35BE065BD867}" name="Serial Number: Unit 154" dataDxfId="563"/>
    <tableColumn id="212" xr3:uid="{2EE65897-DC0D-4A29-AEAC-E62E283E3A84}" name="Serial Number: Unit 155" dataDxfId="562"/>
    <tableColumn id="213" xr3:uid="{283763F1-E646-47E4-89CD-5B922E5ACD53}" name="Serial Number: Unit 156" dataDxfId="561"/>
    <tableColumn id="214" xr3:uid="{DC0EE33C-26DD-49D2-B012-200C494C8012}" name="Serial Number: Unit 157" dataDxfId="560"/>
    <tableColumn id="215" xr3:uid="{B0BB95CF-7E4A-4C95-BAD0-838FDC69309D}" name="Serial Number: Unit 158" dataDxfId="559"/>
    <tableColumn id="216" xr3:uid="{8BF25A62-3E1A-46AE-AEDC-E0467B9FADC9}" name="Serial Number: Unit 159" dataDxfId="558"/>
    <tableColumn id="217" xr3:uid="{34BA567F-99F2-4C99-8CD7-05716038D4FA}" name="Serial Number: Unit 160" dataDxfId="557"/>
    <tableColumn id="218" xr3:uid="{FD7D9CF1-65BA-4496-8B28-30289BDDAF68}" name="Serial Number: Unit 161" dataDxfId="556"/>
    <tableColumn id="219" xr3:uid="{3F73B64E-5637-4562-AF38-3DBC71748428}" name="Serial Number: Unit 162" dataDxfId="555"/>
    <tableColumn id="220" xr3:uid="{80DABD62-555B-42D2-BDE5-3667B5CBC99B}" name="Serial Number: Unit 163" dataDxfId="554"/>
    <tableColumn id="221" xr3:uid="{44B8C468-93FC-47E4-8D70-37CFB1B0722C}" name="Serial Number: Unit 164" dataDxfId="553"/>
    <tableColumn id="222" xr3:uid="{0A569066-9666-48CC-8073-765032ACBCF0}" name="Serial Number: Unit 165" dataDxfId="552"/>
    <tableColumn id="223" xr3:uid="{B480AAAD-BE6B-4546-8C85-C878D42FE27F}" name="Serial Number: Unit 166" dataDxfId="551"/>
    <tableColumn id="224" xr3:uid="{153D819B-20DC-47DC-8F62-0201858F2650}" name="Serial Number: Unit 167" dataDxfId="550"/>
    <tableColumn id="225" xr3:uid="{7DF66043-289E-41BB-8155-16C8E5F0A8B1}" name="Serial Number: Unit 168" dataDxfId="549"/>
    <tableColumn id="226" xr3:uid="{19D53FD5-B07A-4E5A-9B64-7DD51B839C75}" name="Serial Number: Unit 169" dataDxfId="548"/>
    <tableColumn id="227" xr3:uid="{0127DAC2-F38F-45A1-AB63-BE84098E38AF}" name="Serial Number: Unit 170" dataDxfId="547"/>
    <tableColumn id="228" xr3:uid="{F727C902-1334-4BA5-9BC4-9B9F6AE3E11C}" name="Serial Number: Unit 171" dataDxfId="546"/>
    <tableColumn id="229" xr3:uid="{42B3616A-0079-4FDF-AC8F-8A1A84233E1F}" name="Serial Number: Unit 172" dataDxfId="545"/>
    <tableColumn id="230" xr3:uid="{78D3B3E3-A0AE-473B-AEC1-AF0A5537928E}" name="Serial Number: Unit 173" dataDxfId="544"/>
    <tableColumn id="231" xr3:uid="{CAF66C5B-DBCC-4349-B2A4-5A83491F0499}" name="Serial Number: Unit 174" dataDxfId="543"/>
    <tableColumn id="232" xr3:uid="{6A1B34FF-61EE-4F36-9CEE-19D155955DC2}" name="Serial Number: Unit 175" dataDxfId="542"/>
    <tableColumn id="233" xr3:uid="{565F512D-B337-4BCE-A2AB-71847E14A972}" name="Serial Number: Unit 176" dataDxfId="541"/>
    <tableColumn id="234" xr3:uid="{828204B4-8FD1-4B45-A54D-AC7AF4AD1807}" name="Serial Number: Unit 177" dataDxfId="540"/>
    <tableColumn id="235" xr3:uid="{DBFDC627-AC09-4233-8C83-75E79BC0255F}" name="Serial Number: Unit 178" dataDxfId="539"/>
    <tableColumn id="236" xr3:uid="{DC642DB2-7744-4A41-898D-CF9AEA423795}" name="Serial Number: Unit 179" dataDxfId="538"/>
    <tableColumn id="237" xr3:uid="{BA7424CE-3587-4F17-8DE6-E6CB80A255AC}" name="Serial Number: Unit 180" dataDxfId="537"/>
    <tableColumn id="238" xr3:uid="{231DDFCA-9A2F-43CF-AA0B-3C660727CD6B}" name="Serial Number: Unit 181" dataDxfId="536"/>
    <tableColumn id="239" xr3:uid="{F587CCD5-8E5F-4B8E-8516-6AEC8FF77D38}" name="Serial Number: Unit 182" dataDxfId="535"/>
    <tableColumn id="240" xr3:uid="{9C29AFB8-4C06-48B4-89BA-0445E5792CCF}" name="Serial Number: Unit 183" dataDxfId="534"/>
    <tableColumn id="241" xr3:uid="{3AD4A822-3649-4533-AF1B-D7C1583046E2}" name="Serial Number: Unit 184" dataDxfId="533"/>
    <tableColumn id="242" xr3:uid="{1E8D29A2-33C0-4833-84BD-B01E3CAFA510}" name="Serial Number: Unit 185" dataDxfId="532"/>
    <tableColumn id="243" xr3:uid="{8D9E4AEC-C9DD-4253-8565-B3C0731BA60B}" name="Serial Number: Unit 186" dataDxfId="531"/>
    <tableColumn id="244" xr3:uid="{6FCFC70B-B3E3-40A5-827E-81D214ABE6AE}" name="Serial Number: Unit 187" dataDxfId="530"/>
    <tableColumn id="245" xr3:uid="{80552D69-693A-4E03-A648-A138CA31FF09}" name="Serial Number: Unit 188" dataDxfId="529"/>
    <tableColumn id="246" xr3:uid="{FCB5E008-4F1F-47F3-914C-CBC84CFF664A}" name="Serial Number: Unit 189" dataDxfId="528"/>
    <tableColumn id="247" xr3:uid="{A6431C0D-7333-4F68-B889-EC2207C37AA3}" name="Serial Number: Unit 190" dataDxfId="527"/>
    <tableColumn id="248" xr3:uid="{D9E6CF6A-8DD9-4E59-8F84-26608340572B}" name="Serial Number: Unit 191" dataDxfId="526"/>
    <tableColumn id="249" xr3:uid="{5E86BC94-C912-4870-8E19-E5ACF9A40D61}" name="Serial Number: Unit 192" dataDxfId="525"/>
    <tableColumn id="250" xr3:uid="{0CD1BA82-3933-44DE-802F-84D12962CFD5}" name="Serial Number: Unit 193" dataDxfId="524"/>
    <tableColumn id="251" xr3:uid="{A1489D43-F501-4579-A3B5-9BCA0D8C147A}" name="Serial Number: Unit 194" dataDxfId="523"/>
    <tableColumn id="252" xr3:uid="{7FB353E8-6E88-41BF-B319-7CEC28523D16}" name="Serial Number: Unit 195" dataDxfId="522"/>
    <tableColumn id="253" xr3:uid="{6440553E-F5F6-4DB6-A12B-D46F1FA747CE}" name="Serial Number: Unit 196" dataDxfId="521"/>
    <tableColumn id="254" xr3:uid="{47A0AAAF-F980-4AB1-B161-CAC30264B62D}" name="Serial Number: Unit 197" dataDxfId="520"/>
    <tableColumn id="255" xr3:uid="{862FA59D-9F22-4580-9AED-C54A82C91C99}" name="Serial Number: Unit 198" dataDxfId="519"/>
    <tableColumn id="256" xr3:uid="{F0C24FD9-D4C2-4DCC-8599-3D45795227DA}" name="Serial Number: Unit 199" dataDxfId="518"/>
    <tableColumn id="257" xr3:uid="{9D781486-94E3-4FCF-8323-B7086D7F96EF}" name="Serial Number: Unit 200" dataDxfId="517"/>
    <tableColumn id="258" xr3:uid="{B149B8B1-5BCB-4D85-A594-AF8293D96F3E}" name="Serial Number: Unit 201" dataDxfId="516"/>
    <tableColumn id="259" xr3:uid="{E84ADC32-28D6-4D4D-893A-DACB29E191E2}" name="Serial Number: Unit 202" dataDxfId="515"/>
    <tableColumn id="260" xr3:uid="{B9E582FE-056C-4C4B-9D01-D9629E1CA8AC}" name="Serial Number: Unit 203" dataDxfId="514"/>
    <tableColumn id="261" xr3:uid="{DCD0CAF2-0F15-407B-894C-41995E00B36B}" name="Serial Number: Unit 204" dataDxfId="513"/>
    <tableColumn id="262" xr3:uid="{C7A56705-EB04-4BC2-B45E-0AD8401495AE}" name="Serial Number: Unit 205" dataDxfId="512"/>
    <tableColumn id="263" xr3:uid="{0F7FB9D9-E34C-4322-A0A3-26EE7C58D92C}" name="Serial Number: Unit 206" dataDxfId="511"/>
    <tableColumn id="264" xr3:uid="{865A71F8-87E9-4E64-95AD-4DEB266A42A8}" name="Serial Number: Unit 207" dataDxfId="510"/>
    <tableColumn id="265" xr3:uid="{6E748871-C161-450C-B0C6-6F9E721E7FA6}" name="Serial Number: Unit 208" dataDxfId="509"/>
    <tableColumn id="266" xr3:uid="{03186C27-96F3-446D-B450-BAAF32F8FCB1}" name="Serial Number: Unit 209" dataDxfId="508"/>
    <tableColumn id="267" xr3:uid="{96C3208A-A61A-4410-BC7D-2EBCDB59A158}" name="Serial Number: Unit 210" dataDxfId="507"/>
    <tableColumn id="268" xr3:uid="{C8C28A35-561A-41C3-B347-95D7DC3EAADC}" name="Serial Number: Unit 211" dataDxfId="506"/>
    <tableColumn id="269" xr3:uid="{34A3B7B0-7E58-4E5B-B707-79840E10BF1D}" name="Serial Number: Unit 212" dataDxfId="505"/>
    <tableColumn id="270" xr3:uid="{5C13672C-3F33-40CC-AFDA-64EBCA98F2F5}" name="Serial Number: Unit 213" dataDxfId="504"/>
    <tableColumn id="271" xr3:uid="{EFCA2F22-3C01-46F4-812A-9DCF9AD64BCD}" name="Serial Number: Unit 214" dataDxfId="503"/>
    <tableColumn id="272" xr3:uid="{CEEE9DED-BAC9-4A1E-85EE-8ED3B988C038}" name="Serial Number: Unit 215" dataDxfId="502"/>
    <tableColumn id="273" xr3:uid="{C87749D3-078D-40F1-B04C-67BF3875D880}" name="Serial Number: Unit 216" dataDxfId="501"/>
    <tableColumn id="274" xr3:uid="{70988427-A2E1-4548-BE89-A534E58270EB}" name="Serial Number: Unit 217" dataDxfId="500"/>
    <tableColumn id="275" xr3:uid="{12A3A2F5-71B9-4950-B7F6-C2B1DF61075A}" name="Serial Number: Unit 218" dataDxfId="499"/>
    <tableColumn id="276" xr3:uid="{1A2E2EC9-F6C9-4B0C-8170-E637E76F1526}" name="Serial Number: Unit 219" dataDxfId="498"/>
    <tableColumn id="277" xr3:uid="{B4867574-59EB-4433-8537-D6B8230A4DA0}" name="Serial Number: Unit 220" dataDxfId="497"/>
    <tableColumn id="278" xr3:uid="{0A7A50CE-3540-4950-A944-30E6E9061388}" name="Serial Number: Unit 221" dataDxfId="496"/>
    <tableColumn id="279" xr3:uid="{C41A28A9-98DA-486D-9664-D6523A5A9A61}" name="Serial Number: Unit 222" dataDxfId="495"/>
    <tableColumn id="280" xr3:uid="{DEAB6845-49A6-4D96-B757-CA418BD0E24E}" name="Serial Number: Unit 223" dataDxfId="494"/>
    <tableColumn id="281" xr3:uid="{75F791B4-9E32-4BF4-9316-37A7CB38E940}" name="Serial Number: Unit 224" dataDxfId="493"/>
    <tableColumn id="282" xr3:uid="{624B5804-0D4C-4D2E-9955-E9D1001F21F1}" name="Serial Number: Unit 225" dataDxfId="492"/>
    <tableColumn id="283" xr3:uid="{CA19F702-B82C-4BB8-95C7-D051C6D8AD8F}" name="Serial Number: Unit 226" dataDxfId="491"/>
    <tableColumn id="284" xr3:uid="{99A9CB59-D21B-4147-A3FD-13259C9048FC}" name="Serial Number: Unit 227" dataDxfId="490"/>
    <tableColumn id="285" xr3:uid="{75CA17B6-B873-4259-93DF-559547FFB901}" name="Serial Number: Unit 228" dataDxfId="489"/>
    <tableColumn id="286" xr3:uid="{9B07F349-40B9-4591-8ACF-799B6B23605A}" name="Serial Number: Unit 229" dataDxfId="488"/>
    <tableColumn id="287" xr3:uid="{1AB0F696-5289-4BE3-8699-419595D89D9D}" name="Serial Number: Unit 230" dataDxfId="487"/>
    <tableColumn id="288" xr3:uid="{FCDDE900-0CB2-4081-AE4B-A9428F12D306}" name="Serial Number: Unit 231" dataDxfId="486"/>
    <tableColumn id="289" xr3:uid="{E8537717-5B8F-4303-BDE2-79D0541ADD2E}" name="Serial Number: Unit 232" dataDxfId="485"/>
    <tableColumn id="290" xr3:uid="{651692B5-CC47-425E-92E6-7073CFABD2AD}" name="Serial Number: Unit 233" dataDxfId="484"/>
    <tableColumn id="291" xr3:uid="{82DC818D-8FF1-42A3-A104-40575E6ECD15}" name="Serial Number: Unit 234" dataDxfId="483"/>
    <tableColumn id="292" xr3:uid="{0D5AD1A2-464B-483A-A5E7-203D94D0C4E6}" name="Serial Number: Unit 235" dataDxfId="482"/>
    <tableColumn id="293" xr3:uid="{651A9FF3-7DF6-423C-91A0-CBE9AA7C9800}" name="Serial Number: Unit 236" dataDxfId="481"/>
    <tableColumn id="294" xr3:uid="{01A65D88-CD19-446C-926C-4BCCCA3D8B9F}" name="Serial Number: Unit 237" dataDxfId="480"/>
    <tableColumn id="295" xr3:uid="{79669632-7937-498D-9F60-77D29AC3B931}" name="Serial Number: Unit 238" dataDxfId="479"/>
    <tableColumn id="296" xr3:uid="{B9C48E54-5B74-4E78-874C-C2324520FDDF}" name="Serial Number: Unit 239" dataDxfId="478"/>
    <tableColumn id="297" xr3:uid="{5FFC3D3F-93FA-4282-8010-AB0FC642DAA2}" name="Serial Number: Unit 240" dataDxfId="477"/>
    <tableColumn id="298" xr3:uid="{1E546438-61E4-4747-BFE8-4C73A6416C8E}" name="Serial Number: Unit 241" dataDxfId="476"/>
    <tableColumn id="299" xr3:uid="{1DD1C9D7-BA8A-482E-9581-29B68B24D288}" name="Serial Number: Unit 242" dataDxfId="475"/>
    <tableColumn id="300" xr3:uid="{B49D92D0-69C9-42FE-ADA9-5F766AA6116B}" name="Serial Number: Unit 243" dataDxfId="474"/>
    <tableColumn id="301" xr3:uid="{FA3EF881-4792-406F-A467-F75C878240D7}" name="Serial Number: Unit 244" dataDxfId="473"/>
    <tableColumn id="302" xr3:uid="{4BF72F41-C699-436E-837B-0DB52487A63A}" name="Serial Number: Unit 245" dataDxfId="472"/>
    <tableColumn id="303" xr3:uid="{788B8D72-3AAD-4476-A6F7-FAAF3C5B407E}" name="Serial Number: Unit 246" dataDxfId="471"/>
    <tableColumn id="304" xr3:uid="{08201D7A-4D0D-47D4-B46B-61046DE05F31}" name="Serial Number: Unit 247" dataDxfId="470"/>
    <tableColumn id="305" xr3:uid="{6C5FB679-12D9-43F1-8835-27B27C403A77}" name="Serial Number: Unit 248" dataDxfId="469"/>
    <tableColumn id="306" xr3:uid="{6CC99B6A-363E-4A51-92C9-48B41408C430}" name="Serial Number: Unit 249" dataDxfId="468"/>
    <tableColumn id="307" xr3:uid="{967CDFDC-7374-4366-B1EB-6B3BAF94D7DF}" name="Serial Number: Unit 250" dataDxfId="467"/>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D6E935BE-6BB7-4BC5-855A-1FEFB2BB2859}" name="Table25_OnSitePowerGen" displayName="Table25_OnSitePowerGen" ref="A49:AE60" totalsRowShown="0" headerRowDxfId="466" headerRowBorderDxfId="465" tableBorderDxfId="464">
  <autoFilter ref="A49:AE60" xr:uid="{D6E935BE-6BB7-4BC5-855A-1FEFB2BB2859}"/>
  <tableColumns count="31">
    <tableColumn id="1" xr3:uid="{B829A241-95E9-4E02-ADD9-33975B3431A8}" name=" " dataDxfId="463"/>
    <tableColumn id="2" xr3:uid="{1533F378-25AE-4C6D-A334-00E07182361B}" name="Type of energy generation" dataDxfId="462"/>
    <tableColumn id="3" xr3:uid="{2C9026C4-2A04-4B03-BF53-902EF201DA22}" name="Manufacturer of On-site Power Generation" dataDxfId="461"/>
    <tableColumn id="4" xr3:uid="{99EA8126-9067-4F6C-969F-8D9B32A3B1BF}" name="Model of On-site Power Generation" dataDxfId="460"/>
    <tableColumn id="5" xr3:uid="{68EECA32-A141-41C5-8881-9BCE228F531B}" name="Manufacture Year of On-site Power Generation" dataDxfId="459"/>
    <tableColumn id="6" xr3:uid="{C1FC3FF5-3329-4913-8507-870527F71F5E}" name="Generation Capacity of the system (please indicate kW or MW)" dataDxfId="458"/>
    <tableColumn id="7" xr3:uid="{096C3288-C6A9-4B0C-8096-2635A801EC3C}" name=" Equipment Cost only Per Power Generation System" dataDxfId="457"/>
    <tableColumn id="9" xr3:uid="{920CC800-08CD-428F-92D4-D83DA6884C24}" name="Are Applicant funds being used to purchase on-site power generation equipment?_x000a_(Yes/No)" dataDxfId="456"/>
    <tableColumn id="13" xr3:uid="{8AB47F46-ABC3-4F07-B883-800F443AD1CF}" name="If yes, list the amount in dollars of Applicant Funds used to purchase on-site power generation equipment" dataDxfId="455"/>
    <tableColumn id="14" xr3:uid="{5FB3FA2E-EF20-4624-AF90-46A5C7B77137}" name=" Total EPA Funds Expended Per on-site power generation equipment " dataDxfId="454"/>
    <tableColumn id="16" xr3:uid="{EEA9BD5B-930F-4018-A9E0-9E22E8D8A75C}" name="Total Funds Expended Installation Cost" dataDxfId="453"/>
    <tableColumn id="18" xr3:uid="{45F136A1-ACEF-4F11-957E-809D6C94E9E7}" name="Are Applicant funds being used for Installation Cost?_x000a_(Yes/No)" dataDxfId="452"/>
    <tableColumn id="19" xr3:uid="{CDAEA01D-A2A7-4307-9E50-FA628DC2AE4D}" name="If yes, list the amount in dollars of Applicant Funds used for Installation Cost" dataDxfId="451"/>
    <tableColumn id="23" xr3:uid="{B21103FE-C81C-4331-9916-719BACBFE377}" name="Total EPA Funds Expended  Installation Cost" dataDxfId="450"/>
    <tableColumn id="25" xr3:uid="{3E8461E1-10C5-4995-B78A-4795C719CDB0}" name="Date(s) On-Site Power Generation Equipment was Manufactured " dataDxfId="449"/>
    <tableColumn id="26" xr3:uid="{8FD1C6C9-343E-46AD-98A4-E5A0AA1EE82A}" name="Date the On-site Power Generation was Installation (mm/dd/yyyy)" dataDxfId="448"/>
    <tableColumn id="27" xr3:uid="{C63429CA-FDAA-48FF-B7FD-7F48DF982097}" name="Date the On-site Power Generation was Operational (mm/dd/yyyy)" dataDxfId="447"/>
    <tableColumn id="28" xr3:uid="{745F9DA5-AFEF-4F5B-9605-4F56270D533A}" name="State" dataDxfId="446"/>
    <tableColumn id="29" xr3:uid="{F6F334FE-AD1B-441D-B906-6A234A55B167}" name=" County" dataDxfId="445"/>
    <tableColumn id="30" xr3:uid="{A589D134-2608-439F-B676-96790655F6A6}" name=" City" dataDxfId="444"/>
    <tableColumn id="31" xr3:uid="{D114FEEB-8A0F-4575-B901-8DCC5FFB1238}" name=" Zip Code" dataDxfId="443"/>
    <tableColumn id="32" xr3:uid="{B623D10E-4F15-4E78-8406-B1E237C38DCD}" name="Street Address" dataDxfId="442"/>
    <tableColumn id="33" xr3:uid="{103B7608-5122-4C4B-83B6-830015652B27}" name="Who owns the equipment?" dataDxfId="441"/>
    <tableColumn id="34" xr3:uid="{D227259D-432E-4918-8181-059891F060CB}" name="Anticipated Users of On-Site Power Generation Infrastructure" dataDxfId="440"/>
    <tableColumn id="35" xr3:uid="{E43459B9-B774-4BF7-80A2-3B21CE35DFD4}" name="If serving school districts, Name of the School District(s) the On-site Power Generation will serve " dataDxfId="439"/>
    <tableColumn id="36" xr3:uid="{B53A10BB-F121-4E0F-9ADD-FB59FBF56FE1}" name="If serving school districts, NCES ID of School District that the On-site Power Generation will serve " dataDxfId="438"/>
    <tableColumn id="37" xr3:uid="{58F8DDD2-A049-4FF5-8F77-3464B32826CF}" name="Is the on-site Power Generator subject to BABA?" dataDxfId="437">
      <calculatedColumnFormula>IF(J50+N50&gt;0,"Yes","No")</calculatedColumnFormula>
    </tableColumn>
    <tableColumn id="38" xr3:uid="{F1CDC283-B1C3-40F9-B5F2-3AFCD952D708}" name="Is the on-site Power Generator BABA Compliant?_x000a_(Select Options)" dataDxfId="436"/>
    <tableColumn id="39" xr3:uid="{1546E4D6-18B8-486F-9165-EFC7487253D1}" name="Is a waiver being used to fulfill BABA compliance for the On-site Power Generation?" dataDxfId="435"/>
    <tableColumn id="44" xr3:uid="{4068168B-1F64-4A3F-84A1-E70960086826}" name="If 'Yes - Other EPA Waiver' selected, explain" dataDxfId="434"/>
    <tableColumn id="40" xr3:uid="{D3AC643D-DD21-4DF5-AA1B-2F3E433C7949}" name="Total EPA Funds Expended - Equipment and Installation" dataDxfId="433">
      <calculatedColumnFormula>J50+N50</calculatedColumnFormula>
    </tableColum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6E44F26F-72A1-40F6-BA01-BA371951ACA1}" name="Table26_BESS" displayName="Table26_BESS" ref="A65:AE76" totalsRowShown="0" tableBorderDxfId="432">
  <autoFilter ref="A65:AE76" xr:uid="{6E44F26F-72A1-40F6-BA01-BA371951ACA1}"/>
  <tableColumns count="31">
    <tableColumn id="1" xr3:uid="{322814A6-87E6-4462-8273-83F6680CC3CD}" name=" " dataDxfId="431"/>
    <tableColumn id="2" xr3:uid="{973F42DB-8139-4F13-9A70-6B3A0D5A0FC7}" name="Type of Battery" dataDxfId="430"/>
    <tableColumn id="3" xr3:uid="{CB12AE59-F375-4D4D-BAFB-833CD65FEE55}" name="Manufacturer of BESS" dataDxfId="429"/>
    <tableColumn id="4" xr3:uid="{FA5F0C4B-A7D3-448F-B002-F17C36FF31F3}" name="Model of BESS" dataDxfId="428"/>
    <tableColumn id="5" xr3:uid="{CFBA47E4-B625-4108-BE33-2C07742A38D2}" name="Manufacture Year of BESS" dataDxfId="427"/>
    <tableColumn id="6" xr3:uid="{365B8A58-A73D-45EF-B3D6-2A3292F70824}" name="Energy Capacity (please indicate kWh or MWh)" dataDxfId="426"/>
    <tableColumn id="7" xr3:uid="{EE0F8B53-3781-4FF1-BB26-1A8F2E8E851E}" name=" Equipment Cost only Per Unit:" dataDxfId="425"/>
    <tableColumn id="9" xr3:uid="{A6D9806D-6CAF-4F55-8CDF-A996808D81E1}" name="Are Applicant funds being used to purchase BESS equipment?_x000a_(Yes/No)" dataDxfId="424"/>
    <tableColumn id="10" xr3:uid="{EBCD3983-6051-416B-8816-3AFCF182CEB0}" name="If yes, list the amount in dollars of Applicant Funds used to purchase BESS equipment" dataDxfId="423"/>
    <tableColumn id="14" xr3:uid="{9D4DFA10-9B6F-449C-881F-23C1C9CA4C57}" name=" Total EPA Funds Expended Per  Unit" dataDxfId="422"/>
    <tableColumn id="16" xr3:uid="{4A8932B4-8B9B-4B37-9643-A45D8EDDBEA7}" name="Total Funds Expended Installation Cost" dataDxfId="421"/>
    <tableColumn id="18" xr3:uid="{59F27F3D-6407-498E-9A15-7B03025DE95F}" name="Are Applicant funds being used for Installation Cost?_x000a_(Yes/No)" dataDxfId="420"/>
    <tableColumn id="19" xr3:uid="{7D08F1F1-61E0-4DDF-9E19-DD2049191E03}" name="If yes, list the amount in dollars of Applicant Funds used  for Istallation Cost" dataDxfId="419"/>
    <tableColumn id="23" xr3:uid="{842501B1-BB67-4E95-B318-3CBADECC261C}" name="Total EPA Funds Expended  Installation Cost:" dataDxfId="418"/>
    <tableColumn id="25" xr3:uid="{3C615D12-668B-4704-BD3F-8409EA3BA56F}" name="Date(s) BESS and related Equipment was Manufactured " dataDxfId="417"/>
    <tableColumn id="26" xr3:uid="{60A8ADFA-9EDD-4A2E-90F0-ADC85099B71D}" name="Date of BESS  Installation (mm/dd/yyyy)" dataDxfId="416"/>
    <tableColumn id="27" xr3:uid="{68B8B7CD-AC14-4C31-B163-13C595CD7FD9}" name="Date BESS Operational (mm/dd/yyyy)" dataDxfId="415"/>
    <tableColumn id="28" xr3:uid="{86FD22B1-7339-4A78-A2CA-8FA98EFA5949}" name="State" dataDxfId="414"/>
    <tableColumn id="29" xr3:uid="{EAF1D67D-4AEA-4C5B-84EB-A486188CE2BC}" name=" County" dataDxfId="413"/>
    <tableColumn id="30" xr3:uid="{7773393F-3209-4860-81F6-FE5139EE7903}" name=" City" dataDxfId="412"/>
    <tableColumn id="31" xr3:uid="{BA7798F4-E929-471F-B6D6-3165626FDBDC}" name=" Zip Code" dataDxfId="411"/>
    <tableColumn id="32" xr3:uid="{D6292ABE-FB51-4A0B-93D4-9A950E0F6014}" name="Street Address" dataDxfId="410"/>
    <tableColumn id="33" xr3:uid="{FEA0C749-F596-4117-9614-2DC9674C4AA4}" name="Who owns the equipment?" dataDxfId="409"/>
    <tableColumn id="34" xr3:uid="{0EAC68B7-84DE-4A66-8C58-5C0EC2B35556}" name="Anticipated Users of BESS" dataDxfId="408"/>
    <tableColumn id="35" xr3:uid="{485191CD-5FE9-42BC-89DF-D642EE42AE72}" name="If serving school districts, Name of the School District the BESS will serve " dataDxfId="407"/>
    <tableColumn id="36" xr3:uid="{F92E90D4-1910-46E3-81DC-8DAB571A89A1}" name="If serving school districts, NCES ID of School District that the BESS will serve " dataDxfId="406"/>
    <tableColumn id="37" xr3:uid="{64E6E930-9706-404D-AC1C-997BCCDACEA7}" name="Is the BESS subject to BABA?" dataDxfId="405">
      <calculatedColumnFormula>IF(J66+N66&gt;0,"Yes","No")</calculatedColumnFormula>
    </tableColumn>
    <tableColumn id="38" xr3:uid="{B4A404EE-1215-4C1E-B0DA-586D9D5C8C7D}" name="Is the BESS BABA Compliant?" dataDxfId="404"/>
    <tableColumn id="39" xr3:uid="{21961529-9664-4BE1-9F65-4900C1BF42B9}" name="Is a waiver being used to fulfill BABA compliance for the BESS?" dataDxfId="403"/>
    <tableColumn id="42" xr3:uid="{257FB6D2-FB82-40FF-BAC6-4B5612D0BED5}" name="If 'Yes - Other EPA Waiver' selected, explain" dataDxfId="402"/>
    <tableColumn id="40" xr3:uid="{B6B1CD6F-3D79-4E9D-90EA-BB5C8F97B135}" name="Total EPA Funds Expended - Equipment and Installation" dataDxfId="401">
      <calculatedColumnFormula>J66+N66</calculatedColumnFormula>
    </tableColum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E9304584-2FC8-44F2-9EAB-6F35F039346C}" name="Table_OtherInfraFunds" displayName="Table_OtherInfraFunds" ref="D95:D96" totalsRowShown="0" headerRowDxfId="400" dataDxfId="398" headerRowBorderDxfId="399" tableBorderDxfId="397">
  <autoFilter ref="D95:D96" xr:uid="{E9304584-2FC8-44F2-9EAB-6F35F039346C}"/>
  <tableColumns count="1">
    <tableColumn id="1" xr3:uid="{42F7D996-EE85-4823-B7A2-808056428EF4}" name="EPA Funds for Other Eligible Infrastructure not listed in tables above:" dataDxfId="396"/>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C896EFD8-66A1-4CA9-8ACC-7AE252B5C286}" name="Table27_H2FuelingInfra" displayName="Table27_H2FuelingInfra" ref="A80:AY91" totalsRowShown="0" headerRowDxfId="395" headerRowBorderDxfId="394" tableBorderDxfId="393">
  <autoFilter ref="A80:AY91" xr:uid="{C896EFD8-66A1-4CA9-8ACC-7AE252B5C286}"/>
  <tableColumns count="51">
    <tableColumn id="1" xr3:uid="{83463FE3-24FC-4E78-996D-93DCE533E2D5}" name="Column1" dataDxfId="392"/>
    <tableColumn id="2" xr3:uid="{C462EDD7-7105-4508-9FA4-1D2CF64280E0}" name="Type of Station_x000a_(select from dropdown)" dataDxfId="391"/>
    <tableColumn id="3" xr3:uid="{C0525955-237B-467A-B7FC-2251CE9140F4}" name="Type of Hydrogen Storage_x000a_(select from dropdown)" dataDxfId="390"/>
    <tableColumn id="4" xr3:uid="{630CC271-18BE-453F-AACF-CF97585468EB}" name="Refilling Pressure (select from dropdown) " dataDxfId="389"/>
    <tableColumn id="5" xr3:uid="{0E8612A2-F5DC-4962-85B9-F96ECBAEBA5B}" name="Refilling Pressure: If Other, specify below" dataDxfId="388"/>
    <tableColumn id="6" xr3:uid="{134F4C46-9E78-4A99-9B8F-F1B848CA1DC3}" name="Total Hydrogen Storage Tank Capacity (kg)" dataDxfId="387"/>
    <tableColumn id="7" xr3:uid="{B6CCB665-CE29-42E1-91B4-57298B668610}" name="Total Number of Dispensers" dataDxfId="386"/>
    <tableColumn id="8" xr3:uid="{8CBCBEA7-42A8-4116-B8FC-F2DFDB1FEA96}" name="Maximum Dispensing Flow Rate per Hose (kg/day)" dataDxfId="385"/>
    <tableColumn id="9" xr3:uid="{1002CA8C-4884-4B83-81EC-5E02DB5E2BB6}" name="Total Dispensing Capacity of the Station (kg/day)" dataDxfId="384"/>
    <tableColumn id="10" xr3:uid="{3D6E576F-E0DD-4FA5-B234-8BA6A3DED251}" name="Total Number of  Cooling Systems" dataDxfId="383"/>
    <tableColumn id="11" xr3:uid="{6F73A7D3-A604-4066-BD4B-5AB2B4BD4EC0}" name="Total Number of  Compressors" dataDxfId="382"/>
    <tableColumn id="12" xr3:uid="{626B0351-1D16-4E34-AE10-A0783A423600}" name="Number of Storage Tanks" dataDxfId="381"/>
    <tableColumn id="13" xr3:uid="{223BED37-2A1C-40D9-8E39-8A6B90B53A4A}" name="Number of Dispenser Pedestals" dataDxfId="380"/>
    <tableColumn id="14" xr3:uid="{5FB5F65D-37A0-4322-A7F2-E8938F705D91}" name="Number of Hoses per Pedestal" dataDxfId="379"/>
    <tableColumn id="15" xr3:uid="{F3977291-B22F-4B66-A59D-DD2C4FF43A1F}" name="H2 Dispenser Pedestal Manufacturer" dataDxfId="378"/>
    <tableColumn id="16" xr3:uid="{27FBD55B-9536-49FB-BAFD-B1CB5C73DAB5}" name="H2 Dispenser Pedestal Model" dataDxfId="377"/>
    <tableColumn id="17" xr3:uid="{87B6B215-E86B-4BEF-BA2A-4A181A6038FF}" name="H2 Dispenser Pedestal Manufacture Year" dataDxfId="376"/>
    <tableColumn id="18" xr3:uid="{E0C838E8-67B7-4734-8FE2-661F786161C7}" name="H2 Storage Tank Manufacturer" dataDxfId="375"/>
    <tableColumn id="19" xr3:uid="{D43EAE70-67D0-47EA-8F26-C0B20CE0F1A1}" name="H2 Storage Tank Model" dataDxfId="374"/>
    <tableColumn id="20" xr3:uid="{42B3E3D8-D695-4A42-A849-749B0BB90AAC}" name="H2 Storage Tank Manufacture Year" dataDxfId="373"/>
    <tableColumn id="21" xr3:uid="{396B47FC-A0C5-4567-87D1-476CB38414A0}" name="H2 Compressor Manufacturer" dataDxfId="372"/>
    <tableColumn id="22" xr3:uid="{2555E43A-78FC-4ECF-BAE3-0D06FFD0CD37}" name="H2 Compressor Model" dataDxfId="371"/>
    <tableColumn id="23" xr3:uid="{491D92A1-DFCE-493E-9FB1-28B9EC311B68}" name="H2 Compressor Manufacture Year" dataDxfId="370"/>
    <tableColumn id="24" xr3:uid="{6D20BCFC-5553-4682-8434-978CDFDAA43E}" name="H2 Cooling System Manufacturer" dataDxfId="369"/>
    <tableColumn id="25" xr3:uid="{2F162338-9AC5-4257-8A04-A82DB2BFDE5B}" name="H2 Cooling System Model" dataDxfId="368"/>
    <tableColumn id="26" xr3:uid="{F2CEA50B-223A-4E85-816E-E3EB07D4BC54}" name="H2 Cooling System Manufacture Year" dataDxfId="367"/>
    <tableColumn id="27" xr3:uid="{C5B09A8A-FD4B-40FC-9F61-AC45C0077815}" name="Annual Total H2 Dispensed (kg)" dataDxfId="366"/>
    <tableColumn id="28" xr3:uid="{ABB5D92F-813A-47AF-98DE-B6000A34E80F}" name="Who owns the H2 Fueling Station?" dataDxfId="365"/>
    <tableColumn id="30" xr3:uid="{E9309164-521A-4FA2-A09D-3AE064E8DDA8}" name="State_x000a_(select from dropdown)" dataDxfId="364"/>
    <tableColumn id="31" xr3:uid="{8D20CB27-96AE-4545-97B4-918B97ED3755}" name="County_x000a_(select from dropdown)" dataDxfId="363"/>
    <tableColumn id="32" xr3:uid="{DBB011E7-FEC9-44AE-88D6-340F520BFFC4}" name="City" dataDxfId="362"/>
    <tableColumn id="33" xr3:uid="{66025B1E-40C0-4352-9161-EE20FE49B66B}" name="Zip Code" dataDxfId="361"/>
    <tableColumn id="34" xr3:uid="{0E519C56-C9E5-4802-AE28-5C5046106156}" name="Street Address" dataDxfId="360"/>
    <tableColumn id="35" xr3:uid="{8D7FBAD5-ACC9-46D0-ABC9-BB7B9E7CC2D0}" name="Description of H2 Fueling Station Installation Work Performed" dataDxfId="359"/>
    <tableColumn id="36" xr3:uid="{8A85AD18-92ED-4D56-9D23-8624280CE080}" name="H2 Fueling Station Installation Performed by:" dataDxfId="358"/>
    <tableColumn id="38" xr3:uid="{9EA7262E-766E-40FD-82F4-F5BB46E762D0}" name="Date of H2 Fueling Station Installation (mm/dd/yyyy)" dataDxfId="357"/>
    <tableColumn id="39" xr3:uid="{C1044AA1-C96A-45FA-A87C-5D32594E85A7}" name="Date H2 Fueling Station Operational_x000a_(mm/dd/yyyy)" dataDxfId="356"/>
    <tableColumn id="41" xr3:uid="{9D4162E7-8228-4A8D-BD8C-63D7B930DED7}" name="H2 Fueling Infrastructure equipment Cost" dataDxfId="355"/>
    <tableColumn id="63" xr3:uid="{249581B7-B8CD-4277-A59B-AEAEC2FA67B9}" name="Are Applicant funds being used to purchase H2 Fueling Infrastructure equipment?_x000a_(Yes/No)" dataDxfId="354"/>
    <tableColumn id="64" xr3:uid="{85D21C2C-8C23-483D-9E90-D80A6730A084}" name="If yes, list the amount in dollars of Applicant Funds used to purchase H2 Fueling Infrastructure equipment" dataDxfId="353"/>
    <tableColumn id="68" xr3:uid="{3E8EE0BC-4554-459C-88DF-14CF5EDBC807}" name="Total EPA Funds Expended for H2 Fueling Infrastructure Equipment" dataDxfId="352"/>
    <tableColumn id="70" xr3:uid="{0760A564-6721-448E-9C9F-CA6FF231B930}" name="Total Funds Expended for H2 Fueling Infrastructure Installation" dataDxfId="351"/>
    <tableColumn id="79" xr3:uid="{50B1595B-15D1-4742-AC4D-9340DDEFAC34}" name="Does the H2 Fueling Infrastructure Equipment Cost Include Installation?" dataDxfId="350"/>
    <tableColumn id="72" xr3:uid="{5B01F96E-3150-4072-A3CD-37C34F6C34F4}" name="Are Applicant Funds being used for H2 Fueling Infrastructure Installation costs?_x000a_(Yes/No)" dataDxfId="349"/>
    <tableColumn id="73" xr3:uid="{9A080185-8619-426D-B140-FBBD8152D21C}" name="If yes, list the amount in dollars of Applicant Funds used for H2 Fueling Infrastructure costs" dataDxfId="348"/>
    <tableColumn id="77" xr3:uid="{8CDB7132-8C1E-4003-B95E-67C0F81D4AF1}" name="Total EPA Funds Expended for H2 Fueling Infrastructure Installation Costs" dataDxfId="347"/>
    <tableColumn id="48" xr3:uid="{1F29B5C4-8716-4D8F-9886-59BA2536C776}" name="Is the Hydrogen Fueling Infrastructure subject to BABA?" dataDxfId="346"/>
    <tableColumn id="47" xr3:uid="{580757B0-36E6-4039-ADBF-45C720303DC0}" name="Is the Hydrogen Fueling Infrastructure BABA Compliant?_x000a_(select from dropdown)" dataDxfId="345"/>
    <tableColumn id="46" xr3:uid="{8019CA52-8EFF-4E81-84BE-895ABF5313DE}" name="Is a waiver being used to fulfill BABA compliance for the H2 Fueling Infrastructure?_x000a_(select from dropdown)" dataDxfId="344"/>
    <tableColumn id="37" xr3:uid="{82D9200F-0ACB-4AEE-A8F6-4F388A9F8D6E}" name="If 'Yes - Other EPA Waiver' selected, explain" dataDxfId="343"/>
    <tableColumn id="44" xr3:uid="{D115189D-F9CA-4FF8-9BEF-D164DBAE3C5C}" name="Total EPA Funds Expended on H2 Fueling Infrastructure Equipment and Installation" dataDxfId="342" dataCellStyle="Currency"/>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BA19C2CF-4037-4982-A625-0B19FFC563C6}" name="Table28_Final_Project_Updates" displayName="Table28_Final_Project_Updates" ref="A8:D19" totalsRowShown="0" headerRowDxfId="341" headerRowBorderDxfId="340" tableBorderDxfId="339">
  <autoFilter ref="A8:D19" xr:uid="{BA19C2CF-4037-4982-A625-0B19FFC563C6}"/>
  <tableColumns count="4">
    <tableColumn id="1" xr3:uid="{51C4E74F-B89C-4F69-A511-DFBE848C6B16}" name="Activities" dataDxfId="338"/>
    <tableColumn id="2" xr3:uid="{00722399-6879-437D-96B1-8061A7F60C7F}" name="Anticipated Outputs" dataDxfId="337"/>
    <tableColumn id="3" xr3:uid="{095865B6-B2C6-4158-AA78-7771728EF077}" name="Anticipated Outcomes" dataDxfId="336"/>
    <tableColumn id="4" xr3:uid="{A2A185B4-59D1-451F-BBEC-716B448D3916}" name="ACTUAL Results" dataDxfId="33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EE415241-27CA-46E7-8B25-055E8B8EC923}" name="Table1c_Financial_Summary" displayName="Table1c_Financial_Summary" ref="A38:B49" totalsRowShown="0" headerRowDxfId="1254" headerRowBorderDxfId="1253" tableBorderDxfId="1252" totalsRowBorderDxfId="1251">
  <autoFilter ref="A38:B49" xr:uid="{EE415241-27CA-46E7-8B25-055E8B8EC923}"/>
  <tableColumns count="2">
    <tableColumn id="1" xr3:uid="{82F409F1-2126-48E4-9141-B731EEAFABBF}" name="Award Component" dataDxfId="1250"/>
    <tableColumn id="2" xr3:uid="{1F08A4C0-43EB-4A91-BF8D-B1664DCE05F0}" name="Value" dataDxfId="1249"/>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D328C40B-0509-43BB-AFDE-9A11F21307F7}" name="Table29_Additional_Questions" displayName="Table29_Additional_Questions" ref="A23:B33" totalsRowShown="0" headerRowBorderDxfId="334" tableBorderDxfId="333" totalsRowBorderDxfId="332">
  <autoFilter ref="A23:B33" xr:uid="{D328C40B-0509-43BB-AFDE-9A11F21307F7}"/>
  <tableColumns count="2">
    <tableColumn id="1" xr3:uid="{5DDB41B6-C716-4778-AAEF-D829B66E09A7}" name="Question" dataDxfId="331"/>
    <tableColumn id="2" xr3:uid="{8EB3A8A7-2584-46C3-9ED9-C934AE94D042}" name="Answer" dataDxfId="330"/>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CBA70164-991C-4E35-88ED-68BB9130412E}" name="Quarterly" displayName="Quarterly" ref="F1:F15" totalsRowShown="0" headerRowDxfId="329" dataDxfId="327" headerRowBorderDxfId="328">
  <autoFilter ref="F1:F15" xr:uid="{CBA70164-991C-4E35-88ED-68BB9130412E}"/>
  <tableColumns count="1">
    <tableColumn id="1" xr3:uid="{840BB4F7-9098-4AC7-9CD5-B57E7578F123}" name="Quarterly" dataDxfId="326"/>
  </tableColumns>
  <tableStyleInfo name="TableStyleLight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FEDC1141-61E0-4ECC-8ECD-51E3671C6C58}" name="Biannually" displayName="Biannually" ref="G1:G9" totalsRowShown="0" headerRowDxfId="325" dataDxfId="323" headerRowBorderDxfId="324">
  <autoFilter ref="G1:G9" xr:uid="{FEDC1141-61E0-4ECC-8ECD-51E3671C6C58}"/>
  <tableColumns count="1">
    <tableColumn id="1" xr3:uid="{66FB4A5A-C578-40BA-ACE1-3CD672CA4313}" name="Biannually" dataDxfId="322"/>
  </tableColumns>
  <tableStyleInfo name="TableStyleLight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5BD71D9-B3BE-40D2-A06B-F964F4F7223C}" name="statelist" displayName="statelist" ref="A1:A57" totalsRowShown="0" headerRowDxfId="321">
  <autoFilter ref="A1:A57" xr:uid="{85BD71D9-B3BE-40D2-A06B-F964F4F7223C}"/>
  <tableColumns count="1">
    <tableColumn id="1" xr3:uid="{56EAEB23-F4C6-4E2F-B2A0-981DC26D6FFF}" name="statelist"/>
  </tableColumns>
  <tableStyleInfo name="TableStyleLight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8A455F9-D629-44DB-AB4C-39506285A477}" name="AL" displayName="AL" ref="C1:C68" totalsRowShown="0" headerRowDxfId="320">
  <autoFilter ref="C1:C68" xr:uid="{48A455F9-D629-44DB-AB4C-39506285A477}"/>
  <tableColumns count="1">
    <tableColumn id="2" xr3:uid="{60CCBB2C-53B1-4405-8B0E-A91B9A3D8540}" name="AL"/>
  </tableColumns>
  <tableStyleInfo name="TableStyleLight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F709C4C-E41D-4042-B12A-8CDBF577867E}" name="AK" displayName="AK" ref="D1:D31" totalsRowShown="0" headerRowDxfId="319">
  <autoFilter ref="D1:D31" xr:uid="{6F709C4C-E41D-4042-B12A-8CDBF577867E}"/>
  <tableColumns count="1">
    <tableColumn id="2" xr3:uid="{49CC2917-8CD1-418F-B626-8D3E15B2C156}" name="AK"/>
  </tableColumns>
  <tableStyleInfo name="TableStyleLight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CCFC050-9CFF-4EAA-80CD-EA5F106381ED}" name="AZ" displayName="AZ" ref="E1:E16" totalsRowShown="0" headerRowDxfId="318">
  <autoFilter ref="E1:E16" xr:uid="{8CCFC050-9CFF-4EAA-80CD-EA5F106381ED}"/>
  <tableColumns count="1">
    <tableColumn id="1" xr3:uid="{BB6DEDF0-7581-4FC3-9D30-3134511C2994}" name="AZ"/>
  </tableColumns>
  <tableStyleInfo name="TableStyleLight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0B658FC-35B9-4F3A-B5F2-800DABD00198}" name="AR" displayName="AR" ref="F1:F76" totalsRowShown="0" headerRowDxfId="317">
  <autoFilter ref="F1:F76" xr:uid="{F0B658FC-35B9-4F3A-B5F2-800DABD00198}"/>
  <tableColumns count="1">
    <tableColumn id="1" xr3:uid="{0FBB3753-EE20-426D-8A7C-B5111C355510}" name="AR"/>
  </tableColumns>
  <tableStyleInfo name="TableStyleLight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70030E4-E917-4D8B-A7E5-A5A860C3A77D}" name="CA" displayName="CA" ref="G1:G59" totalsRowShown="0" headerRowDxfId="316">
  <autoFilter ref="G1:G59" xr:uid="{370030E4-E917-4D8B-A7E5-A5A860C3A77D}"/>
  <tableColumns count="1">
    <tableColumn id="1" xr3:uid="{8F0369EB-96FB-46CE-9F71-B5C504E3AB9D}" name="CA"/>
  </tableColumns>
  <tableStyleInfo name="TableStyleLight1"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6EDBD9A-05F3-4184-A6EA-D047A7035580}" name="MP" displayName="MP" ref="BD1:BD5" totalsRowShown="0" headerRowDxfId="315">
  <autoFilter ref="BD1:BD5" xr:uid="{86EDBD9A-05F3-4184-A6EA-D047A7035580}"/>
  <tableColumns count="1">
    <tableColumn id="1" xr3:uid="{4181CC71-0B15-46B2-B372-E277F07F631F}" name="MP"/>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F7EC9153-AA24-4043-89FA-24231DEB1F6A}" name="Table2a_School_District_Summary" displayName="Table2a_School_District_Summary" ref="A55:M106" totalsRowShown="0" tableBorderDxfId="1248">
  <autoFilter ref="A55:M106" xr:uid="{F7EC9153-AA24-4043-89FA-24231DEB1F6A}"/>
  <tableColumns count="13">
    <tableColumn id="1" xr3:uid="{275BE9FC-10FC-499B-BD4E-ABDBFD4043C1}" name="School District Name" dataDxfId="1247"/>
    <tableColumn id="2" xr3:uid="{8207271B-570C-4B5C-8EDD-26279FB0914C}" name="NCES #" dataDxfId="1246"/>
    <tableColumn id="3" xr3:uid="{32E83F09-452F-4D8C-BAEB-448C418DFA89}" name="State" dataDxfId="1245"/>
    <tableColumn id="4" xr3:uid="{20D50252-5DDD-4765-B7BE-E355D92969A8}" name="County" dataDxfId="1244"/>
    <tableColumn id="5" xr3:uid="{8660E4D9-A05C-467A-85CD-98765CC033BF}" name="City" dataDxfId="1243"/>
    <tableColumn id="6" xr3:uid="{DA8C6CDC-8D13-4006-9D5B-471E338E13E8}" name="Zip Code" dataDxfId="1242"/>
    <tableColumn id="9" xr3:uid="{EFEC7B34-5124-4447-84ED-F1F4AF6F630A}" name="School District is located within a county listed in Section IV.C.2, Section 4 of the NOFO " dataDxfId="1241"/>
    <tableColumn id="10" xr3:uid="{3424F945-A29B-43EB-9B3F-B872DE10C52E}" name="Proposed Number of Zero-Emission Vehicles" dataDxfId="1240"/>
    <tableColumn id="11" xr3:uid="{FCBFD1B1-E25D-4D95-BDAC-C55900068F67}" name="Proposed Number of AC Level 2 Chargers" dataDxfId="1239"/>
    <tableColumn id="12" xr3:uid="{55C4736F-AD28-41A1-BD31-D94515367E35}" name="Proposed Number of DC Level 3 Chargers" dataDxfId="1238"/>
    <tableColumn id="13" xr3:uid="{F60C8C97-B917-42D8-8C60-6902EF837BD1}" name="Total Number of Chargers" dataDxfId="1237">
      <calculatedColumnFormula>SUM(I56:J56)</calculatedColumnFormula>
    </tableColumn>
    <tableColumn id="7" xr3:uid="{F54DC334-FDC5-4960-A290-E20C29235022}" name="Proposed Number of On Site Power Generation Systems" dataDxfId="1236"/>
    <tableColumn id="8" xr3:uid="{E57006B8-26A8-4C58-A8BB-7E37167BB751}" name="Proposed Number of Battery Energy Storage Systems (BESS)" dataDxfId="1235"/>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782C919-F321-42DE-9317-F74D3F3B062C}" name="PR" displayName="PR" ref="BE1:BE79" totalsRowShown="0" headerRowDxfId="314">
  <autoFilter ref="BE1:BE79" xr:uid="{4782C919-F321-42DE-9317-F74D3F3B062C}"/>
  <tableColumns count="1">
    <tableColumn id="1" xr3:uid="{D07C0081-2CF1-45BA-8EFA-A2458E14CAE5}" name="PR"/>
  </tableColumns>
  <tableStyleInfo name="TableStyleLight1"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03ED84D-F706-424C-BED4-64D71E36DA43}" name="VI" displayName="VI" ref="BF1:BF4" totalsRowShown="0" headerRowDxfId="313" headerRowBorderDxfId="312">
  <autoFilter ref="BF1:BF4" xr:uid="{F03ED84D-F706-424C-BED4-64D71E36DA43}"/>
  <tableColumns count="1">
    <tableColumn id="1" xr3:uid="{535F8B59-AAC2-4FEB-866F-C8FD6F5AF688}" name="VI"/>
  </tableColumns>
  <tableStyleInfo name="TableStyleLight1"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7C28262-C411-482C-BE82-6CF1800528EA}" name="GU" displayName="GU" ref="BC1:BC2" totalsRowShown="0" headerRowDxfId="311">
  <autoFilter ref="BC1:BC2" xr:uid="{87C28262-C411-482C-BE82-6CF1800528EA}"/>
  <tableColumns count="1">
    <tableColumn id="1" xr3:uid="{1B0675EF-B76E-4D15-B759-0F6ED6DB080E}" name="GU"/>
  </tableColumns>
  <tableStyleInfo name="TableStyleLight1"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13D209C-D5A6-4E2D-B4A6-E342485FD0D9}" name="AS" displayName="AS" ref="BB1:BB6" totalsRowShown="0" headerRowDxfId="310">
  <autoFilter ref="BB1:BB6" xr:uid="{113D209C-D5A6-4E2D-B4A6-E342485FD0D9}"/>
  <tableColumns count="1">
    <tableColumn id="1" xr3:uid="{2D0BD737-EA67-49D6-AD64-B03555CE144F}" name="AS"/>
  </tableColumns>
  <tableStyleInfo name="TableStyleLight1"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1C8D4A0-080A-46FF-959A-0D99E0A01E55}" name="WY" displayName="WY" ref="BA1:BA24" totalsRowShown="0" headerRowDxfId="309">
  <autoFilter ref="BA1:BA24" xr:uid="{41C8D4A0-080A-46FF-959A-0D99E0A01E55}"/>
  <tableColumns count="1">
    <tableColumn id="1" xr3:uid="{40C9DF46-4CAB-472A-A086-263A9C55FFA1}" name="WY"/>
  </tableColumns>
  <tableStyleInfo name="TableStyleLight1"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BF8788A-7ADD-4E79-AA99-D08415905948}" name="VT" displayName="VT" ref="AV1:AV15" totalsRowShown="0" headerRowDxfId="308">
  <autoFilter ref="AV1:AV15" xr:uid="{DBF8788A-7ADD-4E79-AA99-D08415905948}"/>
  <tableColumns count="1">
    <tableColumn id="1" xr3:uid="{6109CFCF-DA2B-4C43-91DE-3A90BACC6F3A}" name="VT"/>
  </tableColumns>
  <tableStyleInfo name="TableStyleLight1"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444BD28-3DB7-46DF-BC1D-F0BFD52B1D74}" name="WI" displayName="WI" ref="AZ1:AZ73" totalsRowShown="0" headerRowDxfId="307">
  <autoFilter ref="AZ1:AZ73" xr:uid="{1444BD28-3DB7-46DF-BC1D-F0BFD52B1D74}"/>
  <tableColumns count="1">
    <tableColumn id="1" xr3:uid="{B1EF0184-5B60-49F4-867D-E407BC20B333}" name="WI"/>
  </tableColumns>
  <tableStyleInfo name="TableStyleLight1"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B6B200D-B44E-4408-866A-283BD3D47601}" name="WV" displayName="WV" ref="AY1:AY56" totalsRowShown="0" headerRowDxfId="306">
  <autoFilter ref="AY1:AY56" xr:uid="{7B6B200D-B44E-4408-866A-283BD3D47601}"/>
  <tableColumns count="1">
    <tableColumn id="1" xr3:uid="{627216C2-B4D7-4B2A-BAEF-320DB3B09542}" name="WV"/>
  </tableColumns>
  <tableStyleInfo name="TableStyleLight1"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14B79F4-190B-4464-81FF-FE760B395A9A}" name="WA" displayName="WA" ref="AX1:AX40" totalsRowShown="0" headerRowDxfId="305">
  <autoFilter ref="AX1:AX40" xr:uid="{114B79F4-190B-4464-81FF-FE760B395A9A}"/>
  <tableColumns count="1">
    <tableColumn id="1" xr3:uid="{6F0A53F4-17CB-4E0B-B7F9-9BCCA3361EBA}" name="WA"/>
  </tableColumns>
  <tableStyleInfo name="TableStyleLight1"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42C2E52-572B-4829-82D7-25F48EC6383C}" name="VA" displayName="VA" ref="AW1:AW134" totalsRowShown="0" headerRowDxfId="304">
  <autoFilter ref="AW1:AW134" xr:uid="{F42C2E52-572B-4829-82D7-25F48EC6383C}"/>
  <tableColumns count="1">
    <tableColumn id="1" xr3:uid="{A2DD4566-64A7-4EA0-929E-0CFE2156E397}" name="VA"/>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A72540F6-8BA8-4BE5-9D89-553721A76323}" name="Table2b_Non_School_District_Summary" displayName="Table2b_Non_School_District_Summary" ref="A110:N161" totalsRowShown="0" headerRowDxfId="1234" tableBorderDxfId="1233">
  <autoFilter ref="A110:N161" xr:uid="{A72540F6-8BA8-4BE5-9D89-553721A76323}"/>
  <tableColumns count="14">
    <tableColumn id="1" xr3:uid="{7F548492-ABDB-4D8A-9868-9C561FDE62ED}" name="non-School-Bus Recipient Organization" dataDxfId="1232"/>
    <tableColumn id="2" xr3:uid="{62FEECDD-9327-4264-950E-4AC8797ABAEE}" name="N/A" dataDxfId="1231"/>
    <tableColumn id="3" xr3:uid="{6BB1ED1C-7E92-44E8-925A-FA51FE674FF0}" name="State" dataDxfId="1230"/>
    <tableColumn id="4" xr3:uid="{2CD8997F-8FE0-47E9-ABBE-A17912DAADAC}" name="County" dataDxfId="1229"/>
    <tableColumn id="5" xr3:uid="{7D5E0581-724E-4B1F-AD2A-95128E3A6DC2}" name="City" dataDxfId="1228"/>
    <tableColumn id="6" xr3:uid="{6DB2F9DF-5DCA-494B-9CA1-2DE3C69BF844}" name="Zip Code" dataDxfId="1227"/>
    <tableColumn id="9" xr3:uid="{0D4FEDC5-FE7B-4F49-AFE4-FF6BD2D947C5}" name="Project is taking place  within a county listed in Section IV.C.2, Section 4 of the NOFO " dataDxfId="1226"/>
    <tableColumn id="10" xr3:uid="{AA85971F-D4C9-4921-AA95-30F8F6ABE865}" name="Proposed Number of Zero-Emission Vehicles" dataDxfId="1225"/>
    <tableColumn id="11" xr3:uid="{94C7C284-A2A2-485D-A455-DCB16121DA21}" name="Proposed Number of AC Level 2 Chargers" dataDxfId="1224"/>
    <tableColumn id="12" xr3:uid="{9C55C66D-AD3D-45B7-9FB1-8A9359195746}" name="Proposed Number of DC Level 3 Chargers" dataDxfId="1223"/>
    <tableColumn id="13" xr3:uid="{57254FC7-AD21-47BC-9F46-00A8A1E7C781}" name="Total Number of Chargers" dataDxfId="1222">
      <calculatedColumnFormula>SUM(I111:J111)</calculatedColumnFormula>
    </tableColumn>
    <tableColumn id="14" xr3:uid="{FFCC2DB4-D9C7-4F93-B9AF-897FC67451D8}" name="Proposed Number of On Site Power Generation Systems" dataDxfId="1221"/>
    <tableColumn id="15" xr3:uid="{882CE633-3D1D-48B7-A2A9-CBA02A5DA740}" name="Proposed Number of Battery Energy Storage Systems" dataDxfId="1220"/>
    <tableColumn id="16" xr3:uid="{2C0DBF45-EACA-466D-9652-90985792F162}" name="Proposed Number of H2 Fueling Infrastructure Units" dataDxfId="1219"/>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6434412-2A1A-4323-987C-EB77F3395D6D}" name="UT" displayName="UT" ref="AU1:AU30" totalsRowShown="0" headerRowDxfId="303">
  <autoFilter ref="AU1:AU30" xr:uid="{06434412-2A1A-4323-987C-EB77F3395D6D}"/>
  <tableColumns count="1">
    <tableColumn id="1" xr3:uid="{52B90358-7E6C-4768-9E23-358862C85D65}" name="UT"/>
  </tableColumns>
  <tableStyleInfo name="TableStyleLight1"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FA315BB-A8C1-42D6-BF94-2F7F2C07A633}" name="TX" displayName="TX" ref="AT1:AT255" totalsRowShown="0" headerRowDxfId="302">
  <autoFilter ref="AT1:AT255" xr:uid="{0FA315BB-A8C1-42D6-BF94-2F7F2C07A633}"/>
  <tableColumns count="1">
    <tableColumn id="1" xr3:uid="{D6E5D169-680F-4B78-A1AE-B2E23E82A98D}" name="TX"/>
  </tableColumns>
  <tableStyleInfo name="TableStyleLight1"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956010D-407C-416A-8BD4-C8E715BB3E1A}" name="TN" displayName="TN" ref="AS1:AS96" totalsRowShown="0" headerRowDxfId="301">
  <autoFilter ref="AS1:AS96" xr:uid="{5956010D-407C-416A-8BD4-C8E715BB3E1A}"/>
  <tableColumns count="1">
    <tableColumn id="1" xr3:uid="{28B64C41-DBCD-4C03-B9D3-0004626A1094}" name="TN"/>
  </tableColumns>
  <tableStyleInfo name="TableStyleLight1"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C5A2882-9808-462D-915A-A8BD2F6F8511}" name="SD" displayName="SD" ref="AR1:AR67" totalsRowShown="0" headerRowDxfId="300">
  <autoFilter ref="AR1:AR67" xr:uid="{9C5A2882-9808-462D-915A-A8BD2F6F8511}"/>
  <tableColumns count="1">
    <tableColumn id="1" xr3:uid="{C036B754-CABA-4FA5-821F-CDFA6F858551}" name="SD"/>
  </tableColumns>
  <tableStyleInfo name="TableStyleLight1"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90E8E09-042C-428B-B5FE-C4BFB426B7A8}" name="SC" displayName="SC" ref="AQ1:AQ47" totalsRowShown="0" headerRowDxfId="299">
  <autoFilter ref="AQ1:AQ47" xr:uid="{890E8E09-042C-428B-B5FE-C4BFB426B7A8}"/>
  <tableColumns count="1">
    <tableColumn id="1" xr3:uid="{36598A41-E0E4-4049-9F70-22512AC0E85F}" name="SC"/>
  </tableColumns>
  <tableStyleInfo name="TableStyleLight1"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48E665A-B60C-43F4-A1FA-779CD29E0B70}" name="RI" displayName="RI" ref="AP1:AP6" totalsRowShown="0" headerRowDxfId="298">
  <autoFilter ref="AP1:AP6" xr:uid="{C48E665A-B60C-43F4-A1FA-779CD29E0B70}"/>
  <tableColumns count="1">
    <tableColumn id="1" xr3:uid="{286BD3F3-B0F0-45E3-9B74-AC0048812DEE}" name="RI"/>
  </tableColumns>
  <tableStyleInfo name="TableStyleLight1"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7982642-546F-42F0-B9C4-39B04B34D748}" name="PA" displayName="PA" ref="AO1:AO68" totalsRowShown="0" headerRowDxfId="297">
  <autoFilter ref="AO1:AO68" xr:uid="{F7982642-546F-42F0-B9C4-39B04B34D748}"/>
  <tableColumns count="1">
    <tableColumn id="1" xr3:uid="{3FEFD133-3260-4782-960E-D9271F177C0F}" name="PA"/>
  </tableColumns>
  <tableStyleInfo name="TableStyleLight1"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76A5102-4576-443E-B94F-EF746B148F84}" name="OK" displayName="OK" ref="AM1:AM78" totalsRowShown="0" headerRowDxfId="296">
  <autoFilter ref="AM1:AM78" xr:uid="{276A5102-4576-443E-B94F-EF746B148F84}"/>
  <tableColumns count="1">
    <tableColumn id="1" xr3:uid="{024F75AA-274F-4DF2-89F6-735C0AF70BE7}" name="OK"/>
  </tableColumns>
  <tableStyleInfo name="TableStyleLight1"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7F61E42-B8F5-45DC-AB71-AFE80AF3A75F}" name="OR" displayName="OR" ref="AN1:AN37" totalsRowShown="0" headerRowDxfId="295">
  <autoFilter ref="AN1:AN37" xr:uid="{E7F61E42-B8F5-45DC-AB71-AFE80AF3A75F}"/>
  <tableColumns count="1">
    <tableColumn id="1" xr3:uid="{EC117252-0D97-4FFF-8416-2D9B8EEB5213}" name="OR"/>
  </tableColumns>
  <tableStyleInfo name="TableStyleLight1"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42DD808-0709-46F9-AC14-E579AA5D7B3A}" name="OH" displayName="OH" ref="AL1:AL89" totalsRowShown="0" headerRowDxfId="294">
  <autoFilter ref="AL1:AL89" xr:uid="{142DD808-0709-46F9-AC14-E579AA5D7B3A}"/>
  <tableColumns count="1">
    <tableColumn id="1" xr3:uid="{17E1B36E-7C2E-491C-80D8-DBB0DBF5762E}" name="OH"/>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CAE1D5F9-C877-4931-9069-31ACD5714131}" name="Table5a_PostAwardAmendments" displayName="Table5a_PostAwardAmendments" ref="A9:L27" totalsRowShown="0" headerRowDxfId="1218" dataDxfId="1216" headerRowBorderDxfId="1217" tableBorderDxfId="1215" totalsRowBorderDxfId="1214">
  <autoFilter ref="A9:L27" xr:uid="{CAE1D5F9-C877-4931-9069-31ACD5714131}"/>
  <tableColumns count="12">
    <tableColumn id="1" xr3:uid="{3E1EB124-6F63-4D5F-AC8A-6AED28291FA7}" name="Update Year" dataDxfId="1213"/>
    <tableColumn id="2" xr3:uid="{BF4D287B-2076-4CC9-A860-7875A7AC8470}" name="Type of Amendment" dataDxfId="1212"/>
    <tableColumn id="3" xr3:uid="{434D6A94-807F-4DCE-AE02-ED844C7B0C17}" name="Grantee Name" dataDxfId="1211"/>
    <tableColumn id="4" xr3:uid="{8354B550-C9D8-4400-A742-82B93AB638B9}" name="NCES ID (If applicable)" dataDxfId="1210"/>
    <tableColumn id="5" xr3:uid="{DFE494FE-030E-4091-A82D-0C63B9FF789C}" name="Original Vehicle or Eligible Infrastructure Component Type" dataDxfId="1209"/>
    <tableColumn id="6" xr3:uid="{ACEF015F-17B1-4AB4-8A90-3FDB2A82C8FF}" name="Updated Vehicle or Eligible Infrastructure Component Type" dataDxfId="1208"/>
    <tableColumn id="7" xr3:uid="{8E147C7E-34E4-47CA-AAB6-06D4108D3B4F}" name="Original Quantity of Vehicle or Eligible Infrastructure Component" dataDxfId="1207"/>
    <tableColumn id="8" xr3:uid="{068655D2-2E02-4A0F-B021-2E27F9053171}" name="Updated Quantity of Vehicle or Eligible Infrastructure Type" dataDxfId="1206"/>
    <tableColumn id="9" xr3:uid="{395F7846-CB98-4F31-8E87-769E21936395}" name="If 'Other Activity in Approved Workplan' selected as Type of Amendment, please describe here" dataDxfId="1205"/>
    <tableColumn id="10" xr3:uid="{938F400A-374A-4B08-9162-8E885B40EA52}" name="Original Funding Request Amount" dataDxfId="1204"/>
    <tableColumn id="11" xr3:uid="{A448AE5A-2CFE-44B7-BAF3-F6BC4F7325C3}" name="Updated Funding Request Amount" dataDxfId="1203"/>
    <tableColumn id="12" xr3:uid="{DAD3A000-DBF2-43D4-8394-335165CF1277}" name="Change in Funding Amount" dataDxfId="1202">
      <calculatedColumnFormula>J10-K10</calculatedColumnFormula>
    </tableColumn>
  </tableColumns>
  <tableStyleInfo name="TableStyleMedium2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A73BB778-72AD-4BE9-B5F0-A19BF4033B9C}" name="NC" displayName="NC" ref="AJ1:AJ101" totalsRowShown="0" headerRowDxfId="293">
  <autoFilter ref="AJ1:AJ101" xr:uid="{A73BB778-72AD-4BE9-B5F0-A19BF4033B9C}"/>
  <tableColumns count="1">
    <tableColumn id="1" xr3:uid="{79E5F16F-AF79-48F9-A944-D0F066E9449A}" name="NC"/>
  </tableColumns>
  <tableStyleInfo name="TableStyleLight1"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4C95284E-FB02-42E9-A9B9-BB3EB3DD88DD}" name="ND" displayName="ND" ref="AK1:AK54" totalsRowShown="0" headerRowDxfId="292">
  <autoFilter ref="AK1:AK54" xr:uid="{4C95284E-FB02-42E9-A9B9-BB3EB3DD88DD}"/>
  <tableColumns count="1">
    <tableColumn id="1" xr3:uid="{05CC68BC-B8E9-4DEF-A43E-72026A0941DE}" name="ND"/>
  </tableColumns>
  <tableStyleInfo name="TableStyleLight1"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16C91D67-3858-4980-B6F2-97A01EB5ECB6}" name="NY" displayName="NY" ref="AI1:AI63" totalsRowShown="0" headerRowDxfId="291">
  <autoFilter ref="AI1:AI63" xr:uid="{16C91D67-3858-4980-B6F2-97A01EB5ECB6}"/>
  <tableColumns count="1">
    <tableColumn id="1" xr3:uid="{11BD09AD-CA4E-4914-841B-058969AE55AB}" name="NY"/>
  </tableColumns>
  <tableStyleInfo name="TableStyleLight1"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FB76F6A-3304-4E97-BD26-BDE8F30ADBBA}" name="NM" displayName="NM" ref="AH1:AH34" totalsRowShown="0" headerRowDxfId="290">
  <autoFilter ref="AH1:AH34" xr:uid="{2FB76F6A-3304-4E97-BD26-BDE8F30ADBBA}"/>
  <tableColumns count="1">
    <tableColumn id="1" xr3:uid="{07A8D49F-ACCF-49FE-92AD-2ACD3D1ACE7F}" name="NM"/>
  </tableColumns>
  <tableStyleInfo name="TableStyleLight1"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DF4FDBC5-8689-474E-A0C2-E824932617B6}" name="NJ" displayName="NJ" ref="AG1:AG22" totalsRowShown="0" headerRowDxfId="289">
  <autoFilter ref="AG1:AG22" xr:uid="{DF4FDBC5-8689-474E-A0C2-E824932617B6}"/>
  <tableColumns count="1">
    <tableColumn id="1" xr3:uid="{04E7D6F2-87A9-4A82-98E4-B2ABD23938DD}" name="NJ"/>
  </tableColumns>
  <tableStyleInfo name="TableStyleLight1"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FCD784D-B0F2-4485-981F-718F601955A0}" name="NH" displayName="NH" ref="AF1:AF11" totalsRowShown="0" headerRowDxfId="288">
  <autoFilter ref="AF1:AF11" xr:uid="{6FCD784D-B0F2-4485-981F-718F601955A0}"/>
  <tableColumns count="1">
    <tableColumn id="1" xr3:uid="{66F00570-D41A-400A-996D-3CB41329E4B7}" name="NH"/>
  </tableColumns>
  <tableStyleInfo name="TableStyleLight1"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E1AB6D9-B78D-4823-ABDC-31A5B5F3D80D}" name="NV" displayName="NV" ref="AE1:AE18" totalsRowShown="0" headerRowDxfId="287">
  <autoFilter ref="AE1:AE18" xr:uid="{4E1AB6D9-B78D-4823-ABDC-31A5B5F3D80D}"/>
  <tableColumns count="1">
    <tableColumn id="1" xr3:uid="{7C36DB97-CCF9-4C23-85ED-F7BF439CD7B6}" name="NV"/>
  </tableColumns>
  <tableStyleInfo name="TableStyleLight1"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9E888B9B-B095-4A0A-ACCB-312B12D54E23}" name="NE" displayName="NE" ref="AD1:AD94" totalsRowShown="0" headerRowDxfId="286">
  <autoFilter ref="AD1:AD94" xr:uid="{9E888B9B-B095-4A0A-ACCB-312B12D54E23}"/>
  <tableColumns count="1">
    <tableColumn id="1" xr3:uid="{9A2A08C0-C0E0-4DAB-9148-FFA147B46213}" name="NE"/>
  </tableColumns>
  <tableStyleInfo name="TableStyleLight1"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880E42CC-9AAC-43CA-828A-7F9A78C9FB5F}" name="MO" displayName="MO" ref="AB1:AB116" totalsRowShown="0" headerRowDxfId="285">
  <autoFilter ref="AB1:AB116" xr:uid="{880E42CC-9AAC-43CA-828A-7F9A78C9FB5F}"/>
  <tableColumns count="1">
    <tableColumn id="1" xr3:uid="{C5215437-6D31-45C8-9A62-109960BF8A41}" name="MO"/>
  </tableColumns>
  <tableStyleInfo name="TableStyleLight1"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BC2DA796-4944-41FD-9B27-9AAF599E57E7}" name="MT" displayName="MT" ref="AC1:AC57" totalsRowShown="0" headerRowDxfId="284">
  <autoFilter ref="AC1:AC57" xr:uid="{BC2DA796-4944-41FD-9B27-9AAF599E57E7}"/>
  <tableColumns count="1">
    <tableColumn id="1" xr3:uid="{741D368E-3ED4-4733-8915-C5B15234AE07}" name="MT"/>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801034BA-1DA6-483E-A918-F52872EA29AE}" name="Table5b_ChangeInFundingbyProjectYear" displayName="Table5b_ChangeInFundingbyProjectYear" ref="A30:C33" totalsRowShown="0" headerRowDxfId="1201" dataDxfId="1199" headerRowBorderDxfId="1200" tableBorderDxfId="1198" totalsRowBorderDxfId="1197">
  <autoFilter ref="A30:C33" xr:uid="{801034BA-1DA6-483E-A918-F52872EA29AE}"/>
  <tableColumns count="3">
    <tableColumn id="1" xr3:uid="{8D5334E9-9F50-4624-970E-FAF93CAC7814}" name="Project Year" dataDxfId="1196"/>
    <tableColumn id="2" xr3:uid="{B614A811-BE21-475F-A255-483A869E62FE}" name="Number of Amendments By Year" dataDxfId="1195"/>
    <tableColumn id="3" xr3:uid="{39D9D020-3BC0-4FC9-966A-48A665507AA3}" name="Change in Funding Amount by Year" dataDxfId="1194"/>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9F13CE6-2721-4E03-93B4-55821ACA2EBF}" name="MS" displayName="MS" ref="AA1:AA83" totalsRowShown="0" headerRowDxfId="283">
  <autoFilter ref="AA1:AA83" xr:uid="{F9F13CE6-2721-4E03-93B4-55821ACA2EBF}"/>
  <tableColumns count="1">
    <tableColumn id="1" xr3:uid="{528D28B9-C9F3-459F-9620-868D29B1A7A7}" name="MS"/>
  </tableColumns>
  <tableStyleInfo name="TableStyleLight1"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19C29A3-8CF0-4A90-BB89-0BBF44382AC3}" name="MI" displayName="MI" ref="Y1:Y84" totalsRowShown="0" headerRowDxfId="282">
  <autoFilter ref="Y1:Y84" xr:uid="{C19C29A3-8CF0-4A90-BB89-0BBF44382AC3}"/>
  <tableColumns count="1">
    <tableColumn id="1" xr3:uid="{FEDAC17E-002D-40F7-ACEE-12E84F5091A5}" name="MI"/>
  </tableColumns>
  <tableStyleInfo name="TableStyleLight1"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C4B1E5F-E865-4B48-8525-5E3A96B18348}" name="MN" displayName="MN" ref="Z1:Z88" totalsRowShown="0" headerRowDxfId="281" dataDxfId="280" tableBorderDxfId="279">
  <autoFilter ref="Z1:Z88" xr:uid="{0C4B1E5F-E865-4B48-8525-5E3A96B18348}"/>
  <tableColumns count="1">
    <tableColumn id="1" xr3:uid="{22430440-3B54-480D-BE2F-518DFD95B3F2}" name="MN" dataDxfId="278"/>
  </tableColumns>
  <tableStyleInfo name="TableStyleLight1"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3EB2B254-558F-421E-8563-1D5BE5067FCE}" name="MA" displayName="MA" ref="X1:X15" totalsRowShown="0" headerRowDxfId="277">
  <autoFilter ref="X1:X15" xr:uid="{3EB2B254-558F-421E-8563-1D5BE5067FCE}"/>
  <tableColumns count="1">
    <tableColumn id="1" xr3:uid="{F90B50F2-3861-44EB-ACE2-9B7AACC45DE3}" name="MA"/>
  </tableColumns>
  <tableStyleInfo name="TableStyleLight1"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C118A84-8C02-43A2-AFD0-203F33927FAC}" name="MD" displayName="MD" ref="W1:W25" totalsRowShown="0" headerRowDxfId="276">
  <autoFilter ref="W1:W25" xr:uid="{0C118A84-8C02-43A2-AFD0-203F33927FAC}"/>
  <tableColumns count="1">
    <tableColumn id="1" xr3:uid="{5DC0CEED-20C2-4C5C-82E7-29B65BB56838}" name="MD"/>
  </tableColumns>
  <tableStyleInfo name="TableStyleLight1"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7088B639-221D-4013-BE8B-A5E12207BCC3}" name="ME" displayName="ME" ref="V1:V17" totalsRowShown="0" headerRowDxfId="275">
  <autoFilter ref="V1:V17" xr:uid="{7088B639-221D-4013-BE8B-A5E12207BCC3}"/>
  <tableColumns count="1">
    <tableColumn id="1" xr3:uid="{BD0FA7E3-7002-44CA-973F-76C422E4943E}" name="ME"/>
  </tableColumns>
  <tableStyleInfo name="TableStyleLight1"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7F827C31-C86B-4B84-8BC7-25F2DF34F5DF}" name="LA" displayName="LA" ref="U1:U65" totalsRowShown="0" headerRowDxfId="274">
  <autoFilter ref="U1:U65" xr:uid="{7F827C31-C86B-4B84-8BC7-25F2DF34F5DF}"/>
  <tableColumns count="1">
    <tableColumn id="1" xr3:uid="{D67BED24-00DE-43D8-8AB3-92B73B396D24}" name="LA"/>
  </tableColumns>
  <tableStyleInfo name="TableStyleLight1"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182DB722-04D7-4157-BFF1-F0F8090FC387}" name="GA" displayName="GA" ref="M1:M160" totalsRowShown="0" headerRowDxfId="273">
  <autoFilter ref="M1:M160" xr:uid="{182DB722-04D7-4157-BFF1-F0F8090FC387}"/>
  <tableColumns count="1">
    <tableColumn id="1" xr3:uid="{6B33CF11-47B6-42B8-B85D-3A293ED03123}" name="GA"/>
  </tableColumns>
  <tableStyleInfo name="TableStyleLight1"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9930F076-369D-4F51-8B6B-54E08AC777F7}" name="DC" displayName="DC" ref="K1:K2" totalsRowShown="0" headerRowDxfId="272">
  <autoFilter ref="K1:K2" xr:uid="{9930F076-369D-4F51-8B6B-54E08AC777F7}"/>
  <tableColumns count="1">
    <tableColumn id="1" xr3:uid="{FCBC61C0-E013-41F0-8CDE-15EADD1E4D81}" name="DC"/>
  </tableColumns>
  <tableStyleInfo name="TableStyleLight1"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BA152308-C098-4642-A55B-B3923DF96144}" name="DE" displayName="DE" ref="J1:J4" totalsRowShown="0" headerRowDxfId="271">
  <autoFilter ref="J1:J4" xr:uid="{BA152308-C098-4642-A55B-B3923DF96144}"/>
  <tableColumns count="1">
    <tableColumn id="1" xr3:uid="{038C5D9C-B742-47C0-9A6F-C096B7C647D8}" name="DE"/>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44.xml"/><Relationship Id="rId7" Type="http://schemas.openxmlformats.org/officeDocument/2006/relationships/table" Target="../tables/table48.xml"/><Relationship Id="rId2" Type="http://schemas.openxmlformats.org/officeDocument/2006/relationships/vmlDrawing" Target="../drawings/vmlDrawing11.vml"/><Relationship Id="rId1" Type="http://schemas.openxmlformats.org/officeDocument/2006/relationships/printerSettings" Target="../printerSettings/printerSettings11.bin"/><Relationship Id="rId6" Type="http://schemas.openxmlformats.org/officeDocument/2006/relationships/table" Target="../tables/table47.xml"/><Relationship Id="rId5" Type="http://schemas.openxmlformats.org/officeDocument/2006/relationships/table" Target="../tables/table46.xml"/><Relationship Id="rId4" Type="http://schemas.openxmlformats.org/officeDocument/2006/relationships/table" Target="../tables/table45.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49.xml"/><Relationship Id="rId2" Type="http://schemas.openxmlformats.org/officeDocument/2006/relationships/vmlDrawing" Target="../drawings/vmlDrawing12.vml"/><Relationship Id="rId1" Type="http://schemas.openxmlformats.org/officeDocument/2006/relationships/printerSettings" Target="../printerSettings/printerSettings12.bin"/><Relationship Id="rId4" Type="http://schemas.openxmlformats.org/officeDocument/2006/relationships/table" Target="../tables/table5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13.bin"/><Relationship Id="rId1" Type="http://schemas.openxmlformats.org/officeDocument/2006/relationships/hyperlink" Target="https://www.epa.gov/system/files/documents/2025-03/clean-ports-baba-implementation-procedures-2025-03-19.pdf" TargetMode="External"/></Relationships>
</file>

<file path=xl/worksheets/_rels/sheet14.xml.rels><?xml version="1.0" encoding="UTF-8" standalone="yes"?>
<Relationships xmlns="http://schemas.openxmlformats.org/package/2006/relationships"><Relationship Id="rId3" Type="http://schemas.openxmlformats.org/officeDocument/2006/relationships/table" Target="../tables/table52.xml"/><Relationship Id="rId2" Type="http://schemas.openxmlformats.org/officeDocument/2006/relationships/table" Target="../tables/table5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3" Type="http://schemas.openxmlformats.org/officeDocument/2006/relationships/table" Target="../tables/table65.xml"/><Relationship Id="rId18" Type="http://schemas.openxmlformats.org/officeDocument/2006/relationships/table" Target="../tables/table70.xml"/><Relationship Id="rId26" Type="http://schemas.openxmlformats.org/officeDocument/2006/relationships/table" Target="../tables/table78.xml"/><Relationship Id="rId39" Type="http://schemas.openxmlformats.org/officeDocument/2006/relationships/table" Target="../tables/table91.xml"/><Relationship Id="rId21" Type="http://schemas.openxmlformats.org/officeDocument/2006/relationships/table" Target="../tables/table73.xml"/><Relationship Id="rId34" Type="http://schemas.openxmlformats.org/officeDocument/2006/relationships/table" Target="../tables/table86.xml"/><Relationship Id="rId42" Type="http://schemas.openxmlformats.org/officeDocument/2006/relationships/table" Target="../tables/table94.xml"/><Relationship Id="rId47" Type="http://schemas.openxmlformats.org/officeDocument/2006/relationships/table" Target="../tables/table99.xml"/><Relationship Id="rId50" Type="http://schemas.openxmlformats.org/officeDocument/2006/relationships/table" Target="../tables/table102.xml"/><Relationship Id="rId55" Type="http://schemas.openxmlformats.org/officeDocument/2006/relationships/table" Target="../tables/table107.xml"/><Relationship Id="rId7" Type="http://schemas.openxmlformats.org/officeDocument/2006/relationships/table" Target="../tables/table59.xml"/><Relationship Id="rId2" Type="http://schemas.openxmlformats.org/officeDocument/2006/relationships/table" Target="../tables/table54.xml"/><Relationship Id="rId16" Type="http://schemas.openxmlformats.org/officeDocument/2006/relationships/table" Target="../tables/table68.xml"/><Relationship Id="rId29" Type="http://schemas.openxmlformats.org/officeDocument/2006/relationships/table" Target="../tables/table81.xml"/><Relationship Id="rId11" Type="http://schemas.openxmlformats.org/officeDocument/2006/relationships/table" Target="../tables/table63.xml"/><Relationship Id="rId24" Type="http://schemas.openxmlformats.org/officeDocument/2006/relationships/table" Target="../tables/table76.xml"/><Relationship Id="rId32" Type="http://schemas.openxmlformats.org/officeDocument/2006/relationships/table" Target="../tables/table84.xml"/><Relationship Id="rId37" Type="http://schemas.openxmlformats.org/officeDocument/2006/relationships/table" Target="../tables/table89.xml"/><Relationship Id="rId40" Type="http://schemas.openxmlformats.org/officeDocument/2006/relationships/table" Target="../tables/table92.xml"/><Relationship Id="rId45" Type="http://schemas.openxmlformats.org/officeDocument/2006/relationships/table" Target="../tables/table97.xml"/><Relationship Id="rId53" Type="http://schemas.openxmlformats.org/officeDocument/2006/relationships/table" Target="../tables/table105.xml"/><Relationship Id="rId5" Type="http://schemas.openxmlformats.org/officeDocument/2006/relationships/table" Target="../tables/table57.xml"/><Relationship Id="rId19" Type="http://schemas.openxmlformats.org/officeDocument/2006/relationships/table" Target="../tables/table71.xml"/><Relationship Id="rId4" Type="http://schemas.openxmlformats.org/officeDocument/2006/relationships/table" Target="../tables/table56.xml"/><Relationship Id="rId9" Type="http://schemas.openxmlformats.org/officeDocument/2006/relationships/table" Target="../tables/table61.xml"/><Relationship Id="rId14" Type="http://schemas.openxmlformats.org/officeDocument/2006/relationships/table" Target="../tables/table66.xml"/><Relationship Id="rId22" Type="http://schemas.openxmlformats.org/officeDocument/2006/relationships/table" Target="../tables/table74.xml"/><Relationship Id="rId27" Type="http://schemas.openxmlformats.org/officeDocument/2006/relationships/table" Target="../tables/table79.xml"/><Relationship Id="rId30" Type="http://schemas.openxmlformats.org/officeDocument/2006/relationships/table" Target="../tables/table82.xml"/><Relationship Id="rId35" Type="http://schemas.openxmlformats.org/officeDocument/2006/relationships/table" Target="../tables/table87.xml"/><Relationship Id="rId43" Type="http://schemas.openxmlformats.org/officeDocument/2006/relationships/table" Target="../tables/table95.xml"/><Relationship Id="rId48" Type="http://schemas.openxmlformats.org/officeDocument/2006/relationships/table" Target="../tables/table100.xml"/><Relationship Id="rId56" Type="http://schemas.openxmlformats.org/officeDocument/2006/relationships/table" Target="../tables/table108.xml"/><Relationship Id="rId8" Type="http://schemas.openxmlformats.org/officeDocument/2006/relationships/table" Target="../tables/table60.xml"/><Relationship Id="rId51" Type="http://schemas.openxmlformats.org/officeDocument/2006/relationships/table" Target="../tables/table103.xml"/><Relationship Id="rId3" Type="http://schemas.openxmlformats.org/officeDocument/2006/relationships/table" Target="../tables/table55.xml"/><Relationship Id="rId12" Type="http://schemas.openxmlformats.org/officeDocument/2006/relationships/table" Target="../tables/table64.xml"/><Relationship Id="rId17" Type="http://schemas.openxmlformats.org/officeDocument/2006/relationships/table" Target="../tables/table69.xml"/><Relationship Id="rId25" Type="http://schemas.openxmlformats.org/officeDocument/2006/relationships/table" Target="../tables/table77.xml"/><Relationship Id="rId33" Type="http://schemas.openxmlformats.org/officeDocument/2006/relationships/table" Target="../tables/table85.xml"/><Relationship Id="rId38" Type="http://schemas.openxmlformats.org/officeDocument/2006/relationships/table" Target="../tables/table90.xml"/><Relationship Id="rId46" Type="http://schemas.openxmlformats.org/officeDocument/2006/relationships/table" Target="../tables/table98.xml"/><Relationship Id="rId20" Type="http://schemas.openxmlformats.org/officeDocument/2006/relationships/table" Target="../tables/table72.xml"/><Relationship Id="rId41" Type="http://schemas.openxmlformats.org/officeDocument/2006/relationships/table" Target="../tables/table93.xml"/><Relationship Id="rId54" Type="http://schemas.openxmlformats.org/officeDocument/2006/relationships/table" Target="../tables/table106.xml"/><Relationship Id="rId1" Type="http://schemas.openxmlformats.org/officeDocument/2006/relationships/table" Target="../tables/table53.xml"/><Relationship Id="rId6" Type="http://schemas.openxmlformats.org/officeDocument/2006/relationships/table" Target="../tables/table58.xml"/><Relationship Id="rId15" Type="http://schemas.openxmlformats.org/officeDocument/2006/relationships/table" Target="../tables/table67.xml"/><Relationship Id="rId23" Type="http://schemas.openxmlformats.org/officeDocument/2006/relationships/table" Target="../tables/table75.xml"/><Relationship Id="rId28" Type="http://schemas.openxmlformats.org/officeDocument/2006/relationships/table" Target="../tables/table80.xml"/><Relationship Id="rId36" Type="http://schemas.openxmlformats.org/officeDocument/2006/relationships/table" Target="../tables/table88.xml"/><Relationship Id="rId49" Type="http://schemas.openxmlformats.org/officeDocument/2006/relationships/table" Target="../tables/table101.xml"/><Relationship Id="rId57" Type="http://schemas.openxmlformats.org/officeDocument/2006/relationships/table" Target="../tables/table109.xml"/><Relationship Id="rId10" Type="http://schemas.openxmlformats.org/officeDocument/2006/relationships/table" Target="../tables/table62.xml"/><Relationship Id="rId31" Type="http://schemas.openxmlformats.org/officeDocument/2006/relationships/table" Target="../tables/table83.xml"/><Relationship Id="rId44" Type="http://schemas.openxmlformats.org/officeDocument/2006/relationships/table" Target="../tables/table96.xml"/><Relationship Id="rId52" Type="http://schemas.openxmlformats.org/officeDocument/2006/relationships/table" Target="../tables/table104.xml"/></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 Id="rId9" Type="http://schemas.openxmlformats.org/officeDocument/2006/relationships/table" Target="../tables/table7.xml"/></Relationships>
</file>

<file path=xl/worksheets/_rels/sheet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table" Target="../tables/table9.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9.xml"/><Relationship Id="rId3" Type="http://schemas.openxmlformats.org/officeDocument/2006/relationships/table" Target="../tables/table14.xml"/><Relationship Id="rId7" Type="http://schemas.openxmlformats.org/officeDocument/2006/relationships/table" Target="../tables/table18.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6" Type="http://schemas.openxmlformats.org/officeDocument/2006/relationships/table" Target="../tables/table17.xml"/><Relationship Id="rId5" Type="http://schemas.openxmlformats.org/officeDocument/2006/relationships/table" Target="../tables/table16.xml"/><Relationship Id="rId4" Type="http://schemas.openxmlformats.org/officeDocument/2006/relationships/table" Target="../tables/table15.xml"/><Relationship Id="rId9" Type="http://schemas.openxmlformats.org/officeDocument/2006/relationships/table" Target="../tables/table20.xml"/></Relationships>
</file>

<file path=xl/worksheets/_rels/sheet6.xml.rels><?xml version="1.0" encoding="UTF-8" standalone="yes"?>
<Relationships xmlns="http://schemas.openxmlformats.org/package/2006/relationships"><Relationship Id="rId8" Type="http://schemas.openxmlformats.org/officeDocument/2006/relationships/table" Target="../tables/table26.xml"/><Relationship Id="rId3" Type="http://schemas.openxmlformats.org/officeDocument/2006/relationships/table" Target="../tables/table21.xml"/><Relationship Id="rId7" Type="http://schemas.openxmlformats.org/officeDocument/2006/relationships/table" Target="../tables/table25.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6" Type="http://schemas.openxmlformats.org/officeDocument/2006/relationships/table" Target="../tables/table24.xml"/><Relationship Id="rId5" Type="http://schemas.openxmlformats.org/officeDocument/2006/relationships/table" Target="../tables/table23.xml"/><Relationship Id="rId10" Type="http://schemas.openxmlformats.org/officeDocument/2006/relationships/table" Target="../tables/table28.xml"/><Relationship Id="rId4" Type="http://schemas.openxmlformats.org/officeDocument/2006/relationships/table" Target="../tables/table22.xml"/><Relationship Id="rId9" Type="http://schemas.openxmlformats.org/officeDocument/2006/relationships/table" Target="../tables/table27.xml"/></Relationships>
</file>

<file path=xl/worksheets/_rels/sheet7.xml.rels><?xml version="1.0" encoding="UTF-8" standalone="yes"?>
<Relationships xmlns="http://schemas.openxmlformats.org/package/2006/relationships"><Relationship Id="rId8" Type="http://schemas.openxmlformats.org/officeDocument/2006/relationships/table" Target="../tables/table34.xml"/><Relationship Id="rId3" Type="http://schemas.openxmlformats.org/officeDocument/2006/relationships/table" Target="../tables/table29.xml"/><Relationship Id="rId7" Type="http://schemas.openxmlformats.org/officeDocument/2006/relationships/table" Target="../tables/table33.x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6" Type="http://schemas.openxmlformats.org/officeDocument/2006/relationships/table" Target="../tables/table32.xml"/><Relationship Id="rId5" Type="http://schemas.openxmlformats.org/officeDocument/2006/relationships/table" Target="../tables/table31.xml"/><Relationship Id="rId10" Type="http://schemas.openxmlformats.org/officeDocument/2006/relationships/table" Target="../tables/table36.xml"/><Relationship Id="rId4" Type="http://schemas.openxmlformats.org/officeDocument/2006/relationships/table" Target="../tables/table30.xml"/><Relationship Id="rId9" Type="http://schemas.openxmlformats.org/officeDocument/2006/relationships/table" Target="../tables/table3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37.xml"/><Relationship Id="rId7" Type="http://schemas.openxmlformats.org/officeDocument/2006/relationships/table" Target="../tables/table41.xml"/><Relationship Id="rId2" Type="http://schemas.openxmlformats.org/officeDocument/2006/relationships/vmlDrawing" Target="../drawings/vmlDrawing8.vml"/><Relationship Id="rId1" Type="http://schemas.openxmlformats.org/officeDocument/2006/relationships/printerSettings" Target="../printerSettings/printerSettings8.bin"/><Relationship Id="rId6" Type="http://schemas.openxmlformats.org/officeDocument/2006/relationships/table" Target="../tables/table40.xml"/><Relationship Id="rId5" Type="http://schemas.openxmlformats.org/officeDocument/2006/relationships/table" Target="../tables/table39.xml"/><Relationship Id="rId4" Type="http://schemas.openxmlformats.org/officeDocument/2006/relationships/table" Target="../tables/table3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C7F24-B0E2-4DE4-BF8A-DCBBE33384DA}">
  <sheetPr codeName="Sheet1">
    <pageSetUpPr fitToPage="1"/>
  </sheetPr>
  <dimension ref="A1:D20"/>
  <sheetViews>
    <sheetView tabSelected="1" zoomScaleNormal="100" workbookViewId="0">
      <selection sqref="A1:C1"/>
    </sheetView>
  </sheetViews>
  <sheetFormatPr defaultRowHeight="15" x14ac:dyDescent="0.35"/>
  <cols>
    <col min="1" max="1" width="23.453125" style="18" customWidth="1"/>
    <col min="2" max="2" width="29.453125" style="18" customWidth="1"/>
    <col min="3" max="3" width="63" style="14" customWidth="1"/>
    <col min="4" max="4" width="9.26953125" style="15"/>
    <col min="5" max="223" width="9.26953125" style="14"/>
    <col min="224" max="224" width="30.453125" style="14" customWidth="1"/>
    <col min="225" max="225" width="109.54296875" style="14" customWidth="1"/>
    <col min="226" max="479" width="9.26953125" style="14"/>
    <col min="480" max="480" width="30.453125" style="14" customWidth="1"/>
    <col min="481" max="481" width="109.54296875" style="14" customWidth="1"/>
    <col min="482" max="735" width="9.26953125" style="14"/>
    <col min="736" max="736" width="30.453125" style="14" customWidth="1"/>
    <col min="737" max="737" width="109.54296875" style="14" customWidth="1"/>
    <col min="738" max="991" width="9.26953125" style="14"/>
    <col min="992" max="992" width="30.453125" style="14" customWidth="1"/>
    <col min="993" max="993" width="109.54296875" style="14" customWidth="1"/>
    <col min="994" max="1247" width="9.26953125" style="14"/>
    <col min="1248" max="1248" width="30.453125" style="14" customWidth="1"/>
    <col min="1249" max="1249" width="109.54296875" style="14" customWidth="1"/>
    <col min="1250" max="1503" width="9.26953125" style="14"/>
    <col min="1504" max="1504" width="30.453125" style="14" customWidth="1"/>
    <col min="1505" max="1505" width="109.54296875" style="14" customWidth="1"/>
    <col min="1506" max="1759" width="9.26953125" style="14"/>
    <col min="1760" max="1760" width="30.453125" style="14" customWidth="1"/>
    <col min="1761" max="1761" width="109.54296875" style="14" customWidth="1"/>
    <col min="1762" max="2015" width="9.26953125" style="14"/>
    <col min="2016" max="2016" width="30.453125" style="14" customWidth="1"/>
    <col min="2017" max="2017" width="109.54296875" style="14" customWidth="1"/>
    <col min="2018" max="2271" width="9.26953125" style="14"/>
    <col min="2272" max="2272" width="30.453125" style="14" customWidth="1"/>
    <col min="2273" max="2273" width="109.54296875" style="14" customWidth="1"/>
    <col min="2274" max="2527" width="9.26953125" style="14"/>
    <col min="2528" max="2528" width="30.453125" style="14" customWidth="1"/>
    <col min="2529" max="2529" width="109.54296875" style="14" customWidth="1"/>
    <col min="2530" max="2783" width="9.26953125" style="14"/>
    <col min="2784" max="2784" width="30.453125" style="14" customWidth="1"/>
    <col min="2785" max="2785" width="109.54296875" style="14" customWidth="1"/>
    <col min="2786" max="3039" width="9.26953125" style="14"/>
    <col min="3040" max="3040" width="30.453125" style="14" customWidth="1"/>
    <col min="3041" max="3041" width="109.54296875" style="14" customWidth="1"/>
    <col min="3042" max="3295" width="9.26953125" style="14"/>
    <col min="3296" max="3296" width="30.453125" style="14" customWidth="1"/>
    <col min="3297" max="3297" width="109.54296875" style="14" customWidth="1"/>
    <col min="3298" max="3551" width="9.26953125" style="14"/>
    <col min="3552" max="3552" width="30.453125" style="14" customWidth="1"/>
    <col min="3553" max="3553" width="109.54296875" style="14" customWidth="1"/>
    <col min="3554" max="3807" width="9.26953125" style="14"/>
    <col min="3808" max="3808" width="30.453125" style="14" customWidth="1"/>
    <col min="3809" max="3809" width="109.54296875" style="14" customWidth="1"/>
    <col min="3810" max="4063" width="9.26953125" style="14"/>
    <col min="4064" max="4064" width="30.453125" style="14" customWidth="1"/>
    <col min="4065" max="4065" width="109.54296875" style="14" customWidth="1"/>
    <col min="4066" max="4319" width="9.26953125" style="14"/>
    <col min="4320" max="4320" width="30.453125" style="14" customWidth="1"/>
    <col min="4321" max="4321" width="109.54296875" style="14" customWidth="1"/>
    <col min="4322" max="4575" width="9.26953125" style="14"/>
    <col min="4576" max="4576" width="30.453125" style="14" customWidth="1"/>
    <col min="4577" max="4577" width="109.54296875" style="14" customWidth="1"/>
    <col min="4578" max="4831" width="9.26953125" style="14"/>
    <col min="4832" max="4832" width="30.453125" style="14" customWidth="1"/>
    <col min="4833" max="4833" width="109.54296875" style="14" customWidth="1"/>
    <col min="4834" max="5087" width="9.26953125" style="14"/>
    <col min="5088" max="5088" width="30.453125" style="14" customWidth="1"/>
    <col min="5089" max="5089" width="109.54296875" style="14" customWidth="1"/>
    <col min="5090" max="5343" width="9.26953125" style="14"/>
    <col min="5344" max="5344" width="30.453125" style="14" customWidth="1"/>
    <col min="5345" max="5345" width="109.54296875" style="14" customWidth="1"/>
    <col min="5346" max="5599" width="9.26953125" style="14"/>
    <col min="5600" max="5600" width="30.453125" style="14" customWidth="1"/>
    <col min="5601" max="5601" width="109.54296875" style="14" customWidth="1"/>
    <col min="5602" max="5855" width="9.26953125" style="14"/>
    <col min="5856" max="5856" width="30.453125" style="14" customWidth="1"/>
    <col min="5857" max="5857" width="109.54296875" style="14" customWidth="1"/>
    <col min="5858" max="6111" width="9.26953125" style="14"/>
    <col min="6112" max="6112" width="30.453125" style="14" customWidth="1"/>
    <col min="6113" max="6113" width="109.54296875" style="14" customWidth="1"/>
    <col min="6114" max="6367" width="9.26953125" style="14"/>
    <col min="6368" max="6368" width="30.453125" style="14" customWidth="1"/>
    <col min="6369" max="6369" width="109.54296875" style="14" customWidth="1"/>
    <col min="6370" max="6623" width="9.26953125" style="14"/>
    <col min="6624" max="6624" width="30.453125" style="14" customWidth="1"/>
    <col min="6625" max="6625" width="109.54296875" style="14" customWidth="1"/>
    <col min="6626" max="6879" width="9.26953125" style="14"/>
    <col min="6880" max="6880" width="30.453125" style="14" customWidth="1"/>
    <col min="6881" max="6881" width="109.54296875" style="14" customWidth="1"/>
    <col min="6882" max="7135" width="9.26953125" style="14"/>
    <col min="7136" max="7136" width="30.453125" style="14" customWidth="1"/>
    <col min="7137" max="7137" width="109.54296875" style="14" customWidth="1"/>
    <col min="7138" max="7391" width="9.26953125" style="14"/>
    <col min="7392" max="7392" width="30.453125" style="14" customWidth="1"/>
    <col min="7393" max="7393" width="109.54296875" style="14" customWidth="1"/>
    <col min="7394" max="7647" width="9.26953125" style="14"/>
    <col min="7648" max="7648" width="30.453125" style="14" customWidth="1"/>
    <col min="7649" max="7649" width="109.54296875" style="14" customWidth="1"/>
    <col min="7650" max="7903" width="9.26953125" style="14"/>
    <col min="7904" max="7904" width="30.453125" style="14" customWidth="1"/>
    <col min="7905" max="7905" width="109.54296875" style="14" customWidth="1"/>
    <col min="7906" max="8159" width="9.26953125" style="14"/>
    <col min="8160" max="8160" width="30.453125" style="14" customWidth="1"/>
    <col min="8161" max="8161" width="109.54296875" style="14" customWidth="1"/>
    <col min="8162" max="8415" width="9.26953125" style="14"/>
    <col min="8416" max="8416" width="30.453125" style="14" customWidth="1"/>
    <col min="8417" max="8417" width="109.54296875" style="14" customWidth="1"/>
    <col min="8418" max="8671" width="9.26953125" style="14"/>
    <col min="8672" max="8672" width="30.453125" style="14" customWidth="1"/>
    <col min="8673" max="8673" width="109.54296875" style="14" customWidth="1"/>
    <col min="8674" max="8927" width="9.26953125" style="14"/>
    <col min="8928" max="8928" width="30.453125" style="14" customWidth="1"/>
    <col min="8929" max="8929" width="109.54296875" style="14" customWidth="1"/>
    <col min="8930" max="9183" width="9.26953125" style="14"/>
    <col min="9184" max="9184" width="30.453125" style="14" customWidth="1"/>
    <col min="9185" max="9185" width="109.54296875" style="14" customWidth="1"/>
    <col min="9186" max="9439" width="9.26953125" style="14"/>
    <col min="9440" max="9440" width="30.453125" style="14" customWidth="1"/>
    <col min="9441" max="9441" width="109.54296875" style="14" customWidth="1"/>
    <col min="9442" max="9695" width="9.26953125" style="14"/>
    <col min="9696" max="9696" width="30.453125" style="14" customWidth="1"/>
    <col min="9697" max="9697" width="109.54296875" style="14" customWidth="1"/>
    <col min="9698" max="9951" width="9.26953125" style="14"/>
    <col min="9952" max="9952" width="30.453125" style="14" customWidth="1"/>
    <col min="9953" max="9953" width="109.54296875" style="14" customWidth="1"/>
    <col min="9954" max="10207" width="9.26953125" style="14"/>
    <col min="10208" max="10208" width="30.453125" style="14" customWidth="1"/>
    <col min="10209" max="10209" width="109.54296875" style="14" customWidth="1"/>
    <col min="10210" max="10463" width="9.26953125" style="14"/>
    <col min="10464" max="10464" width="30.453125" style="14" customWidth="1"/>
    <col min="10465" max="10465" width="109.54296875" style="14" customWidth="1"/>
    <col min="10466" max="10719" width="9.26953125" style="14"/>
    <col min="10720" max="10720" width="30.453125" style="14" customWidth="1"/>
    <col min="10721" max="10721" width="109.54296875" style="14" customWidth="1"/>
    <col min="10722" max="10975" width="9.26953125" style="14"/>
    <col min="10976" max="10976" width="30.453125" style="14" customWidth="1"/>
    <col min="10977" max="10977" width="109.54296875" style="14" customWidth="1"/>
    <col min="10978" max="11231" width="9.26953125" style="14"/>
    <col min="11232" max="11232" width="30.453125" style="14" customWidth="1"/>
    <col min="11233" max="11233" width="109.54296875" style="14" customWidth="1"/>
    <col min="11234" max="11487" width="9.26953125" style="14"/>
    <col min="11488" max="11488" width="30.453125" style="14" customWidth="1"/>
    <col min="11489" max="11489" width="109.54296875" style="14" customWidth="1"/>
    <col min="11490" max="11743" width="9.26953125" style="14"/>
    <col min="11744" max="11744" width="30.453125" style="14" customWidth="1"/>
    <col min="11745" max="11745" width="109.54296875" style="14" customWidth="1"/>
    <col min="11746" max="11999" width="9.26953125" style="14"/>
    <col min="12000" max="12000" width="30.453125" style="14" customWidth="1"/>
    <col min="12001" max="12001" width="109.54296875" style="14" customWidth="1"/>
    <col min="12002" max="12255" width="9.26953125" style="14"/>
    <col min="12256" max="12256" width="30.453125" style="14" customWidth="1"/>
    <col min="12257" max="12257" width="109.54296875" style="14" customWidth="1"/>
    <col min="12258" max="12511" width="9.26953125" style="14"/>
    <col min="12512" max="12512" width="30.453125" style="14" customWidth="1"/>
    <col min="12513" max="12513" width="109.54296875" style="14" customWidth="1"/>
    <col min="12514" max="12767" width="9.26953125" style="14"/>
    <col min="12768" max="12768" width="30.453125" style="14" customWidth="1"/>
    <col min="12769" max="12769" width="109.54296875" style="14" customWidth="1"/>
    <col min="12770" max="13023" width="9.26953125" style="14"/>
    <col min="13024" max="13024" width="30.453125" style="14" customWidth="1"/>
    <col min="13025" max="13025" width="109.54296875" style="14" customWidth="1"/>
    <col min="13026" max="13279" width="9.26953125" style="14"/>
    <col min="13280" max="13280" width="30.453125" style="14" customWidth="1"/>
    <col min="13281" max="13281" width="109.54296875" style="14" customWidth="1"/>
    <col min="13282" max="13535" width="9.26953125" style="14"/>
    <col min="13536" max="13536" width="30.453125" style="14" customWidth="1"/>
    <col min="13537" max="13537" width="109.54296875" style="14" customWidth="1"/>
    <col min="13538" max="13791" width="9.26953125" style="14"/>
    <col min="13792" max="13792" width="30.453125" style="14" customWidth="1"/>
    <col min="13793" max="13793" width="109.54296875" style="14" customWidth="1"/>
    <col min="13794" max="14047" width="9.26953125" style="14"/>
    <col min="14048" max="14048" width="30.453125" style="14" customWidth="1"/>
    <col min="14049" max="14049" width="109.54296875" style="14" customWidth="1"/>
    <col min="14050" max="14303" width="9.26953125" style="14"/>
    <col min="14304" max="14304" width="30.453125" style="14" customWidth="1"/>
    <col min="14305" max="14305" width="109.54296875" style="14" customWidth="1"/>
    <col min="14306" max="14559" width="9.26953125" style="14"/>
    <col min="14560" max="14560" width="30.453125" style="14" customWidth="1"/>
    <col min="14561" max="14561" width="109.54296875" style="14" customWidth="1"/>
    <col min="14562" max="14815" width="9.26953125" style="14"/>
    <col min="14816" max="14816" width="30.453125" style="14" customWidth="1"/>
    <col min="14817" max="14817" width="109.54296875" style="14" customWidth="1"/>
    <col min="14818" max="15071" width="9.26953125" style="14"/>
    <col min="15072" max="15072" width="30.453125" style="14" customWidth="1"/>
    <col min="15073" max="15073" width="109.54296875" style="14" customWidth="1"/>
    <col min="15074" max="15327" width="9.26953125" style="14"/>
    <col min="15328" max="15328" width="30.453125" style="14" customWidth="1"/>
    <col min="15329" max="15329" width="109.54296875" style="14" customWidth="1"/>
    <col min="15330" max="15583" width="9.26953125" style="14"/>
    <col min="15584" max="15584" width="30.453125" style="14" customWidth="1"/>
    <col min="15585" max="15585" width="109.54296875" style="14" customWidth="1"/>
    <col min="15586" max="15839" width="9.26953125" style="14"/>
    <col min="15840" max="15840" width="30.453125" style="14" customWidth="1"/>
    <col min="15841" max="15841" width="109.54296875" style="14" customWidth="1"/>
    <col min="15842" max="16095" width="9.26953125" style="14"/>
    <col min="16096" max="16096" width="30.453125" style="14" customWidth="1"/>
    <col min="16097" max="16097" width="109.54296875" style="14" customWidth="1"/>
    <col min="16098" max="16384" width="9.26953125" style="14"/>
  </cols>
  <sheetData>
    <row r="1" spans="1:3" x14ac:dyDescent="0.35">
      <c r="A1" s="1180" t="s">
        <v>0</v>
      </c>
      <c r="B1" s="1181"/>
      <c r="C1" s="1182"/>
    </row>
    <row r="2" spans="1:3" x14ac:dyDescent="0.35">
      <c r="A2" s="1183" t="s">
        <v>1</v>
      </c>
      <c r="B2" s="1184"/>
      <c r="C2" s="1185"/>
    </row>
    <row r="3" spans="1:3" ht="15.5" thickBot="1" x14ac:dyDescent="0.4">
      <c r="A3" s="1186" t="s">
        <v>2</v>
      </c>
      <c r="B3" s="1187"/>
      <c r="C3" s="1188"/>
    </row>
    <row r="4" spans="1:3" ht="15" customHeight="1" x14ac:dyDescent="0.35">
      <c r="A4" s="1195" t="s">
        <v>3</v>
      </c>
      <c r="B4" s="1196"/>
      <c r="C4" s="1196"/>
    </row>
    <row r="5" spans="1:3" ht="123" customHeight="1" x14ac:dyDescent="0.35">
      <c r="A5" s="1197" t="s">
        <v>4</v>
      </c>
      <c r="B5" s="1198"/>
      <c r="C5" s="1199"/>
    </row>
    <row r="6" spans="1:3" ht="16.149999999999999" customHeight="1" x14ac:dyDescent="0.35">
      <c r="A6" s="1189" t="s">
        <v>5</v>
      </c>
      <c r="B6" s="1190"/>
      <c r="C6" s="1191"/>
    </row>
    <row r="7" spans="1:3" ht="199.5" customHeight="1" x14ac:dyDescent="0.35">
      <c r="A7" s="1192" t="s">
        <v>6</v>
      </c>
      <c r="B7" s="1193"/>
      <c r="C7" s="1194"/>
    </row>
    <row r="8" spans="1:3" x14ac:dyDescent="0.35">
      <c r="A8" s="16" t="s">
        <v>7</v>
      </c>
      <c r="B8" s="1204" t="s">
        <v>8</v>
      </c>
      <c r="C8" s="1205"/>
    </row>
    <row r="9" spans="1:3" x14ac:dyDescent="0.35">
      <c r="A9" s="17" t="s">
        <v>9</v>
      </c>
      <c r="B9" s="1200" t="s">
        <v>10</v>
      </c>
      <c r="C9" s="1201"/>
    </row>
    <row r="10" spans="1:3" ht="109.5" customHeight="1" x14ac:dyDescent="0.35">
      <c r="A10" s="17" t="s">
        <v>11</v>
      </c>
      <c r="B10" s="1206" t="s">
        <v>12</v>
      </c>
      <c r="C10" s="1207"/>
    </row>
    <row r="11" spans="1:3" ht="82.5" customHeight="1" x14ac:dyDescent="0.35">
      <c r="A11" s="17" t="s">
        <v>13</v>
      </c>
      <c r="B11" s="1206" t="s">
        <v>14</v>
      </c>
      <c r="C11" s="1207"/>
    </row>
    <row r="12" spans="1:3" ht="64.5" customHeight="1" x14ac:dyDescent="0.35">
      <c r="A12" s="17" t="s">
        <v>15</v>
      </c>
      <c r="B12" s="1200" t="s">
        <v>16</v>
      </c>
      <c r="C12" s="1201"/>
    </row>
    <row r="13" spans="1:3" ht="78" customHeight="1" x14ac:dyDescent="0.35">
      <c r="A13" s="17" t="s">
        <v>17</v>
      </c>
      <c r="B13" s="1200" t="s">
        <v>18</v>
      </c>
      <c r="C13" s="1201"/>
    </row>
    <row r="14" spans="1:3" ht="81.75" customHeight="1" x14ac:dyDescent="0.35">
      <c r="A14" s="17" t="s">
        <v>19</v>
      </c>
      <c r="B14" s="1200" t="s">
        <v>20</v>
      </c>
      <c r="C14" s="1201"/>
    </row>
    <row r="15" spans="1:3" ht="93.75" customHeight="1" x14ac:dyDescent="0.35">
      <c r="A15" s="17" t="s">
        <v>21</v>
      </c>
      <c r="B15" s="1200" t="s">
        <v>22</v>
      </c>
      <c r="C15" s="1201"/>
    </row>
    <row r="16" spans="1:3" ht="169.5" customHeight="1" x14ac:dyDescent="0.35">
      <c r="A16" s="17" t="s">
        <v>23</v>
      </c>
      <c r="B16" s="1202" t="s">
        <v>24</v>
      </c>
      <c r="C16" s="1201"/>
    </row>
    <row r="17" spans="1:3" ht="129" customHeight="1" x14ac:dyDescent="0.35">
      <c r="A17" s="17" t="s">
        <v>25</v>
      </c>
      <c r="B17" s="1203" t="s">
        <v>26</v>
      </c>
      <c r="C17" s="1201"/>
    </row>
    <row r="18" spans="1:3" ht="137.25" customHeight="1" x14ac:dyDescent="0.35">
      <c r="A18" s="17" t="s">
        <v>27</v>
      </c>
      <c r="B18" s="1206" t="s">
        <v>28</v>
      </c>
      <c r="C18" s="1207"/>
    </row>
    <row r="19" spans="1:3" ht="65.25" customHeight="1" x14ac:dyDescent="0.35">
      <c r="A19" s="17" t="s">
        <v>29</v>
      </c>
      <c r="B19" s="1200" t="s">
        <v>30</v>
      </c>
      <c r="C19" s="1201"/>
    </row>
    <row r="20" spans="1:3" ht="32.25" customHeight="1" x14ac:dyDescent="0.35">
      <c r="A20" s="17" t="s">
        <v>31</v>
      </c>
      <c r="B20" s="1200" t="s">
        <v>32</v>
      </c>
      <c r="C20" s="1201"/>
    </row>
  </sheetData>
  <sheetProtection sheet="1" objects="1" scenarios="1" formatCells="0" formatColumns="0" formatRows="0"/>
  <mergeCells count="20">
    <mergeCell ref="B19:C19"/>
    <mergeCell ref="B16:C16"/>
    <mergeCell ref="B17:C17"/>
    <mergeCell ref="B20:C20"/>
    <mergeCell ref="B8:C8"/>
    <mergeCell ref="B9:C9"/>
    <mergeCell ref="B12:C12"/>
    <mergeCell ref="B13:C13"/>
    <mergeCell ref="B14:C14"/>
    <mergeCell ref="B15:C15"/>
    <mergeCell ref="B18:C18"/>
    <mergeCell ref="B10:C10"/>
    <mergeCell ref="B11:C11"/>
    <mergeCell ref="A1:C1"/>
    <mergeCell ref="A2:C2"/>
    <mergeCell ref="A3:C3"/>
    <mergeCell ref="A6:C6"/>
    <mergeCell ref="A7:C7"/>
    <mergeCell ref="A4:C4"/>
    <mergeCell ref="A5:C5"/>
  </mergeCells>
  <phoneticPr fontId="3" type="noConversion"/>
  <printOptions horizontalCentered="1"/>
  <pageMargins left="0.85" right="0.85" top="1.35" bottom="0.5" header="0.3" footer="0.3"/>
  <pageSetup fitToHeight="0" orientation="landscape" r:id="rId1"/>
  <headerFooter>
    <oddHeader>&amp;L&amp;G&amp;ROMB Control Number: 2060-0754
Expiration Date: 9/30/2028</oddHeader>
    <oddFooter>&amp;LEPA Form Number: 5900-683&amp;R&amp;A
&amp;P of &amp;N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C4574-D8AD-4A7B-A0AF-56F752EBAF8E}">
  <dimension ref="A1:BI313"/>
  <sheetViews>
    <sheetView topLeftCell="K13" zoomScaleNormal="100" workbookViewId="0">
      <selection activeCell="M30" sqref="M30"/>
    </sheetView>
  </sheetViews>
  <sheetFormatPr defaultRowHeight="15" customHeight="1" outlineLevelRow="1" x14ac:dyDescent="0.35"/>
  <cols>
    <col min="1" max="1" width="21.453125" customWidth="1"/>
    <col min="2" max="2" width="28.1796875" customWidth="1"/>
    <col min="3" max="3" width="24.453125" customWidth="1"/>
    <col min="4" max="4" width="35.54296875" customWidth="1"/>
    <col min="5" max="5" width="24.453125" customWidth="1"/>
    <col min="6" max="6" width="22.26953125" customWidth="1"/>
    <col min="7" max="7" width="23.81640625" customWidth="1"/>
    <col min="8" max="8" width="18.453125" customWidth="1"/>
    <col min="9" max="9" width="15.7265625" customWidth="1"/>
    <col min="10" max="10" width="14.54296875" customWidth="1"/>
    <col min="11" max="11" width="21.81640625" customWidth="1"/>
    <col min="12" max="12" width="22.1796875" customWidth="1"/>
    <col min="13" max="14" width="21.7265625" customWidth="1"/>
    <col min="15" max="15" width="29" customWidth="1"/>
    <col min="16" max="16" width="18.26953125" customWidth="1"/>
    <col min="17" max="17" width="23" customWidth="1"/>
    <col min="18" max="18" width="16" customWidth="1"/>
    <col min="19" max="19" width="15.81640625" customWidth="1"/>
    <col min="20" max="20" width="14.81640625" customWidth="1"/>
    <col min="21" max="21" width="15.7265625" customWidth="1"/>
    <col min="22" max="22" width="17.26953125" customWidth="1"/>
    <col min="23" max="23" width="18.54296875" customWidth="1"/>
    <col min="24" max="25" width="17.7265625" style="2" customWidth="1"/>
    <col min="26" max="26" width="24.7265625" style="2" customWidth="1"/>
    <col min="27" max="32" width="21.7265625" customWidth="1"/>
    <col min="33" max="33" width="19" customWidth="1"/>
    <col min="34" max="34" width="18.54296875" customWidth="1"/>
    <col min="35" max="35" width="24.54296875" customWidth="1"/>
    <col min="36" max="36" width="24.7265625" customWidth="1"/>
    <col min="37" max="37" width="18.7265625" customWidth="1"/>
    <col min="38" max="38" width="22" customWidth="1"/>
    <col min="39" max="39" width="16" style="2" customWidth="1"/>
    <col min="40" max="40" width="22" customWidth="1"/>
    <col min="41" max="41" width="18.7265625" customWidth="1"/>
    <col min="42" max="42" width="25.1796875" customWidth="1"/>
    <col min="43" max="46" width="23.1796875" customWidth="1"/>
    <col min="47" max="47" width="21.453125" customWidth="1"/>
    <col min="48" max="48" width="37.1796875" customWidth="1"/>
    <col min="49" max="49" width="31.7265625" customWidth="1"/>
    <col min="50" max="51" width="34.453125" customWidth="1"/>
    <col min="52" max="52" width="39.54296875" customWidth="1"/>
    <col min="53" max="53" width="34.453125" customWidth="1"/>
    <col min="54" max="54" width="37.7265625" customWidth="1"/>
    <col min="55" max="55" width="32.7265625" customWidth="1"/>
    <col min="56" max="56" width="35.81640625" customWidth="1"/>
    <col min="57" max="57" width="33.7265625" customWidth="1"/>
    <col min="58" max="58" width="46.1796875" customWidth="1"/>
    <col min="59" max="59" width="34.453125" customWidth="1"/>
    <col min="60" max="60" width="32.1796875" customWidth="1"/>
    <col min="61" max="61" width="32.7265625" customWidth="1"/>
  </cols>
  <sheetData>
    <row r="1" spans="1:61" ht="14.5" x14ac:dyDescent="0.35">
      <c r="A1" s="1339" t="s">
        <v>0</v>
      </c>
      <c r="B1" s="1340"/>
      <c r="C1" s="1340"/>
      <c r="D1" s="1340"/>
      <c r="E1" s="1340"/>
      <c r="F1" s="1340"/>
      <c r="G1" s="1340"/>
      <c r="H1" s="1341"/>
      <c r="I1" s="190"/>
      <c r="J1" s="190"/>
      <c r="K1" s="190"/>
    </row>
    <row r="2" spans="1:61" ht="14.5" x14ac:dyDescent="0.35">
      <c r="A2" s="1342" t="s">
        <v>33</v>
      </c>
      <c r="B2" s="1330"/>
      <c r="C2" s="1330"/>
      <c r="D2" s="1330"/>
      <c r="E2" s="1330"/>
      <c r="F2" s="1330"/>
      <c r="G2" s="1330"/>
      <c r="H2" s="1343"/>
      <c r="I2" s="36"/>
      <c r="J2" s="36"/>
      <c r="K2" s="36"/>
    </row>
    <row r="3" spans="1:61" ht="14.5" x14ac:dyDescent="0.35">
      <c r="A3" s="1344" t="s">
        <v>822</v>
      </c>
      <c r="B3" s="1345"/>
      <c r="C3" s="1345"/>
      <c r="D3" s="1345"/>
      <c r="E3" s="1345"/>
      <c r="F3" s="1345"/>
      <c r="G3" s="1345"/>
      <c r="H3" s="1346"/>
      <c r="I3" s="40"/>
      <c r="J3" s="40"/>
      <c r="K3" s="40"/>
    </row>
    <row r="4" spans="1:61" ht="14.5" x14ac:dyDescent="0.35">
      <c r="I4" s="189"/>
      <c r="J4" s="189"/>
      <c r="K4" s="189"/>
    </row>
    <row r="5" spans="1:61" ht="14.5" x14ac:dyDescent="0.35">
      <c r="A5" s="1333" t="s">
        <v>5</v>
      </c>
      <c r="B5" s="1334"/>
      <c r="C5" s="1334"/>
      <c r="D5" s="1334"/>
      <c r="E5" s="1334"/>
      <c r="F5" s="1334"/>
      <c r="G5" s="1334"/>
      <c r="H5" s="1335"/>
      <c r="I5" s="19"/>
      <c r="J5" s="19"/>
      <c r="K5" s="19"/>
    </row>
    <row r="6" spans="1:61" ht="96.75" customHeight="1" x14ac:dyDescent="0.35">
      <c r="A6" s="1336" t="s">
        <v>823</v>
      </c>
      <c r="B6" s="1347"/>
      <c r="C6" s="1347"/>
      <c r="D6" s="1347"/>
      <c r="E6" s="1347"/>
      <c r="F6" s="1347"/>
      <c r="G6" s="1347"/>
      <c r="H6" s="1348"/>
      <c r="I6" s="188"/>
      <c r="J6" s="188"/>
      <c r="K6" s="188"/>
    </row>
    <row r="7" spans="1:61" ht="14.5" x14ac:dyDescent="0.35"/>
    <row r="8" spans="1:61" ht="14.5" x14ac:dyDescent="0.35">
      <c r="A8" s="191" t="s">
        <v>824</v>
      </c>
      <c r="B8" s="65"/>
      <c r="C8" s="65"/>
      <c r="D8" s="65"/>
      <c r="E8" s="65"/>
      <c r="F8" s="65"/>
      <c r="G8" s="65"/>
      <c r="H8" s="65"/>
      <c r="I8" s="65"/>
      <c r="J8" s="65"/>
      <c r="K8" s="65"/>
      <c r="L8" s="65"/>
      <c r="M8" s="65"/>
      <c r="N8" s="65"/>
      <c r="O8" s="65"/>
      <c r="P8" s="65"/>
      <c r="Q8" s="65"/>
      <c r="R8" s="65"/>
      <c r="S8" s="65"/>
      <c r="T8" s="65"/>
      <c r="U8" s="65"/>
      <c r="V8" s="65"/>
      <c r="W8" s="65"/>
      <c r="X8" s="65"/>
      <c r="Y8" s="65"/>
      <c r="Z8" s="178"/>
      <c r="AA8" s="178"/>
      <c r="AB8" s="178"/>
      <c r="AC8" s="65"/>
      <c r="AD8" s="65"/>
      <c r="AE8" s="65"/>
      <c r="AF8" s="65"/>
      <c r="AG8" s="65"/>
      <c r="AH8" s="65"/>
      <c r="AI8" s="65"/>
      <c r="AJ8" s="65"/>
      <c r="AK8" s="65"/>
      <c r="AL8" s="65"/>
      <c r="AM8" s="65"/>
      <c r="AN8" s="65"/>
      <c r="AO8" s="65"/>
      <c r="AP8" s="178"/>
      <c r="AQ8" s="66"/>
      <c r="AR8" s="67"/>
      <c r="AS8" s="67"/>
      <c r="AT8" s="67"/>
      <c r="AU8" s="67"/>
      <c r="AV8" s="67"/>
      <c r="AW8" s="67"/>
      <c r="AX8" s="67"/>
      <c r="AY8" s="67"/>
      <c r="AZ8" s="67"/>
      <c r="BA8" s="67"/>
      <c r="BB8" s="67"/>
      <c r="BC8" s="67"/>
      <c r="BD8" s="67"/>
      <c r="BE8" s="67"/>
      <c r="BF8" s="67"/>
      <c r="BG8" s="67"/>
      <c r="BH8" s="67"/>
      <c r="BI8" s="68"/>
    </row>
    <row r="9" spans="1:61" ht="14.5" x14ac:dyDescent="0.35">
      <c r="A9" s="192"/>
      <c r="B9" s="193"/>
      <c r="C9" s="55" t="s">
        <v>825</v>
      </c>
      <c r="D9" s="55"/>
      <c r="E9" s="55"/>
      <c r="F9" s="55"/>
      <c r="G9" s="55"/>
      <c r="H9" s="55"/>
      <c r="I9" s="55"/>
      <c r="J9" s="55"/>
      <c r="K9" s="55"/>
      <c r="L9" s="55"/>
      <c r="M9" s="55"/>
      <c r="N9" s="84"/>
      <c r="O9" s="55" t="s">
        <v>826</v>
      </c>
      <c r="P9" s="84"/>
      <c r="Q9" s="55" t="s">
        <v>827</v>
      </c>
      <c r="R9" s="55"/>
      <c r="S9" s="84"/>
      <c r="T9" s="55" t="s">
        <v>828</v>
      </c>
      <c r="U9" s="55"/>
      <c r="V9" s="55"/>
      <c r="W9" s="55"/>
      <c r="X9" s="55"/>
      <c r="Y9" s="55"/>
      <c r="Z9" s="84"/>
      <c r="AA9" s="208" t="s">
        <v>829</v>
      </c>
      <c r="AB9" s="201"/>
      <c r="AC9" s="201"/>
      <c r="AD9" s="99" t="s">
        <v>830</v>
      </c>
      <c r="AE9" s="55"/>
      <c r="AF9" s="55"/>
      <c r="AG9" s="55"/>
      <c r="AH9" s="55"/>
      <c r="AI9" s="55"/>
      <c r="AJ9" s="85"/>
      <c r="AK9" s="58" t="s">
        <v>831</v>
      </c>
      <c r="AL9" s="58"/>
      <c r="AM9" s="58"/>
      <c r="AN9" s="58"/>
      <c r="AO9" s="58"/>
      <c r="AP9" s="58"/>
      <c r="AQ9" s="179"/>
      <c r="AR9" s="58"/>
      <c r="AS9" s="60"/>
      <c r="AT9" s="60"/>
      <c r="AU9" s="60"/>
      <c r="AV9" s="60"/>
      <c r="AW9" s="60"/>
      <c r="AX9" s="60"/>
      <c r="AY9" s="60"/>
      <c r="AZ9" s="60"/>
      <c r="BA9" s="86" t="s">
        <v>832</v>
      </c>
      <c r="BB9" s="86"/>
      <c r="BC9" s="86"/>
      <c r="BD9" s="86" t="s">
        <v>833</v>
      </c>
      <c r="BE9" s="86"/>
      <c r="BF9" s="86"/>
      <c r="BG9" s="86"/>
      <c r="BH9" s="86"/>
      <c r="BI9" s="70"/>
    </row>
    <row r="10" spans="1:61" ht="14.5" x14ac:dyDescent="0.35">
      <c r="A10" s="192"/>
      <c r="B10" s="193"/>
      <c r="C10" s="201"/>
      <c r="D10" s="201"/>
      <c r="E10" s="201"/>
      <c r="F10" s="201"/>
      <c r="G10" s="201"/>
      <c r="H10" s="201"/>
      <c r="I10" s="201"/>
      <c r="J10" s="201"/>
      <c r="K10" s="201"/>
      <c r="L10" s="201"/>
      <c r="M10" s="201"/>
      <c r="N10" s="202"/>
      <c r="O10" s="201"/>
      <c r="P10" s="202"/>
      <c r="Q10" s="201"/>
      <c r="R10" s="201"/>
      <c r="S10" s="202"/>
      <c r="T10" s="201"/>
      <c r="U10" s="201"/>
      <c r="V10" s="201"/>
      <c r="W10" s="201"/>
      <c r="X10" s="201"/>
      <c r="Y10" s="201"/>
      <c r="Z10" s="202"/>
      <c r="AA10" s="201"/>
      <c r="AB10" s="201"/>
      <c r="AC10" s="201"/>
      <c r="AD10" s="203"/>
      <c r="AE10" s="201"/>
      <c r="AF10" s="201"/>
      <c r="AG10" s="201"/>
      <c r="AH10" s="201"/>
      <c r="AI10" s="201"/>
      <c r="AJ10" s="204"/>
      <c r="AK10" s="1060" t="s">
        <v>438</v>
      </c>
      <c r="AL10" s="179"/>
      <c r="AM10" s="179"/>
      <c r="AN10" s="179"/>
      <c r="AO10" s="179"/>
      <c r="AP10" s="179"/>
      <c r="AQ10" s="204"/>
      <c r="AR10" s="1060" t="s">
        <v>439</v>
      </c>
      <c r="AS10" s="60"/>
      <c r="AT10" s="60"/>
      <c r="AU10" s="60"/>
      <c r="AV10" s="60"/>
      <c r="AW10" s="60"/>
      <c r="AX10" s="205"/>
      <c r="AY10" s="60" t="s">
        <v>440</v>
      </c>
      <c r="AZ10" s="205"/>
      <c r="BA10" s="60"/>
      <c r="BB10" s="60"/>
      <c r="BC10" s="60"/>
      <c r="BD10" s="481"/>
      <c r="BE10" s="60"/>
      <c r="BF10" s="60"/>
      <c r="BG10" s="60"/>
      <c r="BH10" s="60"/>
      <c r="BI10" s="70"/>
    </row>
    <row r="11" spans="1:61" ht="84" customHeight="1" x14ac:dyDescent="0.35">
      <c r="A11" s="75" t="s">
        <v>441</v>
      </c>
      <c r="B11" s="206" t="s">
        <v>834</v>
      </c>
      <c r="C11" s="48" t="s">
        <v>835</v>
      </c>
      <c r="D11" s="49" t="s">
        <v>836</v>
      </c>
      <c r="E11" s="95" t="s">
        <v>837</v>
      </c>
      <c r="F11" s="48" t="s">
        <v>449</v>
      </c>
      <c r="G11" s="48" t="s">
        <v>450</v>
      </c>
      <c r="H11" s="96" t="s">
        <v>838</v>
      </c>
      <c r="I11" s="96" t="s">
        <v>839</v>
      </c>
      <c r="J11" s="96" t="s">
        <v>840</v>
      </c>
      <c r="K11" s="96" t="s">
        <v>841</v>
      </c>
      <c r="L11" s="96" t="s">
        <v>842</v>
      </c>
      <c r="M11" s="96" t="s">
        <v>843</v>
      </c>
      <c r="N11" s="97" t="s">
        <v>844</v>
      </c>
      <c r="O11" s="96" t="s">
        <v>845</v>
      </c>
      <c r="P11" s="97" t="s">
        <v>846</v>
      </c>
      <c r="Q11" s="96" t="s">
        <v>847</v>
      </c>
      <c r="R11" s="96" t="s">
        <v>848</v>
      </c>
      <c r="S11" s="78" t="s">
        <v>849</v>
      </c>
      <c r="T11" s="96" t="s">
        <v>850</v>
      </c>
      <c r="U11" s="478" t="s">
        <v>851</v>
      </c>
      <c r="V11" s="478" t="s">
        <v>852</v>
      </c>
      <c r="W11" s="479" t="s">
        <v>853</v>
      </c>
      <c r="X11" s="479" t="s">
        <v>854</v>
      </c>
      <c r="Y11" s="478" t="s">
        <v>855</v>
      </c>
      <c r="Z11" s="96" t="s">
        <v>856</v>
      </c>
      <c r="AA11" s="448" t="s">
        <v>857</v>
      </c>
      <c r="AB11" s="194" t="s">
        <v>858</v>
      </c>
      <c r="AC11" s="194" t="s">
        <v>859</v>
      </c>
      <c r="AD11" s="447" t="s">
        <v>860</v>
      </c>
      <c r="AE11" s="96" t="s">
        <v>861</v>
      </c>
      <c r="AF11" s="96" t="s">
        <v>862</v>
      </c>
      <c r="AG11" s="96" t="s">
        <v>863</v>
      </c>
      <c r="AH11" s="96" t="s">
        <v>864</v>
      </c>
      <c r="AI11" s="96" t="s">
        <v>865</v>
      </c>
      <c r="AJ11" s="97" t="s">
        <v>866</v>
      </c>
      <c r="AK11" s="96" t="s">
        <v>470</v>
      </c>
      <c r="AL11" s="96" t="s">
        <v>471</v>
      </c>
      <c r="AM11" s="96" t="s">
        <v>472</v>
      </c>
      <c r="AN11" s="96" t="s">
        <v>473</v>
      </c>
      <c r="AO11" s="49" t="s">
        <v>867</v>
      </c>
      <c r="AP11" s="96" t="s">
        <v>868</v>
      </c>
      <c r="AQ11" s="97" t="s">
        <v>869</v>
      </c>
      <c r="AR11" s="96" t="s">
        <v>476</v>
      </c>
      <c r="AS11" s="96" t="s">
        <v>477</v>
      </c>
      <c r="AT11" s="96" t="s">
        <v>870</v>
      </c>
      <c r="AU11" s="96" t="s">
        <v>871</v>
      </c>
      <c r="AV11" s="49" t="s">
        <v>872</v>
      </c>
      <c r="AW11" s="49" t="s">
        <v>873</v>
      </c>
      <c r="AX11" s="78" t="s">
        <v>482</v>
      </c>
      <c r="AY11" s="49" t="s">
        <v>483</v>
      </c>
      <c r="AZ11" s="49" t="s">
        <v>874</v>
      </c>
      <c r="BA11" s="447" t="s">
        <v>875</v>
      </c>
      <c r="BB11" s="96" t="s">
        <v>876</v>
      </c>
      <c r="BC11" s="96" t="s">
        <v>877</v>
      </c>
      <c r="BD11" s="447" t="s">
        <v>446</v>
      </c>
      <c r="BE11" s="96" t="s">
        <v>878</v>
      </c>
      <c r="BF11" s="96" t="s">
        <v>879</v>
      </c>
      <c r="BG11" s="96" t="s">
        <v>880</v>
      </c>
      <c r="BH11" s="96" t="s">
        <v>881</v>
      </c>
      <c r="BI11" s="100" t="s">
        <v>882</v>
      </c>
    </row>
    <row r="12" spans="1:61" ht="45" x14ac:dyDescent="0.35">
      <c r="A12" s="449" t="s">
        <v>485</v>
      </c>
      <c r="B12" s="197" t="s">
        <v>883</v>
      </c>
      <c r="C12" s="197" t="s">
        <v>884</v>
      </c>
      <c r="D12" s="197" t="s">
        <v>885</v>
      </c>
      <c r="E12" s="197" t="s">
        <v>492</v>
      </c>
      <c r="F12" s="196" t="s">
        <v>491</v>
      </c>
      <c r="G12" s="196" t="s">
        <v>493</v>
      </c>
      <c r="H12" s="197" t="s">
        <v>886</v>
      </c>
      <c r="I12" s="197" t="s">
        <v>495</v>
      </c>
      <c r="J12" s="197" t="s">
        <v>496</v>
      </c>
      <c r="K12" s="197" t="s">
        <v>887</v>
      </c>
      <c r="L12" s="197" t="s">
        <v>888</v>
      </c>
      <c r="M12" s="197" t="s">
        <v>889</v>
      </c>
      <c r="N12" s="197" t="s">
        <v>501</v>
      </c>
      <c r="O12" s="198" t="s">
        <v>890</v>
      </c>
      <c r="P12" s="198" t="s">
        <v>891</v>
      </c>
      <c r="Q12" s="197" t="s">
        <v>502</v>
      </c>
      <c r="R12" s="197" t="s">
        <v>100</v>
      </c>
      <c r="S12" s="197" t="s">
        <v>500</v>
      </c>
      <c r="T12" s="197" t="s">
        <v>100</v>
      </c>
      <c r="U12" s="199" t="s">
        <v>892</v>
      </c>
      <c r="V12" s="199" t="s">
        <v>893</v>
      </c>
      <c r="W12" s="199" t="s">
        <v>894</v>
      </c>
      <c r="X12" s="199" t="s">
        <v>895</v>
      </c>
      <c r="Y12" s="199" t="s">
        <v>896</v>
      </c>
      <c r="Z12" s="197" t="s">
        <v>897</v>
      </c>
      <c r="AA12" s="207" t="s">
        <v>898</v>
      </c>
      <c r="AB12" s="207" t="s">
        <v>899</v>
      </c>
      <c r="AC12" s="207" t="s">
        <v>900</v>
      </c>
      <c r="AD12" s="200" t="s">
        <v>100</v>
      </c>
      <c r="AE12" s="200" t="s">
        <v>901</v>
      </c>
      <c r="AF12" s="200" t="s">
        <v>902</v>
      </c>
      <c r="AG12" s="200" t="s">
        <v>903</v>
      </c>
      <c r="AH12" s="200" t="s">
        <v>100</v>
      </c>
      <c r="AI12" s="200" t="s">
        <v>904</v>
      </c>
      <c r="AJ12" s="200" t="s">
        <v>905</v>
      </c>
      <c r="AK12" s="200" t="s">
        <v>513</v>
      </c>
      <c r="AL12" s="200" t="s">
        <v>514</v>
      </c>
      <c r="AM12" s="200" t="s">
        <v>515</v>
      </c>
      <c r="AN12" s="200" t="s">
        <v>516</v>
      </c>
      <c r="AO12" s="200" t="s">
        <v>517</v>
      </c>
      <c r="AP12" s="200" t="s">
        <v>518</v>
      </c>
      <c r="AQ12" s="200" t="s">
        <v>514</v>
      </c>
      <c r="AR12" s="200" t="s">
        <v>513</v>
      </c>
      <c r="AS12" s="200" t="s">
        <v>514</v>
      </c>
      <c r="AT12" s="200" t="s">
        <v>515</v>
      </c>
      <c r="AU12" s="200" t="s">
        <v>516</v>
      </c>
      <c r="AV12" s="200" t="s">
        <v>517</v>
      </c>
      <c r="AW12" s="200" t="s">
        <v>518</v>
      </c>
      <c r="AX12" s="200" t="s">
        <v>514</v>
      </c>
      <c r="AY12" s="200" t="s">
        <v>519</v>
      </c>
      <c r="AZ12" s="446" t="s">
        <v>520</v>
      </c>
      <c r="BA12" s="200" t="s">
        <v>100</v>
      </c>
      <c r="BB12" s="200" t="s">
        <v>906</v>
      </c>
      <c r="BC12" s="446" t="s">
        <v>100</v>
      </c>
      <c r="BD12" s="1011" t="s">
        <v>490</v>
      </c>
      <c r="BE12" s="480" t="s">
        <v>100</v>
      </c>
      <c r="BF12" s="446" t="s">
        <v>100</v>
      </c>
      <c r="BG12" s="446" t="s">
        <v>907</v>
      </c>
      <c r="BH12" s="446" t="s">
        <v>908</v>
      </c>
      <c r="BI12" s="450" t="s">
        <v>909</v>
      </c>
    </row>
    <row r="13" spans="1:61" x14ac:dyDescent="0.35">
      <c r="A13" s="780" t="s">
        <v>910</v>
      </c>
      <c r="B13" s="758"/>
      <c r="C13" s="758"/>
      <c r="D13" s="759"/>
      <c r="E13" s="760"/>
      <c r="F13" s="710"/>
      <c r="G13" s="711"/>
      <c r="H13" s="761"/>
      <c r="I13" s="758"/>
      <c r="J13" s="759"/>
      <c r="K13" s="759"/>
      <c r="L13" s="759"/>
      <c r="M13" s="759"/>
      <c r="N13" s="762"/>
      <c r="O13" s="763"/>
      <c r="P13" s="764"/>
      <c r="Q13" s="758"/>
      <c r="R13" s="759"/>
      <c r="S13" s="765"/>
      <c r="T13" s="766"/>
      <c r="U13" s="767"/>
      <c r="V13" s="767"/>
      <c r="W13" s="767"/>
      <c r="X13" s="195" t="str">
        <f>IF(V13="", "", V13*W13)</f>
        <v/>
      </c>
      <c r="Y13" s="782"/>
      <c r="Z13" s="760"/>
      <c r="AA13" s="783"/>
      <c r="AB13" s="759"/>
      <c r="AC13" s="760"/>
      <c r="AD13" s="783"/>
      <c r="AE13" s="759"/>
      <c r="AF13" s="759"/>
      <c r="AG13" s="759"/>
      <c r="AH13" s="759"/>
      <c r="AI13" s="759"/>
      <c r="AJ13" s="765"/>
      <c r="AK13" s="784"/>
      <c r="AL13" s="785"/>
      <c r="AM13" s="705"/>
      <c r="AN13" s="705"/>
      <c r="AO13" s="786"/>
      <c r="AP13" s="705"/>
      <c r="AQ13" s="787"/>
      <c r="AR13" s="784"/>
      <c r="AS13" s="785"/>
      <c r="AT13" s="705"/>
      <c r="AU13" s="705"/>
      <c r="AV13" s="786"/>
      <c r="AW13" s="705"/>
      <c r="AX13" s="787"/>
      <c r="AY13" s="784"/>
      <c r="AZ13" s="788"/>
      <c r="BA13" s="789"/>
      <c r="BB13" s="790"/>
      <c r="BC13" s="791"/>
      <c r="BD13" s="1012"/>
      <c r="BE13" s="792"/>
      <c r="BF13" s="791"/>
      <c r="BG13" s="793"/>
      <c r="BH13" s="793"/>
      <c r="BI13" s="794"/>
    </row>
    <row r="14" spans="1:61" x14ac:dyDescent="0.35">
      <c r="A14" s="781" t="s">
        <v>911</v>
      </c>
      <c r="B14" s="768"/>
      <c r="C14" s="768"/>
      <c r="D14" s="769"/>
      <c r="E14" s="770"/>
      <c r="F14" s="725"/>
      <c r="G14" s="726"/>
      <c r="H14" s="771"/>
      <c r="I14" s="768"/>
      <c r="J14" s="769"/>
      <c r="K14" s="769"/>
      <c r="L14" s="769"/>
      <c r="M14" s="769"/>
      <c r="N14" s="772"/>
      <c r="O14" s="773"/>
      <c r="P14" s="774"/>
      <c r="Q14" s="768"/>
      <c r="R14" s="769"/>
      <c r="S14" s="775"/>
      <c r="T14" s="776"/>
      <c r="U14" s="777"/>
      <c r="V14" s="777"/>
      <c r="W14" s="777"/>
      <c r="X14" s="57" t="str">
        <f t="shared" ref="X14:X77" si="0">IF(V14="", "", V14*W14)</f>
        <v/>
      </c>
      <c r="Y14" s="795"/>
      <c r="Z14" s="770"/>
      <c r="AA14" s="796"/>
      <c r="AB14" s="769"/>
      <c r="AC14" s="770"/>
      <c r="AD14" s="796"/>
      <c r="AE14" s="769"/>
      <c r="AF14" s="769"/>
      <c r="AG14" s="769"/>
      <c r="AH14" s="769"/>
      <c r="AI14" s="769"/>
      <c r="AJ14" s="775"/>
      <c r="AK14" s="797"/>
      <c r="AL14" s="798"/>
      <c r="AM14" s="706"/>
      <c r="AN14" s="706"/>
      <c r="AO14" s="799"/>
      <c r="AP14" s="706"/>
      <c r="AQ14" s="800"/>
      <c r="AR14" s="797"/>
      <c r="AS14" s="798"/>
      <c r="AT14" s="706"/>
      <c r="AU14" s="706"/>
      <c r="AV14" s="799"/>
      <c r="AW14" s="706"/>
      <c r="AX14" s="800"/>
      <c r="AY14" s="797"/>
      <c r="AZ14" s="801"/>
      <c r="BA14" s="802"/>
      <c r="BB14" s="790"/>
      <c r="BC14" s="803"/>
      <c r="BD14" s="804"/>
      <c r="BE14" s="805"/>
      <c r="BF14" s="803"/>
      <c r="BG14" s="806"/>
      <c r="BH14" s="806"/>
      <c r="BI14" s="807"/>
    </row>
    <row r="15" spans="1:61" x14ac:dyDescent="0.35">
      <c r="A15" s="781" t="s">
        <v>912</v>
      </c>
      <c r="B15" s="768"/>
      <c r="C15" s="768"/>
      <c r="D15" s="769"/>
      <c r="E15" s="770"/>
      <c r="F15" s="725"/>
      <c r="G15" s="726"/>
      <c r="H15" s="771"/>
      <c r="I15" s="768"/>
      <c r="J15" s="769"/>
      <c r="K15" s="769"/>
      <c r="L15" s="769"/>
      <c r="M15" s="769"/>
      <c r="N15" s="772"/>
      <c r="O15" s="773"/>
      <c r="P15" s="774"/>
      <c r="Q15" s="768"/>
      <c r="R15" s="769"/>
      <c r="S15" s="775"/>
      <c r="T15" s="776"/>
      <c r="U15" s="777"/>
      <c r="V15" s="777"/>
      <c r="W15" s="777"/>
      <c r="X15" s="57" t="str">
        <f t="shared" si="0"/>
        <v/>
      </c>
      <c r="Y15" s="795"/>
      <c r="Z15" s="770"/>
      <c r="AA15" s="796"/>
      <c r="AB15" s="769"/>
      <c r="AC15" s="770"/>
      <c r="AD15" s="796"/>
      <c r="AE15" s="769"/>
      <c r="AF15" s="769"/>
      <c r="AG15" s="769"/>
      <c r="AH15" s="769"/>
      <c r="AI15" s="769"/>
      <c r="AJ15" s="775"/>
      <c r="AK15" s="797"/>
      <c r="AL15" s="798"/>
      <c r="AM15" s="706"/>
      <c r="AN15" s="706"/>
      <c r="AO15" s="799"/>
      <c r="AP15" s="706"/>
      <c r="AQ15" s="800"/>
      <c r="AR15" s="797"/>
      <c r="AS15" s="798"/>
      <c r="AT15" s="706"/>
      <c r="AU15" s="706"/>
      <c r="AV15" s="799"/>
      <c r="AW15" s="706"/>
      <c r="AX15" s="800"/>
      <c r="AY15" s="797"/>
      <c r="AZ15" s="801"/>
      <c r="BA15" s="802"/>
      <c r="BB15" s="790"/>
      <c r="BC15" s="803"/>
      <c r="BD15" s="804"/>
      <c r="BE15" s="805"/>
      <c r="BF15" s="803"/>
      <c r="BG15" s="806"/>
      <c r="BH15" s="806"/>
      <c r="BI15" s="807"/>
    </row>
    <row r="16" spans="1:61" s="20" customFormat="1" x14ac:dyDescent="0.35">
      <c r="A16" s="781" t="s">
        <v>913</v>
      </c>
      <c r="B16" s="768"/>
      <c r="C16" s="768"/>
      <c r="D16" s="769"/>
      <c r="E16" s="770"/>
      <c r="F16" s="725"/>
      <c r="G16" s="726"/>
      <c r="H16" s="771"/>
      <c r="I16" s="768"/>
      <c r="J16" s="769"/>
      <c r="K16" s="769"/>
      <c r="L16" s="769"/>
      <c r="M16" s="769"/>
      <c r="N16" s="772"/>
      <c r="O16" s="773"/>
      <c r="P16" s="774"/>
      <c r="Q16" s="768"/>
      <c r="R16" s="769"/>
      <c r="S16" s="775"/>
      <c r="T16" s="776"/>
      <c r="U16" s="777"/>
      <c r="V16" s="777"/>
      <c r="W16" s="777"/>
      <c r="X16" s="57" t="str">
        <f>IF(V16="", "", V16*W16)</f>
        <v/>
      </c>
      <c r="Y16" s="795"/>
      <c r="Z16" s="770"/>
      <c r="AA16" s="796"/>
      <c r="AB16" s="769"/>
      <c r="AC16" s="770"/>
      <c r="AD16" s="796"/>
      <c r="AE16" s="769"/>
      <c r="AF16" s="769"/>
      <c r="AG16" s="769"/>
      <c r="AH16" s="769"/>
      <c r="AI16" s="769"/>
      <c r="AJ16" s="775"/>
      <c r="AK16" s="797"/>
      <c r="AL16" s="798"/>
      <c r="AM16" s="706"/>
      <c r="AN16" s="706"/>
      <c r="AO16" s="799"/>
      <c r="AP16" s="706"/>
      <c r="AQ16" s="800"/>
      <c r="AR16" s="797"/>
      <c r="AS16" s="798"/>
      <c r="AT16" s="706"/>
      <c r="AU16" s="706"/>
      <c r="AV16" s="799"/>
      <c r="AW16" s="706"/>
      <c r="AX16" s="800"/>
      <c r="AY16" s="797"/>
      <c r="AZ16" s="801"/>
      <c r="BA16" s="802"/>
      <c r="BB16" s="790"/>
      <c r="BC16" s="803"/>
      <c r="BD16" s="804"/>
      <c r="BE16" s="805"/>
      <c r="BF16" s="803"/>
      <c r="BG16" s="806"/>
      <c r="BH16" s="806"/>
      <c r="BI16" s="807"/>
    </row>
    <row r="17" spans="1:61" s="20" customFormat="1" x14ac:dyDescent="0.35">
      <c r="A17" s="781" t="s">
        <v>914</v>
      </c>
      <c r="B17" s="768"/>
      <c r="C17" s="768"/>
      <c r="D17" s="769"/>
      <c r="E17" s="770"/>
      <c r="F17" s="725"/>
      <c r="G17" s="726"/>
      <c r="H17" s="771"/>
      <c r="I17" s="768"/>
      <c r="J17" s="769"/>
      <c r="K17" s="778"/>
      <c r="L17" s="778"/>
      <c r="M17" s="769"/>
      <c r="N17" s="772"/>
      <c r="O17" s="773"/>
      <c r="P17" s="774"/>
      <c r="Q17" s="768"/>
      <c r="R17" s="769"/>
      <c r="S17" s="775"/>
      <c r="T17" s="776"/>
      <c r="U17" s="777"/>
      <c r="V17" s="777"/>
      <c r="W17" s="777"/>
      <c r="X17" s="57" t="str">
        <f t="shared" si="0"/>
        <v/>
      </c>
      <c r="Y17" s="795"/>
      <c r="Z17" s="770"/>
      <c r="AA17" s="796"/>
      <c r="AB17" s="769"/>
      <c r="AC17" s="770"/>
      <c r="AD17" s="796"/>
      <c r="AE17" s="769"/>
      <c r="AF17" s="769"/>
      <c r="AG17" s="769"/>
      <c r="AH17" s="769"/>
      <c r="AI17" s="769"/>
      <c r="AJ17" s="775"/>
      <c r="AK17" s="797"/>
      <c r="AL17" s="798"/>
      <c r="AM17" s="706"/>
      <c r="AN17" s="706"/>
      <c r="AO17" s="799"/>
      <c r="AP17" s="706"/>
      <c r="AQ17" s="800"/>
      <c r="AR17" s="797"/>
      <c r="AS17" s="798"/>
      <c r="AT17" s="706"/>
      <c r="AU17" s="706"/>
      <c r="AV17" s="799"/>
      <c r="AW17" s="706"/>
      <c r="AX17" s="800"/>
      <c r="AY17" s="797"/>
      <c r="AZ17" s="801"/>
      <c r="BA17" s="802"/>
      <c r="BB17" s="790"/>
      <c r="BC17" s="803"/>
      <c r="BD17" s="804"/>
      <c r="BE17" s="805"/>
      <c r="BF17" s="803"/>
      <c r="BG17" s="806"/>
      <c r="BH17" s="806"/>
      <c r="BI17" s="807"/>
    </row>
    <row r="18" spans="1:61" s="20" customFormat="1" x14ac:dyDescent="0.35">
      <c r="A18" s="781" t="s">
        <v>915</v>
      </c>
      <c r="B18" s="768"/>
      <c r="C18" s="768"/>
      <c r="D18" s="769"/>
      <c r="E18" s="770"/>
      <c r="F18" s="725"/>
      <c r="G18" s="726"/>
      <c r="H18" s="771"/>
      <c r="I18" s="768"/>
      <c r="J18" s="769"/>
      <c r="K18" s="769"/>
      <c r="L18" s="769"/>
      <c r="M18" s="769"/>
      <c r="N18" s="772"/>
      <c r="O18" s="773"/>
      <c r="P18" s="774"/>
      <c r="Q18" s="768"/>
      <c r="R18" s="769"/>
      <c r="S18" s="775"/>
      <c r="T18" s="776"/>
      <c r="U18" s="777"/>
      <c r="V18" s="777"/>
      <c r="W18" s="777"/>
      <c r="X18" s="57" t="str">
        <f t="shared" si="0"/>
        <v/>
      </c>
      <c r="Y18" s="795"/>
      <c r="Z18" s="770"/>
      <c r="AA18" s="796"/>
      <c r="AB18" s="769"/>
      <c r="AC18" s="770"/>
      <c r="AD18" s="796"/>
      <c r="AE18" s="769"/>
      <c r="AF18" s="769"/>
      <c r="AG18" s="769"/>
      <c r="AH18" s="769"/>
      <c r="AI18" s="769"/>
      <c r="AJ18" s="775"/>
      <c r="AK18" s="797"/>
      <c r="AL18" s="798"/>
      <c r="AM18" s="706"/>
      <c r="AN18" s="706"/>
      <c r="AO18" s="799"/>
      <c r="AP18" s="706"/>
      <c r="AQ18" s="800"/>
      <c r="AR18" s="797"/>
      <c r="AS18" s="798"/>
      <c r="AT18" s="706"/>
      <c r="AU18" s="706"/>
      <c r="AV18" s="799"/>
      <c r="AW18" s="706"/>
      <c r="AX18" s="800"/>
      <c r="AY18" s="797"/>
      <c r="AZ18" s="801"/>
      <c r="BA18" s="802"/>
      <c r="BB18" s="790"/>
      <c r="BC18" s="803"/>
      <c r="BD18" s="804"/>
      <c r="BE18" s="805"/>
      <c r="BF18" s="803"/>
      <c r="BG18" s="806"/>
      <c r="BH18" s="806"/>
      <c r="BI18" s="807"/>
    </row>
    <row r="19" spans="1:61" x14ac:dyDescent="0.35">
      <c r="A19" s="781" t="s">
        <v>916</v>
      </c>
      <c r="B19" s="768"/>
      <c r="C19" s="768"/>
      <c r="D19" s="769"/>
      <c r="E19" s="770"/>
      <c r="F19" s="725"/>
      <c r="G19" s="726"/>
      <c r="H19" s="771"/>
      <c r="I19" s="768"/>
      <c r="J19" s="769"/>
      <c r="K19" s="769"/>
      <c r="L19" s="769"/>
      <c r="M19" s="769"/>
      <c r="N19" s="772"/>
      <c r="O19" s="773"/>
      <c r="P19" s="774"/>
      <c r="Q19" s="768"/>
      <c r="R19" s="769"/>
      <c r="S19" s="775"/>
      <c r="T19" s="776"/>
      <c r="U19" s="777"/>
      <c r="V19" s="777"/>
      <c r="W19" s="777"/>
      <c r="X19" s="57" t="str">
        <f t="shared" si="0"/>
        <v/>
      </c>
      <c r="Y19" s="795"/>
      <c r="Z19" s="770"/>
      <c r="AA19" s="796"/>
      <c r="AB19" s="769"/>
      <c r="AC19" s="770"/>
      <c r="AD19" s="796"/>
      <c r="AE19" s="769"/>
      <c r="AF19" s="769"/>
      <c r="AG19" s="769"/>
      <c r="AH19" s="769"/>
      <c r="AI19" s="769"/>
      <c r="AJ19" s="775"/>
      <c r="AK19" s="797"/>
      <c r="AL19" s="798"/>
      <c r="AM19" s="706"/>
      <c r="AN19" s="706"/>
      <c r="AO19" s="799"/>
      <c r="AP19" s="706"/>
      <c r="AQ19" s="800"/>
      <c r="AR19" s="797"/>
      <c r="AS19" s="798"/>
      <c r="AT19" s="706"/>
      <c r="AU19" s="706"/>
      <c r="AV19" s="799"/>
      <c r="AW19" s="706"/>
      <c r="AX19" s="800"/>
      <c r="AY19" s="797"/>
      <c r="AZ19" s="801"/>
      <c r="BA19" s="802"/>
      <c r="BB19" s="790"/>
      <c r="BC19" s="803"/>
      <c r="BD19" s="804"/>
      <c r="BE19" s="805"/>
      <c r="BF19" s="803"/>
      <c r="BG19" s="806"/>
      <c r="BH19" s="806"/>
      <c r="BI19" s="807"/>
    </row>
    <row r="20" spans="1:61" s="21" customFormat="1" ht="14.25" customHeight="1" x14ac:dyDescent="0.35">
      <c r="A20" s="781" t="s">
        <v>917</v>
      </c>
      <c r="B20" s="768"/>
      <c r="C20" s="768"/>
      <c r="D20" s="769"/>
      <c r="E20" s="770"/>
      <c r="F20" s="725"/>
      <c r="G20" s="726"/>
      <c r="H20" s="771"/>
      <c r="I20" s="768"/>
      <c r="J20" s="769"/>
      <c r="K20" s="769"/>
      <c r="L20" s="769"/>
      <c r="M20" s="769"/>
      <c r="N20" s="772"/>
      <c r="O20" s="773"/>
      <c r="P20" s="774"/>
      <c r="Q20" s="768"/>
      <c r="R20" s="769"/>
      <c r="S20" s="775"/>
      <c r="T20" s="776"/>
      <c r="U20" s="777"/>
      <c r="V20" s="777"/>
      <c r="W20" s="777"/>
      <c r="X20" s="57" t="str">
        <f t="shared" si="0"/>
        <v/>
      </c>
      <c r="Y20" s="795"/>
      <c r="Z20" s="770"/>
      <c r="AA20" s="796"/>
      <c r="AB20" s="769"/>
      <c r="AC20" s="770"/>
      <c r="AD20" s="796"/>
      <c r="AE20" s="769"/>
      <c r="AF20" s="769"/>
      <c r="AG20" s="769"/>
      <c r="AH20" s="769"/>
      <c r="AI20" s="769"/>
      <c r="AJ20" s="775"/>
      <c r="AK20" s="797"/>
      <c r="AL20" s="798"/>
      <c r="AM20" s="706"/>
      <c r="AN20" s="706"/>
      <c r="AO20" s="799"/>
      <c r="AP20" s="706"/>
      <c r="AQ20" s="800"/>
      <c r="AR20" s="797"/>
      <c r="AS20" s="798"/>
      <c r="AT20" s="706"/>
      <c r="AU20" s="706"/>
      <c r="AV20" s="799"/>
      <c r="AW20" s="706"/>
      <c r="AX20" s="800"/>
      <c r="AY20" s="797"/>
      <c r="AZ20" s="801"/>
      <c r="BA20" s="802"/>
      <c r="BB20" s="790"/>
      <c r="BC20" s="803"/>
      <c r="BD20" s="804"/>
      <c r="BE20" s="805"/>
      <c r="BF20" s="803"/>
      <c r="BG20" s="806"/>
      <c r="BH20" s="806"/>
      <c r="BI20" s="807"/>
    </row>
    <row r="21" spans="1:61" s="21" customFormat="1" ht="15" customHeight="1" x14ac:dyDescent="0.35">
      <c r="A21" s="781" t="s">
        <v>918</v>
      </c>
      <c r="B21" s="768"/>
      <c r="C21" s="768"/>
      <c r="D21" s="769"/>
      <c r="E21" s="770"/>
      <c r="F21" s="725"/>
      <c r="G21" s="726"/>
      <c r="H21" s="771"/>
      <c r="I21" s="768"/>
      <c r="J21" s="769"/>
      <c r="K21" s="769"/>
      <c r="L21" s="769"/>
      <c r="M21" s="769"/>
      <c r="N21" s="772"/>
      <c r="O21" s="773"/>
      <c r="P21" s="774"/>
      <c r="Q21" s="768"/>
      <c r="R21" s="769"/>
      <c r="S21" s="775"/>
      <c r="T21" s="776"/>
      <c r="U21" s="777"/>
      <c r="V21" s="777"/>
      <c r="W21" s="777"/>
      <c r="X21" s="57" t="str">
        <f t="shared" si="0"/>
        <v/>
      </c>
      <c r="Y21" s="795"/>
      <c r="Z21" s="770"/>
      <c r="AA21" s="796"/>
      <c r="AB21" s="769"/>
      <c r="AC21" s="770"/>
      <c r="AD21" s="796"/>
      <c r="AE21" s="769"/>
      <c r="AF21" s="769"/>
      <c r="AG21" s="769"/>
      <c r="AH21" s="769"/>
      <c r="AI21" s="769"/>
      <c r="AJ21" s="775"/>
      <c r="AK21" s="797"/>
      <c r="AL21" s="798"/>
      <c r="AM21" s="706"/>
      <c r="AN21" s="706"/>
      <c r="AO21" s="799"/>
      <c r="AP21" s="706"/>
      <c r="AQ21" s="800"/>
      <c r="AR21" s="797"/>
      <c r="AS21" s="798"/>
      <c r="AT21" s="706"/>
      <c r="AU21" s="706"/>
      <c r="AV21" s="799"/>
      <c r="AW21" s="706"/>
      <c r="AX21" s="800"/>
      <c r="AY21" s="797"/>
      <c r="AZ21" s="801"/>
      <c r="BA21" s="802"/>
      <c r="BB21" s="790"/>
      <c r="BC21" s="803"/>
      <c r="BD21" s="804"/>
      <c r="BE21" s="805"/>
      <c r="BF21" s="803"/>
      <c r="BG21" s="806"/>
      <c r="BH21" s="806"/>
      <c r="BI21" s="807"/>
    </row>
    <row r="22" spans="1:61" s="21" customFormat="1" ht="15.75" customHeight="1" x14ac:dyDescent="0.35">
      <c r="A22" s="781" t="s">
        <v>919</v>
      </c>
      <c r="B22" s="768"/>
      <c r="C22" s="768"/>
      <c r="D22" s="769"/>
      <c r="E22" s="770"/>
      <c r="F22" s="725"/>
      <c r="G22" s="726"/>
      <c r="H22" s="771"/>
      <c r="I22" s="768"/>
      <c r="J22" s="769"/>
      <c r="K22" s="769"/>
      <c r="L22" s="769"/>
      <c r="M22" s="769"/>
      <c r="N22" s="772"/>
      <c r="O22" s="773"/>
      <c r="P22" s="774"/>
      <c r="Q22" s="768"/>
      <c r="R22" s="769"/>
      <c r="S22" s="775"/>
      <c r="T22" s="776"/>
      <c r="U22" s="777"/>
      <c r="V22" s="777"/>
      <c r="W22" s="777"/>
      <c r="X22" s="57" t="str">
        <f t="shared" si="0"/>
        <v/>
      </c>
      <c r="Y22" s="795"/>
      <c r="Z22" s="770"/>
      <c r="AA22" s="796"/>
      <c r="AB22" s="769"/>
      <c r="AC22" s="770"/>
      <c r="AD22" s="796"/>
      <c r="AE22" s="769"/>
      <c r="AF22" s="769"/>
      <c r="AG22" s="769"/>
      <c r="AH22" s="769"/>
      <c r="AI22" s="769"/>
      <c r="AJ22" s="775"/>
      <c r="AK22" s="797"/>
      <c r="AL22" s="798"/>
      <c r="AM22" s="706"/>
      <c r="AN22" s="706"/>
      <c r="AO22" s="799"/>
      <c r="AP22" s="706"/>
      <c r="AQ22" s="800"/>
      <c r="AR22" s="797"/>
      <c r="AS22" s="798"/>
      <c r="AT22" s="706"/>
      <c r="AU22" s="706"/>
      <c r="AV22" s="799"/>
      <c r="AW22" s="706"/>
      <c r="AX22" s="800"/>
      <c r="AY22" s="797"/>
      <c r="AZ22" s="801"/>
      <c r="BA22" s="802"/>
      <c r="BB22" s="790"/>
      <c r="BC22" s="803"/>
      <c r="BD22" s="804"/>
      <c r="BE22" s="805"/>
      <c r="BF22" s="803"/>
      <c r="BG22" s="806"/>
      <c r="BH22" s="806"/>
      <c r="BI22" s="807"/>
    </row>
    <row r="23" spans="1:61" x14ac:dyDescent="0.35">
      <c r="A23" s="781" t="s">
        <v>920</v>
      </c>
      <c r="B23" s="768"/>
      <c r="C23" s="768"/>
      <c r="D23" s="769"/>
      <c r="E23" s="770"/>
      <c r="F23" s="725"/>
      <c r="G23" s="726"/>
      <c r="H23" s="771"/>
      <c r="I23" s="768"/>
      <c r="J23" s="769"/>
      <c r="K23" s="769"/>
      <c r="L23" s="769"/>
      <c r="M23" s="769"/>
      <c r="N23" s="772"/>
      <c r="O23" s="773"/>
      <c r="P23" s="774"/>
      <c r="Q23" s="768"/>
      <c r="R23" s="769"/>
      <c r="S23" s="775"/>
      <c r="T23" s="776"/>
      <c r="U23" s="777"/>
      <c r="V23" s="777"/>
      <c r="W23" s="777"/>
      <c r="X23" s="57" t="str">
        <f t="shared" si="0"/>
        <v/>
      </c>
      <c r="Y23" s="795"/>
      <c r="Z23" s="770"/>
      <c r="AA23" s="796"/>
      <c r="AB23" s="769"/>
      <c r="AC23" s="770"/>
      <c r="AD23" s="796"/>
      <c r="AE23" s="769"/>
      <c r="AF23" s="769"/>
      <c r="AG23" s="769"/>
      <c r="AH23" s="769"/>
      <c r="AI23" s="769"/>
      <c r="AJ23" s="775"/>
      <c r="AK23" s="797"/>
      <c r="AL23" s="798"/>
      <c r="AM23" s="706"/>
      <c r="AN23" s="706"/>
      <c r="AO23" s="799"/>
      <c r="AP23" s="706"/>
      <c r="AQ23" s="800"/>
      <c r="AR23" s="797"/>
      <c r="AS23" s="798"/>
      <c r="AT23" s="706"/>
      <c r="AU23" s="706"/>
      <c r="AV23" s="799"/>
      <c r="AW23" s="706"/>
      <c r="AX23" s="800"/>
      <c r="AY23" s="797"/>
      <c r="AZ23" s="801"/>
      <c r="BA23" s="802"/>
      <c r="BB23" s="790"/>
      <c r="BC23" s="803"/>
      <c r="BD23" s="804"/>
      <c r="BE23" s="805"/>
      <c r="BF23" s="803"/>
      <c r="BG23" s="806"/>
      <c r="BH23" s="806"/>
      <c r="BI23" s="807"/>
    </row>
    <row r="24" spans="1:61" x14ac:dyDescent="0.35">
      <c r="A24" s="781" t="s">
        <v>921</v>
      </c>
      <c r="B24" s="768"/>
      <c r="C24" s="768"/>
      <c r="D24" s="769"/>
      <c r="E24" s="770"/>
      <c r="F24" s="725"/>
      <c r="G24" s="726"/>
      <c r="H24" s="771"/>
      <c r="I24" s="768"/>
      <c r="J24" s="769"/>
      <c r="K24" s="769"/>
      <c r="L24" s="769"/>
      <c r="M24" s="769"/>
      <c r="N24" s="772"/>
      <c r="O24" s="773"/>
      <c r="P24" s="774"/>
      <c r="Q24" s="768"/>
      <c r="R24" s="769"/>
      <c r="S24" s="775"/>
      <c r="T24" s="776"/>
      <c r="U24" s="777"/>
      <c r="V24" s="777"/>
      <c r="W24" s="777"/>
      <c r="X24" s="57" t="str">
        <f t="shared" si="0"/>
        <v/>
      </c>
      <c r="Y24" s="795"/>
      <c r="Z24" s="770"/>
      <c r="AA24" s="796"/>
      <c r="AB24" s="769"/>
      <c r="AC24" s="770"/>
      <c r="AD24" s="796"/>
      <c r="AE24" s="769"/>
      <c r="AF24" s="769"/>
      <c r="AG24" s="769"/>
      <c r="AH24" s="769"/>
      <c r="AI24" s="769"/>
      <c r="AJ24" s="775"/>
      <c r="AK24" s="797"/>
      <c r="AL24" s="798"/>
      <c r="AM24" s="706"/>
      <c r="AN24" s="706"/>
      <c r="AO24" s="799"/>
      <c r="AP24" s="706"/>
      <c r="AQ24" s="800"/>
      <c r="AR24" s="797"/>
      <c r="AS24" s="798"/>
      <c r="AT24" s="706"/>
      <c r="AU24" s="706"/>
      <c r="AV24" s="799"/>
      <c r="AW24" s="706"/>
      <c r="AX24" s="800"/>
      <c r="AY24" s="797"/>
      <c r="AZ24" s="801"/>
      <c r="BA24" s="802"/>
      <c r="BB24" s="790"/>
      <c r="BC24" s="803"/>
      <c r="BD24" s="804"/>
      <c r="BE24" s="805"/>
      <c r="BF24" s="803"/>
      <c r="BG24" s="806"/>
      <c r="BH24" s="806"/>
      <c r="BI24" s="807"/>
    </row>
    <row r="25" spans="1:61" x14ac:dyDescent="0.35">
      <c r="A25" s="781" t="s">
        <v>922</v>
      </c>
      <c r="B25" s="768"/>
      <c r="C25" s="768"/>
      <c r="D25" s="769"/>
      <c r="E25" s="770"/>
      <c r="F25" s="725"/>
      <c r="G25" s="726"/>
      <c r="H25" s="771"/>
      <c r="I25" s="768"/>
      <c r="J25" s="769"/>
      <c r="K25" s="769"/>
      <c r="L25" s="769"/>
      <c r="M25" s="769"/>
      <c r="N25" s="772"/>
      <c r="O25" s="773"/>
      <c r="P25" s="774"/>
      <c r="Q25" s="768"/>
      <c r="R25" s="769"/>
      <c r="S25" s="775"/>
      <c r="T25" s="776"/>
      <c r="U25" s="777"/>
      <c r="V25" s="777"/>
      <c r="W25" s="777"/>
      <c r="X25" s="57" t="str">
        <f t="shared" si="0"/>
        <v/>
      </c>
      <c r="Y25" s="795"/>
      <c r="Z25" s="770"/>
      <c r="AA25" s="796"/>
      <c r="AB25" s="769"/>
      <c r="AC25" s="770"/>
      <c r="AD25" s="796"/>
      <c r="AE25" s="769"/>
      <c r="AF25" s="769"/>
      <c r="AG25" s="769"/>
      <c r="AH25" s="769"/>
      <c r="AI25" s="769"/>
      <c r="AJ25" s="775"/>
      <c r="AK25" s="797"/>
      <c r="AL25" s="798"/>
      <c r="AM25" s="706"/>
      <c r="AN25" s="706"/>
      <c r="AO25" s="799"/>
      <c r="AP25" s="706"/>
      <c r="AQ25" s="800"/>
      <c r="AR25" s="797"/>
      <c r="AS25" s="798"/>
      <c r="AT25" s="706"/>
      <c r="AU25" s="706"/>
      <c r="AV25" s="799"/>
      <c r="AW25" s="706"/>
      <c r="AX25" s="800"/>
      <c r="AY25" s="797"/>
      <c r="AZ25" s="801"/>
      <c r="BA25" s="802"/>
      <c r="BB25" s="790"/>
      <c r="BC25" s="803"/>
      <c r="BD25" s="804"/>
      <c r="BE25" s="805"/>
      <c r="BF25" s="803"/>
      <c r="BG25" s="806"/>
      <c r="BH25" s="806"/>
      <c r="BI25" s="807"/>
    </row>
    <row r="26" spans="1:61" x14ac:dyDescent="0.35">
      <c r="A26" s="781" t="s">
        <v>923</v>
      </c>
      <c r="B26" s="768"/>
      <c r="C26" s="768"/>
      <c r="D26" s="769"/>
      <c r="E26" s="770"/>
      <c r="F26" s="725"/>
      <c r="G26" s="726"/>
      <c r="H26" s="771"/>
      <c r="I26" s="768"/>
      <c r="J26" s="769"/>
      <c r="K26" s="769"/>
      <c r="L26" s="769"/>
      <c r="M26" s="769"/>
      <c r="N26" s="772"/>
      <c r="O26" s="773"/>
      <c r="P26" s="774"/>
      <c r="Q26" s="768"/>
      <c r="R26" s="769"/>
      <c r="S26" s="775"/>
      <c r="T26" s="776"/>
      <c r="U26" s="777"/>
      <c r="V26" s="777"/>
      <c r="W26" s="777"/>
      <c r="X26" s="57" t="str">
        <f t="shared" si="0"/>
        <v/>
      </c>
      <c r="Y26" s="795"/>
      <c r="Z26" s="770"/>
      <c r="AA26" s="796"/>
      <c r="AB26" s="769"/>
      <c r="AC26" s="770"/>
      <c r="AD26" s="796"/>
      <c r="AE26" s="769"/>
      <c r="AF26" s="769"/>
      <c r="AG26" s="769"/>
      <c r="AH26" s="769"/>
      <c r="AI26" s="769"/>
      <c r="AJ26" s="775"/>
      <c r="AK26" s="797"/>
      <c r="AL26" s="798"/>
      <c r="AM26" s="706"/>
      <c r="AN26" s="706"/>
      <c r="AO26" s="799"/>
      <c r="AP26" s="706"/>
      <c r="AQ26" s="800"/>
      <c r="AR26" s="797"/>
      <c r="AS26" s="798"/>
      <c r="AT26" s="706"/>
      <c r="AU26" s="706"/>
      <c r="AV26" s="799"/>
      <c r="AW26" s="706"/>
      <c r="AX26" s="800"/>
      <c r="AY26" s="797"/>
      <c r="AZ26" s="801"/>
      <c r="BA26" s="802"/>
      <c r="BB26" s="790"/>
      <c r="BC26" s="803"/>
      <c r="BD26" s="804"/>
      <c r="BE26" s="805"/>
      <c r="BF26" s="803"/>
      <c r="BG26" s="806"/>
      <c r="BH26" s="806"/>
      <c r="BI26" s="807"/>
    </row>
    <row r="27" spans="1:61" x14ac:dyDescent="0.35">
      <c r="A27" s="781" t="s">
        <v>924</v>
      </c>
      <c r="B27" s="768"/>
      <c r="C27" s="768"/>
      <c r="D27" s="769"/>
      <c r="E27" s="770"/>
      <c r="F27" s="725"/>
      <c r="G27" s="726"/>
      <c r="H27" s="771"/>
      <c r="I27" s="768"/>
      <c r="J27" s="769"/>
      <c r="K27" s="769"/>
      <c r="L27" s="769"/>
      <c r="M27" s="769"/>
      <c r="N27" s="772"/>
      <c r="O27" s="773"/>
      <c r="P27" s="774"/>
      <c r="Q27" s="768"/>
      <c r="R27" s="769"/>
      <c r="S27" s="775"/>
      <c r="T27" s="776"/>
      <c r="U27" s="777"/>
      <c r="V27" s="777"/>
      <c r="W27" s="777"/>
      <c r="X27" s="57" t="str">
        <f t="shared" si="0"/>
        <v/>
      </c>
      <c r="Y27" s="795"/>
      <c r="Z27" s="770"/>
      <c r="AA27" s="796"/>
      <c r="AB27" s="769"/>
      <c r="AC27" s="770"/>
      <c r="AD27" s="796"/>
      <c r="AE27" s="769"/>
      <c r="AF27" s="769"/>
      <c r="AG27" s="769"/>
      <c r="AH27" s="769"/>
      <c r="AI27" s="769"/>
      <c r="AJ27" s="775"/>
      <c r="AK27" s="797"/>
      <c r="AL27" s="798"/>
      <c r="AM27" s="706"/>
      <c r="AN27" s="706"/>
      <c r="AO27" s="799"/>
      <c r="AP27" s="706"/>
      <c r="AQ27" s="800"/>
      <c r="AR27" s="797"/>
      <c r="AS27" s="798"/>
      <c r="AT27" s="706"/>
      <c r="AU27" s="706"/>
      <c r="AV27" s="799"/>
      <c r="AW27" s="706"/>
      <c r="AX27" s="800"/>
      <c r="AY27" s="797"/>
      <c r="AZ27" s="801"/>
      <c r="BA27" s="802"/>
      <c r="BB27" s="790"/>
      <c r="BC27" s="803"/>
      <c r="BD27" s="804"/>
      <c r="BE27" s="805"/>
      <c r="BF27" s="803"/>
      <c r="BG27" s="806"/>
      <c r="BH27" s="806"/>
      <c r="BI27" s="807"/>
    </row>
    <row r="28" spans="1:61" x14ac:dyDescent="0.35">
      <c r="A28" s="781" t="s">
        <v>925</v>
      </c>
      <c r="B28" s="768"/>
      <c r="C28" s="768"/>
      <c r="D28" s="769"/>
      <c r="E28" s="770"/>
      <c r="F28" s="725"/>
      <c r="G28" s="726"/>
      <c r="H28" s="771"/>
      <c r="I28" s="768"/>
      <c r="J28" s="769"/>
      <c r="K28" s="769"/>
      <c r="L28" s="769"/>
      <c r="M28" s="769"/>
      <c r="N28" s="772"/>
      <c r="O28" s="773"/>
      <c r="P28" s="774"/>
      <c r="Q28" s="768"/>
      <c r="R28" s="769"/>
      <c r="S28" s="775"/>
      <c r="T28" s="776"/>
      <c r="U28" s="777"/>
      <c r="V28" s="777"/>
      <c r="W28" s="777"/>
      <c r="X28" s="57" t="str">
        <f t="shared" si="0"/>
        <v/>
      </c>
      <c r="Y28" s="795"/>
      <c r="Z28" s="770"/>
      <c r="AA28" s="796"/>
      <c r="AB28" s="769"/>
      <c r="AC28" s="770"/>
      <c r="AD28" s="796"/>
      <c r="AE28" s="769"/>
      <c r="AF28" s="769"/>
      <c r="AG28" s="769"/>
      <c r="AH28" s="769"/>
      <c r="AI28" s="769"/>
      <c r="AJ28" s="775"/>
      <c r="AK28" s="797"/>
      <c r="AL28" s="798"/>
      <c r="AM28" s="706"/>
      <c r="AN28" s="706"/>
      <c r="AO28" s="799"/>
      <c r="AP28" s="706"/>
      <c r="AQ28" s="800"/>
      <c r="AR28" s="797"/>
      <c r="AS28" s="798"/>
      <c r="AT28" s="706"/>
      <c r="AU28" s="706"/>
      <c r="AV28" s="799"/>
      <c r="AW28" s="706"/>
      <c r="AX28" s="800"/>
      <c r="AY28" s="797"/>
      <c r="AZ28" s="801"/>
      <c r="BA28" s="802"/>
      <c r="BB28" s="790"/>
      <c r="BC28" s="803"/>
      <c r="BD28" s="804"/>
      <c r="BE28" s="805"/>
      <c r="BF28" s="803"/>
      <c r="BG28" s="806"/>
      <c r="BH28" s="806"/>
      <c r="BI28" s="807"/>
    </row>
    <row r="29" spans="1:61" x14ac:dyDescent="0.35">
      <c r="A29" s="781" t="s">
        <v>926</v>
      </c>
      <c r="B29" s="768"/>
      <c r="C29" s="768"/>
      <c r="D29" s="769"/>
      <c r="E29" s="770"/>
      <c r="F29" s="725"/>
      <c r="G29" s="726"/>
      <c r="H29" s="771"/>
      <c r="I29" s="768"/>
      <c r="J29" s="769"/>
      <c r="K29" s="769"/>
      <c r="L29" s="769"/>
      <c r="M29" s="769"/>
      <c r="N29" s="772"/>
      <c r="O29" s="773"/>
      <c r="P29" s="774"/>
      <c r="Q29" s="768"/>
      <c r="R29" s="769"/>
      <c r="S29" s="775"/>
      <c r="T29" s="776"/>
      <c r="U29" s="777"/>
      <c r="V29" s="777"/>
      <c r="W29" s="777"/>
      <c r="X29" s="57" t="str">
        <f t="shared" si="0"/>
        <v/>
      </c>
      <c r="Y29" s="795"/>
      <c r="Z29" s="770"/>
      <c r="AA29" s="796"/>
      <c r="AB29" s="769"/>
      <c r="AC29" s="770"/>
      <c r="AD29" s="796"/>
      <c r="AE29" s="769"/>
      <c r="AF29" s="769"/>
      <c r="AG29" s="769"/>
      <c r="AH29" s="769"/>
      <c r="AI29" s="769"/>
      <c r="AJ29" s="775"/>
      <c r="AK29" s="797"/>
      <c r="AL29" s="798"/>
      <c r="AM29" s="706"/>
      <c r="AN29" s="706"/>
      <c r="AO29" s="799"/>
      <c r="AP29" s="706"/>
      <c r="AQ29" s="800"/>
      <c r="AR29" s="797"/>
      <c r="AS29" s="798"/>
      <c r="AT29" s="706"/>
      <c r="AU29" s="706"/>
      <c r="AV29" s="799"/>
      <c r="AW29" s="706"/>
      <c r="AX29" s="800"/>
      <c r="AY29" s="797"/>
      <c r="AZ29" s="801"/>
      <c r="BA29" s="802"/>
      <c r="BB29" s="790"/>
      <c r="BC29" s="803"/>
      <c r="BD29" s="804"/>
      <c r="BE29" s="805"/>
      <c r="BF29" s="803"/>
      <c r="BG29" s="806"/>
      <c r="BH29" s="806"/>
      <c r="BI29" s="807"/>
    </row>
    <row r="30" spans="1:61" x14ac:dyDescent="0.35">
      <c r="A30" s="781" t="s">
        <v>927</v>
      </c>
      <c r="B30" s="768"/>
      <c r="C30" s="768"/>
      <c r="D30" s="769"/>
      <c r="E30" s="770"/>
      <c r="F30" s="725"/>
      <c r="G30" s="726"/>
      <c r="H30" s="771"/>
      <c r="I30" s="768"/>
      <c r="J30" s="769"/>
      <c r="K30" s="769"/>
      <c r="L30" s="769"/>
      <c r="M30" s="769"/>
      <c r="N30" s="772"/>
      <c r="O30" s="773"/>
      <c r="P30" s="774"/>
      <c r="Q30" s="768"/>
      <c r="R30" s="769"/>
      <c r="S30" s="775"/>
      <c r="T30" s="776"/>
      <c r="U30" s="777"/>
      <c r="V30" s="777"/>
      <c r="W30" s="777"/>
      <c r="X30" s="57" t="str">
        <f t="shared" si="0"/>
        <v/>
      </c>
      <c r="Y30" s="795"/>
      <c r="Z30" s="770"/>
      <c r="AA30" s="796"/>
      <c r="AB30" s="769"/>
      <c r="AC30" s="770"/>
      <c r="AD30" s="796"/>
      <c r="AE30" s="769"/>
      <c r="AF30" s="769"/>
      <c r="AG30" s="769"/>
      <c r="AH30" s="769"/>
      <c r="AI30" s="769"/>
      <c r="AJ30" s="775"/>
      <c r="AK30" s="797"/>
      <c r="AL30" s="798"/>
      <c r="AM30" s="706"/>
      <c r="AN30" s="706"/>
      <c r="AO30" s="799"/>
      <c r="AP30" s="706"/>
      <c r="AQ30" s="800"/>
      <c r="AR30" s="797"/>
      <c r="AS30" s="798"/>
      <c r="AT30" s="706"/>
      <c r="AU30" s="706"/>
      <c r="AV30" s="799"/>
      <c r="AW30" s="706"/>
      <c r="AX30" s="800"/>
      <c r="AY30" s="797"/>
      <c r="AZ30" s="801"/>
      <c r="BA30" s="802"/>
      <c r="BB30" s="790"/>
      <c r="BC30" s="803"/>
      <c r="BD30" s="804"/>
      <c r="BE30" s="805"/>
      <c r="BF30" s="803"/>
      <c r="BG30" s="806"/>
      <c r="BH30" s="806"/>
      <c r="BI30" s="807"/>
    </row>
    <row r="31" spans="1:61" x14ac:dyDescent="0.35">
      <c r="A31" s="781" t="s">
        <v>928</v>
      </c>
      <c r="B31" s="768"/>
      <c r="C31" s="768"/>
      <c r="D31" s="769"/>
      <c r="E31" s="770"/>
      <c r="F31" s="725"/>
      <c r="G31" s="726"/>
      <c r="H31" s="771"/>
      <c r="I31" s="768"/>
      <c r="J31" s="769"/>
      <c r="K31" s="769"/>
      <c r="L31" s="769"/>
      <c r="M31" s="769"/>
      <c r="N31" s="772"/>
      <c r="O31" s="773"/>
      <c r="P31" s="774"/>
      <c r="Q31" s="768"/>
      <c r="R31" s="769"/>
      <c r="S31" s="775"/>
      <c r="T31" s="776"/>
      <c r="U31" s="777"/>
      <c r="V31" s="777"/>
      <c r="W31" s="777"/>
      <c r="X31" s="57" t="str">
        <f t="shared" si="0"/>
        <v/>
      </c>
      <c r="Y31" s="795"/>
      <c r="Z31" s="770"/>
      <c r="AA31" s="796"/>
      <c r="AB31" s="769"/>
      <c r="AC31" s="770"/>
      <c r="AD31" s="796"/>
      <c r="AE31" s="769"/>
      <c r="AF31" s="769"/>
      <c r="AG31" s="769"/>
      <c r="AH31" s="769"/>
      <c r="AI31" s="769"/>
      <c r="AJ31" s="775"/>
      <c r="AK31" s="797"/>
      <c r="AL31" s="798"/>
      <c r="AM31" s="706"/>
      <c r="AN31" s="706"/>
      <c r="AO31" s="799"/>
      <c r="AP31" s="706"/>
      <c r="AQ31" s="800"/>
      <c r="AR31" s="797"/>
      <c r="AS31" s="798"/>
      <c r="AT31" s="706"/>
      <c r="AU31" s="706"/>
      <c r="AV31" s="799"/>
      <c r="AW31" s="706"/>
      <c r="AX31" s="800"/>
      <c r="AY31" s="797"/>
      <c r="AZ31" s="801"/>
      <c r="BA31" s="802"/>
      <c r="BB31" s="790"/>
      <c r="BC31" s="803"/>
      <c r="BD31" s="804"/>
      <c r="BE31" s="805"/>
      <c r="BF31" s="803"/>
      <c r="BG31" s="806"/>
      <c r="BH31" s="806"/>
      <c r="BI31" s="807"/>
    </row>
    <row r="32" spans="1:61" x14ac:dyDescent="0.35">
      <c r="A32" s="781" t="s">
        <v>929</v>
      </c>
      <c r="B32" s="768"/>
      <c r="C32" s="768"/>
      <c r="D32" s="769"/>
      <c r="E32" s="770"/>
      <c r="F32" s="725"/>
      <c r="G32" s="726"/>
      <c r="H32" s="771"/>
      <c r="I32" s="768"/>
      <c r="J32" s="769"/>
      <c r="K32" s="769"/>
      <c r="L32" s="769"/>
      <c r="M32" s="769"/>
      <c r="N32" s="772"/>
      <c r="O32" s="773"/>
      <c r="P32" s="774"/>
      <c r="Q32" s="768"/>
      <c r="R32" s="769"/>
      <c r="S32" s="775"/>
      <c r="T32" s="776"/>
      <c r="U32" s="777"/>
      <c r="V32" s="777"/>
      <c r="W32" s="777"/>
      <c r="X32" s="57" t="str">
        <f t="shared" si="0"/>
        <v/>
      </c>
      <c r="Y32" s="795"/>
      <c r="Z32" s="770"/>
      <c r="AA32" s="796"/>
      <c r="AB32" s="769"/>
      <c r="AC32" s="770"/>
      <c r="AD32" s="796"/>
      <c r="AE32" s="769"/>
      <c r="AF32" s="769"/>
      <c r="AG32" s="769"/>
      <c r="AH32" s="769"/>
      <c r="AI32" s="769"/>
      <c r="AJ32" s="775"/>
      <c r="AK32" s="797"/>
      <c r="AL32" s="798"/>
      <c r="AM32" s="706"/>
      <c r="AN32" s="706"/>
      <c r="AO32" s="799"/>
      <c r="AP32" s="706"/>
      <c r="AQ32" s="800"/>
      <c r="AR32" s="797"/>
      <c r="AS32" s="798"/>
      <c r="AT32" s="706"/>
      <c r="AU32" s="706"/>
      <c r="AV32" s="799"/>
      <c r="AW32" s="706"/>
      <c r="AX32" s="800"/>
      <c r="AY32" s="797"/>
      <c r="AZ32" s="801"/>
      <c r="BA32" s="802"/>
      <c r="BB32" s="790"/>
      <c r="BC32" s="803"/>
      <c r="BD32" s="804"/>
      <c r="BE32" s="805"/>
      <c r="BF32" s="803"/>
      <c r="BG32" s="806"/>
      <c r="BH32" s="806"/>
      <c r="BI32" s="807"/>
    </row>
    <row r="33" spans="1:61" x14ac:dyDescent="0.35">
      <c r="A33" s="781" t="s">
        <v>930</v>
      </c>
      <c r="B33" s="768"/>
      <c r="C33" s="768"/>
      <c r="D33" s="769"/>
      <c r="E33" s="770"/>
      <c r="F33" s="725"/>
      <c r="G33" s="726"/>
      <c r="H33" s="771"/>
      <c r="I33" s="768"/>
      <c r="J33" s="769"/>
      <c r="K33" s="769"/>
      <c r="L33" s="769"/>
      <c r="M33" s="769"/>
      <c r="N33" s="772"/>
      <c r="O33" s="773"/>
      <c r="P33" s="774"/>
      <c r="Q33" s="768"/>
      <c r="R33" s="769"/>
      <c r="S33" s="775"/>
      <c r="T33" s="776"/>
      <c r="U33" s="777"/>
      <c r="V33" s="777"/>
      <c r="W33" s="777"/>
      <c r="X33" s="57" t="str">
        <f t="shared" si="0"/>
        <v/>
      </c>
      <c r="Y33" s="795"/>
      <c r="Z33" s="770"/>
      <c r="AA33" s="796"/>
      <c r="AB33" s="769"/>
      <c r="AC33" s="770"/>
      <c r="AD33" s="796"/>
      <c r="AE33" s="769"/>
      <c r="AF33" s="769"/>
      <c r="AG33" s="769"/>
      <c r="AH33" s="769"/>
      <c r="AI33" s="769"/>
      <c r="AJ33" s="775"/>
      <c r="AK33" s="797"/>
      <c r="AL33" s="798"/>
      <c r="AM33" s="706"/>
      <c r="AN33" s="706"/>
      <c r="AO33" s="799"/>
      <c r="AP33" s="706"/>
      <c r="AQ33" s="800"/>
      <c r="AR33" s="797"/>
      <c r="AS33" s="798"/>
      <c r="AT33" s="706"/>
      <c r="AU33" s="706"/>
      <c r="AV33" s="799"/>
      <c r="AW33" s="706"/>
      <c r="AX33" s="800"/>
      <c r="AY33" s="797"/>
      <c r="AZ33" s="801"/>
      <c r="BA33" s="802"/>
      <c r="BB33" s="790"/>
      <c r="BC33" s="803"/>
      <c r="BD33" s="804"/>
      <c r="BE33" s="805"/>
      <c r="BF33" s="803"/>
      <c r="BG33" s="806"/>
      <c r="BH33" s="806"/>
      <c r="BI33" s="807"/>
    </row>
    <row r="34" spans="1:61" x14ac:dyDescent="0.35">
      <c r="A34" s="781" t="s">
        <v>931</v>
      </c>
      <c r="B34" s="768"/>
      <c r="C34" s="768"/>
      <c r="D34" s="769"/>
      <c r="E34" s="770"/>
      <c r="F34" s="725"/>
      <c r="G34" s="726"/>
      <c r="H34" s="771"/>
      <c r="I34" s="768"/>
      <c r="J34" s="769"/>
      <c r="K34" s="769"/>
      <c r="L34" s="769"/>
      <c r="M34" s="769"/>
      <c r="N34" s="772"/>
      <c r="O34" s="773"/>
      <c r="P34" s="774"/>
      <c r="Q34" s="768"/>
      <c r="R34" s="769"/>
      <c r="S34" s="775"/>
      <c r="T34" s="776"/>
      <c r="U34" s="777"/>
      <c r="V34" s="777"/>
      <c r="W34" s="777"/>
      <c r="X34" s="57" t="str">
        <f t="shared" si="0"/>
        <v/>
      </c>
      <c r="Y34" s="795"/>
      <c r="Z34" s="770"/>
      <c r="AA34" s="796"/>
      <c r="AB34" s="769"/>
      <c r="AC34" s="770"/>
      <c r="AD34" s="796"/>
      <c r="AE34" s="769"/>
      <c r="AF34" s="769"/>
      <c r="AG34" s="769"/>
      <c r="AH34" s="769"/>
      <c r="AI34" s="769"/>
      <c r="AJ34" s="775"/>
      <c r="AK34" s="797"/>
      <c r="AL34" s="798"/>
      <c r="AM34" s="706"/>
      <c r="AN34" s="706"/>
      <c r="AO34" s="799"/>
      <c r="AP34" s="706"/>
      <c r="AQ34" s="800"/>
      <c r="AR34" s="797"/>
      <c r="AS34" s="798"/>
      <c r="AT34" s="706"/>
      <c r="AU34" s="706"/>
      <c r="AV34" s="799"/>
      <c r="AW34" s="706"/>
      <c r="AX34" s="800"/>
      <c r="AY34" s="797"/>
      <c r="AZ34" s="801"/>
      <c r="BA34" s="802"/>
      <c r="BB34" s="790"/>
      <c r="BC34" s="803"/>
      <c r="BD34" s="804"/>
      <c r="BE34" s="805"/>
      <c r="BF34" s="803"/>
      <c r="BG34" s="806"/>
      <c r="BH34" s="806"/>
      <c r="BI34" s="807"/>
    </row>
    <row r="35" spans="1:61" x14ac:dyDescent="0.35">
      <c r="A35" s="781" t="s">
        <v>932</v>
      </c>
      <c r="B35" s="768"/>
      <c r="C35" s="768"/>
      <c r="D35" s="769"/>
      <c r="E35" s="770"/>
      <c r="F35" s="725"/>
      <c r="G35" s="726"/>
      <c r="H35" s="771"/>
      <c r="I35" s="768"/>
      <c r="J35" s="769"/>
      <c r="K35" s="769"/>
      <c r="L35" s="769"/>
      <c r="M35" s="769"/>
      <c r="N35" s="772"/>
      <c r="O35" s="773"/>
      <c r="P35" s="774"/>
      <c r="Q35" s="768"/>
      <c r="R35" s="769"/>
      <c r="S35" s="775"/>
      <c r="T35" s="776"/>
      <c r="U35" s="777"/>
      <c r="V35" s="777"/>
      <c r="W35" s="777"/>
      <c r="X35" s="57" t="str">
        <f t="shared" si="0"/>
        <v/>
      </c>
      <c r="Y35" s="795"/>
      <c r="Z35" s="770"/>
      <c r="AA35" s="796"/>
      <c r="AB35" s="769"/>
      <c r="AC35" s="770"/>
      <c r="AD35" s="796"/>
      <c r="AE35" s="769"/>
      <c r="AF35" s="769"/>
      <c r="AG35" s="769"/>
      <c r="AH35" s="769"/>
      <c r="AI35" s="769"/>
      <c r="AJ35" s="775"/>
      <c r="AK35" s="797"/>
      <c r="AL35" s="798"/>
      <c r="AM35" s="706"/>
      <c r="AN35" s="706"/>
      <c r="AO35" s="799"/>
      <c r="AP35" s="706"/>
      <c r="AQ35" s="800"/>
      <c r="AR35" s="797"/>
      <c r="AS35" s="798"/>
      <c r="AT35" s="706"/>
      <c r="AU35" s="706"/>
      <c r="AV35" s="799"/>
      <c r="AW35" s="706"/>
      <c r="AX35" s="800"/>
      <c r="AY35" s="797"/>
      <c r="AZ35" s="801"/>
      <c r="BA35" s="802"/>
      <c r="BB35" s="790"/>
      <c r="BC35" s="803"/>
      <c r="BD35" s="804"/>
      <c r="BE35" s="805"/>
      <c r="BF35" s="803"/>
      <c r="BG35" s="806"/>
      <c r="BH35" s="806"/>
      <c r="BI35" s="807"/>
    </row>
    <row r="36" spans="1:61" x14ac:dyDescent="0.35">
      <c r="A36" s="781" t="s">
        <v>933</v>
      </c>
      <c r="B36" s="768"/>
      <c r="C36" s="768"/>
      <c r="D36" s="769"/>
      <c r="E36" s="770"/>
      <c r="F36" s="725"/>
      <c r="G36" s="726"/>
      <c r="H36" s="771"/>
      <c r="I36" s="768"/>
      <c r="J36" s="769"/>
      <c r="K36" s="769"/>
      <c r="L36" s="769"/>
      <c r="M36" s="769"/>
      <c r="N36" s="772"/>
      <c r="O36" s="773"/>
      <c r="P36" s="774"/>
      <c r="Q36" s="768"/>
      <c r="R36" s="769"/>
      <c r="S36" s="775"/>
      <c r="T36" s="776"/>
      <c r="U36" s="777"/>
      <c r="V36" s="777"/>
      <c r="W36" s="777"/>
      <c r="X36" s="57" t="str">
        <f t="shared" si="0"/>
        <v/>
      </c>
      <c r="Y36" s="795"/>
      <c r="Z36" s="770"/>
      <c r="AA36" s="796"/>
      <c r="AB36" s="769"/>
      <c r="AC36" s="770"/>
      <c r="AD36" s="796"/>
      <c r="AE36" s="769"/>
      <c r="AF36" s="769"/>
      <c r="AG36" s="769"/>
      <c r="AH36" s="769"/>
      <c r="AI36" s="769"/>
      <c r="AJ36" s="775"/>
      <c r="AK36" s="797"/>
      <c r="AL36" s="798"/>
      <c r="AM36" s="706"/>
      <c r="AN36" s="706"/>
      <c r="AO36" s="799"/>
      <c r="AP36" s="706"/>
      <c r="AQ36" s="800"/>
      <c r="AR36" s="797"/>
      <c r="AS36" s="798"/>
      <c r="AT36" s="706"/>
      <c r="AU36" s="706"/>
      <c r="AV36" s="799"/>
      <c r="AW36" s="706"/>
      <c r="AX36" s="800"/>
      <c r="AY36" s="797"/>
      <c r="AZ36" s="801"/>
      <c r="BA36" s="802"/>
      <c r="BB36" s="790"/>
      <c r="BC36" s="803"/>
      <c r="BD36" s="804"/>
      <c r="BE36" s="805"/>
      <c r="BF36" s="803"/>
      <c r="BG36" s="806"/>
      <c r="BH36" s="806"/>
      <c r="BI36" s="807"/>
    </row>
    <row r="37" spans="1:61" x14ac:dyDescent="0.35">
      <c r="A37" s="781" t="s">
        <v>934</v>
      </c>
      <c r="B37" s="768"/>
      <c r="C37" s="768"/>
      <c r="D37" s="769"/>
      <c r="E37" s="770"/>
      <c r="F37" s="725"/>
      <c r="G37" s="726"/>
      <c r="H37" s="771"/>
      <c r="I37" s="768"/>
      <c r="J37" s="769"/>
      <c r="K37" s="769"/>
      <c r="L37" s="769"/>
      <c r="M37" s="769"/>
      <c r="N37" s="772"/>
      <c r="O37" s="773"/>
      <c r="P37" s="774"/>
      <c r="Q37" s="768"/>
      <c r="R37" s="769"/>
      <c r="S37" s="775"/>
      <c r="T37" s="776"/>
      <c r="U37" s="777"/>
      <c r="V37" s="777"/>
      <c r="W37" s="777"/>
      <c r="X37" s="57" t="str">
        <f t="shared" si="0"/>
        <v/>
      </c>
      <c r="Y37" s="795"/>
      <c r="Z37" s="770"/>
      <c r="AA37" s="796"/>
      <c r="AB37" s="769"/>
      <c r="AC37" s="770"/>
      <c r="AD37" s="796"/>
      <c r="AE37" s="769"/>
      <c r="AF37" s="769"/>
      <c r="AG37" s="769"/>
      <c r="AH37" s="769"/>
      <c r="AI37" s="769"/>
      <c r="AJ37" s="775"/>
      <c r="AK37" s="797"/>
      <c r="AL37" s="798"/>
      <c r="AM37" s="706"/>
      <c r="AN37" s="706"/>
      <c r="AO37" s="799"/>
      <c r="AP37" s="706"/>
      <c r="AQ37" s="800"/>
      <c r="AR37" s="797"/>
      <c r="AS37" s="798"/>
      <c r="AT37" s="706"/>
      <c r="AU37" s="706"/>
      <c r="AV37" s="799"/>
      <c r="AW37" s="706"/>
      <c r="AX37" s="800"/>
      <c r="AY37" s="797"/>
      <c r="AZ37" s="801"/>
      <c r="BA37" s="802"/>
      <c r="BB37" s="790"/>
      <c r="BC37" s="803"/>
      <c r="BD37" s="804"/>
      <c r="BE37" s="805"/>
      <c r="BF37" s="803"/>
      <c r="BG37" s="806"/>
      <c r="BH37" s="806"/>
      <c r="BI37" s="807"/>
    </row>
    <row r="38" spans="1:61" x14ac:dyDescent="0.35">
      <c r="A38" s="781" t="s">
        <v>935</v>
      </c>
      <c r="B38" s="768"/>
      <c r="C38" s="768"/>
      <c r="D38" s="769"/>
      <c r="E38" s="770"/>
      <c r="F38" s="725"/>
      <c r="G38" s="726"/>
      <c r="H38" s="771"/>
      <c r="I38" s="768"/>
      <c r="J38" s="769"/>
      <c r="K38" s="769"/>
      <c r="L38" s="769"/>
      <c r="M38" s="769"/>
      <c r="N38" s="772"/>
      <c r="O38" s="773"/>
      <c r="P38" s="774"/>
      <c r="Q38" s="768"/>
      <c r="R38" s="769"/>
      <c r="S38" s="775"/>
      <c r="T38" s="776"/>
      <c r="U38" s="777"/>
      <c r="V38" s="777"/>
      <c r="W38" s="777"/>
      <c r="X38" s="57" t="str">
        <f t="shared" si="0"/>
        <v/>
      </c>
      <c r="Y38" s="795"/>
      <c r="Z38" s="770"/>
      <c r="AA38" s="796"/>
      <c r="AB38" s="769"/>
      <c r="AC38" s="770"/>
      <c r="AD38" s="796"/>
      <c r="AE38" s="769"/>
      <c r="AF38" s="769"/>
      <c r="AG38" s="769"/>
      <c r="AH38" s="769"/>
      <c r="AI38" s="769"/>
      <c r="AJ38" s="775"/>
      <c r="AK38" s="797"/>
      <c r="AL38" s="798"/>
      <c r="AM38" s="706"/>
      <c r="AN38" s="706"/>
      <c r="AO38" s="799"/>
      <c r="AP38" s="706"/>
      <c r="AQ38" s="800"/>
      <c r="AR38" s="797"/>
      <c r="AS38" s="798"/>
      <c r="AT38" s="706"/>
      <c r="AU38" s="706"/>
      <c r="AV38" s="799"/>
      <c r="AW38" s="706"/>
      <c r="AX38" s="800"/>
      <c r="AY38" s="797"/>
      <c r="AZ38" s="801"/>
      <c r="BA38" s="802"/>
      <c r="BB38" s="790"/>
      <c r="BC38" s="803"/>
      <c r="BD38" s="804"/>
      <c r="BE38" s="805"/>
      <c r="BF38" s="803"/>
      <c r="BG38" s="806"/>
      <c r="BH38" s="806"/>
      <c r="BI38" s="807"/>
    </row>
    <row r="39" spans="1:61" x14ac:dyDescent="0.35">
      <c r="A39" s="781" t="s">
        <v>936</v>
      </c>
      <c r="B39" s="768"/>
      <c r="C39" s="768"/>
      <c r="D39" s="769"/>
      <c r="E39" s="770"/>
      <c r="F39" s="725"/>
      <c r="G39" s="726"/>
      <c r="H39" s="771"/>
      <c r="I39" s="768"/>
      <c r="J39" s="769"/>
      <c r="K39" s="769"/>
      <c r="L39" s="769"/>
      <c r="M39" s="769"/>
      <c r="N39" s="772"/>
      <c r="O39" s="773"/>
      <c r="P39" s="774"/>
      <c r="Q39" s="768"/>
      <c r="R39" s="769"/>
      <c r="S39" s="775"/>
      <c r="T39" s="776"/>
      <c r="U39" s="777"/>
      <c r="V39" s="777"/>
      <c r="W39" s="777"/>
      <c r="X39" s="57" t="str">
        <f t="shared" si="0"/>
        <v/>
      </c>
      <c r="Y39" s="795"/>
      <c r="Z39" s="770"/>
      <c r="AA39" s="796"/>
      <c r="AB39" s="769"/>
      <c r="AC39" s="770"/>
      <c r="AD39" s="796"/>
      <c r="AE39" s="769"/>
      <c r="AF39" s="769"/>
      <c r="AG39" s="769"/>
      <c r="AH39" s="769"/>
      <c r="AI39" s="769"/>
      <c r="AJ39" s="775"/>
      <c r="AK39" s="797"/>
      <c r="AL39" s="798"/>
      <c r="AM39" s="706"/>
      <c r="AN39" s="706"/>
      <c r="AO39" s="799"/>
      <c r="AP39" s="706"/>
      <c r="AQ39" s="800"/>
      <c r="AR39" s="797"/>
      <c r="AS39" s="798"/>
      <c r="AT39" s="706"/>
      <c r="AU39" s="706"/>
      <c r="AV39" s="799"/>
      <c r="AW39" s="706"/>
      <c r="AX39" s="800"/>
      <c r="AY39" s="797"/>
      <c r="AZ39" s="801"/>
      <c r="BA39" s="802"/>
      <c r="BB39" s="790"/>
      <c r="BC39" s="803"/>
      <c r="BD39" s="804"/>
      <c r="BE39" s="805"/>
      <c r="BF39" s="803"/>
      <c r="BG39" s="806"/>
      <c r="BH39" s="806"/>
      <c r="BI39" s="807"/>
    </row>
    <row r="40" spans="1:61" x14ac:dyDescent="0.35">
      <c r="A40" s="781" t="s">
        <v>937</v>
      </c>
      <c r="B40" s="768"/>
      <c r="C40" s="768"/>
      <c r="D40" s="769"/>
      <c r="E40" s="770"/>
      <c r="F40" s="725"/>
      <c r="G40" s="726"/>
      <c r="H40" s="771"/>
      <c r="I40" s="768"/>
      <c r="J40" s="769"/>
      <c r="K40" s="769"/>
      <c r="L40" s="769"/>
      <c r="M40" s="769"/>
      <c r="N40" s="772"/>
      <c r="O40" s="773"/>
      <c r="P40" s="774"/>
      <c r="Q40" s="768"/>
      <c r="R40" s="769"/>
      <c r="S40" s="775"/>
      <c r="T40" s="776"/>
      <c r="U40" s="777"/>
      <c r="V40" s="777"/>
      <c r="W40" s="777"/>
      <c r="X40" s="57" t="str">
        <f t="shared" si="0"/>
        <v/>
      </c>
      <c r="Y40" s="795"/>
      <c r="Z40" s="770"/>
      <c r="AA40" s="796"/>
      <c r="AB40" s="769"/>
      <c r="AC40" s="770"/>
      <c r="AD40" s="796"/>
      <c r="AE40" s="769"/>
      <c r="AF40" s="769"/>
      <c r="AG40" s="769"/>
      <c r="AH40" s="769"/>
      <c r="AI40" s="769"/>
      <c r="AJ40" s="775"/>
      <c r="AK40" s="797"/>
      <c r="AL40" s="798"/>
      <c r="AM40" s="706"/>
      <c r="AN40" s="706"/>
      <c r="AO40" s="799"/>
      <c r="AP40" s="706"/>
      <c r="AQ40" s="800"/>
      <c r="AR40" s="797"/>
      <c r="AS40" s="798"/>
      <c r="AT40" s="706"/>
      <c r="AU40" s="706"/>
      <c r="AV40" s="799"/>
      <c r="AW40" s="706"/>
      <c r="AX40" s="800"/>
      <c r="AY40" s="797"/>
      <c r="AZ40" s="801"/>
      <c r="BA40" s="802"/>
      <c r="BB40" s="790"/>
      <c r="BC40" s="803"/>
      <c r="BD40" s="804"/>
      <c r="BE40" s="805"/>
      <c r="BF40" s="803"/>
      <c r="BG40" s="806"/>
      <c r="BH40" s="806"/>
      <c r="BI40" s="807"/>
    </row>
    <row r="41" spans="1:61" x14ac:dyDescent="0.35">
      <c r="A41" s="781" t="s">
        <v>938</v>
      </c>
      <c r="B41" s="768"/>
      <c r="C41" s="768"/>
      <c r="D41" s="769"/>
      <c r="E41" s="770"/>
      <c r="F41" s="725"/>
      <c r="G41" s="726"/>
      <c r="H41" s="771"/>
      <c r="I41" s="768"/>
      <c r="J41" s="769"/>
      <c r="K41" s="769"/>
      <c r="L41" s="769"/>
      <c r="M41" s="769"/>
      <c r="N41" s="772"/>
      <c r="O41" s="773"/>
      <c r="P41" s="774"/>
      <c r="Q41" s="768"/>
      <c r="R41" s="769"/>
      <c r="S41" s="775"/>
      <c r="T41" s="776"/>
      <c r="U41" s="777"/>
      <c r="V41" s="777"/>
      <c r="W41" s="777"/>
      <c r="X41" s="57" t="str">
        <f t="shared" si="0"/>
        <v/>
      </c>
      <c r="Y41" s="795"/>
      <c r="Z41" s="770"/>
      <c r="AA41" s="796"/>
      <c r="AB41" s="769"/>
      <c r="AC41" s="770"/>
      <c r="AD41" s="796"/>
      <c r="AE41" s="769"/>
      <c r="AF41" s="769"/>
      <c r="AG41" s="769"/>
      <c r="AH41" s="769"/>
      <c r="AI41" s="769"/>
      <c r="AJ41" s="775"/>
      <c r="AK41" s="797"/>
      <c r="AL41" s="798"/>
      <c r="AM41" s="706"/>
      <c r="AN41" s="706"/>
      <c r="AO41" s="799"/>
      <c r="AP41" s="706"/>
      <c r="AQ41" s="800"/>
      <c r="AR41" s="797"/>
      <c r="AS41" s="798"/>
      <c r="AT41" s="706"/>
      <c r="AU41" s="706"/>
      <c r="AV41" s="799"/>
      <c r="AW41" s="706"/>
      <c r="AX41" s="800"/>
      <c r="AY41" s="797"/>
      <c r="AZ41" s="801"/>
      <c r="BA41" s="802"/>
      <c r="BB41" s="790"/>
      <c r="BC41" s="803"/>
      <c r="BD41" s="804"/>
      <c r="BE41" s="805"/>
      <c r="BF41" s="803"/>
      <c r="BG41" s="806"/>
      <c r="BH41" s="806"/>
      <c r="BI41" s="807"/>
    </row>
    <row r="42" spans="1:61" x14ac:dyDescent="0.35">
      <c r="A42" s="781" t="s">
        <v>939</v>
      </c>
      <c r="B42" s="768"/>
      <c r="C42" s="768"/>
      <c r="D42" s="769"/>
      <c r="E42" s="770"/>
      <c r="F42" s="725"/>
      <c r="G42" s="726"/>
      <c r="H42" s="771"/>
      <c r="I42" s="768"/>
      <c r="J42" s="769"/>
      <c r="K42" s="769"/>
      <c r="L42" s="769"/>
      <c r="M42" s="769"/>
      <c r="N42" s="772"/>
      <c r="O42" s="773"/>
      <c r="P42" s="774"/>
      <c r="Q42" s="768"/>
      <c r="R42" s="769"/>
      <c r="S42" s="775"/>
      <c r="T42" s="776"/>
      <c r="U42" s="777"/>
      <c r="V42" s="777"/>
      <c r="W42" s="777"/>
      <c r="X42" s="57" t="str">
        <f t="shared" si="0"/>
        <v/>
      </c>
      <c r="Y42" s="795"/>
      <c r="Z42" s="770"/>
      <c r="AA42" s="796"/>
      <c r="AB42" s="769"/>
      <c r="AC42" s="770"/>
      <c r="AD42" s="796"/>
      <c r="AE42" s="769"/>
      <c r="AF42" s="769"/>
      <c r="AG42" s="769"/>
      <c r="AH42" s="769"/>
      <c r="AI42" s="769"/>
      <c r="AJ42" s="775"/>
      <c r="AK42" s="797"/>
      <c r="AL42" s="798"/>
      <c r="AM42" s="706"/>
      <c r="AN42" s="706"/>
      <c r="AO42" s="799"/>
      <c r="AP42" s="706"/>
      <c r="AQ42" s="800"/>
      <c r="AR42" s="797"/>
      <c r="AS42" s="798"/>
      <c r="AT42" s="706"/>
      <c r="AU42" s="706"/>
      <c r="AV42" s="799"/>
      <c r="AW42" s="706"/>
      <c r="AX42" s="800"/>
      <c r="AY42" s="797"/>
      <c r="AZ42" s="801"/>
      <c r="BA42" s="802"/>
      <c r="BB42" s="790"/>
      <c r="BC42" s="803"/>
      <c r="BD42" s="804"/>
      <c r="BE42" s="805"/>
      <c r="BF42" s="803"/>
      <c r="BG42" s="806"/>
      <c r="BH42" s="806"/>
      <c r="BI42" s="807"/>
    </row>
    <row r="43" spans="1:61" x14ac:dyDescent="0.35">
      <c r="A43" s="781" t="s">
        <v>940</v>
      </c>
      <c r="B43" s="768"/>
      <c r="C43" s="768"/>
      <c r="D43" s="769"/>
      <c r="E43" s="770"/>
      <c r="F43" s="725"/>
      <c r="G43" s="726"/>
      <c r="H43" s="771"/>
      <c r="I43" s="768"/>
      <c r="J43" s="769"/>
      <c r="K43" s="769"/>
      <c r="L43" s="769"/>
      <c r="M43" s="769"/>
      <c r="N43" s="772"/>
      <c r="O43" s="773"/>
      <c r="P43" s="774"/>
      <c r="Q43" s="768"/>
      <c r="R43" s="769"/>
      <c r="S43" s="775"/>
      <c r="T43" s="776"/>
      <c r="U43" s="777"/>
      <c r="V43" s="777"/>
      <c r="W43" s="777"/>
      <c r="X43" s="57" t="str">
        <f t="shared" si="0"/>
        <v/>
      </c>
      <c r="Y43" s="795"/>
      <c r="Z43" s="770"/>
      <c r="AA43" s="796"/>
      <c r="AB43" s="769"/>
      <c r="AC43" s="770"/>
      <c r="AD43" s="796"/>
      <c r="AE43" s="769"/>
      <c r="AF43" s="769"/>
      <c r="AG43" s="769"/>
      <c r="AH43" s="769"/>
      <c r="AI43" s="769"/>
      <c r="AJ43" s="775"/>
      <c r="AK43" s="797"/>
      <c r="AL43" s="798"/>
      <c r="AM43" s="706"/>
      <c r="AN43" s="706"/>
      <c r="AO43" s="799"/>
      <c r="AP43" s="706"/>
      <c r="AQ43" s="800"/>
      <c r="AR43" s="797"/>
      <c r="AS43" s="798"/>
      <c r="AT43" s="706"/>
      <c r="AU43" s="706"/>
      <c r="AV43" s="799"/>
      <c r="AW43" s="706"/>
      <c r="AX43" s="800"/>
      <c r="AY43" s="797"/>
      <c r="AZ43" s="801"/>
      <c r="BA43" s="802"/>
      <c r="BB43" s="790"/>
      <c r="BC43" s="803"/>
      <c r="BD43" s="804"/>
      <c r="BE43" s="805"/>
      <c r="BF43" s="803"/>
      <c r="BG43" s="806"/>
      <c r="BH43" s="806"/>
      <c r="BI43" s="807"/>
    </row>
    <row r="44" spans="1:61" x14ac:dyDescent="0.35">
      <c r="A44" s="781" t="s">
        <v>941</v>
      </c>
      <c r="B44" s="768"/>
      <c r="C44" s="768"/>
      <c r="D44" s="769"/>
      <c r="E44" s="770"/>
      <c r="F44" s="725"/>
      <c r="G44" s="726"/>
      <c r="H44" s="771"/>
      <c r="I44" s="768"/>
      <c r="J44" s="769"/>
      <c r="K44" s="769"/>
      <c r="L44" s="769"/>
      <c r="M44" s="769"/>
      <c r="N44" s="772"/>
      <c r="O44" s="773"/>
      <c r="P44" s="774"/>
      <c r="Q44" s="768"/>
      <c r="R44" s="769"/>
      <c r="S44" s="775"/>
      <c r="T44" s="776"/>
      <c r="U44" s="777"/>
      <c r="V44" s="777"/>
      <c r="W44" s="777"/>
      <c r="X44" s="57" t="str">
        <f t="shared" si="0"/>
        <v/>
      </c>
      <c r="Y44" s="795"/>
      <c r="Z44" s="770"/>
      <c r="AA44" s="796"/>
      <c r="AB44" s="769"/>
      <c r="AC44" s="770"/>
      <c r="AD44" s="796"/>
      <c r="AE44" s="769"/>
      <c r="AF44" s="769"/>
      <c r="AG44" s="769"/>
      <c r="AH44" s="769"/>
      <c r="AI44" s="769"/>
      <c r="AJ44" s="775"/>
      <c r="AK44" s="797"/>
      <c r="AL44" s="798"/>
      <c r="AM44" s="706"/>
      <c r="AN44" s="706"/>
      <c r="AO44" s="799"/>
      <c r="AP44" s="706"/>
      <c r="AQ44" s="800"/>
      <c r="AR44" s="797"/>
      <c r="AS44" s="798"/>
      <c r="AT44" s="706"/>
      <c r="AU44" s="706"/>
      <c r="AV44" s="799"/>
      <c r="AW44" s="706"/>
      <c r="AX44" s="800"/>
      <c r="AY44" s="797"/>
      <c r="AZ44" s="801"/>
      <c r="BA44" s="802"/>
      <c r="BB44" s="790"/>
      <c r="BC44" s="803"/>
      <c r="BD44" s="804"/>
      <c r="BE44" s="805"/>
      <c r="BF44" s="803"/>
      <c r="BG44" s="806"/>
      <c r="BH44" s="806"/>
      <c r="BI44" s="807"/>
    </row>
    <row r="45" spans="1:61" x14ac:dyDescent="0.35">
      <c r="A45" s="781" t="s">
        <v>942</v>
      </c>
      <c r="B45" s="768"/>
      <c r="C45" s="768"/>
      <c r="D45" s="769"/>
      <c r="E45" s="770"/>
      <c r="F45" s="725"/>
      <c r="G45" s="726"/>
      <c r="H45" s="771"/>
      <c r="I45" s="768"/>
      <c r="J45" s="769"/>
      <c r="K45" s="769"/>
      <c r="L45" s="769"/>
      <c r="M45" s="769"/>
      <c r="N45" s="772"/>
      <c r="O45" s="773"/>
      <c r="P45" s="774"/>
      <c r="Q45" s="768"/>
      <c r="R45" s="769"/>
      <c r="S45" s="775"/>
      <c r="T45" s="776"/>
      <c r="U45" s="777"/>
      <c r="V45" s="777"/>
      <c r="W45" s="777"/>
      <c r="X45" s="57" t="str">
        <f t="shared" si="0"/>
        <v/>
      </c>
      <c r="Y45" s="795"/>
      <c r="Z45" s="770"/>
      <c r="AA45" s="796"/>
      <c r="AB45" s="769"/>
      <c r="AC45" s="770"/>
      <c r="AD45" s="796"/>
      <c r="AE45" s="769"/>
      <c r="AF45" s="769"/>
      <c r="AG45" s="769"/>
      <c r="AH45" s="769"/>
      <c r="AI45" s="769"/>
      <c r="AJ45" s="775"/>
      <c r="AK45" s="797"/>
      <c r="AL45" s="798"/>
      <c r="AM45" s="706"/>
      <c r="AN45" s="706"/>
      <c r="AO45" s="799"/>
      <c r="AP45" s="706"/>
      <c r="AQ45" s="800"/>
      <c r="AR45" s="797"/>
      <c r="AS45" s="798"/>
      <c r="AT45" s="706"/>
      <c r="AU45" s="706"/>
      <c r="AV45" s="799"/>
      <c r="AW45" s="706"/>
      <c r="AX45" s="800"/>
      <c r="AY45" s="797"/>
      <c r="AZ45" s="801"/>
      <c r="BA45" s="802"/>
      <c r="BB45" s="790"/>
      <c r="BC45" s="803"/>
      <c r="BD45" s="804"/>
      <c r="BE45" s="805"/>
      <c r="BF45" s="803"/>
      <c r="BG45" s="806"/>
      <c r="BH45" s="806"/>
      <c r="BI45" s="807"/>
    </row>
    <row r="46" spans="1:61" x14ac:dyDescent="0.35">
      <c r="A46" s="781" t="s">
        <v>943</v>
      </c>
      <c r="B46" s="768"/>
      <c r="C46" s="768"/>
      <c r="D46" s="769"/>
      <c r="E46" s="770"/>
      <c r="F46" s="725"/>
      <c r="G46" s="726"/>
      <c r="H46" s="771"/>
      <c r="I46" s="768"/>
      <c r="J46" s="769"/>
      <c r="K46" s="769"/>
      <c r="L46" s="769"/>
      <c r="M46" s="769"/>
      <c r="N46" s="772"/>
      <c r="O46" s="773"/>
      <c r="P46" s="774"/>
      <c r="Q46" s="768"/>
      <c r="R46" s="769"/>
      <c r="S46" s="775"/>
      <c r="T46" s="776"/>
      <c r="U46" s="777"/>
      <c r="V46" s="777"/>
      <c r="W46" s="777"/>
      <c r="X46" s="57" t="str">
        <f t="shared" si="0"/>
        <v/>
      </c>
      <c r="Y46" s="795"/>
      <c r="Z46" s="770"/>
      <c r="AA46" s="796"/>
      <c r="AB46" s="769"/>
      <c r="AC46" s="770"/>
      <c r="AD46" s="796"/>
      <c r="AE46" s="769"/>
      <c r="AF46" s="769"/>
      <c r="AG46" s="769"/>
      <c r="AH46" s="769"/>
      <c r="AI46" s="769"/>
      <c r="AJ46" s="775"/>
      <c r="AK46" s="797"/>
      <c r="AL46" s="798"/>
      <c r="AM46" s="706"/>
      <c r="AN46" s="706"/>
      <c r="AO46" s="799"/>
      <c r="AP46" s="706"/>
      <c r="AQ46" s="800"/>
      <c r="AR46" s="797"/>
      <c r="AS46" s="798"/>
      <c r="AT46" s="706"/>
      <c r="AU46" s="706"/>
      <c r="AV46" s="799"/>
      <c r="AW46" s="706"/>
      <c r="AX46" s="800"/>
      <c r="AY46" s="797"/>
      <c r="AZ46" s="801"/>
      <c r="BA46" s="802"/>
      <c r="BB46" s="790"/>
      <c r="BC46" s="803"/>
      <c r="BD46" s="804"/>
      <c r="BE46" s="805"/>
      <c r="BF46" s="803"/>
      <c r="BG46" s="806"/>
      <c r="BH46" s="806"/>
      <c r="BI46" s="807"/>
    </row>
    <row r="47" spans="1:61" x14ac:dyDescent="0.35">
      <c r="A47" s="781" t="s">
        <v>944</v>
      </c>
      <c r="B47" s="768"/>
      <c r="C47" s="768"/>
      <c r="D47" s="769"/>
      <c r="E47" s="770"/>
      <c r="F47" s="725"/>
      <c r="G47" s="726"/>
      <c r="H47" s="771"/>
      <c r="I47" s="768"/>
      <c r="J47" s="769"/>
      <c r="K47" s="769"/>
      <c r="L47" s="769"/>
      <c r="M47" s="769"/>
      <c r="N47" s="772"/>
      <c r="O47" s="773"/>
      <c r="P47" s="774"/>
      <c r="Q47" s="768"/>
      <c r="R47" s="769"/>
      <c r="S47" s="775"/>
      <c r="T47" s="776"/>
      <c r="U47" s="777"/>
      <c r="V47" s="777"/>
      <c r="W47" s="777"/>
      <c r="X47" s="57" t="str">
        <f t="shared" si="0"/>
        <v/>
      </c>
      <c r="Y47" s="795"/>
      <c r="Z47" s="770"/>
      <c r="AA47" s="796"/>
      <c r="AB47" s="769"/>
      <c r="AC47" s="770"/>
      <c r="AD47" s="796"/>
      <c r="AE47" s="769"/>
      <c r="AF47" s="769"/>
      <c r="AG47" s="769"/>
      <c r="AH47" s="769"/>
      <c r="AI47" s="769"/>
      <c r="AJ47" s="775"/>
      <c r="AK47" s="797"/>
      <c r="AL47" s="798"/>
      <c r="AM47" s="706"/>
      <c r="AN47" s="706"/>
      <c r="AO47" s="799"/>
      <c r="AP47" s="706"/>
      <c r="AQ47" s="800"/>
      <c r="AR47" s="797"/>
      <c r="AS47" s="798"/>
      <c r="AT47" s="706"/>
      <c r="AU47" s="706"/>
      <c r="AV47" s="799"/>
      <c r="AW47" s="706"/>
      <c r="AX47" s="800"/>
      <c r="AY47" s="797"/>
      <c r="AZ47" s="801"/>
      <c r="BA47" s="802"/>
      <c r="BB47" s="790"/>
      <c r="BC47" s="803"/>
      <c r="BD47" s="804"/>
      <c r="BE47" s="805"/>
      <c r="BF47" s="803"/>
      <c r="BG47" s="806"/>
      <c r="BH47" s="806"/>
      <c r="BI47" s="807"/>
    </row>
    <row r="48" spans="1:61" x14ac:dyDescent="0.35">
      <c r="A48" s="781" t="s">
        <v>945</v>
      </c>
      <c r="B48" s="768"/>
      <c r="C48" s="768"/>
      <c r="D48" s="769"/>
      <c r="E48" s="770"/>
      <c r="F48" s="725"/>
      <c r="G48" s="726"/>
      <c r="H48" s="771"/>
      <c r="I48" s="768"/>
      <c r="J48" s="769"/>
      <c r="K48" s="769"/>
      <c r="L48" s="769"/>
      <c r="M48" s="769"/>
      <c r="N48" s="772"/>
      <c r="O48" s="773"/>
      <c r="P48" s="774"/>
      <c r="Q48" s="768"/>
      <c r="R48" s="769"/>
      <c r="S48" s="775"/>
      <c r="T48" s="776"/>
      <c r="U48" s="777"/>
      <c r="V48" s="777"/>
      <c r="W48" s="777"/>
      <c r="X48" s="57" t="str">
        <f t="shared" si="0"/>
        <v/>
      </c>
      <c r="Y48" s="795"/>
      <c r="Z48" s="770"/>
      <c r="AA48" s="796"/>
      <c r="AB48" s="769"/>
      <c r="AC48" s="770"/>
      <c r="AD48" s="796"/>
      <c r="AE48" s="769"/>
      <c r="AF48" s="769"/>
      <c r="AG48" s="769"/>
      <c r="AH48" s="769"/>
      <c r="AI48" s="769"/>
      <c r="AJ48" s="775"/>
      <c r="AK48" s="797"/>
      <c r="AL48" s="798"/>
      <c r="AM48" s="706"/>
      <c r="AN48" s="706"/>
      <c r="AO48" s="799"/>
      <c r="AP48" s="706"/>
      <c r="AQ48" s="800"/>
      <c r="AR48" s="797"/>
      <c r="AS48" s="798"/>
      <c r="AT48" s="706"/>
      <c r="AU48" s="706"/>
      <c r="AV48" s="799"/>
      <c r="AW48" s="706"/>
      <c r="AX48" s="800"/>
      <c r="AY48" s="797"/>
      <c r="AZ48" s="801"/>
      <c r="BA48" s="802"/>
      <c r="BB48" s="790"/>
      <c r="BC48" s="803"/>
      <c r="BD48" s="804"/>
      <c r="BE48" s="805"/>
      <c r="BF48" s="803"/>
      <c r="BG48" s="806"/>
      <c r="BH48" s="806"/>
      <c r="BI48" s="807"/>
    </row>
    <row r="49" spans="1:61" x14ac:dyDescent="0.35">
      <c r="A49" s="781" t="s">
        <v>946</v>
      </c>
      <c r="B49" s="768"/>
      <c r="C49" s="768"/>
      <c r="D49" s="769"/>
      <c r="E49" s="770"/>
      <c r="F49" s="725"/>
      <c r="G49" s="726"/>
      <c r="H49" s="771"/>
      <c r="I49" s="768"/>
      <c r="J49" s="769"/>
      <c r="K49" s="769"/>
      <c r="L49" s="769"/>
      <c r="M49" s="769"/>
      <c r="N49" s="772"/>
      <c r="O49" s="773"/>
      <c r="P49" s="774"/>
      <c r="Q49" s="768"/>
      <c r="R49" s="769"/>
      <c r="S49" s="775"/>
      <c r="T49" s="776"/>
      <c r="U49" s="777"/>
      <c r="V49" s="777"/>
      <c r="W49" s="777"/>
      <c r="X49" s="57" t="str">
        <f t="shared" si="0"/>
        <v/>
      </c>
      <c r="Y49" s="795"/>
      <c r="Z49" s="770"/>
      <c r="AA49" s="796"/>
      <c r="AB49" s="769"/>
      <c r="AC49" s="770"/>
      <c r="AD49" s="796"/>
      <c r="AE49" s="769"/>
      <c r="AF49" s="769"/>
      <c r="AG49" s="769"/>
      <c r="AH49" s="769"/>
      <c r="AI49" s="769"/>
      <c r="AJ49" s="775"/>
      <c r="AK49" s="797"/>
      <c r="AL49" s="798"/>
      <c r="AM49" s="706"/>
      <c r="AN49" s="706"/>
      <c r="AO49" s="799"/>
      <c r="AP49" s="706"/>
      <c r="AQ49" s="800"/>
      <c r="AR49" s="797"/>
      <c r="AS49" s="798"/>
      <c r="AT49" s="706"/>
      <c r="AU49" s="706"/>
      <c r="AV49" s="799"/>
      <c r="AW49" s="706"/>
      <c r="AX49" s="800"/>
      <c r="AY49" s="797"/>
      <c r="AZ49" s="801"/>
      <c r="BA49" s="802"/>
      <c r="BB49" s="790"/>
      <c r="BC49" s="803"/>
      <c r="BD49" s="804"/>
      <c r="BE49" s="805"/>
      <c r="BF49" s="803"/>
      <c r="BG49" s="806"/>
      <c r="BH49" s="806"/>
      <c r="BI49" s="807"/>
    </row>
    <row r="50" spans="1:61" x14ac:dyDescent="0.35">
      <c r="A50" s="781" t="s">
        <v>947</v>
      </c>
      <c r="B50" s="768"/>
      <c r="C50" s="768"/>
      <c r="D50" s="769"/>
      <c r="E50" s="770"/>
      <c r="F50" s="725"/>
      <c r="G50" s="726"/>
      <c r="H50" s="771"/>
      <c r="I50" s="768"/>
      <c r="J50" s="769"/>
      <c r="K50" s="769"/>
      <c r="L50" s="769"/>
      <c r="M50" s="769"/>
      <c r="N50" s="772"/>
      <c r="O50" s="773"/>
      <c r="P50" s="774"/>
      <c r="Q50" s="768"/>
      <c r="R50" s="769"/>
      <c r="S50" s="775"/>
      <c r="T50" s="776"/>
      <c r="U50" s="777"/>
      <c r="V50" s="777"/>
      <c r="W50" s="777"/>
      <c r="X50" s="57" t="str">
        <f t="shared" si="0"/>
        <v/>
      </c>
      <c r="Y50" s="795"/>
      <c r="Z50" s="770"/>
      <c r="AA50" s="796"/>
      <c r="AB50" s="769"/>
      <c r="AC50" s="770"/>
      <c r="AD50" s="796"/>
      <c r="AE50" s="769"/>
      <c r="AF50" s="769"/>
      <c r="AG50" s="769"/>
      <c r="AH50" s="769"/>
      <c r="AI50" s="769"/>
      <c r="AJ50" s="775"/>
      <c r="AK50" s="797"/>
      <c r="AL50" s="798"/>
      <c r="AM50" s="706"/>
      <c r="AN50" s="706"/>
      <c r="AO50" s="799"/>
      <c r="AP50" s="706"/>
      <c r="AQ50" s="800"/>
      <c r="AR50" s="797"/>
      <c r="AS50" s="798"/>
      <c r="AT50" s="706"/>
      <c r="AU50" s="706"/>
      <c r="AV50" s="799"/>
      <c r="AW50" s="706"/>
      <c r="AX50" s="800"/>
      <c r="AY50" s="797"/>
      <c r="AZ50" s="801"/>
      <c r="BA50" s="802"/>
      <c r="BB50" s="790"/>
      <c r="BC50" s="803"/>
      <c r="BD50" s="804"/>
      <c r="BE50" s="805"/>
      <c r="BF50" s="803"/>
      <c r="BG50" s="806"/>
      <c r="BH50" s="806"/>
      <c r="BI50" s="807"/>
    </row>
    <row r="51" spans="1:61" x14ac:dyDescent="0.35">
      <c r="A51" s="781" t="s">
        <v>948</v>
      </c>
      <c r="B51" s="768"/>
      <c r="C51" s="768"/>
      <c r="D51" s="769"/>
      <c r="E51" s="770"/>
      <c r="F51" s="725"/>
      <c r="G51" s="726"/>
      <c r="H51" s="771"/>
      <c r="I51" s="768"/>
      <c r="J51" s="769"/>
      <c r="K51" s="769"/>
      <c r="L51" s="769"/>
      <c r="M51" s="769"/>
      <c r="N51" s="772"/>
      <c r="O51" s="773"/>
      <c r="P51" s="774"/>
      <c r="Q51" s="768"/>
      <c r="R51" s="769"/>
      <c r="S51" s="775"/>
      <c r="T51" s="776"/>
      <c r="U51" s="777"/>
      <c r="V51" s="777"/>
      <c r="W51" s="777"/>
      <c r="X51" s="57" t="str">
        <f t="shared" si="0"/>
        <v/>
      </c>
      <c r="Y51" s="795"/>
      <c r="Z51" s="770"/>
      <c r="AA51" s="796"/>
      <c r="AB51" s="769"/>
      <c r="AC51" s="770"/>
      <c r="AD51" s="796"/>
      <c r="AE51" s="769"/>
      <c r="AF51" s="769"/>
      <c r="AG51" s="769"/>
      <c r="AH51" s="769"/>
      <c r="AI51" s="769"/>
      <c r="AJ51" s="775"/>
      <c r="AK51" s="797"/>
      <c r="AL51" s="798"/>
      <c r="AM51" s="706"/>
      <c r="AN51" s="706"/>
      <c r="AO51" s="799"/>
      <c r="AP51" s="706"/>
      <c r="AQ51" s="800"/>
      <c r="AR51" s="797"/>
      <c r="AS51" s="798"/>
      <c r="AT51" s="706"/>
      <c r="AU51" s="706"/>
      <c r="AV51" s="799"/>
      <c r="AW51" s="706"/>
      <c r="AX51" s="800"/>
      <c r="AY51" s="797"/>
      <c r="AZ51" s="801"/>
      <c r="BA51" s="802"/>
      <c r="BB51" s="790"/>
      <c r="BC51" s="803"/>
      <c r="BD51" s="804"/>
      <c r="BE51" s="805"/>
      <c r="BF51" s="803"/>
      <c r="BG51" s="806"/>
      <c r="BH51" s="806"/>
      <c r="BI51" s="807"/>
    </row>
    <row r="52" spans="1:61" x14ac:dyDescent="0.35">
      <c r="A52" s="781" t="s">
        <v>949</v>
      </c>
      <c r="B52" s="768"/>
      <c r="C52" s="768"/>
      <c r="D52" s="769"/>
      <c r="E52" s="770"/>
      <c r="F52" s="725"/>
      <c r="G52" s="726"/>
      <c r="H52" s="771"/>
      <c r="I52" s="768"/>
      <c r="J52" s="769"/>
      <c r="K52" s="769"/>
      <c r="L52" s="769"/>
      <c r="M52" s="769"/>
      <c r="N52" s="772"/>
      <c r="O52" s="773"/>
      <c r="P52" s="774"/>
      <c r="Q52" s="768"/>
      <c r="R52" s="769"/>
      <c r="S52" s="775"/>
      <c r="T52" s="776"/>
      <c r="U52" s="777"/>
      <c r="V52" s="777"/>
      <c r="W52" s="777"/>
      <c r="X52" s="57" t="str">
        <f t="shared" si="0"/>
        <v/>
      </c>
      <c r="Y52" s="795"/>
      <c r="Z52" s="770"/>
      <c r="AA52" s="796"/>
      <c r="AB52" s="769"/>
      <c r="AC52" s="770"/>
      <c r="AD52" s="796"/>
      <c r="AE52" s="769"/>
      <c r="AF52" s="769"/>
      <c r="AG52" s="769"/>
      <c r="AH52" s="769"/>
      <c r="AI52" s="769"/>
      <c r="AJ52" s="775"/>
      <c r="AK52" s="797"/>
      <c r="AL52" s="798"/>
      <c r="AM52" s="706"/>
      <c r="AN52" s="706"/>
      <c r="AO52" s="799"/>
      <c r="AP52" s="706"/>
      <c r="AQ52" s="800"/>
      <c r="AR52" s="797"/>
      <c r="AS52" s="798"/>
      <c r="AT52" s="706"/>
      <c r="AU52" s="706"/>
      <c r="AV52" s="799"/>
      <c r="AW52" s="706"/>
      <c r="AX52" s="800"/>
      <c r="AY52" s="797"/>
      <c r="AZ52" s="801"/>
      <c r="BA52" s="802"/>
      <c r="BB52" s="790"/>
      <c r="BC52" s="803"/>
      <c r="BD52" s="804"/>
      <c r="BE52" s="805"/>
      <c r="BF52" s="803"/>
      <c r="BG52" s="806"/>
      <c r="BH52" s="806"/>
      <c r="BI52" s="807"/>
    </row>
    <row r="53" spans="1:61" x14ac:dyDescent="0.35">
      <c r="A53" s="781" t="s">
        <v>950</v>
      </c>
      <c r="B53" s="768"/>
      <c r="C53" s="768"/>
      <c r="D53" s="769"/>
      <c r="E53" s="770"/>
      <c r="F53" s="725"/>
      <c r="G53" s="726"/>
      <c r="H53" s="771"/>
      <c r="I53" s="768"/>
      <c r="J53" s="769"/>
      <c r="K53" s="769"/>
      <c r="L53" s="769"/>
      <c r="M53" s="769"/>
      <c r="N53" s="772"/>
      <c r="O53" s="773"/>
      <c r="P53" s="774"/>
      <c r="Q53" s="768"/>
      <c r="R53" s="769"/>
      <c r="S53" s="775"/>
      <c r="T53" s="776"/>
      <c r="U53" s="777"/>
      <c r="V53" s="777"/>
      <c r="W53" s="777"/>
      <c r="X53" s="57" t="str">
        <f t="shared" si="0"/>
        <v/>
      </c>
      <c r="Y53" s="795"/>
      <c r="Z53" s="770"/>
      <c r="AA53" s="796"/>
      <c r="AB53" s="769"/>
      <c r="AC53" s="770"/>
      <c r="AD53" s="796"/>
      <c r="AE53" s="769"/>
      <c r="AF53" s="769"/>
      <c r="AG53" s="769"/>
      <c r="AH53" s="769"/>
      <c r="AI53" s="769"/>
      <c r="AJ53" s="775"/>
      <c r="AK53" s="797"/>
      <c r="AL53" s="798"/>
      <c r="AM53" s="706"/>
      <c r="AN53" s="706"/>
      <c r="AO53" s="799"/>
      <c r="AP53" s="706"/>
      <c r="AQ53" s="800"/>
      <c r="AR53" s="797"/>
      <c r="AS53" s="798"/>
      <c r="AT53" s="706"/>
      <c r="AU53" s="706"/>
      <c r="AV53" s="799"/>
      <c r="AW53" s="706"/>
      <c r="AX53" s="800"/>
      <c r="AY53" s="797"/>
      <c r="AZ53" s="801"/>
      <c r="BA53" s="802"/>
      <c r="BB53" s="790"/>
      <c r="BC53" s="803"/>
      <c r="BD53" s="804"/>
      <c r="BE53" s="805"/>
      <c r="BF53" s="803"/>
      <c r="BG53" s="806"/>
      <c r="BH53" s="806"/>
      <c r="BI53" s="807"/>
    </row>
    <row r="54" spans="1:61" x14ac:dyDescent="0.35">
      <c r="A54" s="781" t="s">
        <v>951</v>
      </c>
      <c r="B54" s="768"/>
      <c r="C54" s="768"/>
      <c r="D54" s="769"/>
      <c r="E54" s="770"/>
      <c r="F54" s="725"/>
      <c r="G54" s="726"/>
      <c r="H54" s="771"/>
      <c r="I54" s="768"/>
      <c r="J54" s="769"/>
      <c r="K54" s="769"/>
      <c r="L54" s="769"/>
      <c r="M54" s="769"/>
      <c r="N54" s="772"/>
      <c r="O54" s="773"/>
      <c r="P54" s="774"/>
      <c r="Q54" s="768"/>
      <c r="R54" s="769"/>
      <c r="S54" s="775"/>
      <c r="T54" s="776"/>
      <c r="U54" s="777"/>
      <c r="V54" s="777"/>
      <c r="W54" s="777"/>
      <c r="X54" s="57" t="str">
        <f t="shared" si="0"/>
        <v/>
      </c>
      <c r="Y54" s="795"/>
      <c r="Z54" s="770"/>
      <c r="AA54" s="796"/>
      <c r="AB54" s="769"/>
      <c r="AC54" s="770"/>
      <c r="AD54" s="796"/>
      <c r="AE54" s="769"/>
      <c r="AF54" s="769"/>
      <c r="AG54" s="769"/>
      <c r="AH54" s="769"/>
      <c r="AI54" s="769"/>
      <c r="AJ54" s="775"/>
      <c r="AK54" s="797"/>
      <c r="AL54" s="798"/>
      <c r="AM54" s="706"/>
      <c r="AN54" s="706"/>
      <c r="AO54" s="799"/>
      <c r="AP54" s="706"/>
      <c r="AQ54" s="800"/>
      <c r="AR54" s="797"/>
      <c r="AS54" s="798"/>
      <c r="AT54" s="706"/>
      <c r="AU54" s="706"/>
      <c r="AV54" s="799"/>
      <c r="AW54" s="706"/>
      <c r="AX54" s="800"/>
      <c r="AY54" s="797"/>
      <c r="AZ54" s="801"/>
      <c r="BA54" s="802"/>
      <c r="BB54" s="790"/>
      <c r="BC54" s="803"/>
      <c r="BD54" s="804"/>
      <c r="BE54" s="805"/>
      <c r="BF54" s="803"/>
      <c r="BG54" s="806"/>
      <c r="BH54" s="806"/>
      <c r="BI54" s="807"/>
    </row>
    <row r="55" spans="1:61" x14ac:dyDescent="0.35">
      <c r="A55" s="781" t="s">
        <v>952</v>
      </c>
      <c r="B55" s="768"/>
      <c r="C55" s="768"/>
      <c r="D55" s="769"/>
      <c r="E55" s="770"/>
      <c r="F55" s="725"/>
      <c r="G55" s="726"/>
      <c r="H55" s="771"/>
      <c r="I55" s="768"/>
      <c r="J55" s="769"/>
      <c r="K55" s="769"/>
      <c r="L55" s="769"/>
      <c r="M55" s="769"/>
      <c r="N55" s="772"/>
      <c r="O55" s="773"/>
      <c r="P55" s="774"/>
      <c r="Q55" s="768"/>
      <c r="R55" s="769"/>
      <c r="S55" s="775"/>
      <c r="T55" s="776"/>
      <c r="U55" s="777"/>
      <c r="V55" s="777"/>
      <c r="W55" s="777"/>
      <c r="X55" s="57" t="str">
        <f t="shared" si="0"/>
        <v/>
      </c>
      <c r="Y55" s="795"/>
      <c r="Z55" s="770"/>
      <c r="AA55" s="796"/>
      <c r="AB55" s="769"/>
      <c r="AC55" s="770"/>
      <c r="AD55" s="796"/>
      <c r="AE55" s="769"/>
      <c r="AF55" s="769"/>
      <c r="AG55" s="769"/>
      <c r="AH55" s="769"/>
      <c r="AI55" s="769"/>
      <c r="AJ55" s="775"/>
      <c r="AK55" s="797"/>
      <c r="AL55" s="798"/>
      <c r="AM55" s="706"/>
      <c r="AN55" s="706"/>
      <c r="AO55" s="799"/>
      <c r="AP55" s="706"/>
      <c r="AQ55" s="800"/>
      <c r="AR55" s="797"/>
      <c r="AS55" s="798"/>
      <c r="AT55" s="706"/>
      <c r="AU55" s="706"/>
      <c r="AV55" s="799"/>
      <c r="AW55" s="706"/>
      <c r="AX55" s="800"/>
      <c r="AY55" s="797"/>
      <c r="AZ55" s="801"/>
      <c r="BA55" s="802"/>
      <c r="BB55" s="790"/>
      <c r="BC55" s="803"/>
      <c r="BD55" s="804"/>
      <c r="BE55" s="805"/>
      <c r="BF55" s="803"/>
      <c r="BG55" s="806"/>
      <c r="BH55" s="806"/>
      <c r="BI55" s="807"/>
    </row>
    <row r="56" spans="1:61" x14ac:dyDescent="0.35">
      <c r="A56" s="781" t="s">
        <v>953</v>
      </c>
      <c r="B56" s="768"/>
      <c r="C56" s="768"/>
      <c r="D56" s="769"/>
      <c r="E56" s="770"/>
      <c r="F56" s="725"/>
      <c r="G56" s="726"/>
      <c r="H56" s="771"/>
      <c r="I56" s="768"/>
      <c r="J56" s="769"/>
      <c r="K56" s="769"/>
      <c r="L56" s="769"/>
      <c r="M56" s="769"/>
      <c r="N56" s="772"/>
      <c r="O56" s="773"/>
      <c r="P56" s="774"/>
      <c r="Q56" s="768"/>
      <c r="R56" s="769"/>
      <c r="S56" s="775"/>
      <c r="T56" s="776"/>
      <c r="U56" s="777"/>
      <c r="V56" s="777"/>
      <c r="W56" s="777"/>
      <c r="X56" s="57" t="str">
        <f t="shared" si="0"/>
        <v/>
      </c>
      <c r="Y56" s="795"/>
      <c r="Z56" s="770"/>
      <c r="AA56" s="796"/>
      <c r="AB56" s="769"/>
      <c r="AC56" s="770"/>
      <c r="AD56" s="796"/>
      <c r="AE56" s="769"/>
      <c r="AF56" s="769"/>
      <c r="AG56" s="769"/>
      <c r="AH56" s="769"/>
      <c r="AI56" s="769"/>
      <c r="AJ56" s="775"/>
      <c r="AK56" s="797"/>
      <c r="AL56" s="798"/>
      <c r="AM56" s="706"/>
      <c r="AN56" s="706"/>
      <c r="AO56" s="799"/>
      <c r="AP56" s="706"/>
      <c r="AQ56" s="800"/>
      <c r="AR56" s="797"/>
      <c r="AS56" s="798"/>
      <c r="AT56" s="706"/>
      <c r="AU56" s="706"/>
      <c r="AV56" s="799"/>
      <c r="AW56" s="706"/>
      <c r="AX56" s="800"/>
      <c r="AY56" s="797"/>
      <c r="AZ56" s="801"/>
      <c r="BA56" s="802"/>
      <c r="BB56" s="790"/>
      <c r="BC56" s="803"/>
      <c r="BD56" s="804"/>
      <c r="BE56" s="805"/>
      <c r="BF56" s="803"/>
      <c r="BG56" s="806"/>
      <c r="BH56" s="806"/>
      <c r="BI56" s="807"/>
    </row>
    <row r="57" spans="1:61" x14ac:dyDescent="0.35">
      <c r="A57" s="781" t="s">
        <v>954</v>
      </c>
      <c r="B57" s="768"/>
      <c r="C57" s="768"/>
      <c r="D57" s="769"/>
      <c r="E57" s="770"/>
      <c r="F57" s="725"/>
      <c r="G57" s="726"/>
      <c r="H57" s="771"/>
      <c r="I57" s="768"/>
      <c r="J57" s="769"/>
      <c r="K57" s="769"/>
      <c r="L57" s="769"/>
      <c r="M57" s="769"/>
      <c r="N57" s="772"/>
      <c r="O57" s="773"/>
      <c r="P57" s="774"/>
      <c r="Q57" s="768"/>
      <c r="R57" s="769"/>
      <c r="S57" s="775"/>
      <c r="T57" s="776"/>
      <c r="U57" s="777"/>
      <c r="V57" s="777"/>
      <c r="W57" s="777"/>
      <c r="X57" s="57" t="str">
        <f t="shared" si="0"/>
        <v/>
      </c>
      <c r="Y57" s="795"/>
      <c r="Z57" s="770"/>
      <c r="AA57" s="796"/>
      <c r="AB57" s="769"/>
      <c r="AC57" s="770"/>
      <c r="AD57" s="796"/>
      <c r="AE57" s="769"/>
      <c r="AF57" s="769"/>
      <c r="AG57" s="769"/>
      <c r="AH57" s="769"/>
      <c r="AI57" s="769"/>
      <c r="AJ57" s="775"/>
      <c r="AK57" s="797"/>
      <c r="AL57" s="798"/>
      <c r="AM57" s="706"/>
      <c r="AN57" s="706"/>
      <c r="AO57" s="799"/>
      <c r="AP57" s="706"/>
      <c r="AQ57" s="800"/>
      <c r="AR57" s="797"/>
      <c r="AS57" s="798"/>
      <c r="AT57" s="706"/>
      <c r="AU57" s="706"/>
      <c r="AV57" s="799"/>
      <c r="AW57" s="706"/>
      <c r="AX57" s="800"/>
      <c r="AY57" s="797"/>
      <c r="AZ57" s="801"/>
      <c r="BA57" s="802"/>
      <c r="BB57" s="790"/>
      <c r="BC57" s="803"/>
      <c r="BD57" s="804"/>
      <c r="BE57" s="805"/>
      <c r="BF57" s="803"/>
      <c r="BG57" s="806"/>
      <c r="BH57" s="806"/>
      <c r="BI57" s="807"/>
    </row>
    <row r="58" spans="1:61" x14ac:dyDescent="0.35">
      <c r="A58" s="781" t="s">
        <v>955</v>
      </c>
      <c r="B58" s="768"/>
      <c r="C58" s="768"/>
      <c r="D58" s="769"/>
      <c r="E58" s="770"/>
      <c r="F58" s="725"/>
      <c r="G58" s="726"/>
      <c r="H58" s="771"/>
      <c r="I58" s="768"/>
      <c r="J58" s="769"/>
      <c r="K58" s="769"/>
      <c r="L58" s="769"/>
      <c r="M58" s="769"/>
      <c r="N58" s="772"/>
      <c r="O58" s="773"/>
      <c r="P58" s="774"/>
      <c r="Q58" s="768"/>
      <c r="R58" s="769"/>
      <c r="S58" s="775"/>
      <c r="T58" s="776"/>
      <c r="U58" s="777"/>
      <c r="V58" s="777"/>
      <c r="W58" s="777"/>
      <c r="X58" s="57" t="str">
        <f t="shared" si="0"/>
        <v/>
      </c>
      <c r="Y58" s="795"/>
      <c r="Z58" s="770"/>
      <c r="AA58" s="796"/>
      <c r="AB58" s="769"/>
      <c r="AC58" s="770"/>
      <c r="AD58" s="796"/>
      <c r="AE58" s="769"/>
      <c r="AF58" s="769"/>
      <c r="AG58" s="769"/>
      <c r="AH58" s="769"/>
      <c r="AI58" s="769"/>
      <c r="AJ58" s="775"/>
      <c r="AK58" s="797"/>
      <c r="AL58" s="798"/>
      <c r="AM58" s="706"/>
      <c r="AN58" s="706"/>
      <c r="AO58" s="799"/>
      <c r="AP58" s="706"/>
      <c r="AQ58" s="800"/>
      <c r="AR58" s="797"/>
      <c r="AS58" s="798"/>
      <c r="AT58" s="706"/>
      <c r="AU58" s="706"/>
      <c r="AV58" s="799"/>
      <c r="AW58" s="706"/>
      <c r="AX58" s="800"/>
      <c r="AY58" s="797"/>
      <c r="AZ58" s="801"/>
      <c r="BA58" s="802"/>
      <c r="BB58" s="790"/>
      <c r="BC58" s="803"/>
      <c r="BD58" s="804"/>
      <c r="BE58" s="805"/>
      <c r="BF58" s="803"/>
      <c r="BG58" s="806"/>
      <c r="BH58" s="806"/>
      <c r="BI58" s="807"/>
    </row>
    <row r="59" spans="1:61" x14ac:dyDescent="0.35">
      <c r="A59" s="781" t="s">
        <v>956</v>
      </c>
      <c r="B59" s="768"/>
      <c r="C59" s="768"/>
      <c r="D59" s="769"/>
      <c r="E59" s="770"/>
      <c r="F59" s="725"/>
      <c r="G59" s="726"/>
      <c r="H59" s="771"/>
      <c r="I59" s="768"/>
      <c r="J59" s="769"/>
      <c r="K59" s="769"/>
      <c r="L59" s="769"/>
      <c r="M59" s="769"/>
      <c r="N59" s="772"/>
      <c r="O59" s="773"/>
      <c r="P59" s="774"/>
      <c r="Q59" s="768"/>
      <c r="R59" s="769"/>
      <c r="S59" s="775"/>
      <c r="T59" s="776"/>
      <c r="U59" s="777"/>
      <c r="V59" s="777"/>
      <c r="W59" s="777"/>
      <c r="X59" s="57" t="str">
        <f t="shared" si="0"/>
        <v/>
      </c>
      <c r="Y59" s="795"/>
      <c r="Z59" s="770"/>
      <c r="AA59" s="796"/>
      <c r="AB59" s="769"/>
      <c r="AC59" s="770"/>
      <c r="AD59" s="796"/>
      <c r="AE59" s="769"/>
      <c r="AF59" s="769"/>
      <c r="AG59" s="769"/>
      <c r="AH59" s="769"/>
      <c r="AI59" s="769"/>
      <c r="AJ59" s="775"/>
      <c r="AK59" s="797"/>
      <c r="AL59" s="798"/>
      <c r="AM59" s="706"/>
      <c r="AN59" s="706"/>
      <c r="AO59" s="799"/>
      <c r="AP59" s="706"/>
      <c r="AQ59" s="800"/>
      <c r="AR59" s="797"/>
      <c r="AS59" s="798"/>
      <c r="AT59" s="706"/>
      <c r="AU59" s="706"/>
      <c r="AV59" s="799"/>
      <c r="AW59" s="706"/>
      <c r="AX59" s="800"/>
      <c r="AY59" s="797"/>
      <c r="AZ59" s="801"/>
      <c r="BA59" s="802"/>
      <c r="BB59" s="790"/>
      <c r="BC59" s="803"/>
      <c r="BD59" s="804"/>
      <c r="BE59" s="805"/>
      <c r="BF59" s="803"/>
      <c r="BG59" s="806"/>
      <c r="BH59" s="806"/>
      <c r="BI59" s="807"/>
    </row>
    <row r="60" spans="1:61" x14ac:dyDescent="0.35">
      <c r="A60" s="781" t="s">
        <v>957</v>
      </c>
      <c r="B60" s="768"/>
      <c r="C60" s="768"/>
      <c r="D60" s="769"/>
      <c r="E60" s="770"/>
      <c r="F60" s="725"/>
      <c r="G60" s="726"/>
      <c r="H60" s="771"/>
      <c r="I60" s="768"/>
      <c r="J60" s="769"/>
      <c r="K60" s="769"/>
      <c r="L60" s="769"/>
      <c r="M60" s="769"/>
      <c r="N60" s="772"/>
      <c r="O60" s="773"/>
      <c r="P60" s="774"/>
      <c r="Q60" s="768"/>
      <c r="R60" s="769"/>
      <c r="S60" s="775"/>
      <c r="T60" s="776"/>
      <c r="U60" s="777"/>
      <c r="V60" s="777"/>
      <c r="W60" s="777"/>
      <c r="X60" s="57" t="str">
        <f t="shared" si="0"/>
        <v/>
      </c>
      <c r="Y60" s="795"/>
      <c r="Z60" s="770"/>
      <c r="AA60" s="796"/>
      <c r="AB60" s="769"/>
      <c r="AC60" s="770"/>
      <c r="AD60" s="796"/>
      <c r="AE60" s="769"/>
      <c r="AF60" s="769"/>
      <c r="AG60" s="769"/>
      <c r="AH60" s="769"/>
      <c r="AI60" s="769"/>
      <c r="AJ60" s="775"/>
      <c r="AK60" s="797"/>
      <c r="AL60" s="798"/>
      <c r="AM60" s="706"/>
      <c r="AN60" s="706"/>
      <c r="AO60" s="799"/>
      <c r="AP60" s="706"/>
      <c r="AQ60" s="800"/>
      <c r="AR60" s="797"/>
      <c r="AS60" s="798"/>
      <c r="AT60" s="706"/>
      <c r="AU60" s="706"/>
      <c r="AV60" s="799"/>
      <c r="AW60" s="706"/>
      <c r="AX60" s="800"/>
      <c r="AY60" s="797"/>
      <c r="AZ60" s="801"/>
      <c r="BA60" s="802"/>
      <c r="BB60" s="790"/>
      <c r="BC60" s="803"/>
      <c r="BD60" s="804"/>
      <c r="BE60" s="805"/>
      <c r="BF60" s="803"/>
      <c r="BG60" s="806"/>
      <c r="BH60" s="806"/>
      <c r="BI60" s="807"/>
    </row>
    <row r="61" spans="1:61" x14ac:dyDescent="0.35">
      <c r="A61" s="781" t="s">
        <v>958</v>
      </c>
      <c r="B61" s="768"/>
      <c r="C61" s="768"/>
      <c r="D61" s="769"/>
      <c r="E61" s="770"/>
      <c r="F61" s="725"/>
      <c r="G61" s="726"/>
      <c r="H61" s="771"/>
      <c r="I61" s="768"/>
      <c r="J61" s="769"/>
      <c r="K61" s="769"/>
      <c r="L61" s="769"/>
      <c r="M61" s="769"/>
      <c r="N61" s="772"/>
      <c r="O61" s="773"/>
      <c r="P61" s="774"/>
      <c r="Q61" s="768"/>
      <c r="R61" s="769"/>
      <c r="S61" s="775"/>
      <c r="T61" s="776"/>
      <c r="U61" s="777"/>
      <c r="V61" s="777"/>
      <c r="W61" s="777"/>
      <c r="X61" s="57" t="str">
        <f t="shared" si="0"/>
        <v/>
      </c>
      <c r="Y61" s="795"/>
      <c r="Z61" s="770"/>
      <c r="AA61" s="796"/>
      <c r="AB61" s="769"/>
      <c r="AC61" s="770"/>
      <c r="AD61" s="796"/>
      <c r="AE61" s="769"/>
      <c r="AF61" s="769"/>
      <c r="AG61" s="769"/>
      <c r="AH61" s="769"/>
      <c r="AI61" s="769"/>
      <c r="AJ61" s="775"/>
      <c r="AK61" s="797"/>
      <c r="AL61" s="798"/>
      <c r="AM61" s="706"/>
      <c r="AN61" s="706"/>
      <c r="AO61" s="799"/>
      <c r="AP61" s="706"/>
      <c r="AQ61" s="800"/>
      <c r="AR61" s="797"/>
      <c r="AS61" s="798"/>
      <c r="AT61" s="706"/>
      <c r="AU61" s="706"/>
      <c r="AV61" s="799"/>
      <c r="AW61" s="706"/>
      <c r="AX61" s="800"/>
      <c r="AY61" s="797"/>
      <c r="AZ61" s="801"/>
      <c r="BA61" s="802"/>
      <c r="BB61" s="790"/>
      <c r="BC61" s="803"/>
      <c r="BD61" s="804"/>
      <c r="BE61" s="805"/>
      <c r="BF61" s="803"/>
      <c r="BG61" s="806"/>
      <c r="BH61" s="806"/>
      <c r="BI61" s="807"/>
    </row>
    <row r="62" spans="1:61" x14ac:dyDescent="0.35">
      <c r="A62" s="781" t="s">
        <v>959</v>
      </c>
      <c r="B62" s="768"/>
      <c r="C62" s="768"/>
      <c r="D62" s="769"/>
      <c r="E62" s="770"/>
      <c r="F62" s="725"/>
      <c r="G62" s="726"/>
      <c r="H62" s="771"/>
      <c r="I62" s="768"/>
      <c r="J62" s="769"/>
      <c r="K62" s="769"/>
      <c r="L62" s="769"/>
      <c r="M62" s="769"/>
      <c r="N62" s="772"/>
      <c r="O62" s="773"/>
      <c r="P62" s="774"/>
      <c r="Q62" s="768"/>
      <c r="R62" s="769"/>
      <c r="S62" s="775"/>
      <c r="T62" s="776"/>
      <c r="U62" s="777"/>
      <c r="V62" s="777"/>
      <c r="W62" s="777"/>
      <c r="X62" s="57" t="str">
        <f t="shared" si="0"/>
        <v/>
      </c>
      <c r="Y62" s="795"/>
      <c r="Z62" s="770"/>
      <c r="AA62" s="796"/>
      <c r="AB62" s="769"/>
      <c r="AC62" s="770"/>
      <c r="AD62" s="796"/>
      <c r="AE62" s="769"/>
      <c r="AF62" s="769"/>
      <c r="AG62" s="769"/>
      <c r="AH62" s="769"/>
      <c r="AI62" s="769"/>
      <c r="AJ62" s="775"/>
      <c r="AK62" s="797"/>
      <c r="AL62" s="798"/>
      <c r="AM62" s="706"/>
      <c r="AN62" s="706"/>
      <c r="AO62" s="799"/>
      <c r="AP62" s="706"/>
      <c r="AQ62" s="800"/>
      <c r="AR62" s="797"/>
      <c r="AS62" s="798"/>
      <c r="AT62" s="706"/>
      <c r="AU62" s="706"/>
      <c r="AV62" s="799"/>
      <c r="AW62" s="706"/>
      <c r="AX62" s="800"/>
      <c r="AY62" s="797"/>
      <c r="AZ62" s="801"/>
      <c r="BA62" s="802"/>
      <c r="BB62" s="790"/>
      <c r="BC62" s="803"/>
      <c r="BD62" s="804"/>
      <c r="BE62" s="805"/>
      <c r="BF62" s="803"/>
      <c r="BG62" s="806"/>
      <c r="BH62" s="806"/>
      <c r="BI62" s="807"/>
    </row>
    <row r="63" spans="1:61" x14ac:dyDescent="0.35">
      <c r="A63" s="781" t="s">
        <v>960</v>
      </c>
      <c r="B63" s="768"/>
      <c r="C63" s="768"/>
      <c r="D63" s="769"/>
      <c r="E63" s="770"/>
      <c r="F63" s="725"/>
      <c r="G63" s="726"/>
      <c r="H63" s="771"/>
      <c r="I63" s="768"/>
      <c r="J63" s="769"/>
      <c r="K63" s="769"/>
      <c r="L63" s="769"/>
      <c r="M63" s="769"/>
      <c r="N63" s="772"/>
      <c r="O63" s="773"/>
      <c r="P63" s="774"/>
      <c r="Q63" s="768"/>
      <c r="R63" s="769"/>
      <c r="S63" s="775"/>
      <c r="T63" s="776"/>
      <c r="U63" s="777"/>
      <c r="V63" s="777"/>
      <c r="W63" s="777"/>
      <c r="X63" s="57" t="str">
        <f t="shared" si="0"/>
        <v/>
      </c>
      <c r="Y63" s="795"/>
      <c r="Z63" s="770"/>
      <c r="AA63" s="796"/>
      <c r="AB63" s="769"/>
      <c r="AC63" s="770"/>
      <c r="AD63" s="796"/>
      <c r="AE63" s="769"/>
      <c r="AF63" s="769"/>
      <c r="AG63" s="769"/>
      <c r="AH63" s="769"/>
      <c r="AI63" s="769"/>
      <c r="AJ63" s="775"/>
      <c r="AK63" s="797"/>
      <c r="AL63" s="798"/>
      <c r="AM63" s="706"/>
      <c r="AN63" s="706"/>
      <c r="AO63" s="799"/>
      <c r="AP63" s="706"/>
      <c r="AQ63" s="800"/>
      <c r="AR63" s="797"/>
      <c r="AS63" s="798"/>
      <c r="AT63" s="706"/>
      <c r="AU63" s="706"/>
      <c r="AV63" s="799"/>
      <c r="AW63" s="706"/>
      <c r="AX63" s="800"/>
      <c r="AY63" s="797"/>
      <c r="AZ63" s="801"/>
      <c r="BA63" s="802"/>
      <c r="BB63" s="790"/>
      <c r="BC63" s="803"/>
      <c r="BD63" s="804"/>
      <c r="BE63" s="805"/>
      <c r="BF63" s="803"/>
      <c r="BG63" s="806"/>
      <c r="BH63" s="806"/>
      <c r="BI63" s="807"/>
    </row>
    <row r="64" spans="1:61" x14ac:dyDescent="0.35">
      <c r="A64" s="781" t="s">
        <v>961</v>
      </c>
      <c r="B64" s="768"/>
      <c r="C64" s="768"/>
      <c r="D64" s="769"/>
      <c r="E64" s="770"/>
      <c r="F64" s="725"/>
      <c r="G64" s="726"/>
      <c r="H64" s="771"/>
      <c r="I64" s="768"/>
      <c r="J64" s="769"/>
      <c r="K64" s="769"/>
      <c r="L64" s="769"/>
      <c r="M64" s="769"/>
      <c r="N64" s="772"/>
      <c r="O64" s="773"/>
      <c r="P64" s="774"/>
      <c r="Q64" s="768"/>
      <c r="R64" s="769"/>
      <c r="S64" s="775"/>
      <c r="T64" s="776"/>
      <c r="U64" s="777"/>
      <c r="V64" s="777"/>
      <c r="W64" s="777"/>
      <c r="X64" s="57" t="str">
        <f t="shared" si="0"/>
        <v/>
      </c>
      <c r="Y64" s="795"/>
      <c r="Z64" s="770"/>
      <c r="AA64" s="796"/>
      <c r="AB64" s="769"/>
      <c r="AC64" s="770"/>
      <c r="AD64" s="796"/>
      <c r="AE64" s="769"/>
      <c r="AF64" s="769"/>
      <c r="AG64" s="769"/>
      <c r="AH64" s="769"/>
      <c r="AI64" s="769"/>
      <c r="AJ64" s="775"/>
      <c r="AK64" s="797"/>
      <c r="AL64" s="798"/>
      <c r="AM64" s="706"/>
      <c r="AN64" s="706"/>
      <c r="AO64" s="799"/>
      <c r="AP64" s="706"/>
      <c r="AQ64" s="800"/>
      <c r="AR64" s="797"/>
      <c r="AS64" s="798"/>
      <c r="AT64" s="706"/>
      <c r="AU64" s="706"/>
      <c r="AV64" s="799"/>
      <c r="AW64" s="706"/>
      <c r="AX64" s="800"/>
      <c r="AY64" s="797"/>
      <c r="AZ64" s="801"/>
      <c r="BA64" s="802"/>
      <c r="BB64" s="790"/>
      <c r="BC64" s="803"/>
      <c r="BD64" s="804"/>
      <c r="BE64" s="805"/>
      <c r="BF64" s="803"/>
      <c r="BG64" s="806"/>
      <c r="BH64" s="806"/>
      <c r="BI64" s="807"/>
    </row>
    <row r="65" spans="1:61" x14ac:dyDescent="0.35">
      <c r="A65" s="781" t="s">
        <v>962</v>
      </c>
      <c r="B65" s="768"/>
      <c r="C65" s="768"/>
      <c r="D65" s="769"/>
      <c r="E65" s="770"/>
      <c r="F65" s="725"/>
      <c r="G65" s="726"/>
      <c r="H65" s="771"/>
      <c r="I65" s="768"/>
      <c r="J65" s="769"/>
      <c r="K65" s="769"/>
      <c r="L65" s="769"/>
      <c r="M65" s="769"/>
      <c r="N65" s="772"/>
      <c r="O65" s="773"/>
      <c r="P65" s="774"/>
      <c r="Q65" s="768"/>
      <c r="R65" s="769"/>
      <c r="S65" s="775"/>
      <c r="T65" s="776"/>
      <c r="U65" s="777"/>
      <c r="V65" s="777"/>
      <c r="W65" s="777"/>
      <c r="X65" s="57" t="str">
        <f t="shared" si="0"/>
        <v/>
      </c>
      <c r="Y65" s="795"/>
      <c r="Z65" s="770"/>
      <c r="AA65" s="796"/>
      <c r="AB65" s="769"/>
      <c r="AC65" s="770"/>
      <c r="AD65" s="796"/>
      <c r="AE65" s="769"/>
      <c r="AF65" s="769"/>
      <c r="AG65" s="769"/>
      <c r="AH65" s="769"/>
      <c r="AI65" s="769"/>
      <c r="AJ65" s="775"/>
      <c r="AK65" s="797"/>
      <c r="AL65" s="798"/>
      <c r="AM65" s="706"/>
      <c r="AN65" s="706"/>
      <c r="AO65" s="799"/>
      <c r="AP65" s="706"/>
      <c r="AQ65" s="800"/>
      <c r="AR65" s="797"/>
      <c r="AS65" s="798"/>
      <c r="AT65" s="706"/>
      <c r="AU65" s="706"/>
      <c r="AV65" s="799"/>
      <c r="AW65" s="706"/>
      <c r="AX65" s="800"/>
      <c r="AY65" s="797"/>
      <c r="AZ65" s="801"/>
      <c r="BA65" s="802"/>
      <c r="BB65" s="790"/>
      <c r="BC65" s="803"/>
      <c r="BD65" s="804"/>
      <c r="BE65" s="805"/>
      <c r="BF65" s="803"/>
      <c r="BG65" s="806"/>
      <c r="BH65" s="806"/>
      <c r="BI65" s="807"/>
    </row>
    <row r="66" spans="1:61" x14ac:dyDescent="0.35">
      <c r="A66" s="781" t="s">
        <v>963</v>
      </c>
      <c r="B66" s="768"/>
      <c r="C66" s="768"/>
      <c r="D66" s="769"/>
      <c r="E66" s="770"/>
      <c r="F66" s="725"/>
      <c r="G66" s="726"/>
      <c r="H66" s="771"/>
      <c r="I66" s="768"/>
      <c r="J66" s="769"/>
      <c r="K66" s="769"/>
      <c r="L66" s="769"/>
      <c r="M66" s="769"/>
      <c r="N66" s="772"/>
      <c r="O66" s="773"/>
      <c r="P66" s="774"/>
      <c r="Q66" s="768"/>
      <c r="R66" s="769"/>
      <c r="S66" s="775"/>
      <c r="T66" s="776"/>
      <c r="U66" s="777"/>
      <c r="V66" s="777"/>
      <c r="W66" s="777"/>
      <c r="X66" s="57" t="str">
        <f t="shared" si="0"/>
        <v/>
      </c>
      <c r="Y66" s="795"/>
      <c r="Z66" s="770"/>
      <c r="AA66" s="796"/>
      <c r="AB66" s="769"/>
      <c r="AC66" s="770"/>
      <c r="AD66" s="796"/>
      <c r="AE66" s="769"/>
      <c r="AF66" s="769"/>
      <c r="AG66" s="769"/>
      <c r="AH66" s="769"/>
      <c r="AI66" s="769"/>
      <c r="AJ66" s="775"/>
      <c r="AK66" s="797"/>
      <c r="AL66" s="798"/>
      <c r="AM66" s="706"/>
      <c r="AN66" s="706"/>
      <c r="AO66" s="799"/>
      <c r="AP66" s="706"/>
      <c r="AQ66" s="800"/>
      <c r="AR66" s="797"/>
      <c r="AS66" s="798"/>
      <c r="AT66" s="706"/>
      <c r="AU66" s="706"/>
      <c r="AV66" s="799"/>
      <c r="AW66" s="706"/>
      <c r="AX66" s="800"/>
      <c r="AY66" s="797"/>
      <c r="AZ66" s="801"/>
      <c r="BA66" s="802"/>
      <c r="BB66" s="790"/>
      <c r="BC66" s="803"/>
      <c r="BD66" s="804"/>
      <c r="BE66" s="805"/>
      <c r="BF66" s="803"/>
      <c r="BG66" s="806"/>
      <c r="BH66" s="806"/>
      <c r="BI66" s="807"/>
    </row>
    <row r="67" spans="1:61" x14ac:dyDescent="0.35">
      <c r="A67" s="781" t="s">
        <v>964</v>
      </c>
      <c r="B67" s="768"/>
      <c r="C67" s="768"/>
      <c r="D67" s="769"/>
      <c r="E67" s="770"/>
      <c r="F67" s="725"/>
      <c r="G67" s="726"/>
      <c r="H67" s="771"/>
      <c r="I67" s="768"/>
      <c r="J67" s="769"/>
      <c r="K67" s="769"/>
      <c r="L67" s="769"/>
      <c r="M67" s="769"/>
      <c r="N67" s="772"/>
      <c r="O67" s="773"/>
      <c r="P67" s="774"/>
      <c r="Q67" s="768"/>
      <c r="R67" s="769"/>
      <c r="S67" s="775"/>
      <c r="T67" s="776"/>
      <c r="U67" s="777"/>
      <c r="V67" s="777"/>
      <c r="W67" s="777"/>
      <c r="X67" s="57" t="str">
        <f t="shared" si="0"/>
        <v/>
      </c>
      <c r="Y67" s="795"/>
      <c r="Z67" s="770"/>
      <c r="AA67" s="796"/>
      <c r="AB67" s="769"/>
      <c r="AC67" s="770"/>
      <c r="AD67" s="796"/>
      <c r="AE67" s="769"/>
      <c r="AF67" s="769"/>
      <c r="AG67" s="769"/>
      <c r="AH67" s="769"/>
      <c r="AI67" s="769"/>
      <c r="AJ67" s="775"/>
      <c r="AK67" s="797"/>
      <c r="AL67" s="798"/>
      <c r="AM67" s="706"/>
      <c r="AN67" s="706"/>
      <c r="AO67" s="799"/>
      <c r="AP67" s="706"/>
      <c r="AQ67" s="800"/>
      <c r="AR67" s="797"/>
      <c r="AS67" s="798"/>
      <c r="AT67" s="706"/>
      <c r="AU67" s="706"/>
      <c r="AV67" s="799"/>
      <c r="AW67" s="706"/>
      <c r="AX67" s="800"/>
      <c r="AY67" s="797"/>
      <c r="AZ67" s="801"/>
      <c r="BA67" s="802"/>
      <c r="BB67" s="790"/>
      <c r="BC67" s="803"/>
      <c r="BD67" s="804"/>
      <c r="BE67" s="805"/>
      <c r="BF67" s="803"/>
      <c r="BG67" s="806"/>
      <c r="BH67" s="806"/>
      <c r="BI67" s="807"/>
    </row>
    <row r="68" spans="1:61" x14ac:dyDescent="0.35">
      <c r="A68" s="781" t="s">
        <v>965</v>
      </c>
      <c r="B68" s="768"/>
      <c r="C68" s="768"/>
      <c r="D68" s="769"/>
      <c r="E68" s="770"/>
      <c r="F68" s="725"/>
      <c r="G68" s="726"/>
      <c r="H68" s="771"/>
      <c r="I68" s="768"/>
      <c r="J68" s="769"/>
      <c r="K68" s="769"/>
      <c r="L68" s="769"/>
      <c r="M68" s="769"/>
      <c r="N68" s="772"/>
      <c r="O68" s="773"/>
      <c r="P68" s="774"/>
      <c r="Q68" s="768"/>
      <c r="R68" s="769"/>
      <c r="S68" s="775"/>
      <c r="T68" s="776"/>
      <c r="U68" s="777"/>
      <c r="V68" s="777"/>
      <c r="W68" s="777"/>
      <c r="X68" s="57" t="str">
        <f t="shared" si="0"/>
        <v/>
      </c>
      <c r="Y68" s="795"/>
      <c r="Z68" s="770"/>
      <c r="AA68" s="796"/>
      <c r="AB68" s="769"/>
      <c r="AC68" s="770"/>
      <c r="AD68" s="796"/>
      <c r="AE68" s="769"/>
      <c r="AF68" s="769"/>
      <c r="AG68" s="769"/>
      <c r="AH68" s="769"/>
      <c r="AI68" s="769"/>
      <c r="AJ68" s="775"/>
      <c r="AK68" s="797"/>
      <c r="AL68" s="798"/>
      <c r="AM68" s="706"/>
      <c r="AN68" s="706"/>
      <c r="AO68" s="799"/>
      <c r="AP68" s="706"/>
      <c r="AQ68" s="800"/>
      <c r="AR68" s="797"/>
      <c r="AS68" s="798"/>
      <c r="AT68" s="706"/>
      <c r="AU68" s="706"/>
      <c r="AV68" s="799"/>
      <c r="AW68" s="706"/>
      <c r="AX68" s="800"/>
      <c r="AY68" s="797"/>
      <c r="AZ68" s="801"/>
      <c r="BA68" s="802"/>
      <c r="BB68" s="790"/>
      <c r="BC68" s="803"/>
      <c r="BD68" s="804"/>
      <c r="BE68" s="805"/>
      <c r="BF68" s="803"/>
      <c r="BG68" s="806"/>
      <c r="BH68" s="806"/>
      <c r="BI68" s="807"/>
    </row>
    <row r="69" spans="1:61" x14ac:dyDescent="0.35">
      <c r="A69" s="781" t="s">
        <v>966</v>
      </c>
      <c r="B69" s="768"/>
      <c r="C69" s="768"/>
      <c r="D69" s="769"/>
      <c r="E69" s="770"/>
      <c r="F69" s="725"/>
      <c r="G69" s="726"/>
      <c r="H69" s="771"/>
      <c r="I69" s="768"/>
      <c r="J69" s="769"/>
      <c r="K69" s="769"/>
      <c r="L69" s="769"/>
      <c r="M69" s="769"/>
      <c r="N69" s="772"/>
      <c r="O69" s="773"/>
      <c r="P69" s="774"/>
      <c r="Q69" s="768"/>
      <c r="R69" s="769"/>
      <c r="S69" s="775"/>
      <c r="T69" s="776"/>
      <c r="U69" s="777"/>
      <c r="V69" s="777"/>
      <c r="W69" s="777"/>
      <c r="X69" s="57" t="str">
        <f t="shared" si="0"/>
        <v/>
      </c>
      <c r="Y69" s="795"/>
      <c r="Z69" s="770"/>
      <c r="AA69" s="796"/>
      <c r="AB69" s="769"/>
      <c r="AC69" s="770"/>
      <c r="AD69" s="796"/>
      <c r="AE69" s="769"/>
      <c r="AF69" s="769"/>
      <c r="AG69" s="769"/>
      <c r="AH69" s="769"/>
      <c r="AI69" s="769"/>
      <c r="AJ69" s="775"/>
      <c r="AK69" s="797"/>
      <c r="AL69" s="798"/>
      <c r="AM69" s="706"/>
      <c r="AN69" s="706"/>
      <c r="AO69" s="799"/>
      <c r="AP69" s="706"/>
      <c r="AQ69" s="800"/>
      <c r="AR69" s="797"/>
      <c r="AS69" s="798"/>
      <c r="AT69" s="706"/>
      <c r="AU69" s="706"/>
      <c r="AV69" s="799"/>
      <c r="AW69" s="706"/>
      <c r="AX69" s="800"/>
      <c r="AY69" s="797"/>
      <c r="AZ69" s="801"/>
      <c r="BA69" s="802"/>
      <c r="BB69" s="790"/>
      <c r="BC69" s="803"/>
      <c r="BD69" s="804"/>
      <c r="BE69" s="805"/>
      <c r="BF69" s="803"/>
      <c r="BG69" s="806"/>
      <c r="BH69" s="806"/>
      <c r="BI69" s="807"/>
    </row>
    <row r="70" spans="1:61" x14ac:dyDescent="0.35">
      <c r="A70" s="781" t="s">
        <v>967</v>
      </c>
      <c r="B70" s="768"/>
      <c r="C70" s="768"/>
      <c r="D70" s="769"/>
      <c r="E70" s="770"/>
      <c r="F70" s="725"/>
      <c r="G70" s="726"/>
      <c r="H70" s="771"/>
      <c r="I70" s="768"/>
      <c r="J70" s="769"/>
      <c r="K70" s="769"/>
      <c r="L70" s="769"/>
      <c r="M70" s="769"/>
      <c r="N70" s="772"/>
      <c r="O70" s="773"/>
      <c r="P70" s="774"/>
      <c r="Q70" s="768"/>
      <c r="R70" s="769"/>
      <c r="S70" s="775"/>
      <c r="T70" s="776"/>
      <c r="U70" s="777"/>
      <c r="V70" s="777"/>
      <c r="W70" s="777"/>
      <c r="X70" s="57" t="str">
        <f t="shared" si="0"/>
        <v/>
      </c>
      <c r="Y70" s="795"/>
      <c r="Z70" s="770"/>
      <c r="AA70" s="796"/>
      <c r="AB70" s="769"/>
      <c r="AC70" s="770"/>
      <c r="AD70" s="796"/>
      <c r="AE70" s="769"/>
      <c r="AF70" s="769"/>
      <c r="AG70" s="769"/>
      <c r="AH70" s="769"/>
      <c r="AI70" s="769"/>
      <c r="AJ70" s="775"/>
      <c r="AK70" s="797"/>
      <c r="AL70" s="798"/>
      <c r="AM70" s="706"/>
      <c r="AN70" s="706"/>
      <c r="AO70" s="799"/>
      <c r="AP70" s="706"/>
      <c r="AQ70" s="800"/>
      <c r="AR70" s="797"/>
      <c r="AS70" s="798"/>
      <c r="AT70" s="706"/>
      <c r="AU70" s="706"/>
      <c r="AV70" s="799"/>
      <c r="AW70" s="706"/>
      <c r="AX70" s="800"/>
      <c r="AY70" s="797"/>
      <c r="AZ70" s="801"/>
      <c r="BA70" s="802"/>
      <c r="BB70" s="790"/>
      <c r="BC70" s="803"/>
      <c r="BD70" s="804"/>
      <c r="BE70" s="805"/>
      <c r="BF70" s="803"/>
      <c r="BG70" s="806"/>
      <c r="BH70" s="806"/>
      <c r="BI70" s="807"/>
    </row>
    <row r="71" spans="1:61" x14ac:dyDescent="0.35">
      <c r="A71" s="781" t="s">
        <v>968</v>
      </c>
      <c r="B71" s="768"/>
      <c r="C71" s="768"/>
      <c r="D71" s="769"/>
      <c r="E71" s="770"/>
      <c r="F71" s="725"/>
      <c r="G71" s="726"/>
      <c r="H71" s="771"/>
      <c r="I71" s="768"/>
      <c r="J71" s="769"/>
      <c r="K71" s="769"/>
      <c r="L71" s="769"/>
      <c r="M71" s="769"/>
      <c r="N71" s="772"/>
      <c r="O71" s="773"/>
      <c r="P71" s="774"/>
      <c r="Q71" s="768"/>
      <c r="R71" s="769"/>
      <c r="S71" s="775"/>
      <c r="T71" s="776"/>
      <c r="U71" s="777"/>
      <c r="V71" s="777"/>
      <c r="W71" s="777"/>
      <c r="X71" s="57" t="str">
        <f t="shared" si="0"/>
        <v/>
      </c>
      <c r="Y71" s="795"/>
      <c r="Z71" s="770"/>
      <c r="AA71" s="796"/>
      <c r="AB71" s="769"/>
      <c r="AC71" s="770"/>
      <c r="AD71" s="796"/>
      <c r="AE71" s="769"/>
      <c r="AF71" s="769"/>
      <c r="AG71" s="769"/>
      <c r="AH71" s="769"/>
      <c r="AI71" s="769"/>
      <c r="AJ71" s="775"/>
      <c r="AK71" s="797"/>
      <c r="AL71" s="798"/>
      <c r="AM71" s="706"/>
      <c r="AN71" s="706"/>
      <c r="AO71" s="799"/>
      <c r="AP71" s="706"/>
      <c r="AQ71" s="800"/>
      <c r="AR71" s="797"/>
      <c r="AS71" s="798"/>
      <c r="AT71" s="706"/>
      <c r="AU71" s="706"/>
      <c r="AV71" s="799"/>
      <c r="AW71" s="706"/>
      <c r="AX71" s="800"/>
      <c r="AY71" s="797"/>
      <c r="AZ71" s="801"/>
      <c r="BA71" s="802"/>
      <c r="BB71" s="790"/>
      <c r="BC71" s="803"/>
      <c r="BD71" s="804"/>
      <c r="BE71" s="805"/>
      <c r="BF71" s="803"/>
      <c r="BG71" s="806"/>
      <c r="BH71" s="806"/>
      <c r="BI71" s="807"/>
    </row>
    <row r="72" spans="1:61" x14ac:dyDescent="0.35">
      <c r="A72" s="781" t="s">
        <v>969</v>
      </c>
      <c r="B72" s="768"/>
      <c r="C72" s="768"/>
      <c r="D72" s="769"/>
      <c r="E72" s="770"/>
      <c r="F72" s="725"/>
      <c r="G72" s="726"/>
      <c r="H72" s="771"/>
      <c r="I72" s="768"/>
      <c r="J72" s="769"/>
      <c r="K72" s="769"/>
      <c r="L72" s="769"/>
      <c r="M72" s="769"/>
      <c r="N72" s="772"/>
      <c r="O72" s="773"/>
      <c r="P72" s="774"/>
      <c r="Q72" s="768"/>
      <c r="R72" s="769"/>
      <c r="S72" s="775"/>
      <c r="T72" s="776"/>
      <c r="U72" s="777"/>
      <c r="V72" s="777"/>
      <c r="W72" s="777"/>
      <c r="X72" s="57" t="str">
        <f t="shared" si="0"/>
        <v/>
      </c>
      <c r="Y72" s="795"/>
      <c r="Z72" s="770"/>
      <c r="AA72" s="796"/>
      <c r="AB72" s="769"/>
      <c r="AC72" s="770"/>
      <c r="AD72" s="796"/>
      <c r="AE72" s="769"/>
      <c r="AF72" s="769"/>
      <c r="AG72" s="769"/>
      <c r="AH72" s="769"/>
      <c r="AI72" s="769"/>
      <c r="AJ72" s="775"/>
      <c r="AK72" s="797"/>
      <c r="AL72" s="798"/>
      <c r="AM72" s="706"/>
      <c r="AN72" s="706"/>
      <c r="AO72" s="799"/>
      <c r="AP72" s="706"/>
      <c r="AQ72" s="800"/>
      <c r="AR72" s="797"/>
      <c r="AS72" s="798"/>
      <c r="AT72" s="706"/>
      <c r="AU72" s="706"/>
      <c r="AV72" s="799"/>
      <c r="AW72" s="706"/>
      <c r="AX72" s="800"/>
      <c r="AY72" s="797"/>
      <c r="AZ72" s="801"/>
      <c r="BA72" s="802"/>
      <c r="BB72" s="790"/>
      <c r="BC72" s="803"/>
      <c r="BD72" s="804"/>
      <c r="BE72" s="805"/>
      <c r="BF72" s="803"/>
      <c r="BG72" s="806"/>
      <c r="BH72" s="806"/>
      <c r="BI72" s="807"/>
    </row>
    <row r="73" spans="1:61" x14ac:dyDescent="0.35">
      <c r="A73" s="781" t="s">
        <v>970</v>
      </c>
      <c r="B73" s="768"/>
      <c r="C73" s="768"/>
      <c r="D73" s="769"/>
      <c r="E73" s="770"/>
      <c r="F73" s="725"/>
      <c r="G73" s="726"/>
      <c r="H73" s="771"/>
      <c r="I73" s="768"/>
      <c r="J73" s="769"/>
      <c r="K73" s="769"/>
      <c r="L73" s="769"/>
      <c r="M73" s="769"/>
      <c r="N73" s="772"/>
      <c r="O73" s="773"/>
      <c r="P73" s="774"/>
      <c r="Q73" s="768"/>
      <c r="R73" s="769"/>
      <c r="S73" s="775"/>
      <c r="T73" s="776"/>
      <c r="U73" s="777"/>
      <c r="V73" s="777"/>
      <c r="W73" s="777"/>
      <c r="X73" s="57" t="str">
        <f t="shared" si="0"/>
        <v/>
      </c>
      <c r="Y73" s="795"/>
      <c r="Z73" s="770"/>
      <c r="AA73" s="796"/>
      <c r="AB73" s="769"/>
      <c r="AC73" s="770"/>
      <c r="AD73" s="796"/>
      <c r="AE73" s="769"/>
      <c r="AF73" s="769"/>
      <c r="AG73" s="769"/>
      <c r="AH73" s="769"/>
      <c r="AI73" s="769"/>
      <c r="AJ73" s="775"/>
      <c r="AK73" s="797"/>
      <c r="AL73" s="798"/>
      <c r="AM73" s="706"/>
      <c r="AN73" s="706"/>
      <c r="AO73" s="799"/>
      <c r="AP73" s="706"/>
      <c r="AQ73" s="800"/>
      <c r="AR73" s="797"/>
      <c r="AS73" s="798"/>
      <c r="AT73" s="706"/>
      <c r="AU73" s="706"/>
      <c r="AV73" s="799"/>
      <c r="AW73" s="706"/>
      <c r="AX73" s="800"/>
      <c r="AY73" s="797"/>
      <c r="AZ73" s="801"/>
      <c r="BA73" s="802"/>
      <c r="BB73" s="790"/>
      <c r="BC73" s="803"/>
      <c r="BD73" s="804"/>
      <c r="BE73" s="805"/>
      <c r="BF73" s="803"/>
      <c r="BG73" s="806"/>
      <c r="BH73" s="806"/>
      <c r="BI73" s="807"/>
    </row>
    <row r="74" spans="1:61" x14ac:dyDescent="0.35">
      <c r="A74" s="781" t="s">
        <v>971</v>
      </c>
      <c r="B74" s="768"/>
      <c r="C74" s="768"/>
      <c r="D74" s="769"/>
      <c r="E74" s="770"/>
      <c r="F74" s="725"/>
      <c r="G74" s="726"/>
      <c r="H74" s="771"/>
      <c r="I74" s="768"/>
      <c r="J74" s="769"/>
      <c r="K74" s="769"/>
      <c r="L74" s="769"/>
      <c r="M74" s="769"/>
      <c r="N74" s="772"/>
      <c r="O74" s="773"/>
      <c r="P74" s="774"/>
      <c r="Q74" s="768"/>
      <c r="R74" s="769"/>
      <c r="S74" s="775"/>
      <c r="T74" s="776"/>
      <c r="U74" s="777"/>
      <c r="V74" s="777"/>
      <c r="W74" s="777"/>
      <c r="X74" s="57" t="str">
        <f t="shared" si="0"/>
        <v/>
      </c>
      <c r="Y74" s="795"/>
      <c r="Z74" s="770"/>
      <c r="AA74" s="796"/>
      <c r="AB74" s="769"/>
      <c r="AC74" s="770"/>
      <c r="AD74" s="796"/>
      <c r="AE74" s="769"/>
      <c r="AF74" s="769"/>
      <c r="AG74" s="769"/>
      <c r="AH74" s="769"/>
      <c r="AI74" s="769"/>
      <c r="AJ74" s="775"/>
      <c r="AK74" s="797"/>
      <c r="AL74" s="798"/>
      <c r="AM74" s="706"/>
      <c r="AN74" s="706"/>
      <c r="AO74" s="799"/>
      <c r="AP74" s="706"/>
      <c r="AQ74" s="800"/>
      <c r="AR74" s="797"/>
      <c r="AS74" s="798"/>
      <c r="AT74" s="706"/>
      <c r="AU74" s="706"/>
      <c r="AV74" s="799"/>
      <c r="AW74" s="706"/>
      <c r="AX74" s="800"/>
      <c r="AY74" s="797"/>
      <c r="AZ74" s="801"/>
      <c r="BA74" s="802"/>
      <c r="BB74" s="790"/>
      <c r="BC74" s="803"/>
      <c r="BD74" s="804"/>
      <c r="BE74" s="805"/>
      <c r="BF74" s="803"/>
      <c r="BG74" s="806"/>
      <c r="BH74" s="806"/>
      <c r="BI74" s="807"/>
    </row>
    <row r="75" spans="1:61" x14ac:dyDescent="0.35">
      <c r="A75" s="781" t="s">
        <v>972</v>
      </c>
      <c r="B75" s="768"/>
      <c r="C75" s="768"/>
      <c r="D75" s="769"/>
      <c r="E75" s="770"/>
      <c r="F75" s="725"/>
      <c r="G75" s="726"/>
      <c r="H75" s="771"/>
      <c r="I75" s="768"/>
      <c r="J75" s="769"/>
      <c r="K75" s="769"/>
      <c r="L75" s="769"/>
      <c r="M75" s="769"/>
      <c r="N75" s="772"/>
      <c r="O75" s="773"/>
      <c r="P75" s="774"/>
      <c r="Q75" s="768"/>
      <c r="R75" s="769"/>
      <c r="S75" s="775"/>
      <c r="T75" s="776"/>
      <c r="U75" s="777"/>
      <c r="V75" s="777"/>
      <c r="W75" s="777"/>
      <c r="X75" s="57" t="str">
        <f t="shared" si="0"/>
        <v/>
      </c>
      <c r="Y75" s="795"/>
      <c r="Z75" s="770"/>
      <c r="AA75" s="796"/>
      <c r="AB75" s="769"/>
      <c r="AC75" s="770"/>
      <c r="AD75" s="796"/>
      <c r="AE75" s="769"/>
      <c r="AF75" s="769"/>
      <c r="AG75" s="769"/>
      <c r="AH75" s="769"/>
      <c r="AI75" s="769"/>
      <c r="AJ75" s="775"/>
      <c r="AK75" s="797"/>
      <c r="AL75" s="798"/>
      <c r="AM75" s="706"/>
      <c r="AN75" s="706"/>
      <c r="AO75" s="799"/>
      <c r="AP75" s="706"/>
      <c r="AQ75" s="800"/>
      <c r="AR75" s="797"/>
      <c r="AS75" s="798"/>
      <c r="AT75" s="706"/>
      <c r="AU75" s="706"/>
      <c r="AV75" s="799"/>
      <c r="AW75" s="706"/>
      <c r="AX75" s="800"/>
      <c r="AY75" s="797"/>
      <c r="AZ75" s="801"/>
      <c r="BA75" s="802"/>
      <c r="BB75" s="790"/>
      <c r="BC75" s="803"/>
      <c r="BD75" s="804"/>
      <c r="BE75" s="805"/>
      <c r="BF75" s="803"/>
      <c r="BG75" s="806"/>
      <c r="BH75" s="806"/>
      <c r="BI75" s="807"/>
    </row>
    <row r="76" spans="1:61" x14ac:dyDescent="0.35">
      <c r="A76" s="781" t="s">
        <v>973</v>
      </c>
      <c r="B76" s="768"/>
      <c r="C76" s="768"/>
      <c r="D76" s="769"/>
      <c r="E76" s="770"/>
      <c r="F76" s="725"/>
      <c r="G76" s="726"/>
      <c r="H76" s="771"/>
      <c r="I76" s="768"/>
      <c r="J76" s="769"/>
      <c r="K76" s="769"/>
      <c r="L76" s="769"/>
      <c r="M76" s="769"/>
      <c r="N76" s="772"/>
      <c r="O76" s="773"/>
      <c r="P76" s="774"/>
      <c r="Q76" s="768"/>
      <c r="R76" s="769"/>
      <c r="S76" s="775"/>
      <c r="T76" s="776"/>
      <c r="U76" s="777"/>
      <c r="V76" s="777"/>
      <c r="W76" s="777"/>
      <c r="X76" s="57" t="str">
        <f t="shared" si="0"/>
        <v/>
      </c>
      <c r="Y76" s="795"/>
      <c r="Z76" s="770"/>
      <c r="AA76" s="796"/>
      <c r="AB76" s="769"/>
      <c r="AC76" s="770"/>
      <c r="AD76" s="796"/>
      <c r="AE76" s="769"/>
      <c r="AF76" s="769"/>
      <c r="AG76" s="769"/>
      <c r="AH76" s="769"/>
      <c r="AI76" s="769"/>
      <c r="AJ76" s="775"/>
      <c r="AK76" s="797"/>
      <c r="AL76" s="798"/>
      <c r="AM76" s="706"/>
      <c r="AN76" s="706"/>
      <c r="AO76" s="799"/>
      <c r="AP76" s="706"/>
      <c r="AQ76" s="800"/>
      <c r="AR76" s="797"/>
      <c r="AS76" s="798"/>
      <c r="AT76" s="706"/>
      <c r="AU76" s="706"/>
      <c r="AV76" s="799"/>
      <c r="AW76" s="706"/>
      <c r="AX76" s="800"/>
      <c r="AY76" s="797"/>
      <c r="AZ76" s="801"/>
      <c r="BA76" s="802"/>
      <c r="BB76" s="790"/>
      <c r="BC76" s="803"/>
      <c r="BD76" s="804"/>
      <c r="BE76" s="805"/>
      <c r="BF76" s="803"/>
      <c r="BG76" s="806"/>
      <c r="BH76" s="806"/>
      <c r="BI76" s="807"/>
    </row>
    <row r="77" spans="1:61" x14ac:dyDescent="0.35">
      <c r="A77" s="781" t="s">
        <v>974</v>
      </c>
      <c r="B77" s="768"/>
      <c r="C77" s="768"/>
      <c r="D77" s="769"/>
      <c r="E77" s="770"/>
      <c r="F77" s="725"/>
      <c r="G77" s="726"/>
      <c r="H77" s="771"/>
      <c r="I77" s="768"/>
      <c r="J77" s="769"/>
      <c r="K77" s="769"/>
      <c r="L77" s="769"/>
      <c r="M77" s="769"/>
      <c r="N77" s="772"/>
      <c r="O77" s="773"/>
      <c r="P77" s="774"/>
      <c r="Q77" s="768"/>
      <c r="R77" s="769"/>
      <c r="S77" s="775"/>
      <c r="T77" s="776"/>
      <c r="U77" s="777"/>
      <c r="V77" s="777"/>
      <c r="W77" s="777"/>
      <c r="X77" s="57" t="str">
        <f t="shared" si="0"/>
        <v/>
      </c>
      <c r="Y77" s="795"/>
      <c r="Z77" s="770"/>
      <c r="AA77" s="796"/>
      <c r="AB77" s="769"/>
      <c r="AC77" s="770"/>
      <c r="AD77" s="796"/>
      <c r="AE77" s="769"/>
      <c r="AF77" s="769"/>
      <c r="AG77" s="769"/>
      <c r="AH77" s="769"/>
      <c r="AI77" s="769"/>
      <c r="AJ77" s="775"/>
      <c r="AK77" s="797"/>
      <c r="AL77" s="798"/>
      <c r="AM77" s="706"/>
      <c r="AN77" s="706"/>
      <c r="AO77" s="799"/>
      <c r="AP77" s="706"/>
      <c r="AQ77" s="800"/>
      <c r="AR77" s="797"/>
      <c r="AS77" s="798"/>
      <c r="AT77" s="706"/>
      <c r="AU77" s="706"/>
      <c r="AV77" s="799"/>
      <c r="AW77" s="706"/>
      <c r="AX77" s="800"/>
      <c r="AY77" s="797"/>
      <c r="AZ77" s="801"/>
      <c r="BA77" s="802"/>
      <c r="BB77" s="790"/>
      <c r="BC77" s="803"/>
      <c r="BD77" s="804"/>
      <c r="BE77" s="805"/>
      <c r="BF77" s="803"/>
      <c r="BG77" s="806"/>
      <c r="BH77" s="806"/>
      <c r="BI77" s="807"/>
    </row>
    <row r="78" spans="1:61" x14ac:dyDescent="0.35">
      <c r="A78" s="781" t="s">
        <v>975</v>
      </c>
      <c r="B78" s="768"/>
      <c r="C78" s="768"/>
      <c r="D78" s="769"/>
      <c r="E78" s="770"/>
      <c r="F78" s="725"/>
      <c r="G78" s="726"/>
      <c r="H78" s="771"/>
      <c r="I78" s="768"/>
      <c r="J78" s="769"/>
      <c r="K78" s="769"/>
      <c r="L78" s="769"/>
      <c r="M78" s="769"/>
      <c r="N78" s="772"/>
      <c r="O78" s="773"/>
      <c r="P78" s="774"/>
      <c r="Q78" s="768"/>
      <c r="R78" s="769"/>
      <c r="S78" s="775"/>
      <c r="T78" s="776"/>
      <c r="U78" s="777"/>
      <c r="V78" s="777"/>
      <c r="W78" s="777"/>
      <c r="X78" s="57" t="str">
        <f t="shared" ref="X78:X262" si="1">IF(V78="", "", V78*W78)</f>
        <v/>
      </c>
      <c r="Y78" s="795"/>
      <c r="Z78" s="770"/>
      <c r="AA78" s="796"/>
      <c r="AB78" s="769"/>
      <c r="AC78" s="770"/>
      <c r="AD78" s="796"/>
      <c r="AE78" s="769"/>
      <c r="AF78" s="769"/>
      <c r="AG78" s="769"/>
      <c r="AH78" s="769"/>
      <c r="AI78" s="769"/>
      <c r="AJ78" s="775"/>
      <c r="AK78" s="797"/>
      <c r="AL78" s="798"/>
      <c r="AM78" s="706"/>
      <c r="AN78" s="706"/>
      <c r="AO78" s="799"/>
      <c r="AP78" s="706"/>
      <c r="AQ78" s="800"/>
      <c r="AR78" s="797"/>
      <c r="AS78" s="798"/>
      <c r="AT78" s="706"/>
      <c r="AU78" s="706"/>
      <c r="AV78" s="799"/>
      <c r="AW78" s="706"/>
      <c r="AX78" s="800"/>
      <c r="AY78" s="797"/>
      <c r="AZ78" s="801"/>
      <c r="BA78" s="802"/>
      <c r="BB78" s="790"/>
      <c r="BC78" s="803"/>
      <c r="BD78" s="804"/>
      <c r="BE78" s="805"/>
      <c r="BF78" s="803"/>
      <c r="BG78" s="806"/>
      <c r="BH78" s="806"/>
      <c r="BI78" s="807"/>
    </row>
    <row r="79" spans="1:61" x14ac:dyDescent="0.35">
      <c r="A79" s="781" t="s">
        <v>976</v>
      </c>
      <c r="B79" s="768"/>
      <c r="C79" s="768"/>
      <c r="D79" s="769"/>
      <c r="E79" s="770"/>
      <c r="F79" s="725"/>
      <c r="G79" s="726"/>
      <c r="H79" s="771"/>
      <c r="I79" s="768"/>
      <c r="J79" s="769"/>
      <c r="K79" s="769"/>
      <c r="L79" s="769"/>
      <c r="M79" s="769"/>
      <c r="N79" s="772"/>
      <c r="O79" s="773"/>
      <c r="P79" s="774"/>
      <c r="Q79" s="768"/>
      <c r="R79" s="769"/>
      <c r="S79" s="775"/>
      <c r="T79" s="776"/>
      <c r="U79" s="777"/>
      <c r="V79" s="777"/>
      <c r="W79" s="777"/>
      <c r="X79" s="57" t="str">
        <f t="shared" si="1"/>
        <v/>
      </c>
      <c r="Y79" s="795"/>
      <c r="Z79" s="770"/>
      <c r="AA79" s="796"/>
      <c r="AB79" s="769"/>
      <c r="AC79" s="770"/>
      <c r="AD79" s="796"/>
      <c r="AE79" s="769"/>
      <c r="AF79" s="769"/>
      <c r="AG79" s="769"/>
      <c r="AH79" s="769"/>
      <c r="AI79" s="769"/>
      <c r="AJ79" s="775"/>
      <c r="AK79" s="797"/>
      <c r="AL79" s="798"/>
      <c r="AM79" s="706"/>
      <c r="AN79" s="706"/>
      <c r="AO79" s="799"/>
      <c r="AP79" s="706"/>
      <c r="AQ79" s="800"/>
      <c r="AR79" s="797"/>
      <c r="AS79" s="798"/>
      <c r="AT79" s="706"/>
      <c r="AU79" s="706"/>
      <c r="AV79" s="799"/>
      <c r="AW79" s="706"/>
      <c r="AX79" s="800"/>
      <c r="AY79" s="797"/>
      <c r="AZ79" s="801"/>
      <c r="BA79" s="802"/>
      <c r="BB79" s="790"/>
      <c r="BC79" s="803"/>
      <c r="BD79" s="804"/>
      <c r="BE79" s="805"/>
      <c r="BF79" s="803"/>
      <c r="BG79" s="806"/>
      <c r="BH79" s="806"/>
      <c r="BI79" s="807"/>
    </row>
    <row r="80" spans="1:61" x14ac:dyDescent="0.35">
      <c r="A80" s="781" t="s">
        <v>977</v>
      </c>
      <c r="B80" s="768"/>
      <c r="C80" s="768"/>
      <c r="D80" s="769"/>
      <c r="E80" s="770"/>
      <c r="F80" s="725"/>
      <c r="G80" s="726"/>
      <c r="H80" s="771"/>
      <c r="I80" s="768"/>
      <c r="J80" s="769"/>
      <c r="K80" s="769"/>
      <c r="L80" s="769"/>
      <c r="M80" s="769"/>
      <c r="N80" s="772"/>
      <c r="O80" s="773"/>
      <c r="P80" s="774"/>
      <c r="Q80" s="768"/>
      <c r="R80" s="769"/>
      <c r="S80" s="775"/>
      <c r="T80" s="776"/>
      <c r="U80" s="777"/>
      <c r="V80" s="777"/>
      <c r="W80" s="777"/>
      <c r="X80" s="57" t="str">
        <f t="shared" si="1"/>
        <v/>
      </c>
      <c r="Y80" s="795"/>
      <c r="Z80" s="770"/>
      <c r="AA80" s="796"/>
      <c r="AB80" s="769"/>
      <c r="AC80" s="770"/>
      <c r="AD80" s="796"/>
      <c r="AE80" s="769"/>
      <c r="AF80" s="769"/>
      <c r="AG80" s="769"/>
      <c r="AH80" s="769"/>
      <c r="AI80" s="769"/>
      <c r="AJ80" s="775"/>
      <c r="AK80" s="797"/>
      <c r="AL80" s="798"/>
      <c r="AM80" s="706"/>
      <c r="AN80" s="706"/>
      <c r="AO80" s="799"/>
      <c r="AP80" s="706"/>
      <c r="AQ80" s="800"/>
      <c r="AR80" s="797"/>
      <c r="AS80" s="798"/>
      <c r="AT80" s="706"/>
      <c r="AU80" s="706"/>
      <c r="AV80" s="799"/>
      <c r="AW80" s="706"/>
      <c r="AX80" s="800"/>
      <c r="AY80" s="797"/>
      <c r="AZ80" s="801"/>
      <c r="BA80" s="802"/>
      <c r="BB80" s="790"/>
      <c r="BC80" s="803"/>
      <c r="BD80" s="804"/>
      <c r="BE80" s="805"/>
      <c r="BF80" s="803"/>
      <c r="BG80" s="806"/>
      <c r="BH80" s="806"/>
      <c r="BI80" s="807"/>
    </row>
    <row r="81" spans="1:61" x14ac:dyDescent="0.35">
      <c r="A81" s="781" t="s">
        <v>978</v>
      </c>
      <c r="B81" s="768"/>
      <c r="C81" s="768"/>
      <c r="D81" s="769"/>
      <c r="E81" s="770"/>
      <c r="F81" s="725"/>
      <c r="G81" s="726"/>
      <c r="H81" s="771"/>
      <c r="I81" s="768"/>
      <c r="J81" s="769"/>
      <c r="K81" s="769"/>
      <c r="L81" s="769"/>
      <c r="M81" s="769"/>
      <c r="N81" s="772"/>
      <c r="O81" s="773"/>
      <c r="P81" s="774"/>
      <c r="Q81" s="768"/>
      <c r="R81" s="769"/>
      <c r="S81" s="775"/>
      <c r="T81" s="776"/>
      <c r="U81" s="777"/>
      <c r="V81" s="777"/>
      <c r="W81" s="777"/>
      <c r="X81" s="57" t="str">
        <f t="shared" si="1"/>
        <v/>
      </c>
      <c r="Y81" s="795"/>
      <c r="Z81" s="770"/>
      <c r="AA81" s="796"/>
      <c r="AB81" s="769"/>
      <c r="AC81" s="770"/>
      <c r="AD81" s="796"/>
      <c r="AE81" s="769"/>
      <c r="AF81" s="769"/>
      <c r="AG81" s="769"/>
      <c r="AH81" s="769"/>
      <c r="AI81" s="769"/>
      <c r="AJ81" s="775"/>
      <c r="AK81" s="797"/>
      <c r="AL81" s="798"/>
      <c r="AM81" s="706"/>
      <c r="AN81" s="706"/>
      <c r="AO81" s="799"/>
      <c r="AP81" s="706"/>
      <c r="AQ81" s="800"/>
      <c r="AR81" s="797"/>
      <c r="AS81" s="798"/>
      <c r="AT81" s="706"/>
      <c r="AU81" s="706"/>
      <c r="AV81" s="799"/>
      <c r="AW81" s="706"/>
      <c r="AX81" s="800"/>
      <c r="AY81" s="797"/>
      <c r="AZ81" s="801"/>
      <c r="BA81" s="802"/>
      <c r="BB81" s="790"/>
      <c r="BC81" s="803"/>
      <c r="BD81" s="804"/>
      <c r="BE81" s="805"/>
      <c r="BF81" s="803"/>
      <c r="BG81" s="806"/>
      <c r="BH81" s="806"/>
      <c r="BI81" s="807"/>
    </row>
    <row r="82" spans="1:61" x14ac:dyDescent="0.35">
      <c r="A82" s="781" t="s">
        <v>979</v>
      </c>
      <c r="B82" s="768"/>
      <c r="C82" s="768"/>
      <c r="D82" s="769"/>
      <c r="E82" s="770"/>
      <c r="F82" s="725"/>
      <c r="G82" s="726"/>
      <c r="H82" s="771"/>
      <c r="I82" s="768"/>
      <c r="J82" s="769"/>
      <c r="K82" s="769"/>
      <c r="L82" s="769"/>
      <c r="M82" s="769"/>
      <c r="N82" s="772"/>
      <c r="O82" s="773"/>
      <c r="P82" s="774"/>
      <c r="Q82" s="768"/>
      <c r="R82" s="769"/>
      <c r="S82" s="775"/>
      <c r="T82" s="776"/>
      <c r="U82" s="777"/>
      <c r="V82" s="777"/>
      <c r="W82" s="777"/>
      <c r="X82" s="57"/>
      <c r="Y82" s="795"/>
      <c r="Z82" s="770"/>
      <c r="AA82" s="796"/>
      <c r="AB82" s="769"/>
      <c r="AC82" s="770"/>
      <c r="AD82" s="796"/>
      <c r="AE82" s="769"/>
      <c r="AF82" s="769"/>
      <c r="AG82" s="769"/>
      <c r="AH82" s="769"/>
      <c r="AI82" s="769"/>
      <c r="AJ82" s="775"/>
      <c r="AK82" s="797"/>
      <c r="AL82" s="798"/>
      <c r="AM82" s="706"/>
      <c r="AN82" s="706"/>
      <c r="AO82" s="799"/>
      <c r="AP82" s="706"/>
      <c r="AQ82" s="800"/>
      <c r="AR82" s="797"/>
      <c r="AS82" s="798"/>
      <c r="AT82" s="706"/>
      <c r="AU82" s="706"/>
      <c r="AV82" s="799"/>
      <c r="AW82" s="706"/>
      <c r="AX82" s="800"/>
      <c r="AY82" s="797"/>
      <c r="AZ82" s="801"/>
      <c r="BA82" s="802"/>
      <c r="BB82" s="790"/>
      <c r="BC82" s="803"/>
      <c r="BD82" s="804"/>
      <c r="BE82" s="805"/>
      <c r="BF82" s="803"/>
      <c r="BG82" s="806"/>
      <c r="BH82" s="806"/>
      <c r="BI82" s="807"/>
    </row>
    <row r="83" spans="1:61" x14ac:dyDescent="0.35">
      <c r="A83" s="781" t="s">
        <v>980</v>
      </c>
      <c r="B83" s="768"/>
      <c r="C83" s="768"/>
      <c r="D83" s="769"/>
      <c r="E83" s="770"/>
      <c r="F83" s="725"/>
      <c r="G83" s="726"/>
      <c r="H83" s="771"/>
      <c r="I83" s="768"/>
      <c r="J83" s="769"/>
      <c r="K83" s="769"/>
      <c r="L83" s="769"/>
      <c r="M83" s="769"/>
      <c r="N83" s="772"/>
      <c r="O83" s="773"/>
      <c r="P83" s="774"/>
      <c r="Q83" s="768"/>
      <c r="R83" s="769"/>
      <c r="S83" s="775"/>
      <c r="T83" s="776"/>
      <c r="U83" s="777"/>
      <c r="V83" s="777"/>
      <c r="W83" s="777"/>
      <c r="X83" s="57"/>
      <c r="Y83" s="795"/>
      <c r="Z83" s="770"/>
      <c r="AA83" s="796"/>
      <c r="AB83" s="769"/>
      <c r="AC83" s="770"/>
      <c r="AD83" s="796"/>
      <c r="AE83" s="769"/>
      <c r="AF83" s="769"/>
      <c r="AG83" s="769"/>
      <c r="AH83" s="769"/>
      <c r="AI83" s="769"/>
      <c r="AJ83" s="775"/>
      <c r="AK83" s="797"/>
      <c r="AL83" s="798"/>
      <c r="AM83" s="706"/>
      <c r="AN83" s="706"/>
      <c r="AO83" s="799"/>
      <c r="AP83" s="706"/>
      <c r="AQ83" s="800"/>
      <c r="AR83" s="797"/>
      <c r="AS83" s="798"/>
      <c r="AT83" s="706"/>
      <c r="AU83" s="706"/>
      <c r="AV83" s="799"/>
      <c r="AW83" s="706"/>
      <c r="AX83" s="800"/>
      <c r="AY83" s="797"/>
      <c r="AZ83" s="801"/>
      <c r="BA83" s="802"/>
      <c r="BB83" s="790"/>
      <c r="BC83" s="803"/>
      <c r="BD83" s="804"/>
      <c r="BE83" s="805"/>
      <c r="BF83" s="803"/>
      <c r="BG83" s="806"/>
      <c r="BH83" s="806"/>
      <c r="BI83" s="807"/>
    </row>
    <row r="84" spans="1:61" x14ac:dyDescent="0.35">
      <c r="A84" s="781" t="s">
        <v>981</v>
      </c>
      <c r="B84" s="768"/>
      <c r="C84" s="768"/>
      <c r="D84" s="769"/>
      <c r="E84" s="770"/>
      <c r="F84" s="725"/>
      <c r="G84" s="726"/>
      <c r="H84" s="771"/>
      <c r="I84" s="768"/>
      <c r="J84" s="769"/>
      <c r="K84" s="769"/>
      <c r="L84" s="769"/>
      <c r="M84" s="769"/>
      <c r="N84" s="772"/>
      <c r="O84" s="773"/>
      <c r="P84" s="774"/>
      <c r="Q84" s="768"/>
      <c r="R84" s="769"/>
      <c r="S84" s="775"/>
      <c r="T84" s="776"/>
      <c r="U84" s="777"/>
      <c r="V84" s="777"/>
      <c r="W84" s="777"/>
      <c r="X84" s="57"/>
      <c r="Y84" s="795"/>
      <c r="Z84" s="770"/>
      <c r="AA84" s="796"/>
      <c r="AB84" s="769"/>
      <c r="AC84" s="770"/>
      <c r="AD84" s="796"/>
      <c r="AE84" s="769"/>
      <c r="AF84" s="769"/>
      <c r="AG84" s="769"/>
      <c r="AH84" s="769"/>
      <c r="AI84" s="769"/>
      <c r="AJ84" s="775"/>
      <c r="AK84" s="797"/>
      <c r="AL84" s="798"/>
      <c r="AM84" s="706"/>
      <c r="AN84" s="706"/>
      <c r="AO84" s="799"/>
      <c r="AP84" s="706"/>
      <c r="AQ84" s="800"/>
      <c r="AR84" s="797"/>
      <c r="AS84" s="798"/>
      <c r="AT84" s="706"/>
      <c r="AU84" s="706"/>
      <c r="AV84" s="799"/>
      <c r="AW84" s="706"/>
      <c r="AX84" s="800"/>
      <c r="AY84" s="797"/>
      <c r="AZ84" s="801"/>
      <c r="BA84" s="802"/>
      <c r="BB84" s="790"/>
      <c r="BC84" s="803"/>
      <c r="BD84" s="804"/>
      <c r="BE84" s="805"/>
      <c r="BF84" s="803"/>
      <c r="BG84" s="806"/>
      <c r="BH84" s="806"/>
      <c r="BI84" s="807"/>
    </row>
    <row r="85" spans="1:61" x14ac:dyDescent="0.35">
      <c r="A85" s="781" t="s">
        <v>982</v>
      </c>
      <c r="B85" s="768"/>
      <c r="C85" s="768"/>
      <c r="D85" s="769"/>
      <c r="E85" s="770"/>
      <c r="F85" s="725"/>
      <c r="G85" s="726"/>
      <c r="H85" s="771"/>
      <c r="I85" s="768"/>
      <c r="J85" s="769"/>
      <c r="K85" s="769"/>
      <c r="L85" s="769"/>
      <c r="M85" s="769"/>
      <c r="N85" s="772"/>
      <c r="O85" s="773"/>
      <c r="P85" s="774"/>
      <c r="Q85" s="768"/>
      <c r="R85" s="769"/>
      <c r="S85" s="775"/>
      <c r="T85" s="776"/>
      <c r="U85" s="777"/>
      <c r="V85" s="777"/>
      <c r="W85" s="777"/>
      <c r="X85" s="57"/>
      <c r="Y85" s="795"/>
      <c r="Z85" s="770"/>
      <c r="AA85" s="796"/>
      <c r="AB85" s="769"/>
      <c r="AC85" s="770"/>
      <c r="AD85" s="796"/>
      <c r="AE85" s="769"/>
      <c r="AF85" s="769"/>
      <c r="AG85" s="769"/>
      <c r="AH85" s="769"/>
      <c r="AI85" s="769"/>
      <c r="AJ85" s="775"/>
      <c r="AK85" s="797"/>
      <c r="AL85" s="798"/>
      <c r="AM85" s="706"/>
      <c r="AN85" s="706"/>
      <c r="AO85" s="799"/>
      <c r="AP85" s="706"/>
      <c r="AQ85" s="800"/>
      <c r="AR85" s="797"/>
      <c r="AS85" s="798"/>
      <c r="AT85" s="706"/>
      <c r="AU85" s="706"/>
      <c r="AV85" s="799"/>
      <c r="AW85" s="706"/>
      <c r="AX85" s="800"/>
      <c r="AY85" s="797"/>
      <c r="AZ85" s="801"/>
      <c r="BA85" s="802"/>
      <c r="BB85" s="790"/>
      <c r="BC85" s="803"/>
      <c r="BD85" s="804"/>
      <c r="BE85" s="805"/>
      <c r="BF85" s="803"/>
      <c r="BG85" s="806"/>
      <c r="BH85" s="806"/>
      <c r="BI85" s="807"/>
    </row>
    <row r="86" spans="1:61" x14ac:dyDescent="0.35">
      <c r="A86" s="781" t="s">
        <v>983</v>
      </c>
      <c r="B86" s="768"/>
      <c r="C86" s="768"/>
      <c r="D86" s="769"/>
      <c r="E86" s="770"/>
      <c r="F86" s="725"/>
      <c r="G86" s="726"/>
      <c r="H86" s="771"/>
      <c r="I86" s="768"/>
      <c r="J86" s="769"/>
      <c r="K86" s="769"/>
      <c r="L86" s="769"/>
      <c r="M86" s="769"/>
      <c r="N86" s="772"/>
      <c r="O86" s="773"/>
      <c r="P86" s="774"/>
      <c r="Q86" s="768"/>
      <c r="R86" s="769"/>
      <c r="S86" s="775"/>
      <c r="T86" s="776"/>
      <c r="U86" s="777"/>
      <c r="V86" s="777"/>
      <c r="W86" s="777"/>
      <c r="X86" s="57"/>
      <c r="Y86" s="795"/>
      <c r="Z86" s="770"/>
      <c r="AA86" s="796"/>
      <c r="AB86" s="769"/>
      <c r="AC86" s="770"/>
      <c r="AD86" s="796"/>
      <c r="AE86" s="769"/>
      <c r="AF86" s="769"/>
      <c r="AG86" s="769"/>
      <c r="AH86" s="769"/>
      <c r="AI86" s="769"/>
      <c r="AJ86" s="775"/>
      <c r="AK86" s="797"/>
      <c r="AL86" s="798"/>
      <c r="AM86" s="706"/>
      <c r="AN86" s="706"/>
      <c r="AO86" s="799"/>
      <c r="AP86" s="706"/>
      <c r="AQ86" s="800"/>
      <c r="AR86" s="797"/>
      <c r="AS86" s="798"/>
      <c r="AT86" s="706"/>
      <c r="AU86" s="706"/>
      <c r="AV86" s="799"/>
      <c r="AW86" s="706"/>
      <c r="AX86" s="800"/>
      <c r="AY86" s="797"/>
      <c r="AZ86" s="801"/>
      <c r="BA86" s="802"/>
      <c r="BB86" s="790"/>
      <c r="BC86" s="803"/>
      <c r="BD86" s="804"/>
      <c r="BE86" s="805"/>
      <c r="BF86" s="803"/>
      <c r="BG86" s="806"/>
      <c r="BH86" s="806"/>
      <c r="BI86" s="807"/>
    </row>
    <row r="87" spans="1:61" x14ac:dyDescent="0.35">
      <c r="A87" s="781" t="s">
        <v>984</v>
      </c>
      <c r="B87" s="768"/>
      <c r="C87" s="768"/>
      <c r="D87" s="769"/>
      <c r="E87" s="770"/>
      <c r="F87" s="725"/>
      <c r="G87" s="726"/>
      <c r="H87" s="771"/>
      <c r="I87" s="768"/>
      <c r="J87" s="769"/>
      <c r="K87" s="769"/>
      <c r="L87" s="769"/>
      <c r="M87" s="769"/>
      <c r="N87" s="772"/>
      <c r="O87" s="773"/>
      <c r="P87" s="774"/>
      <c r="Q87" s="768"/>
      <c r="R87" s="769"/>
      <c r="S87" s="775"/>
      <c r="T87" s="776"/>
      <c r="U87" s="777"/>
      <c r="V87" s="777"/>
      <c r="W87" s="777"/>
      <c r="X87" s="57"/>
      <c r="Y87" s="795"/>
      <c r="Z87" s="770"/>
      <c r="AA87" s="796"/>
      <c r="AB87" s="769"/>
      <c r="AC87" s="770"/>
      <c r="AD87" s="796"/>
      <c r="AE87" s="769"/>
      <c r="AF87" s="769"/>
      <c r="AG87" s="769"/>
      <c r="AH87" s="769"/>
      <c r="AI87" s="769"/>
      <c r="AJ87" s="775"/>
      <c r="AK87" s="797"/>
      <c r="AL87" s="798"/>
      <c r="AM87" s="706"/>
      <c r="AN87" s="706"/>
      <c r="AO87" s="799"/>
      <c r="AP87" s="706"/>
      <c r="AQ87" s="800"/>
      <c r="AR87" s="797"/>
      <c r="AS87" s="798"/>
      <c r="AT87" s="706"/>
      <c r="AU87" s="706"/>
      <c r="AV87" s="799"/>
      <c r="AW87" s="706"/>
      <c r="AX87" s="800"/>
      <c r="AY87" s="797"/>
      <c r="AZ87" s="801"/>
      <c r="BA87" s="802"/>
      <c r="BB87" s="790"/>
      <c r="BC87" s="803"/>
      <c r="BD87" s="804"/>
      <c r="BE87" s="805"/>
      <c r="BF87" s="803"/>
      <c r="BG87" s="806"/>
      <c r="BH87" s="806"/>
      <c r="BI87" s="807"/>
    </row>
    <row r="88" spans="1:61" x14ac:dyDescent="0.35">
      <c r="A88" s="781" t="s">
        <v>985</v>
      </c>
      <c r="B88" s="768"/>
      <c r="C88" s="768"/>
      <c r="D88" s="769"/>
      <c r="E88" s="770"/>
      <c r="F88" s="725"/>
      <c r="G88" s="726"/>
      <c r="H88" s="771"/>
      <c r="I88" s="768"/>
      <c r="J88" s="769"/>
      <c r="K88" s="769"/>
      <c r="L88" s="769"/>
      <c r="M88" s="769"/>
      <c r="N88" s="772"/>
      <c r="O88" s="773"/>
      <c r="P88" s="774"/>
      <c r="Q88" s="768"/>
      <c r="R88" s="769"/>
      <c r="S88" s="775"/>
      <c r="T88" s="776"/>
      <c r="U88" s="777"/>
      <c r="V88" s="777"/>
      <c r="W88" s="777"/>
      <c r="X88" s="57"/>
      <c r="Y88" s="795"/>
      <c r="Z88" s="770"/>
      <c r="AA88" s="796"/>
      <c r="AB88" s="769"/>
      <c r="AC88" s="770"/>
      <c r="AD88" s="796"/>
      <c r="AE88" s="769"/>
      <c r="AF88" s="769"/>
      <c r="AG88" s="769"/>
      <c r="AH88" s="769"/>
      <c r="AI88" s="769"/>
      <c r="AJ88" s="775"/>
      <c r="AK88" s="797"/>
      <c r="AL88" s="798"/>
      <c r="AM88" s="706"/>
      <c r="AN88" s="706"/>
      <c r="AO88" s="799"/>
      <c r="AP88" s="706"/>
      <c r="AQ88" s="800"/>
      <c r="AR88" s="797"/>
      <c r="AS88" s="798"/>
      <c r="AT88" s="706"/>
      <c r="AU88" s="706"/>
      <c r="AV88" s="799"/>
      <c r="AW88" s="706"/>
      <c r="AX88" s="800"/>
      <c r="AY88" s="797"/>
      <c r="AZ88" s="801"/>
      <c r="BA88" s="802"/>
      <c r="BB88" s="790"/>
      <c r="BC88" s="803"/>
      <c r="BD88" s="804"/>
      <c r="BE88" s="805"/>
      <c r="BF88" s="803"/>
      <c r="BG88" s="806"/>
      <c r="BH88" s="806"/>
      <c r="BI88" s="807"/>
    </row>
    <row r="89" spans="1:61" x14ac:dyDescent="0.35">
      <c r="A89" s="781" t="s">
        <v>986</v>
      </c>
      <c r="B89" s="768"/>
      <c r="C89" s="768"/>
      <c r="D89" s="769"/>
      <c r="E89" s="770"/>
      <c r="F89" s="725"/>
      <c r="G89" s="726"/>
      <c r="H89" s="771"/>
      <c r="I89" s="768"/>
      <c r="J89" s="769"/>
      <c r="K89" s="769"/>
      <c r="L89" s="769"/>
      <c r="M89" s="769"/>
      <c r="N89" s="772"/>
      <c r="O89" s="773"/>
      <c r="P89" s="774"/>
      <c r="Q89" s="768"/>
      <c r="R89" s="769"/>
      <c r="S89" s="775"/>
      <c r="T89" s="776"/>
      <c r="U89" s="777"/>
      <c r="V89" s="777"/>
      <c r="W89" s="777"/>
      <c r="X89" s="57"/>
      <c r="Y89" s="795"/>
      <c r="Z89" s="770"/>
      <c r="AA89" s="796"/>
      <c r="AB89" s="769"/>
      <c r="AC89" s="770"/>
      <c r="AD89" s="796"/>
      <c r="AE89" s="769"/>
      <c r="AF89" s="769"/>
      <c r="AG89" s="769"/>
      <c r="AH89" s="769"/>
      <c r="AI89" s="769"/>
      <c r="AJ89" s="775"/>
      <c r="AK89" s="797"/>
      <c r="AL89" s="798"/>
      <c r="AM89" s="706"/>
      <c r="AN89" s="706"/>
      <c r="AO89" s="799"/>
      <c r="AP89" s="706"/>
      <c r="AQ89" s="800"/>
      <c r="AR89" s="797"/>
      <c r="AS89" s="798"/>
      <c r="AT89" s="706"/>
      <c r="AU89" s="706"/>
      <c r="AV89" s="799"/>
      <c r="AW89" s="706"/>
      <c r="AX89" s="800"/>
      <c r="AY89" s="797"/>
      <c r="AZ89" s="801"/>
      <c r="BA89" s="802"/>
      <c r="BB89" s="790"/>
      <c r="BC89" s="803"/>
      <c r="BD89" s="804"/>
      <c r="BE89" s="805"/>
      <c r="BF89" s="803"/>
      <c r="BG89" s="806"/>
      <c r="BH89" s="806"/>
      <c r="BI89" s="807"/>
    </row>
    <row r="90" spans="1:61" x14ac:dyDescent="0.35">
      <c r="A90" s="781" t="s">
        <v>987</v>
      </c>
      <c r="B90" s="768"/>
      <c r="C90" s="768"/>
      <c r="D90" s="769"/>
      <c r="E90" s="770"/>
      <c r="F90" s="725"/>
      <c r="G90" s="726"/>
      <c r="H90" s="771"/>
      <c r="I90" s="768"/>
      <c r="J90" s="769"/>
      <c r="K90" s="769"/>
      <c r="L90" s="769"/>
      <c r="M90" s="769"/>
      <c r="N90" s="772"/>
      <c r="O90" s="773"/>
      <c r="P90" s="774"/>
      <c r="Q90" s="768"/>
      <c r="R90" s="769"/>
      <c r="S90" s="775"/>
      <c r="T90" s="776"/>
      <c r="U90" s="777"/>
      <c r="V90" s="777"/>
      <c r="W90" s="777"/>
      <c r="X90" s="57"/>
      <c r="Y90" s="795"/>
      <c r="Z90" s="770"/>
      <c r="AA90" s="796"/>
      <c r="AB90" s="769"/>
      <c r="AC90" s="770"/>
      <c r="AD90" s="796"/>
      <c r="AE90" s="769"/>
      <c r="AF90" s="769"/>
      <c r="AG90" s="769"/>
      <c r="AH90" s="769"/>
      <c r="AI90" s="769"/>
      <c r="AJ90" s="775"/>
      <c r="AK90" s="797"/>
      <c r="AL90" s="798"/>
      <c r="AM90" s="706"/>
      <c r="AN90" s="706"/>
      <c r="AO90" s="799"/>
      <c r="AP90" s="706"/>
      <c r="AQ90" s="800"/>
      <c r="AR90" s="797"/>
      <c r="AS90" s="798"/>
      <c r="AT90" s="706"/>
      <c r="AU90" s="706"/>
      <c r="AV90" s="799"/>
      <c r="AW90" s="706"/>
      <c r="AX90" s="800"/>
      <c r="AY90" s="797"/>
      <c r="AZ90" s="801"/>
      <c r="BA90" s="802"/>
      <c r="BB90" s="790"/>
      <c r="BC90" s="803"/>
      <c r="BD90" s="804"/>
      <c r="BE90" s="805"/>
      <c r="BF90" s="803"/>
      <c r="BG90" s="806"/>
      <c r="BH90" s="806"/>
      <c r="BI90" s="807"/>
    </row>
    <row r="91" spans="1:61" x14ac:dyDescent="0.35">
      <c r="A91" s="781" t="s">
        <v>988</v>
      </c>
      <c r="B91" s="768"/>
      <c r="C91" s="768"/>
      <c r="D91" s="769"/>
      <c r="E91" s="770"/>
      <c r="F91" s="725"/>
      <c r="G91" s="726"/>
      <c r="H91" s="771"/>
      <c r="I91" s="768"/>
      <c r="J91" s="769"/>
      <c r="K91" s="769"/>
      <c r="L91" s="769"/>
      <c r="M91" s="769"/>
      <c r="N91" s="772"/>
      <c r="O91" s="773"/>
      <c r="P91" s="774"/>
      <c r="Q91" s="768"/>
      <c r="R91" s="769"/>
      <c r="S91" s="775"/>
      <c r="T91" s="776"/>
      <c r="U91" s="777"/>
      <c r="V91" s="777"/>
      <c r="W91" s="777"/>
      <c r="X91" s="57"/>
      <c r="Y91" s="795"/>
      <c r="Z91" s="770"/>
      <c r="AA91" s="796"/>
      <c r="AB91" s="769"/>
      <c r="AC91" s="770"/>
      <c r="AD91" s="796"/>
      <c r="AE91" s="769"/>
      <c r="AF91" s="769"/>
      <c r="AG91" s="769"/>
      <c r="AH91" s="769"/>
      <c r="AI91" s="769"/>
      <c r="AJ91" s="775"/>
      <c r="AK91" s="797"/>
      <c r="AL91" s="798"/>
      <c r="AM91" s="706"/>
      <c r="AN91" s="706"/>
      <c r="AO91" s="799"/>
      <c r="AP91" s="706"/>
      <c r="AQ91" s="800"/>
      <c r="AR91" s="797"/>
      <c r="AS91" s="798"/>
      <c r="AT91" s="706"/>
      <c r="AU91" s="706"/>
      <c r="AV91" s="799"/>
      <c r="AW91" s="706"/>
      <c r="AX91" s="800"/>
      <c r="AY91" s="797"/>
      <c r="AZ91" s="801"/>
      <c r="BA91" s="802"/>
      <c r="BB91" s="790"/>
      <c r="BC91" s="803"/>
      <c r="BD91" s="804"/>
      <c r="BE91" s="805"/>
      <c r="BF91" s="803"/>
      <c r="BG91" s="806"/>
      <c r="BH91" s="806"/>
      <c r="BI91" s="807"/>
    </row>
    <row r="92" spans="1:61" x14ac:dyDescent="0.35">
      <c r="A92" s="781" t="s">
        <v>989</v>
      </c>
      <c r="B92" s="768"/>
      <c r="C92" s="768"/>
      <c r="D92" s="769"/>
      <c r="E92" s="770"/>
      <c r="F92" s="725"/>
      <c r="G92" s="726"/>
      <c r="H92" s="771"/>
      <c r="I92" s="768"/>
      <c r="J92" s="769"/>
      <c r="K92" s="769"/>
      <c r="L92" s="769"/>
      <c r="M92" s="769"/>
      <c r="N92" s="772"/>
      <c r="O92" s="773"/>
      <c r="P92" s="774"/>
      <c r="Q92" s="768"/>
      <c r="R92" s="769"/>
      <c r="S92" s="775"/>
      <c r="T92" s="776"/>
      <c r="U92" s="777"/>
      <c r="V92" s="777"/>
      <c r="W92" s="777"/>
      <c r="X92" s="57" t="str">
        <f t="shared" si="1"/>
        <v/>
      </c>
      <c r="Y92" s="795"/>
      <c r="Z92" s="770"/>
      <c r="AA92" s="796"/>
      <c r="AB92" s="769"/>
      <c r="AC92" s="770"/>
      <c r="AD92" s="796"/>
      <c r="AE92" s="769"/>
      <c r="AF92" s="769"/>
      <c r="AG92" s="769"/>
      <c r="AH92" s="769"/>
      <c r="AI92" s="769"/>
      <c r="AJ92" s="775"/>
      <c r="AK92" s="797"/>
      <c r="AL92" s="798"/>
      <c r="AM92" s="706"/>
      <c r="AN92" s="706"/>
      <c r="AO92" s="799"/>
      <c r="AP92" s="706"/>
      <c r="AQ92" s="800"/>
      <c r="AR92" s="797"/>
      <c r="AS92" s="798"/>
      <c r="AT92" s="706"/>
      <c r="AU92" s="706"/>
      <c r="AV92" s="799"/>
      <c r="AW92" s="706"/>
      <c r="AX92" s="800"/>
      <c r="AY92" s="797"/>
      <c r="AZ92" s="801"/>
      <c r="BA92" s="802"/>
      <c r="BB92" s="790"/>
      <c r="BC92" s="803"/>
      <c r="BD92" s="804"/>
      <c r="BE92" s="805"/>
      <c r="BF92" s="803"/>
      <c r="BG92" s="806"/>
      <c r="BH92" s="806"/>
      <c r="BI92" s="807"/>
    </row>
    <row r="93" spans="1:61" x14ac:dyDescent="0.35">
      <c r="A93" s="781" t="s">
        <v>990</v>
      </c>
      <c r="B93" s="768"/>
      <c r="C93" s="768"/>
      <c r="D93" s="769"/>
      <c r="E93" s="770"/>
      <c r="F93" s="725"/>
      <c r="G93" s="726"/>
      <c r="H93" s="771"/>
      <c r="I93" s="768"/>
      <c r="J93" s="769"/>
      <c r="K93" s="769"/>
      <c r="L93" s="769"/>
      <c r="M93" s="769"/>
      <c r="N93" s="772"/>
      <c r="O93" s="773"/>
      <c r="P93" s="774"/>
      <c r="Q93" s="768"/>
      <c r="R93" s="769"/>
      <c r="S93" s="775"/>
      <c r="T93" s="776"/>
      <c r="U93" s="777"/>
      <c r="V93" s="777"/>
      <c r="W93" s="777"/>
      <c r="X93" s="57" t="str">
        <f t="shared" si="1"/>
        <v/>
      </c>
      <c r="Y93" s="795"/>
      <c r="Z93" s="770"/>
      <c r="AA93" s="796"/>
      <c r="AB93" s="769"/>
      <c r="AC93" s="770"/>
      <c r="AD93" s="796"/>
      <c r="AE93" s="769"/>
      <c r="AF93" s="769"/>
      <c r="AG93" s="769"/>
      <c r="AH93" s="769"/>
      <c r="AI93" s="769"/>
      <c r="AJ93" s="775"/>
      <c r="AK93" s="797"/>
      <c r="AL93" s="798"/>
      <c r="AM93" s="706"/>
      <c r="AN93" s="706"/>
      <c r="AO93" s="799"/>
      <c r="AP93" s="706"/>
      <c r="AQ93" s="800"/>
      <c r="AR93" s="797"/>
      <c r="AS93" s="798"/>
      <c r="AT93" s="706"/>
      <c r="AU93" s="706"/>
      <c r="AV93" s="799"/>
      <c r="AW93" s="706"/>
      <c r="AX93" s="800"/>
      <c r="AY93" s="797"/>
      <c r="AZ93" s="801"/>
      <c r="BA93" s="802"/>
      <c r="BB93" s="790"/>
      <c r="BC93" s="803"/>
      <c r="BD93" s="804"/>
      <c r="BE93" s="805"/>
      <c r="BF93" s="803"/>
      <c r="BG93" s="806"/>
      <c r="BH93" s="806"/>
      <c r="BI93" s="807"/>
    </row>
    <row r="94" spans="1:61" x14ac:dyDescent="0.35">
      <c r="A94" s="781" t="s">
        <v>991</v>
      </c>
      <c r="B94" s="768"/>
      <c r="C94" s="768"/>
      <c r="D94" s="769"/>
      <c r="E94" s="770"/>
      <c r="F94" s="725"/>
      <c r="G94" s="726"/>
      <c r="H94" s="771"/>
      <c r="I94" s="768"/>
      <c r="J94" s="769"/>
      <c r="K94" s="769"/>
      <c r="L94" s="769"/>
      <c r="M94" s="769"/>
      <c r="N94" s="772"/>
      <c r="O94" s="773"/>
      <c r="P94" s="774"/>
      <c r="Q94" s="768"/>
      <c r="R94" s="769"/>
      <c r="S94" s="775"/>
      <c r="T94" s="776"/>
      <c r="U94" s="777"/>
      <c r="V94" s="777"/>
      <c r="W94" s="777"/>
      <c r="X94" s="57" t="str">
        <f t="shared" si="1"/>
        <v/>
      </c>
      <c r="Y94" s="795"/>
      <c r="Z94" s="770"/>
      <c r="AA94" s="796"/>
      <c r="AB94" s="769"/>
      <c r="AC94" s="770"/>
      <c r="AD94" s="796"/>
      <c r="AE94" s="769"/>
      <c r="AF94" s="769"/>
      <c r="AG94" s="769"/>
      <c r="AH94" s="769"/>
      <c r="AI94" s="769"/>
      <c r="AJ94" s="775"/>
      <c r="AK94" s="797"/>
      <c r="AL94" s="798"/>
      <c r="AM94" s="706"/>
      <c r="AN94" s="706"/>
      <c r="AO94" s="799"/>
      <c r="AP94" s="706"/>
      <c r="AQ94" s="800"/>
      <c r="AR94" s="797"/>
      <c r="AS94" s="798"/>
      <c r="AT94" s="706"/>
      <c r="AU94" s="706"/>
      <c r="AV94" s="799"/>
      <c r="AW94" s="706"/>
      <c r="AX94" s="800"/>
      <c r="AY94" s="797"/>
      <c r="AZ94" s="801"/>
      <c r="BA94" s="802"/>
      <c r="BB94" s="790"/>
      <c r="BC94" s="803"/>
      <c r="BD94" s="804"/>
      <c r="BE94" s="805"/>
      <c r="BF94" s="803"/>
      <c r="BG94" s="806"/>
      <c r="BH94" s="806"/>
      <c r="BI94" s="807"/>
    </row>
    <row r="95" spans="1:61" x14ac:dyDescent="0.35">
      <c r="A95" s="781" t="s">
        <v>992</v>
      </c>
      <c r="B95" s="768"/>
      <c r="C95" s="768"/>
      <c r="D95" s="769"/>
      <c r="E95" s="770"/>
      <c r="F95" s="725"/>
      <c r="G95" s="726"/>
      <c r="H95" s="771"/>
      <c r="I95" s="768"/>
      <c r="J95" s="769"/>
      <c r="K95" s="769"/>
      <c r="L95" s="769"/>
      <c r="M95" s="769"/>
      <c r="N95" s="772"/>
      <c r="O95" s="773"/>
      <c r="P95" s="774"/>
      <c r="Q95" s="768"/>
      <c r="R95" s="769"/>
      <c r="S95" s="775"/>
      <c r="T95" s="776"/>
      <c r="U95" s="777"/>
      <c r="V95" s="777"/>
      <c r="W95" s="777"/>
      <c r="X95" s="57" t="str">
        <f t="shared" si="1"/>
        <v/>
      </c>
      <c r="Y95" s="795"/>
      <c r="Z95" s="770"/>
      <c r="AA95" s="796"/>
      <c r="AB95" s="769"/>
      <c r="AC95" s="770"/>
      <c r="AD95" s="796"/>
      <c r="AE95" s="769"/>
      <c r="AF95" s="769"/>
      <c r="AG95" s="769"/>
      <c r="AH95" s="769"/>
      <c r="AI95" s="769"/>
      <c r="AJ95" s="775"/>
      <c r="AK95" s="797"/>
      <c r="AL95" s="798"/>
      <c r="AM95" s="706"/>
      <c r="AN95" s="706"/>
      <c r="AO95" s="799"/>
      <c r="AP95" s="706"/>
      <c r="AQ95" s="800"/>
      <c r="AR95" s="797"/>
      <c r="AS95" s="798"/>
      <c r="AT95" s="706"/>
      <c r="AU95" s="706"/>
      <c r="AV95" s="799"/>
      <c r="AW95" s="706"/>
      <c r="AX95" s="800"/>
      <c r="AY95" s="797"/>
      <c r="AZ95" s="801"/>
      <c r="BA95" s="802"/>
      <c r="BB95" s="790"/>
      <c r="BC95" s="803"/>
      <c r="BD95" s="804"/>
      <c r="BE95" s="805"/>
      <c r="BF95" s="803"/>
      <c r="BG95" s="806"/>
      <c r="BH95" s="806"/>
      <c r="BI95" s="807"/>
    </row>
    <row r="96" spans="1:61" x14ac:dyDescent="0.35">
      <c r="A96" s="781" t="s">
        <v>993</v>
      </c>
      <c r="B96" s="768"/>
      <c r="C96" s="768"/>
      <c r="D96" s="769"/>
      <c r="E96" s="770"/>
      <c r="F96" s="725"/>
      <c r="G96" s="726"/>
      <c r="H96" s="771"/>
      <c r="I96" s="768"/>
      <c r="J96" s="769"/>
      <c r="K96" s="769"/>
      <c r="L96" s="769"/>
      <c r="M96" s="769"/>
      <c r="N96" s="772"/>
      <c r="O96" s="773"/>
      <c r="P96" s="774"/>
      <c r="Q96" s="768"/>
      <c r="R96" s="769"/>
      <c r="S96" s="775"/>
      <c r="T96" s="776"/>
      <c r="U96" s="777"/>
      <c r="V96" s="777"/>
      <c r="W96" s="777"/>
      <c r="X96" s="57" t="str">
        <f t="shared" si="1"/>
        <v/>
      </c>
      <c r="Y96" s="795"/>
      <c r="Z96" s="770"/>
      <c r="AA96" s="796"/>
      <c r="AB96" s="769"/>
      <c r="AC96" s="770"/>
      <c r="AD96" s="796"/>
      <c r="AE96" s="769"/>
      <c r="AF96" s="769"/>
      <c r="AG96" s="769"/>
      <c r="AH96" s="769"/>
      <c r="AI96" s="769"/>
      <c r="AJ96" s="775"/>
      <c r="AK96" s="797"/>
      <c r="AL96" s="798"/>
      <c r="AM96" s="706"/>
      <c r="AN96" s="706"/>
      <c r="AO96" s="799"/>
      <c r="AP96" s="706"/>
      <c r="AQ96" s="800"/>
      <c r="AR96" s="797"/>
      <c r="AS96" s="798"/>
      <c r="AT96" s="706"/>
      <c r="AU96" s="706"/>
      <c r="AV96" s="799"/>
      <c r="AW96" s="706"/>
      <c r="AX96" s="800"/>
      <c r="AY96" s="797"/>
      <c r="AZ96" s="801"/>
      <c r="BA96" s="802"/>
      <c r="BB96" s="790"/>
      <c r="BC96" s="803"/>
      <c r="BD96" s="804"/>
      <c r="BE96" s="805"/>
      <c r="BF96" s="803"/>
      <c r="BG96" s="806"/>
      <c r="BH96" s="806"/>
      <c r="BI96" s="807"/>
    </row>
    <row r="97" spans="1:61" x14ac:dyDescent="0.35">
      <c r="A97" s="781" t="s">
        <v>994</v>
      </c>
      <c r="B97" s="768"/>
      <c r="C97" s="768"/>
      <c r="D97" s="769"/>
      <c r="E97" s="770"/>
      <c r="F97" s="725"/>
      <c r="G97" s="726"/>
      <c r="H97" s="771"/>
      <c r="I97" s="768"/>
      <c r="J97" s="769"/>
      <c r="K97" s="769"/>
      <c r="L97" s="769"/>
      <c r="M97" s="769"/>
      <c r="N97" s="772"/>
      <c r="O97" s="773"/>
      <c r="P97" s="774"/>
      <c r="Q97" s="768"/>
      <c r="R97" s="769"/>
      <c r="S97" s="775"/>
      <c r="T97" s="776"/>
      <c r="U97" s="777"/>
      <c r="V97" s="777"/>
      <c r="W97" s="777"/>
      <c r="X97" s="57" t="str">
        <f t="shared" si="1"/>
        <v/>
      </c>
      <c r="Y97" s="795"/>
      <c r="Z97" s="770"/>
      <c r="AA97" s="796"/>
      <c r="AB97" s="769"/>
      <c r="AC97" s="770"/>
      <c r="AD97" s="796"/>
      <c r="AE97" s="769"/>
      <c r="AF97" s="769"/>
      <c r="AG97" s="769"/>
      <c r="AH97" s="769"/>
      <c r="AI97" s="769"/>
      <c r="AJ97" s="775"/>
      <c r="AK97" s="797"/>
      <c r="AL97" s="798"/>
      <c r="AM97" s="706"/>
      <c r="AN97" s="706"/>
      <c r="AO97" s="799"/>
      <c r="AP97" s="706"/>
      <c r="AQ97" s="800"/>
      <c r="AR97" s="797"/>
      <c r="AS97" s="798"/>
      <c r="AT97" s="706"/>
      <c r="AU97" s="706"/>
      <c r="AV97" s="799"/>
      <c r="AW97" s="706"/>
      <c r="AX97" s="800"/>
      <c r="AY97" s="797"/>
      <c r="AZ97" s="801"/>
      <c r="BA97" s="802"/>
      <c r="BB97" s="790"/>
      <c r="BC97" s="803"/>
      <c r="BD97" s="804"/>
      <c r="BE97" s="805"/>
      <c r="BF97" s="803"/>
      <c r="BG97" s="806"/>
      <c r="BH97" s="806"/>
      <c r="BI97" s="807"/>
    </row>
    <row r="98" spans="1:61" x14ac:dyDescent="0.35">
      <c r="A98" s="781" t="s">
        <v>995</v>
      </c>
      <c r="B98" s="768"/>
      <c r="C98" s="768"/>
      <c r="D98" s="769"/>
      <c r="E98" s="770"/>
      <c r="F98" s="725"/>
      <c r="G98" s="726"/>
      <c r="H98" s="771"/>
      <c r="I98" s="768"/>
      <c r="J98" s="769"/>
      <c r="K98" s="769"/>
      <c r="L98" s="769"/>
      <c r="M98" s="769"/>
      <c r="N98" s="772"/>
      <c r="O98" s="773"/>
      <c r="P98" s="774"/>
      <c r="Q98" s="768"/>
      <c r="R98" s="769"/>
      <c r="S98" s="775"/>
      <c r="T98" s="776"/>
      <c r="U98" s="777"/>
      <c r="V98" s="777"/>
      <c r="W98" s="777"/>
      <c r="X98" s="57" t="str">
        <f t="shared" si="1"/>
        <v/>
      </c>
      <c r="Y98" s="795"/>
      <c r="Z98" s="770"/>
      <c r="AA98" s="796"/>
      <c r="AB98" s="769"/>
      <c r="AC98" s="770"/>
      <c r="AD98" s="796"/>
      <c r="AE98" s="769"/>
      <c r="AF98" s="769"/>
      <c r="AG98" s="769"/>
      <c r="AH98" s="769"/>
      <c r="AI98" s="769"/>
      <c r="AJ98" s="775"/>
      <c r="AK98" s="797"/>
      <c r="AL98" s="798"/>
      <c r="AM98" s="706"/>
      <c r="AN98" s="706"/>
      <c r="AO98" s="799"/>
      <c r="AP98" s="706"/>
      <c r="AQ98" s="800"/>
      <c r="AR98" s="797"/>
      <c r="AS98" s="798"/>
      <c r="AT98" s="706"/>
      <c r="AU98" s="706"/>
      <c r="AV98" s="799"/>
      <c r="AW98" s="706"/>
      <c r="AX98" s="800"/>
      <c r="AY98" s="797"/>
      <c r="AZ98" s="801"/>
      <c r="BA98" s="802"/>
      <c r="BB98" s="790"/>
      <c r="BC98" s="803"/>
      <c r="BD98" s="804"/>
      <c r="BE98" s="805"/>
      <c r="BF98" s="803"/>
      <c r="BG98" s="806"/>
      <c r="BH98" s="806"/>
      <c r="BI98" s="807"/>
    </row>
    <row r="99" spans="1:61" x14ac:dyDescent="0.35">
      <c r="A99" s="781" t="s">
        <v>996</v>
      </c>
      <c r="B99" s="768"/>
      <c r="C99" s="768"/>
      <c r="D99" s="769"/>
      <c r="E99" s="770"/>
      <c r="F99" s="725"/>
      <c r="G99" s="726"/>
      <c r="H99" s="771"/>
      <c r="I99" s="768"/>
      <c r="J99" s="769"/>
      <c r="K99" s="769"/>
      <c r="L99" s="769"/>
      <c r="M99" s="769"/>
      <c r="N99" s="772"/>
      <c r="O99" s="773"/>
      <c r="P99" s="774"/>
      <c r="Q99" s="768"/>
      <c r="R99" s="769"/>
      <c r="S99" s="775"/>
      <c r="T99" s="776"/>
      <c r="U99" s="777"/>
      <c r="V99" s="777"/>
      <c r="W99" s="777"/>
      <c r="X99" s="57" t="str">
        <f t="shared" si="1"/>
        <v/>
      </c>
      <c r="Y99" s="795"/>
      <c r="Z99" s="770"/>
      <c r="AA99" s="796"/>
      <c r="AB99" s="769"/>
      <c r="AC99" s="770"/>
      <c r="AD99" s="796"/>
      <c r="AE99" s="769"/>
      <c r="AF99" s="769"/>
      <c r="AG99" s="769"/>
      <c r="AH99" s="769"/>
      <c r="AI99" s="769"/>
      <c r="AJ99" s="775"/>
      <c r="AK99" s="797"/>
      <c r="AL99" s="798"/>
      <c r="AM99" s="706"/>
      <c r="AN99" s="706"/>
      <c r="AO99" s="799"/>
      <c r="AP99" s="706"/>
      <c r="AQ99" s="800"/>
      <c r="AR99" s="797"/>
      <c r="AS99" s="798"/>
      <c r="AT99" s="706"/>
      <c r="AU99" s="706"/>
      <c r="AV99" s="799"/>
      <c r="AW99" s="706"/>
      <c r="AX99" s="800"/>
      <c r="AY99" s="797"/>
      <c r="AZ99" s="801"/>
      <c r="BA99" s="802"/>
      <c r="BB99" s="790"/>
      <c r="BC99" s="803"/>
      <c r="BD99" s="804"/>
      <c r="BE99" s="805"/>
      <c r="BF99" s="803"/>
      <c r="BG99" s="806"/>
      <c r="BH99" s="806"/>
      <c r="BI99" s="807"/>
    </row>
    <row r="100" spans="1:61" x14ac:dyDescent="0.35">
      <c r="A100" s="781" t="s">
        <v>997</v>
      </c>
      <c r="B100" s="768"/>
      <c r="C100" s="768"/>
      <c r="D100" s="769"/>
      <c r="E100" s="770"/>
      <c r="F100" s="725"/>
      <c r="G100" s="726"/>
      <c r="H100" s="771"/>
      <c r="I100" s="768"/>
      <c r="J100" s="769"/>
      <c r="K100" s="769"/>
      <c r="L100" s="769"/>
      <c r="M100" s="769"/>
      <c r="N100" s="772"/>
      <c r="O100" s="773"/>
      <c r="P100" s="774"/>
      <c r="Q100" s="768"/>
      <c r="R100" s="769"/>
      <c r="S100" s="775"/>
      <c r="T100" s="776"/>
      <c r="U100" s="777"/>
      <c r="V100" s="777"/>
      <c r="W100" s="777"/>
      <c r="X100" s="57" t="str">
        <f t="shared" si="1"/>
        <v/>
      </c>
      <c r="Y100" s="795"/>
      <c r="Z100" s="770"/>
      <c r="AA100" s="796"/>
      <c r="AB100" s="769"/>
      <c r="AC100" s="770"/>
      <c r="AD100" s="796"/>
      <c r="AE100" s="769"/>
      <c r="AF100" s="769"/>
      <c r="AG100" s="769"/>
      <c r="AH100" s="769"/>
      <c r="AI100" s="769"/>
      <c r="AJ100" s="775"/>
      <c r="AK100" s="797"/>
      <c r="AL100" s="798"/>
      <c r="AM100" s="706"/>
      <c r="AN100" s="706"/>
      <c r="AO100" s="799"/>
      <c r="AP100" s="706"/>
      <c r="AQ100" s="800"/>
      <c r="AR100" s="797"/>
      <c r="AS100" s="798"/>
      <c r="AT100" s="706"/>
      <c r="AU100" s="706"/>
      <c r="AV100" s="799"/>
      <c r="AW100" s="706"/>
      <c r="AX100" s="800"/>
      <c r="AY100" s="797"/>
      <c r="AZ100" s="801"/>
      <c r="BA100" s="802"/>
      <c r="BB100" s="790"/>
      <c r="BC100" s="803"/>
      <c r="BD100" s="804"/>
      <c r="BE100" s="805"/>
      <c r="BF100" s="803"/>
      <c r="BG100" s="806"/>
      <c r="BH100" s="806"/>
      <c r="BI100" s="807"/>
    </row>
    <row r="101" spans="1:61" x14ac:dyDescent="0.35">
      <c r="A101" s="781" t="s">
        <v>998</v>
      </c>
      <c r="B101" s="768"/>
      <c r="C101" s="768"/>
      <c r="D101" s="769"/>
      <c r="E101" s="770"/>
      <c r="F101" s="725"/>
      <c r="G101" s="726"/>
      <c r="H101" s="771"/>
      <c r="I101" s="768"/>
      <c r="J101" s="769"/>
      <c r="K101" s="769"/>
      <c r="L101" s="769"/>
      <c r="M101" s="769"/>
      <c r="N101" s="772"/>
      <c r="O101" s="773"/>
      <c r="P101" s="774"/>
      <c r="Q101" s="768"/>
      <c r="R101" s="769"/>
      <c r="S101" s="775"/>
      <c r="T101" s="776"/>
      <c r="U101" s="777"/>
      <c r="V101" s="777"/>
      <c r="W101" s="777"/>
      <c r="X101" s="57" t="str">
        <f t="shared" si="1"/>
        <v/>
      </c>
      <c r="Y101" s="795"/>
      <c r="Z101" s="770"/>
      <c r="AA101" s="796"/>
      <c r="AB101" s="769"/>
      <c r="AC101" s="770"/>
      <c r="AD101" s="796"/>
      <c r="AE101" s="769"/>
      <c r="AF101" s="769"/>
      <c r="AG101" s="769"/>
      <c r="AH101" s="769"/>
      <c r="AI101" s="769"/>
      <c r="AJ101" s="775"/>
      <c r="AK101" s="797"/>
      <c r="AL101" s="798"/>
      <c r="AM101" s="706"/>
      <c r="AN101" s="706"/>
      <c r="AO101" s="799"/>
      <c r="AP101" s="706"/>
      <c r="AQ101" s="800"/>
      <c r="AR101" s="797"/>
      <c r="AS101" s="798"/>
      <c r="AT101" s="706"/>
      <c r="AU101" s="706"/>
      <c r="AV101" s="799"/>
      <c r="AW101" s="706"/>
      <c r="AX101" s="800"/>
      <c r="AY101" s="797"/>
      <c r="AZ101" s="801"/>
      <c r="BA101" s="802"/>
      <c r="BB101" s="790"/>
      <c r="BC101" s="803"/>
      <c r="BD101" s="804"/>
      <c r="BE101" s="805"/>
      <c r="BF101" s="803"/>
      <c r="BG101" s="806"/>
      <c r="BH101" s="806"/>
      <c r="BI101" s="807"/>
    </row>
    <row r="102" spans="1:61" x14ac:dyDescent="0.35">
      <c r="A102" s="781" t="s">
        <v>999</v>
      </c>
      <c r="B102" s="768"/>
      <c r="C102" s="768"/>
      <c r="D102" s="769"/>
      <c r="E102" s="770"/>
      <c r="F102" s="725"/>
      <c r="G102" s="726"/>
      <c r="H102" s="771"/>
      <c r="I102" s="768"/>
      <c r="J102" s="769"/>
      <c r="K102" s="769"/>
      <c r="L102" s="769"/>
      <c r="M102" s="769"/>
      <c r="N102" s="772"/>
      <c r="O102" s="773"/>
      <c r="P102" s="774"/>
      <c r="Q102" s="768"/>
      <c r="R102" s="769"/>
      <c r="S102" s="775"/>
      <c r="T102" s="776"/>
      <c r="U102" s="777"/>
      <c r="V102" s="777"/>
      <c r="W102" s="777"/>
      <c r="X102" s="57"/>
      <c r="Y102" s="795"/>
      <c r="Z102" s="770"/>
      <c r="AA102" s="796"/>
      <c r="AB102" s="769"/>
      <c r="AC102" s="770"/>
      <c r="AD102" s="796"/>
      <c r="AE102" s="769"/>
      <c r="AF102" s="769"/>
      <c r="AG102" s="769"/>
      <c r="AH102" s="769"/>
      <c r="AI102" s="769"/>
      <c r="AJ102" s="775"/>
      <c r="AK102" s="797"/>
      <c r="AL102" s="798"/>
      <c r="AM102" s="706"/>
      <c r="AN102" s="706"/>
      <c r="AO102" s="799"/>
      <c r="AP102" s="706"/>
      <c r="AQ102" s="800"/>
      <c r="AR102" s="797"/>
      <c r="AS102" s="798"/>
      <c r="AT102" s="706"/>
      <c r="AU102" s="706"/>
      <c r="AV102" s="799"/>
      <c r="AW102" s="706"/>
      <c r="AX102" s="800"/>
      <c r="AY102" s="797"/>
      <c r="AZ102" s="801"/>
      <c r="BA102" s="802"/>
      <c r="BB102" s="790"/>
      <c r="BC102" s="803"/>
      <c r="BD102" s="804"/>
      <c r="BE102" s="805"/>
      <c r="BF102" s="803"/>
      <c r="BG102" s="806"/>
      <c r="BH102" s="806"/>
      <c r="BI102" s="807"/>
    </row>
    <row r="103" spans="1:61" x14ac:dyDescent="0.35">
      <c r="A103" s="781" t="s">
        <v>1000</v>
      </c>
      <c r="B103" s="768"/>
      <c r="C103" s="768"/>
      <c r="D103" s="769"/>
      <c r="E103" s="770"/>
      <c r="F103" s="725"/>
      <c r="G103" s="726"/>
      <c r="H103" s="771"/>
      <c r="I103" s="768"/>
      <c r="J103" s="769"/>
      <c r="K103" s="769"/>
      <c r="L103" s="769"/>
      <c r="M103" s="769"/>
      <c r="N103" s="772"/>
      <c r="O103" s="773"/>
      <c r="P103" s="774"/>
      <c r="Q103" s="768"/>
      <c r="R103" s="769"/>
      <c r="S103" s="775"/>
      <c r="T103" s="776"/>
      <c r="U103" s="777"/>
      <c r="V103" s="777"/>
      <c r="W103" s="777"/>
      <c r="X103" s="57"/>
      <c r="Y103" s="795"/>
      <c r="Z103" s="770"/>
      <c r="AA103" s="796"/>
      <c r="AB103" s="769"/>
      <c r="AC103" s="770"/>
      <c r="AD103" s="796"/>
      <c r="AE103" s="769"/>
      <c r="AF103" s="769"/>
      <c r="AG103" s="769"/>
      <c r="AH103" s="769"/>
      <c r="AI103" s="769"/>
      <c r="AJ103" s="775"/>
      <c r="AK103" s="797"/>
      <c r="AL103" s="798"/>
      <c r="AM103" s="706"/>
      <c r="AN103" s="706"/>
      <c r="AO103" s="799"/>
      <c r="AP103" s="706"/>
      <c r="AQ103" s="800"/>
      <c r="AR103" s="797"/>
      <c r="AS103" s="798"/>
      <c r="AT103" s="706"/>
      <c r="AU103" s="706"/>
      <c r="AV103" s="799"/>
      <c r="AW103" s="706"/>
      <c r="AX103" s="800"/>
      <c r="AY103" s="797"/>
      <c r="AZ103" s="801"/>
      <c r="BA103" s="802"/>
      <c r="BB103" s="790"/>
      <c r="BC103" s="803"/>
      <c r="BD103" s="804"/>
      <c r="BE103" s="805"/>
      <c r="BF103" s="803"/>
      <c r="BG103" s="806"/>
      <c r="BH103" s="806"/>
      <c r="BI103" s="807"/>
    </row>
    <row r="104" spans="1:61" x14ac:dyDescent="0.35">
      <c r="A104" s="781" t="s">
        <v>1001</v>
      </c>
      <c r="B104" s="768"/>
      <c r="C104" s="768"/>
      <c r="D104" s="769"/>
      <c r="E104" s="770"/>
      <c r="F104" s="725"/>
      <c r="G104" s="726"/>
      <c r="H104" s="771"/>
      <c r="I104" s="768"/>
      <c r="J104" s="769"/>
      <c r="K104" s="769"/>
      <c r="L104" s="769"/>
      <c r="M104" s="769"/>
      <c r="N104" s="772"/>
      <c r="O104" s="773"/>
      <c r="P104" s="774"/>
      <c r="Q104" s="768"/>
      <c r="R104" s="769"/>
      <c r="S104" s="775"/>
      <c r="T104" s="776"/>
      <c r="U104" s="777"/>
      <c r="V104" s="777"/>
      <c r="W104" s="777"/>
      <c r="X104" s="57"/>
      <c r="Y104" s="795"/>
      <c r="Z104" s="770"/>
      <c r="AA104" s="796"/>
      <c r="AB104" s="769"/>
      <c r="AC104" s="770"/>
      <c r="AD104" s="796"/>
      <c r="AE104" s="769"/>
      <c r="AF104" s="769"/>
      <c r="AG104" s="769"/>
      <c r="AH104" s="769"/>
      <c r="AI104" s="769"/>
      <c r="AJ104" s="775"/>
      <c r="AK104" s="797"/>
      <c r="AL104" s="798"/>
      <c r="AM104" s="706"/>
      <c r="AN104" s="706"/>
      <c r="AO104" s="799"/>
      <c r="AP104" s="706"/>
      <c r="AQ104" s="800"/>
      <c r="AR104" s="797"/>
      <c r="AS104" s="798"/>
      <c r="AT104" s="706"/>
      <c r="AU104" s="706"/>
      <c r="AV104" s="799"/>
      <c r="AW104" s="706"/>
      <c r="AX104" s="800"/>
      <c r="AY104" s="797"/>
      <c r="AZ104" s="801"/>
      <c r="BA104" s="802"/>
      <c r="BB104" s="790"/>
      <c r="BC104" s="803"/>
      <c r="BD104" s="804"/>
      <c r="BE104" s="805"/>
      <c r="BF104" s="803"/>
      <c r="BG104" s="806"/>
      <c r="BH104" s="806"/>
      <c r="BI104" s="807"/>
    </row>
    <row r="105" spans="1:61" x14ac:dyDescent="0.35">
      <c r="A105" s="781" t="s">
        <v>1002</v>
      </c>
      <c r="B105" s="768"/>
      <c r="C105" s="768"/>
      <c r="D105" s="769"/>
      <c r="E105" s="770"/>
      <c r="F105" s="725"/>
      <c r="G105" s="726"/>
      <c r="H105" s="771"/>
      <c r="I105" s="768"/>
      <c r="J105" s="769"/>
      <c r="K105" s="769"/>
      <c r="L105" s="769"/>
      <c r="M105" s="769"/>
      <c r="N105" s="772"/>
      <c r="O105" s="773"/>
      <c r="P105" s="774"/>
      <c r="Q105" s="768"/>
      <c r="R105" s="769"/>
      <c r="S105" s="775"/>
      <c r="T105" s="776"/>
      <c r="U105" s="777"/>
      <c r="V105" s="777"/>
      <c r="W105" s="777"/>
      <c r="X105" s="57"/>
      <c r="Y105" s="795"/>
      <c r="Z105" s="770"/>
      <c r="AA105" s="796"/>
      <c r="AB105" s="769"/>
      <c r="AC105" s="770"/>
      <c r="AD105" s="796"/>
      <c r="AE105" s="769"/>
      <c r="AF105" s="769"/>
      <c r="AG105" s="769"/>
      <c r="AH105" s="769"/>
      <c r="AI105" s="769"/>
      <c r="AJ105" s="775"/>
      <c r="AK105" s="797"/>
      <c r="AL105" s="798"/>
      <c r="AM105" s="706"/>
      <c r="AN105" s="706"/>
      <c r="AO105" s="799"/>
      <c r="AP105" s="706"/>
      <c r="AQ105" s="800"/>
      <c r="AR105" s="797"/>
      <c r="AS105" s="798"/>
      <c r="AT105" s="706"/>
      <c r="AU105" s="706"/>
      <c r="AV105" s="799"/>
      <c r="AW105" s="706"/>
      <c r="AX105" s="800"/>
      <c r="AY105" s="797"/>
      <c r="AZ105" s="801"/>
      <c r="BA105" s="802"/>
      <c r="BB105" s="790"/>
      <c r="BC105" s="803"/>
      <c r="BD105" s="804"/>
      <c r="BE105" s="805"/>
      <c r="BF105" s="803"/>
      <c r="BG105" s="806"/>
      <c r="BH105" s="806"/>
      <c r="BI105" s="807"/>
    </row>
    <row r="106" spans="1:61" x14ac:dyDescent="0.35">
      <c r="A106" s="781" t="s">
        <v>1003</v>
      </c>
      <c r="B106" s="768"/>
      <c r="C106" s="768"/>
      <c r="D106" s="769"/>
      <c r="E106" s="770"/>
      <c r="F106" s="725"/>
      <c r="G106" s="726"/>
      <c r="H106" s="771"/>
      <c r="I106" s="768"/>
      <c r="J106" s="769"/>
      <c r="K106" s="769"/>
      <c r="L106" s="769"/>
      <c r="M106" s="769"/>
      <c r="N106" s="772"/>
      <c r="O106" s="773"/>
      <c r="P106" s="774"/>
      <c r="Q106" s="768"/>
      <c r="R106" s="769"/>
      <c r="S106" s="775"/>
      <c r="T106" s="776"/>
      <c r="U106" s="777"/>
      <c r="V106" s="777"/>
      <c r="W106" s="777"/>
      <c r="X106" s="57"/>
      <c r="Y106" s="795"/>
      <c r="Z106" s="770"/>
      <c r="AA106" s="796"/>
      <c r="AB106" s="769"/>
      <c r="AC106" s="770"/>
      <c r="AD106" s="796"/>
      <c r="AE106" s="769"/>
      <c r="AF106" s="769"/>
      <c r="AG106" s="769"/>
      <c r="AH106" s="769"/>
      <c r="AI106" s="769"/>
      <c r="AJ106" s="775"/>
      <c r="AK106" s="797"/>
      <c r="AL106" s="798"/>
      <c r="AM106" s="706"/>
      <c r="AN106" s="706"/>
      <c r="AO106" s="799"/>
      <c r="AP106" s="706"/>
      <c r="AQ106" s="800"/>
      <c r="AR106" s="797"/>
      <c r="AS106" s="798"/>
      <c r="AT106" s="706"/>
      <c r="AU106" s="706"/>
      <c r="AV106" s="799"/>
      <c r="AW106" s="706"/>
      <c r="AX106" s="800"/>
      <c r="AY106" s="797"/>
      <c r="AZ106" s="801"/>
      <c r="BA106" s="802"/>
      <c r="BB106" s="790"/>
      <c r="BC106" s="803"/>
      <c r="BD106" s="804"/>
      <c r="BE106" s="805"/>
      <c r="BF106" s="803"/>
      <c r="BG106" s="806"/>
      <c r="BH106" s="806"/>
      <c r="BI106" s="807"/>
    </row>
    <row r="107" spans="1:61" x14ac:dyDescent="0.35">
      <c r="A107" s="781" t="s">
        <v>1004</v>
      </c>
      <c r="B107" s="768"/>
      <c r="C107" s="768"/>
      <c r="D107" s="769"/>
      <c r="E107" s="770"/>
      <c r="F107" s="725"/>
      <c r="G107" s="726"/>
      <c r="H107" s="771"/>
      <c r="I107" s="768"/>
      <c r="J107" s="769"/>
      <c r="K107" s="769"/>
      <c r="L107" s="769"/>
      <c r="M107" s="769"/>
      <c r="N107" s="772"/>
      <c r="O107" s="773"/>
      <c r="P107" s="774"/>
      <c r="Q107" s="768"/>
      <c r="R107" s="769"/>
      <c r="S107" s="775"/>
      <c r="T107" s="776"/>
      <c r="U107" s="777"/>
      <c r="V107" s="777"/>
      <c r="W107" s="777"/>
      <c r="X107" s="57"/>
      <c r="Y107" s="795"/>
      <c r="Z107" s="770"/>
      <c r="AA107" s="796"/>
      <c r="AB107" s="769"/>
      <c r="AC107" s="770"/>
      <c r="AD107" s="796"/>
      <c r="AE107" s="769"/>
      <c r="AF107" s="769"/>
      <c r="AG107" s="769"/>
      <c r="AH107" s="769"/>
      <c r="AI107" s="769"/>
      <c r="AJ107" s="775"/>
      <c r="AK107" s="797"/>
      <c r="AL107" s="798"/>
      <c r="AM107" s="706"/>
      <c r="AN107" s="706"/>
      <c r="AO107" s="799"/>
      <c r="AP107" s="706"/>
      <c r="AQ107" s="800"/>
      <c r="AR107" s="797"/>
      <c r="AS107" s="798"/>
      <c r="AT107" s="706"/>
      <c r="AU107" s="706"/>
      <c r="AV107" s="799"/>
      <c r="AW107" s="706"/>
      <c r="AX107" s="800"/>
      <c r="AY107" s="797"/>
      <c r="AZ107" s="801"/>
      <c r="BA107" s="802"/>
      <c r="BB107" s="790"/>
      <c r="BC107" s="803"/>
      <c r="BD107" s="804"/>
      <c r="BE107" s="805"/>
      <c r="BF107" s="803"/>
      <c r="BG107" s="806"/>
      <c r="BH107" s="806"/>
      <c r="BI107" s="807"/>
    </row>
    <row r="108" spans="1:61" x14ac:dyDescent="0.35">
      <c r="A108" s="781" t="s">
        <v>1005</v>
      </c>
      <c r="B108" s="768"/>
      <c r="C108" s="768"/>
      <c r="D108" s="769"/>
      <c r="E108" s="770"/>
      <c r="F108" s="725"/>
      <c r="G108" s="726"/>
      <c r="H108" s="771"/>
      <c r="I108" s="768"/>
      <c r="J108" s="769"/>
      <c r="K108" s="769"/>
      <c r="L108" s="769"/>
      <c r="M108" s="769"/>
      <c r="N108" s="772"/>
      <c r="O108" s="773"/>
      <c r="P108" s="774"/>
      <c r="Q108" s="768"/>
      <c r="R108" s="769"/>
      <c r="S108" s="775"/>
      <c r="T108" s="776"/>
      <c r="U108" s="777"/>
      <c r="V108" s="777"/>
      <c r="W108" s="777"/>
      <c r="X108" s="57"/>
      <c r="Y108" s="795"/>
      <c r="Z108" s="770"/>
      <c r="AA108" s="796"/>
      <c r="AB108" s="769"/>
      <c r="AC108" s="770"/>
      <c r="AD108" s="796"/>
      <c r="AE108" s="769"/>
      <c r="AF108" s="769"/>
      <c r="AG108" s="769"/>
      <c r="AH108" s="769"/>
      <c r="AI108" s="769"/>
      <c r="AJ108" s="775"/>
      <c r="AK108" s="797"/>
      <c r="AL108" s="798"/>
      <c r="AM108" s="706"/>
      <c r="AN108" s="706"/>
      <c r="AO108" s="799"/>
      <c r="AP108" s="706"/>
      <c r="AQ108" s="800"/>
      <c r="AR108" s="797"/>
      <c r="AS108" s="798"/>
      <c r="AT108" s="706"/>
      <c r="AU108" s="706"/>
      <c r="AV108" s="799"/>
      <c r="AW108" s="706"/>
      <c r="AX108" s="800"/>
      <c r="AY108" s="797"/>
      <c r="AZ108" s="801"/>
      <c r="BA108" s="802"/>
      <c r="BB108" s="790"/>
      <c r="BC108" s="803"/>
      <c r="BD108" s="804"/>
      <c r="BE108" s="805"/>
      <c r="BF108" s="803"/>
      <c r="BG108" s="806"/>
      <c r="BH108" s="806"/>
      <c r="BI108" s="807"/>
    </row>
    <row r="109" spans="1:61" x14ac:dyDescent="0.35">
      <c r="A109" s="781" t="s">
        <v>1006</v>
      </c>
      <c r="B109" s="768"/>
      <c r="C109" s="768"/>
      <c r="D109" s="769"/>
      <c r="E109" s="770"/>
      <c r="F109" s="725"/>
      <c r="G109" s="726"/>
      <c r="H109" s="771"/>
      <c r="I109" s="768"/>
      <c r="J109" s="769"/>
      <c r="K109" s="769"/>
      <c r="L109" s="769"/>
      <c r="M109" s="769"/>
      <c r="N109" s="772"/>
      <c r="O109" s="773"/>
      <c r="P109" s="774"/>
      <c r="Q109" s="768"/>
      <c r="R109" s="769"/>
      <c r="S109" s="775"/>
      <c r="T109" s="776"/>
      <c r="U109" s="777"/>
      <c r="V109" s="777"/>
      <c r="W109" s="777"/>
      <c r="X109" s="57"/>
      <c r="Y109" s="795"/>
      <c r="Z109" s="770"/>
      <c r="AA109" s="796"/>
      <c r="AB109" s="769"/>
      <c r="AC109" s="770"/>
      <c r="AD109" s="796"/>
      <c r="AE109" s="769"/>
      <c r="AF109" s="769"/>
      <c r="AG109" s="769"/>
      <c r="AH109" s="769"/>
      <c r="AI109" s="769"/>
      <c r="AJ109" s="775"/>
      <c r="AK109" s="797"/>
      <c r="AL109" s="798"/>
      <c r="AM109" s="706"/>
      <c r="AN109" s="706"/>
      <c r="AO109" s="799"/>
      <c r="AP109" s="706"/>
      <c r="AQ109" s="800"/>
      <c r="AR109" s="797"/>
      <c r="AS109" s="798"/>
      <c r="AT109" s="706"/>
      <c r="AU109" s="706"/>
      <c r="AV109" s="799"/>
      <c r="AW109" s="706"/>
      <c r="AX109" s="800"/>
      <c r="AY109" s="797"/>
      <c r="AZ109" s="801"/>
      <c r="BA109" s="802"/>
      <c r="BB109" s="790"/>
      <c r="BC109" s="803"/>
      <c r="BD109" s="804"/>
      <c r="BE109" s="805"/>
      <c r="BF109" s="803"/>
      <c r="BG109" s="806"/>
      <c r="BH109" s="806"/>
      <c r="BI109" s="807"/>
    </row>
    <row r="110" spans="1:61" x14ac:dyDescent="0.35">
      <c r="A110" s="781" t="s">
        <v>1007</v>
      </c>
      <c r="B110" s="768"/>
      <c r="C110" s="768"/>
      <c r="D110" s="769"/>
      <c r="E110" s="770"/>
      <c r="F110" s="725"/>
      <c r="G110" s="726"/>
      <c r="H110" s="771"/>
      <c r="I110" s="768"/>
      <c r="J110" s="769"/>
      <c r="K110" s="769"/>
      <c r="L110" s="769"/>
      <c r="M110" s="769"/>
      <c r="N110" s="772"/>
      <c r="O110" s="773"/>
      <c r="P110" s="774"/>
      <c r="Q110" s="768"/>
      <c r="R110" s="769"/>
      <c r="S110" s="775"/>
      <c r="T110" s="776"/>
      <c r="U110" s="777"/>
      <c r="V110" s="777"/>
      <c r="W110" s="777"/>
      <c r="X110" s="57"/>
      <c r="Y110" s="795"/>
      <c r="Z110" s="770"/>
      <c r="AA110" s="796"/>
      <c r="AB110" s="769"/>
      <c r="AC110" s="770"/>
      <c r="AD110" s="796"/>
      <c r="AE110" s="769"/>
      <c r="AF110" s="769"/>
      <c r="AG110" s="769"/>
      <c r="AH110" s="769"/>
      <c r="AI110" s="769"/>
      <c r="AJ110" s="775"/>
      <c r="AK110" s="797"/>
      <c r="AL110" s="798"/>
      <c r="AM110" s="706"/>
      <c r="AN110" s="706"/>
      <c r="AO110" s="799"/>
      <c r="AP110" s="706"/>
      <c r="AQ110" s="800"/>
      <c r="AR110" s="797"/>
      <c r="AS110" s="798"/>
      <c r="AT110" s="706"/>
      <c r="AU110" s="706"/>
      <c r="AV110" s="799"/>
      <c r="AW110" s="706"/>
      <c r="AX110" s="800"/>
      <c r="AY110" s="797"/>
      <c r="AZ110" s="801"/>
      <c r="BA110" s="802"/>
      <c r="BB110" s="790"/>
      <c r="BC110" s="803"/>
      <c r="BD110" s="804"/>
      <c r="BE110" s="805"/>
      <c r="BF110" s="803"/>
      <c r="BG110" s="806"/>
      <c r="BH110" s="806"/>
      <c r="BI110" s="807"/>
    </row>
    <row r="111" spans="1:61" x14ac:dyDescent="0.35">
      <c r="A111" s="781" t="s">
        <v>1008</v>
      </c>
      <c r="B111" s="768"/>
      <c r="C111" s="768"/>
      <c r="D111" s="769"/>
      <c r="E111" s="770"/>
      <c r="F111" s="725"/>
      <c r="G111" s="726"/>
      <c r="H111" s="771"/>
      <c r="I111" s="768"/>
      <c r="J111" s="769"/>
      <c r="K111" s="769"/>
      <c r="L111" s="769"/>
      <c r="M111" s="769"/>
      <c r="N111" s="772"/>
      <c r="O111" s="773"/>
      <c r="P111" s="774"/>
      <c r="Q111" s="768"/>
      <c r="R111" s="769"/>
      <c r="S111" s="775"/>
      <c r="T111" s="776"/>
      <c r="U111" s="777"/>
      <c r="V111" s="777"/>
      <c r="W111" s="777"/>
      <c r="X111" s="57"/>
      <c r="Y111" s="795"/>
      <c r="Z111" s="770"/>
      <c r="AA111" s="796"/>
      <c r="AB111" s="769"/>
      <c r="AC111" s="770"/>
      <c r="AD111" s="796"/>
      <c r="AE111" s="769"/>
      <c r="AF111" s="769"/>
      <c r="AG111" s="769"/>
      <c r="AH111" s="769"/>
      <c r="AI111" s="769"/>
      <c r="AJ111" s="775"/>
      <c r="AK111" s="797"/>
      <c r="AL111" s="798"/>
      <c r="AM111" s="706"/>
      <c r="AN111" s="706"/>
      <c r="AO111" s="799"/>
      <c r="AP111" s="706"/>
      <c r="AQ111" s="800"/>
      <c r="AR111" s="797"/>
      <c r="AS111" s="798"/>
      <c r="AT111" s="706"/>
      <c r="AU111" s="706"/>
      <c r="AV111" s="799"/>
      <c r="AW111" s="706"/>
      <c r="AX111" s="800"/>
      <c r="AY111" s="797"/>
      <c r="AZ111" s="801"/>
      <c r="BA111" s="802"/>
      <c r="BB111" s="790"/>
      <c r="BC111" s="803"/>
      <c r="BD111" s="804"/>
      <c r="BE111" s="805"/>
      <c r="BF111" s="803"/>
      <c r="BG111" s="806"/>
      <c r="BH111" s="806"/>
      <c r="BI111" s="807"/>
    </row>
    <row r="112" spans="1:61" hidden="1" outlineLevel="1" x14ac:dyDescent="0.35">
      <c r="A112" s="781" t="s">
        <v>1009</v>
      </c>
      <c r="B112" s="768"/>
      <c r="C112" s="768"/>
      <c r="D112" s="769"/>
      <c r="E112" s="770"/>
      <c r="F112" s="725"/>
      <c r="G112" s="726"/>
      <c r="H112" s="771"/>
      <c r="I112" s="768"/>
      <c r="J112" s="769"/>
      <c r="K112" s="769"/>
      <c r="L112" s="769"/>
      <c r="M112" s="769"/>
      <c r="N112" s="772"/>
      <c r="O112" s="773"/>
      <c r="P112" s="774"/>
      <c r="Q112" s="768"/>
      <c r="R112" s="769"/>
      <c r="S112" s="775"/>
      <c r="T112" s="776"/>
      <c r="U112" s="777"/>
      <c r="V112" s="777"/>
      <c r="W112" s="777"/>
      <c r="X112" s="57"/>
      <c r="Y112" s="795"/>
      <c r="Z112" s="770"/>
      <c r="AA112" s="796"/>
      <c r="AB112" s="769"/>
      <c r="AC112" s="770"/>
      <c r="AD112" s="796"/>
      <c r="AE112" s="769"/>
      <c r="AF112" s="769"/>
      <c r="AG112" s="769"/>
      <c r="AH112" s="769"/>
      <c r="AI112" s="769"/>
      <c r="AJ112" s="775"/>
      <c r="AK112" s="797"/>
      <c r="AL112" s="798"/>
      <c r="AM112" s="706"/>
      <c r="AN112" s="706"/>
      <c r="AO112" s="799"/>
      <c r="AP112" s="706"/>
      <c r="AQ112" s="800"/>
      <c r="AR112" s="797"/>
      <c r="AS112" s="798"/>
      <c r="AT112" s="706"/>
      <c r="AU112" s="706"/>
      <c r="AV112" s="799"/>
      <c r="AW112" s="706"/>
      <c r="AX112" s="800"/>
      <c r="AY112" s="797"/>
      <c r="AZ112" s="801"/>
      <c r="BA112" s="802"/>
      <c r="BB112" s="808"/>
      <c r="BC112" s="803"/>
      <c r="BD112" s="804"/>
      <c r="BE112" s="809"/>
      <c r="BF112" s="803"/>
      <c r="BG112" s="806"/>
      <c r="BH112" s="806"/>
      <c r="BI112" s="807"/>
    </row>
    <row r="113" spans="1:61" hidden="1" outlineLevel="1" x14ac:dyDescent="0.35">
      <c r="A113" s="781" t="s">
        <v>1010</v>
      </c>
      <c r="B113" s="768"/>
      <c r="C113" s="768"/>
      <c r="D113" s="769"/>
      <c r="E113" s="770"/>
      <c r="F113" s="725"/>
      <c r="G113" s="726"/>
      <c r="H113" s="771"/>
      <c r="I113" s="768"/>
      <c r="J113" s="769"/>
      <c r="K113" s="769"/>
      <c r="L113" s="769"/>
      <c r="M113" s="769"/>
      <c r="N113" s="772"/>
      <c r="O113" s="773"/>
      <c r="P113" s="774"/>
      <c r="Q113" s="768"/>
      <c r="R113" s="769"/>
      <c r="S113" s="775"/>
      <c r="T113" s="776"/>
      <c r="U113" s="777"/>
      <c r="V113" s="777"/>
      <c r="W113" s="777"/>
      <c r="X113" s="57"/>
      <c r="Y113" s="795"/>
      <c r="Z113" s="770"/>
      <c r="AA113" s="796"/>
      <c r="AB113" s="769"/>
      <c r="AC113" s="770"/>
      <c r="AD113" s="796"/>
      <c r="AE113" s="769"/>
      <c r="AF113" s="769"/>
      <c r="AG113" s="769"/>
      <c r="AH113" s="769"/>
      <c r="AI113" s="769"/>
      <c r="AJ113" s="775"/>
      <c r="AK113" s="797"/>
      <c r="AL113" s="798"/>
      <c r="AM113" s="706"/>
      <c r="AN113" s="706"/>
      <c r="AO113" s="799"/>
      <c r="AP113" s="706"/>
      <c r="AQ113" s="800"/>
      <c r="AR113" s="797"/>
      <c r="AS113" s="798"/>
      <c r="AT113" s="706"/>
      <c r="AU113" s="706"/>
      <c r="AV113" s="799"/>
      <c r="AW113" s="706"/>
      <c r="AX113" s="800"/>
      <c r="AY113" s="797"/>
      <c r="AZ113" s="801"/>
      <c r="BA113" s="802"/>
      <c r="BB113" s="808"/>
      <c r="BC113" s="803"/>
      <c r="BD113" s="804"/>
      <c r="BE113" s="809"/>
      <c r="BF113" s="803"/>
      <c r="BG113" s="806"/>
      <c r="BH113" s="806"/>
      <c r="BI113" s="807"/>
    </row>
    <row r="114" spans="1:61" hidden="1" outlineLevel="1" x14ac:dyDescent="0.35">
      <c r="A114" s="781" t="s">
        <v>1011</v>
      </c>
      <c r="B114" s="768"/>
      <c r="C114" s="768"/>
      <c r="D114" s="769"/>
      <c r="E114" s="770"/>
      <c r="F114" s="725"/>
      <c r="G114" s="726"/>
      <c r="H114" s="771"/>
      <c r="I114" s="768"/>
      <c r="J114" s="769"/>
      <c r="K114" s="769"/>
      <c r="L114" s="769"/>
      <c r="M114" s="769"/>
      <c r="N114" s="772"/>
      <c r="O114" s="773"/>
      <c r="P114" s="774"/>
      <c r="Q114" s="768"/>
      <c r="R114" s="769"/>
      <c r="S114" s="775"/>
      <c r="T114" s="776"/>
      <c r="U114" s="777"/>
      <c r="V114" s="777"/>
      <c r="W114" s="777"/>
      <c r="X114" s="57"/>
      <c r="Y114" s="795"/>
      <c r="Z114" s="770"/>
      <c r="AA114" s="796"/>
      <c r="AB114" s="769"/>
      <c r="AC114" s="770"/>
      <c r="AD114" s="796"/>
      <c r="AE114" s="769"/>
      <c r="AF114" s="769"/>
      <c r="AG114" s="769"/>
      <c r="AH114" s="769"/>
      <c r="AI114" s="769"/>
      <c r="AJ114" s="775"/>
      <c r="AK114" s="797"/>
      <c r="AL114" s="798"/>
      <c r="AM114" s="706"/>
      <c r="AN114" s="706"/>
      <c r="AO114" s="799"/>
      <c r="AP114" s="706"/>
      <c r="AQ114" s="800"/>
      <c r="AR114" s="797"/>
      <c r="AS114" s="798"/>
      <c r="AT114" s="706"/>
      <c r="AU114" s="706"/>
      <c r="AV114" s="799"/>
      <c r="AW114" s="706"/>
      <c r="AX114" s="800"/>
      <c r="AY114" s="797"/>
      <c r="AZ114" s="801"/>
      <c r="BA114" s="802"/>
      <c r="BB114" s="808"/>
      <c r="BC114" s="803"/>
      <c r="BD114" s="804"/>
      <c r="BE114" s="809"/>
      <c r="BF114" s="803"/>
      <c r="BG114" s="806"/>
      <c r="BH114" s="806"/>
      <c r="BI114" s="807"/>
    </row>
    <row r="115" spans="1:61" hidden="1" outlineLevel="1" x14ac:dyDescent="0.35">
      <c r="A115" s="781" t="s">
        <v>1012</v>
      </c>
      <c r="B115" s="768"/>
      <c r="C115" s="768"/>
      <c r="D115" s="769"/>
      <c r="E115" s="770"/>
      <c r="F115" s="725"/>
      <c r="G115" s="726"/>
      <c r="H115" s="771"/>
      <c r="I115" s="768"/>
      <c r="J115" s="769"/>
      <c r="K115" s="769"/>
      <c r="L115" s="769"/>
      <c r="M115" s="769"/>
      <c r="N115" s="772"/>
      <c r="O115" s="773"/>
      <c r="P115" s="774"/>
      <c r="Q115" s="768"/>
      <c r="R115" s="769"/>
      <c r="S115" s="775"/>
      <c r="T115" s="776"/>
      <c r="U115" s="777"/>
      <c r="V115" s="777"/>
      <c r="W115" s="777"/>
      <c r="X115" s="57"/>
      <c r="Y115" s="795"/>
      <c r="Z115" s="770"/>
      <c r="AA115" s="796"/>
      <c r="AB115" s="769"/>
      <c r="AC115" s="770"/>
      <c r="AD115" s="796"/>
      <c r="AE115" s="769"/>
      <c r="AF115" s="769"/>
      <c r="AG115" s="769"/>
      <c r="AH115" s="769"/>
      <c r="AI115" s="769"/>
      <c r="AJ115" s="775"/>
      <c r="AK115" s="797"/>
      <c r="AL115" s="798"/>
      <c r="AM115" s="706"/>
      <c r="AN115" s="706"/>
      <c r="AO115" s="799"/>
      <c r="AP115" s="706"/>
      <c r="AQ115" s="800"/>
      <c r="AR115" s="797"/>
      <c r="AS115" s="798"/>
      <c r="AT115" s="706"/>
      <c r="AU115" s="706"/>
      <c r="AV115" s="799"/>
      <c r="AW115" s="706"/>
      <c r="AX115" s="800"/>
      <c r="AY115" s="797"/>
      <c r="AZ115" s="801"/>
      <c r="BA115" s="802"/>
      <c r="BB115" s="808"/>
      <c r="BC115" s="803"/>
      <c r="BD115" s="804"/>
      <c r="BE115" s="809"/>
      <c r="BF115" s="803"/>
      <c r="BG115" s="806"/>
      <c r="BH115" s="806"/>
      <c r="BI115" s="807"/>
    </row>
    <row r="116" spans="1:61" hidden="1" outlineLevel="1" x14ac:dyDescent="0.35">
      <c r="A116" s="781" t="s">
        <v>1013</v>
      </c>
      <c r="B116" s="768"/>
      <c r="C116" s="768"/>
      <c r="D116" s="769"/>
      <c r="E116" s="770"/>
      <c r="F116" s="725"/>
      <c r="G116" s="726"/>
      <c r="H116" s="771"/>
      <c r="I116" s="768"/>
      <c r="J116" s="769"/>
      <c r="K116" s="769"/>
      <c r="L116" s="769"/>
      <c r="M116" s="769"/>
      <c r="N116" s="772"/>
      <c r="O116" s="773"/>
      <c r="P116" s="774"/>
      <c r="Q116" s="768"/>
      <c r="R116" s="769"/>
      <c r="S116" s="775"/>
      <c r="T116" s="776"/>
      <c r="U116" s="777"/>
      <c r="V116" s="777"/>
      <c r="W116" s="777"/>
      <c r="X116" s="57"/>
      <c r="Y116" s="795"/>
      <c r="Z116" s="770"/>
      <c r="AA116" s="796"/>
      <c r="AB116" s="769"/>
      <c r="AC116" s="770"/>
      <c r="AD116" s="796"/>
      <c r="AE116" s="769"/>
      <c r="AF116" s="769"/>
      <c r="AG116" s="769"/>
      <c r="AH116" s="769"/>
      <c r="AI116" s="769"/>
      <c r="AJ116" s="775"/>
      <c r="AK116" s="797"/>
      <c r="AL116" s="798"/>
      <c r="AM116" s="706"/>
      <c r="AN116" s="706"/>
      <c r="AO116" s="799"/>
      <c r="AP116" s="706"/>
      <c r="AQ116" s="800"/>
      <c r="AR116" s="797"/>
      <c r="AS116" s="798"/>
      <c r="AT116" s="706"/>
      <c r="AU116" s="706"/>
      <c r="AV116" s="799"/>
      <c r="AW116" s="706"/>
      <c r="AX116" s="800"/>
      <c r="AY116" s="797"/>
      <c r="AZ116" s="801"/>
      <c r="BA116" s="802"/>
      <c r="BB116" s="808"/>
      <c r="BC116" s="803"/>
      <c r="BD116" s="804"/>
      <c r="BE116" s="809"/>
      <c r="BF116" s="803"/>
      <c r="BG116" s="806"/>
      <c r="BH116" s="806"/>
      <c r="BI116" s="807"/>
    </row>
    <row r="117" spans="1:61" hidden="1" outlineLevel="1" x14ac:dyDescent="0.35">
      <c r="A117" s="781" t="s">
        <v>1014</v>
      </c>
      <c r="B117" s="768"/>
      <c r="C117" s="768"/>
      <c r="D117" s="769"/>
      <c r="E117" s="770"/>
      <c r="F117" s="725"/>
      <c r="G117" s="726"/>
      <c r="H117" s="771"/>
      <c r="I117" s="768"/>
      <c r="J117" s="769"/>
      <c r="K117" s="769"/>
      <c r="L117" s="769"/>
      <c r="M117" s="769"/>
      <c r="N117" s="772"/>
      <c r="O117" s="773"/>
      <c r="P117" s="774"/>
      <c r="Q117" s="768"/>
      <c r="R117" s="769"/>
      <c r="S117" s="775"/>
      <c r="T117" s="776"/>
      <c r="U117" s="777"/>
      <c r="V117" s="777"/>
      <c r="W117" s="777"/>
      <c r="X117" s="57"/>
      <c r="Y117" s="795"/>
      <c r="Z117" s="770"/>
      <c r="AA117" s="796"/>
      <c r="AB117" s="769"/>
      <c r="AC117" s="770"/>
      <c r="AD117" s="796"/>
      <c r="AE117" s="769"/>
      <c r="AF117" s="769"/>
      <c r="AG117" s="769"/>
      <c r="AH117" s="769"/>
      <c r="AI117" s="769"/>
      <c r="AJ117" s="775"/>
      <c r="AK117" s="797"/>
      <c r="AL117" s="798"/>
      <c r="AM117" s="706"/>
      <c r="AN117" s="706"/>
      <c r="AO117" s="799"/>
      <c r="AP117" s="706"/>
      <c r="AQ117" s="800"/>
      <c r="AR117" s="797"/>
      <c r="AS117" s="798"/>
      <c r="AT117" s="706"/>
      <c r="AU117" s="706"/>
      <c r="AV117" s="799"/>
      <c r="AW117" s="706"/>
      <c r="AX117" s="800"/>
      <c r="AY117" s="797"/>
      <c r="AZ117" s="801"/>
      <c r="BA117" s="802"/>
      <c r="BB117" s="808"/>
      <c r="BC117" s="803"/>
      <c r="BD117" s="804"/>
      <c r="BE117" s="809"/>
      <c r="BF117" s="803"/>
      <c r="BG117" s="806"/>
      <c r="BH117" s="806"/>
      <c r="BI117" s="807"/>
    </row>
    <row r="118" spans="1:61" hidden="1" outlineLevel="1" x14ac:dyDescent="0.35">
      <c r="A118" s="781" t="s">
        <v>1015</v>
      </c>
      <c r="B118" s="768"/>
      <c r="C118" s="768"/>
      <c r="D118" s="769"/>
      <c r="E118" s="770"/>
      <c r="F118" s="725"/>
      <c r="G118" s="726"/>
      <c r="H118" s="771"/>
      <c r="I118" s="768"/>
      <c r="J118" s="769"/>
      <c r="K118" s="769"/>
      <c r="L118" s="769"/>
      <c r="M118" s="769"/>
      <c r="N118" s="772"/>
      <c r="O118" s="773"/>
      <c r="P118" s="774"/>
      <c r="Q118" s="768"/>
      <c r="R118" s="769"/>
      <c r="S118" s="775"/>
      <c r="T118" s="776"/>
      <c r="U118" s="777"/>
      <c r="V118" s="777"/>
      <c r="W118" s="777"/>
      <c r="X118" s="57"/>
      <c r="Y118" s="795"/>
      <c r="Z118" s="770"/>
      <c r="AA118" s="796"/>
      <c r="AB118" s="769"/>
      <c r="AC118" s="770"/>
      <c r="AD118" s="796"/>
      <c r="AE118" s="769"/>
      <c r="AF118" s="769"/>
      <c r="AG118" s="769"/>
      <c r="AH118" s="769"/>
      <c r="AI118" s="769"/>
      <c r="AJ118" s="775"/>
      <c r="AK118" s="797"/>
      <c r="AL118" s="798"/>
      <c r="AM118" s="706"/>
      <c r="AN118" s="706"/>
      <c r="AO118" s="799"/>
      <c r="AP118" s="706"/>
      <c r="AQ118" s="800"/>
      <c r="AR118" s="797"/>
      <c r="AS118" s="798"/>
      <c r="AT118" s="706"/>
      <c r="AU118" s="706"/>
      <c r="AV118" s="799"/>
      <c r="AW118" s="706"/>
      <c r="AX118" s="800"/>
      <c r="AY118" s="797"/>
      <c r="AZ118" s="801"/>
      <c r="BA118" s="802"/>
      <c r="BB118" s="808"/>
      <c r="BC118" s="803"/>
      <c r="BD118" s="804"/>
      <c r="BE118" s="809"/>
      <c r="BF118" s="803"/>
      <c r="BG118" s="806"/>
      <c r="BH118" s="806"/>
      <c r="BI118" s="807"/>
    </row>
    <row r="119" spans="1:61" hidden="1" outlineLevel="1" x14ac:dyDescent="0.35">
      <c r="A119" s="781" t="s">
        <v>1016</v>
      </c>
      <c r="B119" s="768"/>
      <c r="C119" s="768"/>
      <c r="D119" s="769"/>
      <c r="E119" s="770"/>
      <c r="F119" s="725"/>
      <c r="G119" s="726"/>
      <c r="H119" s="771"/>
      <c r="I119" s="768"/>
      <c r="J119" s="769"/>
      <c r="K119" s="769"/>
      <c r="L119" s="769"/>
      <c r="M119" s="769"/>
      <c r="N119" s="772"/>
      <c r="O119" s="773"/>
      <c r="P119" s="774"/>
      <c r="Q119" s="768"/>
      <c r="R119" s="769"/>
      <c r="S119" s="775"/>
      <c r="T119" s="776"/>
      <c r="U119" s="777"/>
      <c r="V119" s="777"/>
      <c r="W119" s="777"/>
      <c r="X119" s="57"/>
      <c r="Y119" s="795"/>
      <c r="Z119" s="770"/>
      <c r="AA119" s="796"/>
      <c r="AB119" s="769"/>
      <c r="AC119" s="770"/>
      <c r="AD119" s="796"/>
      <c r="AE119" s="769"/>
      <c r="AF119" s="769"/>
      <c r="AG119" s="769"/>
      <c r="AH119" s="769"/>
      <c r="AI119" s="769"/>
      <c r="AJ119" s="775"/>
      <c r="AK119" s="797"/>
      <c r="AL119" s="798"/>
      <c r="AM119" s="706"/>
      <c r="AN119" s="706"/>
      <c r="AO119" s="799"/>
      <c r="AP119" s="706"/>
      <c r="AQ119" s="800"/>
      <c r="AR119" s="797"/>
      <c r="AS119" s="798"/>
      <c r="AT119" s="706"/>
      <c r="AU119" s="706"/>
      <c r="AV119" s="799"/>
      <c r="AW119" s="706"/>
      <c r="AX119" s="800"/>
      <c r="AY119" s="797"/>
      <c r="AZ119" s="801"/>
      <c r="BA119" s="802"/>
      <c r="BB119" s="808"/>
      <c r="BC119" s="803"/>
      <c r="BD119" s="804"/>
      <c r="BE119" s="809"/>
      <c r="BF119" s="803"/>
      <c r="BG119" s="806"/>
      <c r="BH119" s="806"/>
      <c r="BI119" s="807"/>
    </row>
    <row r="120" spans="1:61" hidden="1" outlineLevel="1" x14ac:dyDescent="0.35">
      <c r="A120" s="781" t="s">
        <v>1017</v>
      </c>
      <c r="B120" s="768"/>
      <c r="C120" s="768"/>
      <c r="D120" s="769"/>
      <c r="E120" s="770"/>
      <c r="F120" s="725"/>
      <c r="G120" s="726"/>
      <c r="H120" s="771"/>
      <c r="I120" s="768"/>
      <c r="J120" s="769"/>
      <c r="K120" s="769"/>
      <c r="L120" s="769"/>
      <c r="M120" s="769"/>
      <c r="N120" s="772"/>
      <c r="O120" s="773"/>
      <c r="P120" s="774"/>
      <c r="Q120" s="768"/>
      <c r="R120" s="769"/>
      <c r="S120" s="775"/>
      <c r="T120" s="776"/>
      <c r="U120" s="777"/>
      <c r="V120" s="777"/>
      <c r="W120" s="777"/>
      <c r="X120" s="57"/>
      <c r="Y120" s="795"/>
      <c r="Z120" s="770"/>
      <c r="AA120" s="796"/>
      <c r="AB120" s="769"/>
      <c r="AC120" s="770"/>
      <c r="AD120" s="796"/>
      <c r="AE120" s="769"/>
      <c r="AF120" s="769"/>
      <c r="AG120" s="769"/>
      <c r="AH120" s="769"/>
      <c r="AI120" s="769"/>
      <c r="AJ120" s="775"/>
      <c r="AK120" s="797"/>
      <c r="AL120" s="798"/>
      <c r="AM120" s="706"/>
      <c r="AN120" s="706"/>
      <c r="AO120" s="799"/>
      <c r="AP120" s="706"/>
      <c r="AQ120" s="800"/>
      <c r="AR120" s="797"/>
      <c r="AS120" s="798"/>
      <c r="AT120" s="706"/>
      <c r="AU120" s="706"/>
      <c r="AV120" s="799"/>
      <c r="AW120" s="706"/>
      <c r="AX120" s="800"/>
      <c r="AY120" s="797"/>
      <c r="AZ120" s="801"/>
      <c r="BA120" s="802"/>
      <c r="BB120" s="808"/>
      <c r="BC120" s="803"/>
      <c r="BD120" s="804"/>
      <c r="BE120" s="809"/>
      <c r="BF120" s="803"/>
      <c r="BG120" s="806"/>
      <c r="BH120" s="806"/>
      <c r="BI120" s="807"/>
    </row>
    <row r="121" spans="1:61" hidden="1" outlineLevel="1" x14ac:dyDescent="0.35">
      <c r="A121" s="781" t="s">
        <v>1018</v>
      </c>
      <c r="B121" s="768"/>
      <c r="C121" s="768"/>
      <c r="D121" s="769"/>
      <c r="E121" s="770"/>
      <c r="F121" s="725"/>
      <c r="G121" s="726"/>
      <c r="H121" s="771"/>
      <c r="I121" s="768"/>
      <c r="J121" s="769"/>
      <c r="K121" s="769"/>
      <c r="L121" s="769"/>
      <c r="M121" s="769"/>
      <c r="N121" s="772"/>
      <c r="O121" s="773"/>
      <c r="P121" s="774"/>
      <c r="Q121" s="768"/>
      <c r="R121" s="769"/>
      <c r="S121" s="775"/>
      <c r="T121" s="776"/>
      <c r="U121" s="777"/>
      <c r="V121" s="777"/>
      <c r="W121" s="777"/>
      <c r="X121" s="57"/>
      <c r="Y121" s="795"/>
      <c r="Z121" s="770"/>
      <c r="AA121" s="796"/>
      <c r="AB121" s="769"/>
      <c r="AC121" s="770"/>
      <c r="AD121" s="796"/>
      <c r="AE121" s="769"/>
      <c r="AF121" s="769"/>
      <c r="AG121" s="769"/>
      <c r="AH121" s="769"/>
      <c r="AI121" s="769"/>
      <c r="AJ121" s="775"/>
      <c r="AK121" s="797"/>
      <c r="AL121" s="798"/>
      <c r="AM121" s="706"/>
      <c r="AN121" s="706"/>
      <c r="AO121" s="799"/>
      <c r="AP121" s="706"/>
      <c r="AQ121" s="800"/>
      <c r="AR121" s="797"/>
      <c r="AS121" s="798"/>
      <c r="AT121" s="706"/>
      <c r="AU121" s="706"/>
      <c r="AV121" s="799"/>
      <c r="AW121" s="706"/>
      <c r="AX121" s="800"/>
      <c r="AY121" s="797"/>
      <c r="AZ121" s="801"/>
      <c r="BA121" s="802"/>
      <c r="BB121" s="808"/>
      <c r="BC121" s="803"/>
      <c r="BD121" s="804"/>
      <c r="BE121" s="809"/>
      <c r="BF121" s="803"/>
      <c r="BG121" s="806"/>
      <c r="BH121" s="806"/>
      <c r="BI121" s="807"/>
    </row>
    <row r="122" spans="1:61" hidden="1" outlineLevel="1" x14ac:dyDescent="0.35">
      <c r="A122" s="781" t="s">
        <v>1019</v>
      </c>
      <c r="B122" s="768"/>
      <c r="C122" s="768"/>
      <c r="D122" s="769"/>
      <c r="E122" s="770"/>
      <c r="F122" s="725"/>
      <c r="G122" s="726"/>
      <c r="H122" s="771"/>
      <c r="I122" s="768"/>
      <c r="J122" s="769"/>
      <c r="K122" s="769"/>
      <c r="L122" s="769"/>
      <c r="M122" s="769"/>
      <c r="N122" s="772"/>
      <c r="O122" s="773"/>
      <c r="P122" s="774"/>
      <c r="Q122" s="768"/>
      <c r="R122" s="769"/>
      <c r="S122" s="775"/>
      <c r="T122" s="776"/>
      <c r="U122" s="777"/>
      <c r="V122" s="777"/>
      <c r="W122" s="777"/>
      <c r="X122" s="57"/>
      <c r="Y122" s="795"/>
      <c r="Z122" s="770"/>
      <c r="AA122" s="796"/>
      <c r="AB122" s="769"/>
      <c r="AC122" s="770"/>
      <c r="AD122" s="796"/>
      <c r="AE122" s="769"/>
      <c r="AF122" s="769"/>
      <c r="AG122" s="769"/>
      <c r="AH122" s="769"/>
      <c r="AI122" s="769"/>
      <c r="AJ122" s="775"/>
      <c r="AK122" s="797"/>
      <c r="AL122" s="798"/>
      <c r="AM122" s="706"/>
      <c r="AN122" s="706"/>
      <c r="AO122" s="799"/>
      <c r="AP122" s="706"/>
      <c r="AQ122" s="800"/>
      <c r="AR122" s="797"/>
      <c r="AS122" s="798"/>
      <c r="AT122" s="706"/>
      <c r="AU122" s="706"/>
      <c r="AV122" s="799"/>
      <c r="AW122" s="706"/>
      <c r="AX122" s="800"/>
      <c r="AY122" s="797"/>
      <c r="AZ122" s="801"/>
      <c r="BA122" s="802"/>
      <c r="BB122" s="808"/>
      <c r="BC122" s="803"/>
      <c r="BD122" s="804"/>
      <c r="BE122" s="809"/>
      <c r="BF122" s="803"/>
      <c r="BG122" s="806"/>
      <c r="BH122" s="806"/>
      <c r="BI122" s="807"/>
    </row>
    <row r="123" spans="1:61" hidden="1" outlineLevel="1" x14ac:dyDescent="0.35">
      <c r="A123" s="781" t="s">
        <v>1020</v>
      </c>
      <c r="B123" s="768"/>
      <c r="C123" s="768"/>
      <c r="D123" s="769"/>
      <c r="E123" s="770"/>
      <c r="F123" s="725"/>
      <c r="G123" s="726"/>
      <c r="H123" s="771"/>
      <c r="I123" s="768"/>
      <c r="J123" s="769"/>
      <c r="K123" s="769"/>
      <c r="L123" s="769"/>
      <c r="M123" s="769"/>
      <c r="N123" s="772"/>
      <c r="O123" s="773"/>
      <c r="P123" s="774"/>
      <c r="Q123" s="768"/>
      <c r="R123" s="769"/>
      <c r="S123" s="775"/>
      <c r="T123" s="776"/>
      <c r="U123" s="777"/>
      <c r="V123" s="777"/>
      <c r="W123" s="777"/>
      <c r="X123" s="57"/>
      <c r="Y123" s="795"/>
      <c r="Z123" s="770"/>
      <c r="AA123" s="796"/>
      <c r="AB123" s="769"/>
      <c r="AC123" s="770"/>
      <c r="AD123" s="796"/>
      <c r="AE123" s="769"/>
      <c r="AF123" s="769"/>
      <c r="AG123" s="769"/>
      <c r="AH123" s="769"/>
      <c r="AI123" s="769"/>
      <c r="AJ123" s="775"/>
      <c r="AK123" s="797"/>
      <c r="AL123" s="798"/>
      <c r="AM123" s="706"/>
      <c r="AN123" s="706"/>
      <c r="AO123" s="799"/>
      <c r="AP123" s="706"/>
      <c r="AQ123" s="800"/>
      <c r="AR123" s="797"/>
      <c r="AS123" s="798"/>
      <c r="AT123" s="706"/>
      <c r="AU123" s="706"/>
      <c r="AV123" s="799"/>
      <c r="AW123" s="706"/>
      <c r="AX123" s="800"/>
      <c r="AY123" s="797"/>
      <c r="AZ123" s="801"/>
      <c r="BA123" s="802"/>
      <c r="BB123" s="808"/>
      <c r="BC123" s="803"/>
      <c r="BD123" s="804"/>
      <c r="BE123" s="809"/>
      <c r="BF123" s="803"/>
      <c r="BG123" s="806"/>
      <c r="BH123" s="806"/>
      <c r="BI123" s="807"/>
    </row>
    <row r="124" spans="1:61" hidden="1" outlineLevel="1" x14ac:dyDescent="0.35">
      <c r="A124" s="781" t="s">
        <v>1021</v>
      </c>
      <c r="B124" s="768"/>
      <c r="C124" s="768"/>
      <c r="D124" s="769"/>
      <c r="E124" s="770"/>
      <c r="F124" s="725"/>
      <c r="G124" s="726"/>
      <c r="H124" s="771"/>
      <c r="I124" s="768"/>
      <c r="J124" s="769"/>
      <c r="K124" s="769"/>
      <c r="L124" s="769"/>
      <c r="M124" s="769"/>
      <c r="N124" s="772"/>
      <c r="O124" s="773"/>
      <c r="P124" s="774"/>
      <c r="Q124" s="768"/>
      <c r="R124" s="769"/>
      <c r="S124" s="775"/>
      <c r="T124" s="776"/>
      <c r="U124" s="777"/>
      <c r="V124" s="777"/>
      <c r="W124" s="777"/>
      <c r="X124" s="57"/>
      <c r="Y124" s="795"/>
      <c r="Z124" s="770"/>
      <c r="AA124" s="796"/>
      <c r="AB124" s="769"/>
      <c r="AC124" s="770"/>
      <c r="AD124" s="796"/>
      <c r="AE124" s="769"/>
      <c r="AF124" s="769"/>
      <c r="AG124" s="769"/>
      <c r="AH124" s="769"/>
      <c r="AI124" s="769"/>
      <c r="AJ124" s="775"/>
      <c r="AK124" s="797"/>
      <c r="AL124" s="798"/>
      <c r="AM124" s="706"/>
      <c r="AN124" s="706"/>
      <c r="AO124" s="799"/>
      <c r="AP124" s="706"/>
      <c r="AQ124" s="800"/>
      <c r="AR124" s="797"/>
      <c r="AS124" s="798"/>
      <c r="AT124" s="706"/>
      <c r="AU124" s="706"/>
      <c r="AV124" s="799"/>
      <c r="AW124" s="706"/>
      <c r="AX124" s="800"/>
      <c r="AY124" s="797"/>
      <c r="AZ124" s="801"/>
      <c r="BA124" s="802"/>
      <c r="BB124" s="808"/>
      <c r="BC124" s="803"/>
      <c r="BD124" s="804"/>
      <c r="BE124" s="809"/>
      <c r="BF124" s="803"/>
      <c r="BG124" s="806"/>
      <c r="BH124" s="806"/>
      <c r="BI124" s="807"/>
    </row>
    <row r="125" spans="1:61" hidden="1" outlineLevel="1" x14ac:dyDescent="0.35">
      <c r="A125" s="781" t="s">
        <v>1022</v>
      </c>
      <c r="B125" s="768"/>
      <c r="C125" s="768"/>
      <c r="D125" s="769"/>
      <c r="E125" s="770"/>
      <c r="F125" s="725"/>
      <c r="G125" s="726"/>
      <c r="H125" s="771"/>
      <c r="I125" s="768"/>
      <c r="J125" s="769"/>
      <c r="K125" s="769"/>
      <c r="L125" s="769"/>
      <c r="M125" s="769"/>
      <c r="N125" s="772"/>
      <c r="O125" s="773"/>
      <c r="P125" s="774"/>
      <c r="Q125" s="768"/>
      <c r="R125" s="769"/>
      <c r="S125" s="775"/>
      <c r="T125" s="776"/>
      <c r="U125" s="777"/>
      <c r="V125" s="777"/>
      <c r="W125" s="777"/>
      <c r="X125" s="57"/>
      <c r="Y125" s="795"/>
      <c r="Z125" s="770"/>
      <c r="AA125" s="796"/>
      <c r="AB125" s="769"/>
      <c r="AC125" s="770"/>
      <c r="AD125" s="796"/>
      <c r="AE125" s="769"/>
      <c r="AF125" s="769"/>
      <c r="AG125" s="769"/>
      <c r="AH125" s="769"/>
      <c r="AI125" s="769"/>
      <c r="AJ125" s="775"/>
      <c r="AK125" s="797"/>
      <c r="AL125" s="798"/>
      <c r="AM125" s="706"/>
      <c r="AN125" s="706"/>
      <c r="AO125" s="799"/>
      <c r="AP125" s="706"/>
      <c r="AQ125" s="800"/>
      <c r="AR125" s="797"/>
      <c r="AS125" s="798"/>
      <c r="AT125" s="706"/>
      <c r="AU125" s="706"/>
      <c r="AV125" s="799"/>
      <c r="AW125" s="706"/>
      <c r="AX125" s="800"/>
      <c r="AY125" s="797"/>
      <c r="AZ125" s="801"/>
      <c r="BA125" s="802"/>
      <c r="BB125" s="808"/>
      <c r="BC125" s="803"/>
      <c r="BD125" s="804"/>
      <c r="BE125" s="809"/>
      <c r="BF125" s="803"/>
      <c r="BG125" s="806"/>
      <c r="BH125" s="806"/>
      <c r="BI125" s="807"/>
    </row>
    <row r="126" spans="1:61" hidden="1" outlineLevel="1" x14ac:dyDescent="0.35">
      <c r="A126" s="781" t="s">
        <v>1023</v>
      </c>
      <c r="B126" s="768"/>
      <c r="C126" s="768"/>
      <c r="D126" s="769"/>
      <c r="E126" s="770"/>
      <c r="F126" s="725"/>
      <c r="G126" s="726"/>
      <c r="H126" s="771"/>
      <c r="I126" s="768"/>
      <c r="J126" s="769"/>
      <c r="K126" s="769"/>
      <c r="L126" s="769"/>
      <c r="M126" s="769"/>
      <c r="N126" s="772"/>
      <c r="O126" s="773"/>
      <c r="P126" s="774"/>
      <c r="Q126" s="768"/>
      <c r="R126" s="769"/>
      <c r="S126" s="775"/>
      <c r="T126" s="776"/>
      <c r="U126" s="777"/>
      <c r="V126" s="777"/>
      <c r="W126" s="777"/>
      <c r="X126" s="57"/>
      <c r="Y126" s="795"/>
      <c r="Z126" s="770"/>
      <c r="AA126" s="796"/>
      <c r="AB126" s="769"/>
      <c r="AC126" s="770"/>
      <c r="AD126" s="796"/>
      <c r="AE126" s="769"/>
      <c r="AF126" s="769"/>
      <c r="AG126" s="769"/>
      <c r="AH126" s="769"/>
      <c r="AI126" s="769"/>
      <c r="AJ126" s="775"/>
      <c r="AK126" s="797"/>
      <c r="AL126" s="798"/>
      <c r="AM126" s="706"/>
      <c r="AN126" s="706"/>
      <c r="AO126" s="799"/>
      <c r="AP126" s="706"/>
      <c r="AQ126" s="800"/>
      <c r="AR126" s="797"/>
      <c r="AS126" s="798"/>
      <c r="AT126" s="706"/>
      <c r="AU126" s="706"/>
      <c r="AV126" s="799"/>
      <c r="AW126" s="706"/>
      <c r="AX126" s="800"/>
      <c r="AY126" s="797"/>
      <c r="AZ126" s="801"/>
      <c r="BA126" s="802"/>
      <c r="BB126" s="808"/>
      <c r="BC126" s="803"/>
      <c r="BD126" s="804"/>
      <c r="BE126" s="809"/>
      <c r="BF126" s="803"/>
      <c r="BG126" s="806"/>
      <c r="BH126" s="806"/>
      <c r="BI126" s="807"/>
    </row>
    <row r="127" spans="1:61" hidden="1" outlineLevel="1" x14ac:dyDescent="0.35">
      <c r="A127" s="781" t="s">
        <v>1024</v>
      </c>
      <c r="B127" s="768"/>
      <c r="C127" s="768"/>
      <c r="D127" s="769"/>
      <c r="E127" s="770"/>
      <c r="F127" s="725"/>
      <c r="G127" s="726"/>
      <c r="H127" s="771"/>
      <c r="I127" s="768"/>
      <c r="J127" s="769"/>
      <c r="K127" s="769"/>
      <c r="L127" s="769"/>
      <c r="M127" s="769"/>
      <c r="N127" s="772"/>
      <c r="O127" s="773"/>
      <c r="P127" s="774"/>
      <c r="Q127" s="768"/>
      <c r="R127" s="769"/>
      <c r="S127" s="775"/>
      <c r="T127" s="776"/>
      <c r="U127" s="777"/>
      <c r="V127" s="777"/>
      <c r="W127" s="777"/>
      <c r="X127" s="57"/>
      <c r="Y127" s="795"/>
      <c r="Z127" s="770"/>
      <c r="AA127" s="796"/>
      <c r="AB127" s="769"/>
      <c r="AC127" s="770"/>
      <c r="AD127" s="796"/>
      <c r="AE127" s="769"/>
      <c r="AF127" s="769"/>
      <c r="AG127" s="769"/>
      <c r="AH127" s="769"/>
      <c r="AI127" s="769"/>
      <c r="AJ127" s="775"/>
      <c r="AK127" s="797"/>
      <c r="AL127" s="798"/>
      <c r="AM127" s="706"/>
      <c r="AN127" s="706"/>
      <c r="AO127" s="799"/>
      <c r="AP127" s="706"/>
      <c r="AQ127" s="800"/>
      <c r="AR127" s="797"/>
      <c r="AS127" s="798"/>
      <c r="AT127" s="706"/>
      <c r="AU127" s="706"/>
      <c r="AV127" s="799"/>
      <c r="AW127" s="706"/>
      <c r="AX127" s="800"/>
      <c r="AY127" s="797"/>
      <c r="AZ127" s="801"/>
      <c r="BA127" s="802"/>
      <c r="BB127" s="808"/>
      <c r="BC127" s="803"/>
      <c r="BD127" s="804"/>
      <c r="BE127" s="809"/>
      <c r="BF127" s="803"/>
      <c r="BG127" s="806"/>
      <c r="BH127" s="806"/>
      <c r="BI127" s="807"/>
    </row>
    <row r="128" spans="1:61" hidden="1" outlineLevel="1" x14ac:dyDescent="0.35">
      <c r="A128" s="781" t="s">
        <v>1025</v>
      </c>
      <c r="B128" s="768"/>
      <c r="C128" s="768"/>
      <c r="D128" s="769"/>
      <c r="E128" s="770"/>
      <c r="F128" s="725"/>
      <c r="G128" s="726"/>
      <c r="H128" s="771"/>
      <c r="I128" s="768"/>
      <c r="J128" s="769"/>
      <c r="K128" s="769"/>
      <c r="L128" s="769"/>
      <c r="M128" s="769"/>
      <c r="N128" s="772"/>
      <c r="O128" s="773"/>
      <c r="P128" s="774"/>
      <c r="Q128" s="768"/>
      <c r="R128" s="769"/>
      <c r="S128" s="775"/>
      <c r="T128" s="776"/>
      <c r="U128" s="777"/>
      <c r="V128" s="777"/>
      <c r="W128" s="777"/>
      <c r="X128" s="57"/>
      <c r="Y128" s="795"/>
      <c r="Z128" s="770"/>
      <c r="AA128" s="796"/>
      <c r="AB128" s="769"/>
      <c r="AC128" s="770"/>
      <c r="AD128" s="796"/>
      <c r="AE128" s="769"/>
      <c r="AF128" s="769"/>
      <c r="AG128" s="769"/>
      <c r="AH128" s="769"/>
      <c r="AI128" s="769"/>
      <c r="AJ128" s="775"/>
      <c r="AK128" s="797"/>
      <c r="AL128" s="798"/>
      <c r="AM128" s="706"/>
      <c r="AN128" s="706"/>
      <c r="AO128" s="799"/>
      <c r="AP128" s="706"/>
      <c r="AQ128" s="800"/>
      <c r="AR128" s="797"/>
      <c r="AS128" s="798"/>
      <c r="AT128" s="706"/>
      <c r="AU128" s="706"/>
      <c r="AV128" s="799"/>
      <c r="AW128" s="706"/>
      <c r="AX128" s="800"/>
      <c r="AY128" s="797"/>
      <c r="AZ128" s="801"/>
      <c r="BA128" s="802"/>
      <c r="BB128" s="808"/>
      <c r="BC128" s="803"/>
      <c r="BD128" s="804"/>
      <c r="BE128" s="809"/>
      <c r="BF128" s="803"/>
      <c r="BG128" s="806"/>
      <c r="BH128" s="806"/>
      <c r="BI128" s="807"/>
    </row>
    <row r="129" spans="1:61" hidden="1" outlineLevel="1" x14ac:dyDescent="0.35">
      <c r="A129" s="781" t="s">
        <v>1026</v>
      </c>
      <c r="B129" s="768"/>
      <c r="C129" s="768"/>
      <c r="D129" s="769"/>
      <c r="E129" s="770"/>
      <c r="F129" s="725"/>
      <c r="G129" s="726"/>
      <c r="H129" s="771"/>
      <c r="I129" s="768"/>
      <c r="J129" s="769"/>
      <c r="K129" s="769"/>
      <c r="L129" s="769"/>
      <c r="M129" s="769"/>
      <c r="N129" s="772"/>
      <c r="O129" s="773"/>
      <c r="P129" s="774"/>
      <c r="Q129" s="768"/>
      <c r="R129" s="769"/>
      <c r="S129" s="775"/>
      <c r="T129" s="776"/>
      <c r="U129" s="777"/>
      <c r="V129" s="777"/>
      <c r="W129" s="777"/>
      <c r="X129" s="57"/>
      <c r="Y129" s="795"/>
      <c r="Z129" s="770"/>
      <c r="AA129" s="796"/>
      <c r="AB129" s="769"/>
      <c r="AC129" s="770"/>
      <c r="AD129" s="796"/>
      <c r="AE129" s="769"/>
      <c r="AF129" s="769"/>
      <c r="AG129" s="769"/>
      <c r="AH129" s="769"/>
      <c r="AI129" s="769"/>
      <c r="AJ129" s="775"/>
      <c r="AK129" s="797"/>
      <c r="AL129" s="798"/>
      <c r="AM129" s="706"/>
      <c r="AN129" s="706"/>
      <c r="AO129" s="799"/>
      <c r="AP129" s="706"/>
      <c r="AQ129" s="800"/>
      <c r="AR129" s="797"/>
      <c r="AS129" s="798"/>
      <c r="AT129" s="706"/>
      <c r="AU129" s="706"/>
      <c r="AV129" s="799"/>
      <c r="AW129" s="706"/>
      <c r="AX129" s="800"/>
      <c r="AY129" s="797"/>
      <c r="AZ129" s="801"/>
      <c r="BA129" s="802"/>
      <c r="BB129" s="808"/>
      <c r="BC129" s="803"/>
      <c r="BD129" s="804"/>
      <c r="BE129" s="809"/>
      <c r="BF129" s="803"/>
      <c r="BG129" s="806"/>
      <c r="BH129" s="806"/>
      <c r="BI129" s="807"/>
    </row>
    <row r="130" spans="1:61" hidden="1" outlineLevel="1" x14ac:dyDescent="0.35">
      <c r="A130" s="781" t="s">
        <v>1027</v>
      </c>
      <c r="B130" s="768"/>
      <c r="C130" s="768"/>
      <c r="D130" s="769"/>
      <c r="E130" s="770"/>
      <c r="F130" s="725"/>
      <c r="G130" s="726"/>
      <c r="H130" s="771"/>
      <c r="I130" s="768"/>
      <c r="J130" s="769"/>
      <c r="K130" s="769"/>
      <c r="L130" s="769"/>
      <c r="M130" s="769"/>
      <c r="N130" s="772"/>
      <c r="O130" s="773"/>
      <c r="P130" s="774"/>
      <c r="Q130" s="768"/>
      <c r="R130" s="769"/>
      <c r="S130" s="775"/>
      <c r="T130" s="776"/>
      <c r="U130" s="777"/>
      <c r="V130" s="777"/>
      <c r="W130" s="777"/>
      <c r="X130" s="57"/>
      <c r="Y130" s="795"/>
      <c r="Z130" s="770"/>
      <c r="AA130" s="796"/>
      <c r="AB130" s="769"/>
      <c r="AC130" s="770"/>
      <c r="AD130" s="796"/>
      <c r="AE130" s="769"/>
      <c r="AF130" s="769"/>
      <c r="AG130" s="769"/>
      <c r="AH130" s="769"/>
      <c r="AI130" s="769"/>
      <c r="AJ130" s="775"/>
      <c r="AK130" s="797"/>
      <c r="AL130" s="798"/>
      <c r="AM130" s="706"/>
      <c r="AN130" s="706"/>
      <c r="AO130" s="799"/>
      <c r="AP130" s="706"/>
      <c r="AQ130" s="800"/>
      <c r="AR130" s="797"/>
      <c r="AS130" s="798"/>
      <c r="AT130" s="706"/>
      <c r="AU130" s="706"/>
      <c r="AV130" s="799"/>
      <c r="AW130" s="706"/>
      <c r="AX130" s="800"/>
      <c r="AY130" s="797"/>
      <c r="AZ130" s="801"/>
      <c r="BA130" s="802"/>
      <c r="BB130" s="808"/>
      <c r="BC130" s="803"/>
      <c r="BD130" s="804"/>
      <c r="BE130" s="809"/>
      <c r="BF130" s="803"/>
      <c r="BG130" s="806"/>
      <c r="BH130" s="806"/>
      <c r="BI130" s="807"/>
    </row>
    <row r="131" spans="1:61" hidden="1" outlineLevel="1" x14ac:dyDescent="0.35">
      <c r="A131" s="781" t="s">
        <v>1028</v>
      </c>
      <c r="B131" s="768"/>
      <c r="C131" s="768"/>
      <c r="D131" s="769"/>
      <c r="E131" s="770"/>
      <c r="F131" s="725"/>
      <c r="G131" s="726"/>
      <c r="H131" s="771"/>
      <c r="I131" s="768"/>
      <c r="J131" s="769"/>
      <c r="K131" s="769"/>
      <c r="L131" s="769"/>
      <c r="M131" s="769"/>
      <c r="N131" s="772"/>
      <c r="O131" s="773"/>
      <c r="P131" s="774"/>
      <c r="Q131" s="768"/>
      <c r="R131" s="769"/>
      <c r="S131" s="775"/>
      <c r="T131" s="776"/>
      <c r="U131" s="777"/>
      <c r="V131" s="777"/>
      <c r="W131" s="777"/>
      <c r="X131" s="57"/>
      <c r="Y131" s="795"/>
      <c r="Z131" s="770"/>
      <c r="AA131" s="796"/>
      <c r="AB131" s="769"/>
      <c r="AC131" s="770"/>
      <c r="AD131" s="796"/>
      <c r="AE131" s="769"/>
      <c r="AF131" s="769"/>
      <c r="AG131" s="769"/>
      <c r="AH131" s="769"/>
      <c r="AI131" s="769"/>
      <c r="AJ131" s="775"/>
      <c r="AK131" s="797"/>
      <c r="AL131" s="798"/>
      <c r="AM131" s="706"/>
      <c r="AN131" s="706"/>
      <c r="AO131" s="799"/>
      <c r="AP131" s="706"/>
      <c r="AQ131" s="800"/>
      <c r="AR131" s="797"/>
      <c r="AS131" s="798"/>
      <c r="AT131" s="706"/>
      <c r="AU131" s="706"/>
      <c r="AV131" s="799"/>
      <c r="AW131" s="706"/>
      <c r="AX131" s="800"/>
      <c r="AY131" s="797"/>
      <c r="AZ131" s="801"/>
      <c r="BA131" s="802"/>
      <c r="BB131" s="808"/>
      <c r="BC131" s="803"/>
      <c r="BD131" s="804"/>
      <c r="BE131" s="809"/>
      <c r="BF131" s="803"/>
      <c r="BG131" s="806"/>
      <c r="BH131" s="806"/>
      <c r="BI131" s="807"/>
    </row>
    <row r="132" spans="1:61" hidden="1" outlineLevel="1" x14ac:dyDescent="0.35">
      <c r="A132" s="781" t="s">
        <v>1029</v>
      </c>
      <c r="B132" s="768"/>
      <c r="C132" s="768"/>
      <c r="D132" s="769"/>
      <c r="E132" s="770"/>
      <c r="F132" s="725"/>
      <c r="G132" s="726"/>
      <c r="H132" s="771"/>
      <c r="I132" s="768"/>
      <c r="J132" s="769"/>
      <c r="K132" s="769"/>
      <c r="L132" s="769"/>
      <c r="M132" s="769"/>
      <c r="N132" s="772"/>
      <c r="O132" s="773"/>
      <c r="P132" s="774"/>
      <c r="Q132" s="768"/>
      <c r="R132" s="769"/>
      <c r="S132" s="775"/>
      <c r="T132" s="776"/>
      <c r="U132" s="777"/>
      <c r="V132" s="777"/>
      <c r="W132" s="777"/>
      <c r="X132" s="57"/>
      <c r="Y132" s="795"/>
      <c r="Z132" s="770"/>
      <c r="AA132" s="796"/>
      <c r="AB132" s="769"/>
      <c r="AC132" s="770"/>
      <c r="AD132" s="796"/>
      <c r="AE132" s="769"/>
      <c r="AF132" s="769"/>
      <c r="AG132" s="769"/>
      <c r="AH132" s="769"/>
      <c r="AI132" s="769"/>
      <c r="AJ132" s="775"/>
      <c r="AK132" s="797"/>
      <c r="AL132" s="798"/>
      <c r="AM132" s="706"/>
      <c r="AN132" s="706"/>
      <c r="AO132" s="799"/>
      <c r="AP132" s="706"/>
      <c r="AQ132" s="800"/>
      <c r="AR132" s="797"/>
      <c r="AS132" s="798"/>
      <c r="AT132" s="706"/>
      <c r="AU132" s="706"/>
      <c r="AV132" s="799"/>
      <c r="AW132" s="706"/>
      <c r="AX132" s="800"/>
      <c r="AY132" s="797"/>
      <c r="AZ132" s="801"/>
      <c r="BA132" s="802"/>
      <c r="BB132" s="808"/>
      <c r="BC132" s="803"/>
      <c r="BD132" s="804"/>
      <c r="BE132" s="809"/>
      <c r="BF132" s="803"/>
      <c r="BG132" s="806"/>
      <c r="BH132" s="806"/>
      <c r="BI132" s="807"/>
    </row>
    <row r="133" spans="1:61" hidden="1" outlineLevel="1" x14ac:dyDescent="0.35">
      <c r="A133" s="781" t="s">
        <v>1030</v>
      </c>
      <c r="B133" s="768"/>
      <c r="C133" s="768"/>
      <c r="D133" s="769"/>
      <c r="E133" s="770"/>
      <c r="F133" s="725"/>
      <c r="G133" s="726"/>
      <c r="H133" s="771"/>
      <c r="I133" s="768"/>
      <c r="J133" s="769"/>
      <c r="K133" s="769"/>
      <c r="L133" s="769"/>
      <c r="M133" s="769"/>
      <c r="N133" s="772"/>
      <c r="O133" s="773"/>
      <c r="P133" s="774"/>
      <c r="Q133" s="768"/>
      <c r="R133" s="769"/>
      <c r="S133" s="775"/>
      <c r="T133" s="776"/>
      <c r="U133" s="777"/>
      <c r="V133" s="777"/>
      <c r="W133" s="777"/>
      <c r="X133" s="57"/>
      <c r="Y133" s="795"/>
      <c r="Z133" s="770"/>
      <c r="AA133" s="796"/>
      <c r="AB133" s="769"/>
      <c r="AC133" s="770"/>
      <c r="AD133" s="796"/>
      <c r="AE133" s="769"/>
      <c r="AF133" s="769"/>
      <c r="AG133" s="769"/>
      <c r="AH133" s="769"/>
      <c r="AI133" s="769"/>
      <c r="AJ133" s="775"/>
      <c r="AK133" s="797"/>
      <c r="AL133" s="798"/>
      <c r="AM133" s="706"/>
      <c r="AN133" s="706"/>
      <c r="AO133" s="799"/>
      <c r="AP133" s="706"/>
      <c r="AQ133" s="800"/>
      <c r="AR133" s="797"/>
      <c r="AS133" s="798"/>
      <c r="AT133" s="706"/>
      <c r="AU133" s="706"/>
      <c r="AV133" s="799"/>
      <c r="AW133" s="706"/>
      <c r="AX133" s="800"/>
      <c r="AY133" s="797"/>
      <c r="AZ133" s="801"/>
      <c r="BA133" s="802"/>
      <c r="BB133" s="808"/>
      <c r="BC133" s="803"/>
      <c r="BD133" s="804"/>
      <c r="BE133" s="809"/>
      <c r="BF133" s="803"/>
      <c r="BG133" s="806"/>
      <c r="BH133" s="806"/>
      <c r="BI133" s="807"/>
    </row>
    <row r="134" spans="1:61" hidden="1" outlineLevel="1" x14ac:dyDescent="0.35">
      <c r="A134" s="781" t="s">
        <v>1031</v>
      </c>
      <c r="B134" s="768"/>
      <c r="C134" s="768"/>
      <c r="D134" s="769"/>
      <c r="E134" s="770"/>
      <c r="F134" s="725"/>
      <c r="G134" s="726"/>
      <c r="H134" s="771"/>
      <c r="I134" s="768"/>
      <c r="J134" s="769"/>
      <c r="K134" s="769"/>
      <c r="L134" s="769"/>
      <c r="M134" s="769"/>
      <c r="N134" s="772"/>
      <c r="O134" s="773"/>
      <c r="P134" s="774"/>
      <c r="Q134" s="768"/>
      <c r="R134" s="769"/>
      <c r="S134" s="775"/>
      <c r="T134" s="776"/>
      <c r="U134" s="777"/>
      <c r="V134" s="777"/>
      <c r="W134" s="777"/>
      <c r="X134" s="57"/>
      <c r="Y134" s="795"/>
      <c r="Z134" s="770"/>
      <c r="AA134" s="796"/>
      <c r="AB134" s="769"/>
      <c r="AC134" s="770"/>
      <c r="AD134" s="796"/>
      <c r="AE134" s="769"/>
      <c r="AF134" s="769"/>
      <c r="AG134" s="769"/>
      <c r="AH134" s="769"/>
      <c r="AI134" s="769"/>
      <c r="AJ134" s="775"/>
      <c r="AK134" s="797"/>
      <c r="AL134" s="798"/>
      <c r="AM134" s="706"/>
      <c r="AN134" s="706"/>
      <c r="AO134" s="799"/>
      <c r="AP134" s="706"/>
      <c r="AQ134" s="800"/>
      <c r="AR134" s="797"/>
      <c r="AS134" s="798"/>
      <c r="AT134" s="706"/>
      <c r="AU134" s="706"/>
      <c r="AV134" s="799"/>
      <c r="AW134" s="706"/>
      <c r="AX134" s="800"/>
      <c r="AY134" s="797"/>
      <c r="AZ134" s="801"/>
      <c r="BA134" s="802"/>
      <c r="BB134" s="808"/>
      <c r="BC134" s="803"/>
      <c r="BD134" s="804"/>
      <c r="BE134" s="809"/>
      <c r="BF134" s="803"/>
      <c r="BG134" s="806"/>
      <c r="BH134" s="806"/>
      <c r="BI134" s="807"/>
    </row>
    <row r="135" spans="1:61" hidden="1" outlineLevel="1" x14ac:dyDescent="0.35">
      <c r="A135" s="781" t="s">
        <v>1032</v>
      </c>
      <c r="B135" s="768"/>
      <c r="C135" s="768"/>
      <c r="D135" s="769"/>
      <c r="E135" s="770"/>
      <c r="F135" s="725"/>
      <c r="G135" s="726"/>
      <c r="H135" s="771"/>
      <c r="I135" s="768"/>
      <c r="J135" s="769"/>
      <c r="K135" s="769"/>
      <c r="L135" s="769"/>
      <c r="M135" s="769"/>
      <c r="N135" s="772"/>
      <c r="O135" s="773"/>
      <c r="P135" s="774"/>
      <c r="Q135" s="768"/>
      <c r="R135" s="769"/>
      <c r="S135" s="775"/>
      <c r="T135" s="776"/>
      <c r="U135" s="777"/>
      <c r="V135" s="777"/>
      <c r="W135" s="777"/>
      <c r="X135" s="57"/>
      <c r="Y135" s="795"/>
      <c r="Z135" s="770"/>
      <c r="AA135" s="796"/>
      <c r="AB135" s="769"/>
      <c r="AC135" s="770"/>
      <c r="AD135" s="796"/>
      <c r="AE135" s="769"/>
      <c r="AF135" s="769"/>
      <c r="AG135" s="769"/>
      <c r="AH135" s="769"/>
      <c r="AI135" s="769"/>
      <c r="AJ135" s="775"/>
      <c r="AK135" s="797"/>
      <c r="AL135" s="798"/>
      <c r="AM135" s="706"/>
      <c r="AN135" s="706"/>
      <c r="AO135" s="799"/>
      <c r="AP135" s="706"/>
      <c r="AQ135" s="800"/>
      <c r="AR135" s="797"/>
      <c r="AS135" s="798"/>
      <c r="AT135" s="706"/>
      <c r="AU135" s="706"/>
      <c r="AV135" s="799"/>
      <c r="AW135" s="706"/>
      <c r="AX135" s="800"/>
      <c r="AY135" s="797"/>
      <c r="AZ135" s="801"/>
      <c r="BA135" s="802"/>
      <c r="BB135" s="808"/>
      <c r="BC135" s="803"/>
      <c r="BD135" s="804"/>
      <c r="BE135" s="809"/>
      <c r="BF135" s="803"/>
      <c r="BG135" s="806"/>
      <c r="BH135" s="806"/>
      <c r="BI135" s="807"/>
    </row>
    <row r="136" spans="1:61" hidden="1" outlineLevel="1" x14ac:dyDescent="0.35">
      <c r="A136" s="781" t="s">
        <v>1033</v>
      </c>
      <c r="B136" s="768"/>
      <c r="C136" s="768"/>
      <c r="D136" s="769"/>
      <c r="E136" s="770"/>
      <c r="F136" s="725"/>
      <c r="G136" s="726"/>
      <c r="H136" s="771"/>
      <c r="I136" s="768"/>
      <c r="J136" s="769"/>
      <c r="K136" s="769"/>
      <c r="L136" s="769"/>
      <c r="M136" s="769"/>
      <c r="N136" s="772"/>
      <c r="O136" s="773"/>
      <c r="P136" s="774"/>
      <c r="Q136" s="768"/>
      <c r="R136" s="769"/>
      <c r="S136" s="775"/>
      <c r="T136" s="776"/>
      <c r="U136" s="777"/>
      <c r="V136" s="777"/>
      <c r="W136" s="777"/>
      <c r="X136" s="57"/>
      <c r="Y136" s="795"/>
      <c r="Z136" s="770"/>
      <c r="AA136" s="796"/>
      <c r="AB136" s="769"/>
      <c r="AC136" s="770"/>
      <c r="AD136" s="796"/>
      <c r="AE136" s="769"/>
      <c r="AF136" s="769"/>
      <c r="AG136" s="769"/>
      <c r="AH136" s="769"/>
      <c r="AI136" s="769"/>
      <c r="AJ136" s="775"/>
      <c r="AK136" s="797"/>
      <c r="AL136" s="798"/>
      <c r="AM136" s="706"/>
      <c r="AN136" s="706"/>
      <c r="AO136" s="799"/>
      <c r="AP136" s="706"/>
      <c r="AQ136" s="800"/>
      <c r="AR136" s="797"/>
      <c r="AS136" s="798"/>
      <c r="AT136" s="706"/>
      <c r="AU136" s="706"/>
      <c r="AV136" s="799"/>
      <c r="AW136" s="706"/>
      <c r="AX136" s="800"/>
      <c r="AY136" s="797"/>
      <c r="AZ136" s="801"/>
      <c r="BA136" s="802"/>
      <c r="BB136" s="808"/>
      <c r="BC136" s="803"/>
      <c r="BD136" s="804"/>
      <c r="BE136" s="809"/>
      <c r="BF136" s="803"/>
      <c r="BG136" s="806"/>
      <c r="BH136" s="806"/>
      <c r="BI136" s="807"/>
    </row>
    <row r="137" spans="1:61" hidden="1" outlineLevel="1" x14ac:dyDescent="0.35">
      <c r="A137" s="781" t="s">
        <v>1034</v>
      </c>
      <c r="B137" s="768"/>
      <c r="C137" s="768"/>
      <c r="D137" s="769"/>
      <c r="E137" s="770"/>
      <c r="F137" s="725"/>
      <c r="G137" s="726"/>
      <c r="H137" s="771"/>
      <c r="I137" s="768"/>
      <c r="J137" s="769"/>
      <c r="K137" s="769"/>
      <c r="L137" s="769"/>
      <c r="M137" s="769"/>
      <c r="N137" s="772"/>
      <c r="O137" s="773"/>
      <c r="P137" s="774"/>
      <c r="Q137" s="768"/>
      <c r="R137" s="769"/>
      <c r="S137" s="775"/>
      <c r="T137" s="776"/>
      <c r="U137" s="777"/>
      <c r="V137" s="777"/>
      <c r="W137" s="777"/>
      <c r="X137" s="57"/>
      <c r="Y137" s="795"/>
      <c r="Z137" s="770"/>
      <c r="AA137" s="796"/>
      <c r="AB137" s="769"/>
      <c r="AC137" s="770"/>
      <c r="AD137" s="796"/>
      <c r="AE137" s="769"/>
      <c r="AF137" s="769"/>
      <c r="AG137" s="769"/>
      <c r="AH137" s="769"/>
      <c r="AI137" s="769"/>
      <c r="AJ137" s="775"/>
      <c r="AK137" s="797"/>
      <c r="AL137" s="798"/>
      <c r="AM137" s="706"/>
      <c r="AN137" s="706"/>
      <c r="AO137" s="799"/>
      <c r="AP137" s="706"/>
      <c r="AQ137" s="800"/>
      <c r="AR137" s="797"/>
      <c r="AS137" s="798"/>
      <c r="AT137" s="706"/>
      <c r="AU137" s="706"/>
      <c r="AV137" s="799"/>
      <c r="AW137" s="706"/>
      <c r="AX137" s="800"/>
      <c r="AY137" s="797"/>
      <c r="AZ137" s="801"/>
      <c r="BA137" s="802"/>
      <c r="BB137" s="808"/>
      <c r="BC137" s="803"/>
      <c r="BD137" s="804"/>
      <c r="BE137" s="809"/>
      <c r="BF137" s="803"/>
      <c r="BG137" s="806"/>
      <c r="BH137" s="806"/>
      <c r="BI137" s="807"/>
    </row>
    <row r="138" spans="1:61" hidden="1" outlineLevel="1" x14ac:dyDescent="0.35">
      <c r="A138" s="781" t="s">
        <v>1035</v>
      </c>
      <c r="B138" s="768"/>
      <c r="C138" s="768"/>
      <c r="D138" s="769"/>
      <c r="E138" s="770"/>
      <c r="F138" s="725"/>
      <c r="G138" s="726"/>
      <c r="H138" s="771"/>
      <c r="I138" s="768"/>
      <c r="J138" s="769"/>
      <c r="K138" s="769"/>
      <c r="L138" s="769"/>
      <c r="M138" s="769"/>
      <c r="N138" s="772"/>
      <c r="O138" s="773"/>
      <c r="P138" s="774"/>
      <c r="Q138" s="768"/>
      <c r="R138" s="769"/>
      <c r="S138" s="775"/>
      <c r="T138" s="776"/>
      <c r="U138" s="777"/>
      <c r="V138" s="777"/>
      <c r="W138" s="777"/>
      <c r="X138" s="57"/>
      <c r="Y138" s="795"/>
      <c r="Z138" s="770"/>
      <c r="AA138" s="796"/>
      <c r="AB138" s="769"/>
      <c r="AC138" s="770"/>
      <c r="AD138" s="796"/>
      <c r="AE138" s="769"/>
      <c r="AF138" s="769"/>
      <c r="AG138" s="769"/>
      <c r="AH138" s="769"/>
      <c r="AI138" s="769"/>
      <c r="AJ138" s="775"/>
      <c r="AK138" s="797"/>
      <c r="AL138" s="798"/>
      <c r="AM138" s="706"/>
      <c r="AN138" s="706"/>
      <c r="AO138" s="799"/>
      <c r="AP138" s="706"/>
      <c r="AQ138" s="800"/>
      <c r="AR138" s="797"/>
      <c r="AS138" s="798"/>
      <c r="AT138" s="706"/>
      <c r="AU138" s="706"/>
      <c r="AV138" s="799"/>
      <c r="AW138" s="706"/>
      <c r="AX138" s="800"/>
      <c r="AY138" s="797"/>
      <c r="AZ138" s="801"/>
      <c r="BA138" s="802"/>
      <c r="BB138" s="808"/>
      <c r="BC138" s="803"/>
      <c r="BD138" s="804"/>
      <c r="BE138" s="809"/>
      <c r="BF138" s="803"/>
      <c r="BG138" s="806"/>
      <c r="BH138" s="806"/>
      <c r="BI138" s="807"/>
    </row>
    <row r="139" spans="1:61" hidden="1" outlineLevel="1" x14ac:dyDescent="0.35">
      <c r="A139" s="781" t="s">
        <v>1036</v>
      </c>
      <c r="B139" s="768"/>
      <c r="C139" s="768"/>
      <c r="D139" s="769"/>
      <c r="E139" s="770"/>
      <c r="F139" s="725"/>
      <c r="G139" s="726"/>
      <c r="H139" s="771"/>
      <c r="I139" s="768"/>
      <c r="J139" s="769"/>
      <c r="K139" s="769"/>
      <c r="L139" s="769"/>
      <c r="M139" s="769"/>
      <c r="N139" s="772"/>
      <c r="O139" s="773"/>
      <c r="P139" s="774"/>
      <c r="Q139" s="768"/>
      <c r="R139" s="769"/>
      <c r="S139" s="775"/>
      <c r="T139" s="776"/>
      <c r="U139" s="777"/>
      <c r="V139" s="777"/>
      <c r="W139" s="777"/>
      <c r="X139" s="57"/>
      <c r="Y139" s="795"/>
      <c r="Z139" s="770"/>
      <c r="AA139" s="796"/>
      <c r="AB139" s="769"/>
      <c r="AC139" s="770"/>
      <c r="AD139" s="796"/>
      <c r="AE139" s="769"/>
      <c r="AF139" s="769"/>
      <c r="AG139" s="769"/>
      <c r="AH139" s="769"/>
      <c r="AI139" s="769"/>
      <c r="AJ139" s="775"/>
      <c r="AK139" s="797"/>
      <c r="AL139" s="798"/>
      <c r="AM139" s="706"/>
      <c r="AN139" s="706"/>
      <c r="AO139" s="799"/>
      <c r="AP139" s="706"/>
      <c r="AQ139" s="800"/>
      <c r="AR139" s="797"/>
      <c r="AS139" s="798"/>
      <c r="AT139" s="706"/>
      <c r="AU139" s="706"/>
      <c r="AV139" s="799"/>
      <c r="AW139" s="706"/>
      <c r="AX139" s="800"/>
      <c r="AY139" s="797"/>
      <c r="AZ139" s="801"/>
      <c r="BA139" s="802"/>
      <c r="BB139" s="808"/>
      <c r="BC139" s="803"/>
      <c r="BD139" s="804"/>
      <c r="BE139" s="809"/>
      <c r="BF139" s="803"/>
      <c r="BG139" s="806"/>
      <c r="BH139" s="806"/>
      <c r="BI139" s="807"/>
    </row>
    <row r="140" spans="1:61" hidden="1" outlineLevel="1" x14ac:dyDescent="0.35">
      <c r="A140" s="781" t="s">
        <v>1037</v>
      </c>
      <c r="B140" s="768"/>
      <c r="C140" s="768"/>
      <c r="D140" s="769"/>
      <c r="E140" s="770"/>
      <c r="F140" s="725"/>
      <c r="G140" s="726"/>
      <c r="H140" s="771"/>
      <c r="I140" s="768"/>
      <c r="J140" s="769"/>
      <c r="K140" s="769"/>
      <c r="L140" s="769"/>
      <c r="M140" s="769"/>
      <c r="N140" s="772"/>
      <c r="O140" s="773"/>
      <c r="P140" s="774"/>
      <c r="Q140" s="768"/>
      <c r="R140" s="769"/>
      <c r="S140" s="775"/>
      <c r="T140" s="776"/>
      <c r="U140" s="777"/>
      <c r="V140" s="777"/>
      <c r="W140" s="777"/>
      <c r="X140" s="57"/>
      <c r="Y140" s="795"/>
      <c r="Z140" s="770"/>
      <c r="AA140" s="796"/>
      <c r="AB140" s="769"/>
      <c r="AC140" s="770"/>
      <c r="AD140" s="796"/>
      <c r="AE140" s="769"/>
      <c r="AF140" s="769"/>
      <c r="AG140" s="769"/>
      <c r="AH140" s="769"/>
      <c r="AI140" s="769"/>
      <c r="AJ140" s="775"/>
      <c r="AK140" s="797"/>
      <c r="AL140" s="798"/>
      <c r="AM140" s="706"/>
      <c r="AN140" s="706"/>
      <c r="AO140" s="799"/>
      <c r="AP140" s="706"/>
      <c r="AQ140" s="800"/>
      <c r="AR140" s="797"/>
      <c r="AS140" s="798"/>
      <c r="AT140" s="706"/>
      <c r="AU140" s="706"/>
      <c r="AV140" s="799"/>
      <c r="AW140" s="706"/>
      <c r="AX140" s="800"/>
      <c r="AY140" s="797"/>
      <c r="AZ140" s="801"/>
      <c r="BA140" s="802"/>
      <c r="BB140" s="808"/>
      <c r="BC140" s="803"/>
      <c r="BD140" s="804"/>
      <c r="BE140" s="809"/>
      <c r="BF140" s="803"/>
      <c r="BG140" s="806"/>
      <c r="BH140" s="806"/>
      <c r="BI140" s="807"/>
    </row>
    <row r="141" spans="1:61" hidden="1" outlineLevel="1" x14ac:dyDescent="0.35">
      <c r="A141" s="781" t="s">
        <v>1038</v>
      </c>
      <c r="B141" s="768"/>
      <c r="C141" s="768"/>
      <c r="D141" s="769"/>
      <c r="E141" s="770"/>
      <c r="F141" s="725"/>
      <c r="G141" s="726"/>
      <c r="H141" s="771"/>
      <c r="I141" s="768"/>
      <c r="J141" s="769"/>
      <c r="K141" s="769"/>
      <c r="L141" s="769"/>
      <c r="M141" s="769"/>
      <c r="N141" s="772"/>
      <c r="O141" s="773"/>
      <c r="P141" s="774"/>
      <c r="Q141" s="768"/>
      <c r="R141" s="769"/>
      <c r="S141" s="775"/>
      <c r="T141" s="776"/>
      <c r="U141" s="777"/>
      <c r="V141" s="777"/>
      <c r="W141" s="777"/>
      <c r="X141" s="57"/>
      <c r="Y141" s="795"/>
      <c r="Z141" s="770"/>
      <c r="AA141" s="796"/>
      <c r="AB141" s="769"/>
      <c r="AC141" s="770"/>
      <c r="AD141" s="796"/>
      <c r="AE141" s="769"/>
      <c r="AF141" s="769"/>
      <c r="AG141" s="769"/>
      <c r="AH141" s="769"/>
      <c r="AI141" s="769"/>
      <c r="AJ141" s="775"/>
      <c r="AK141" s="797"/>
      <c r="AL141" s="798"/>
      <c r="AM141" s="706"/>
      <c r="AN141" s="706"/>
      <c r="AO141" s="799"/>
      <c r="AP141" s="706"/>
      <c r="AQ141" s="800"/>
      <c r="AR141" s="797"/>
      <c r="AS141" s="798"/>
      <c r="AT141" s="706"/>
      <c r="AU141" s="706"/>
      <c r="AV141" s="799"/>
      <c r="AW141" s="706"/>
      <c r="AX141" s="800"/>
      <c r="AY141" s="797"/>
      <c r="AZ141" s="801"/>
      <c r="BA141" s="802"/>
      <c r="BB141" s="808"/>
      <c r="BC141" s="803"/>
      <c r="BD141" s="804"/>
      <c r="BE141" s="809"/>
      <c r="BF141" s="803"/>
      <c r="BG141" s="806"/>
      <c r="BH141" s="806"/>
      <c r="BI141" s="807"/>
    </row>
    <row r="142" spans="1:61" hidden="1" outlineLevel="1" x14ac:dyDescent="0.35">
      <c r="A142" s="781" t="s">
        <v>1039</v>
      </c>
      <c r="B142" s="768"/>
      <c r="C142" s="768"/>
      <c r="D142" s="769"/>
      <c r="E142" s="770"/>
      <c r="F142" s="725"/>
      <c r="G142" s="726"/>
      <c r="H142" s="771"/>
      <c r="I142" s="768"/>
      <c r="J142" s="769"/>
      <c r="K142" s="769"/>
      <c r="L142" s="769"/>
      <c r="M142" s="769"/>
      <c r="N142" s="772"/>
      <c r="O142" s="773"/>
      <c r="P142" s="774"/>
      <c r="Q142" s="768"/>
      <c r="R142" s="769"/>
      <c r="S142" s="775"/>
      <c r="T142" s="776"/>
      <c r="U142" s="777"/>
      <c r="V142" s="777"/>
      <c r="W142" s="777"/>
      <c r="X142" s="57"/>
      <c r="Y142" s="795"/>
      <c r="Z142" s="770"/>
      <c r="AA142" s="796"/>
      <c r="AB142" s="769"/>
      <c r="AC142" s="770"/>
      <c r="AD142" s="796"/>
      <c r="AE142" s="769"/>
      <c r="AF142" s="769"/>
      <c r="AG142" s="769"/>
      <c r="AH142" s="769"/>
      <c r="AI142" s="769"/>
      <c r="AJ142" s="775"/>
      <c r="AK142" s="797"/>
      <c r="AL142" s="798"/>
      <c r="AM142" s="706"/>
      <c r="AN142" s="706"/>
      <c r="AO142" s="799"/>
      <c r="AP142" s="706"/>
      <c r="AQ142" s="800"/>
      <c r="AR142" s="797"/>
      <c r="AS142" s="798"/>
      <c r="AT142" s="706"/>
      <c r="AU142" s="706"/>
      <c r="AV142" s="799"/>
      <c r="AW142" s="706"/>
      <c r="AX142" s="800"/>
      <c r="AY142" s="797"/>
      <c r="AZ142" s="801"/>
      <c r="BA142" s="802"/>
      <c r="BB142" s="808"/>
      <c r="BC142" s="803"/>
      <c r="BD142" s="804"/>
      <c r="BE142" s="809"/>
      <c r="BF142" s="803"/>
      <c r="BG142" s="806"/>
      <c r="BH142" s="806"/>
      <c r="BI142" s="807"/>
    </row>
    <row r="143" spans="1:61" hidden="1" outlineLevel="1" x14ac:dyDescent="0.35">
      <c r="A143" s="781" t="s">
        <v>1040</v>
      </c>
      <c r="B143" s="768"/>
      <c r="C143" s="768"/>
      <c r="D143" s="769"/>
      <c r="E143" s="770"/>
      <c r="F143" s="725"/>
      <c r="G143" s="726"/>
      <c r="H143" s="771"/>
      <c r="I143" s="768"/>
      <c r="J143" s="769"/>
      <c r="K143" s="769"/>
      <c r="L143" s="769"/>
      <c r="M143" s="769"/>
      <c r="N143" s="772"/>
      <c r="O143" s="773"/>
      <c r="P143" s="774"/>
      <c r="Q143" s="768"/>
      <c r="R143" s="769"/>
      <c r="S143" s="775"/>
      <c r="T143" s="776"/>
      <c r="U143" s="777"/>
      <c r="V143" s="777"/>
      <c r="W143" s="777"/>
      <c r="X143" s="57"/>
      <c r="Y143" s="795"/>
      <c r="Z143" s="770"/>
      <c r="AA143" s="796"/>
      <c r="AB143" s="769"/>
      <c r="AC143" s="770"/>
      <c r="AD143" s="796"/>
      <c r="AE143" s="769"/>
      <c r="AF143" s="769"/>
      <c r="AG143" s="769"/>
      <c r="AH143" s="769"/>
      <c r="AI143" s="769"/>
      <c r="AJ143" s="775"/>
      <c r="AK143" s="797"/>
      <c r="AL143" s="798"/>
      <c r="AM143" s="706"/>
      <c r="AN143" s="706"/>
      <c r="AO143" s="799"/>
      <c r="AP143" s="706"/>
      <c r="AQ143" s="800"/>
      <c r="AR143" s="797"/>
      <c r="AS143" s="798"/>
      <c r="AT143" s="706"/>
      <c r="AU143" s="706"/>
      <c r="AV143" s="799"/>
      <c r="AW143" s="706"/>
      <c r="AX143" s="800"/>
      <c r="AY143" s="797"/>
      <c r="AZ143" s="801"/>
      <c r="BA143" s="802"/>
      <c r="BB143" s="808"/>
      <c r="BC143" s="803"/>
      <c r="BD143" s="804"/>
      <c r="BE143" s="809"/>
      <c r="BF143" s="803"/>
      <c r="BG143" s="806"/>
      <c r="BH143" s="806"/>
      <c r="BI143" s="807"/>
    </row>
    <row r="144" spans="1:61" hidden="1" outlineLevel="1" x14ac:dyDescent="0.35">
      <c r="A144" s="781" t="s">
        <v>1041</v>
      </c>
      <c r="B144" s="768"/>
      <c r="C144" s="768"/>
      <c r="D144" s="769"/>
      <c r="E144" s="770"/>
      <c r="F144" s="725"/>
      <c r="G144" s="726"/>
      <c r="H144" s="771"/>
      <c r="I144" s="768"/>
      <c r="J144" s="769"/>
      <c r="K144" s="769"/>
      <c r="L144" s="769"/>
      <c r="M144" s="769"/>
      <c r="N144" s="772"/>
      <c r="O144" s="773"/>
      <c r="P144" s="774"/>
      <c r="Q144" s="768"/>
      <c r="R144" s="769"/>
      <c r="S144" s="775"/>
      <c r="T144" s="776"/>
      <c r="U144" s="777"/>
      <c r="V144" s="777"/>
      <c r="W144" s="777"/>
      <c r="X144" s="57"/>
      <c r="Y144" s="795"/>
      <c r="Z144" s="770"/>
      <c r="AA144" s="796"/>
      <c r="AB144" s="769"/>
      <c r="AC144" s="770"/>
      <c r="AD144" s="796"/>
      <c r="AE144" s="769"/>
      <c r="AF144" s="769"/>
      <c r="AG144" s="769"/>
      <c r="AH144" s="769"/>
      <c r="AI144" s="769"/>
      <c r="AJ144" s="775"/>
      <c r="AK144" s="797"/>
      <c r="AL144" s="798"/>
      <c r="AM144" s="706"/>
      <c r="AN144" s="706"/>
      <c r="AO144" s="799"/>
      <c r="AP144" s="706"/>
      <c r="AQ144" s="800"/>
      <c r="AR144" s="797"/>
      <c r="AS144" s="798"/>
      <c r="AT144" s="706"/>
      <c r="AU144" s="706"/>
      <c r="AV144" s="799"/>
      <c r="AW144" s="706"/>
      <c r="AX144" s="800"/>
      <c r="AY144" s="797"/>
      <c r="AZ144" s="801"/>
      <c r="BA144" s="802"/>
      <c r="BB144" s="808"/>
      <c r="BC144" s="803"/>
      <c r="BD144" s="804"/>
      <c r="BE144" s="809"/>
      <c r="BF144" s="803"/>
      <c r="BG144" s="806"/>
      <c r="BH144" s="806"/>
      <c r="BI144" s="807"/>
    </row>
    <row r="145" spans="1:61" hidden="1" outlineLevel="1" x14ac:dyDescent="0.35">
      <c r="A145" s="781" t="s">
        <v>1042</v>
      </c>
      <c r="B145" s="768"/>
      <c r="C145" s="768"/>
      <c r="D145" s="769"/>
      <c r="E145" s="770"/>
      <c r="F145" s="725"/>
      <c r="G145" s="726"/>
      <c r="H145" s="771"/>
      <c r="I145" s="768"/>
      <c r="J145" s="769"/>
      <c r="K145" s="769"/>
      <c r="L145" s="769"/>
      <c r="M145" s="769"/>
      <c r="N145" s="772"/>
      <c r="O145" s="773"/>
      <c r="P145" s="774"/>
      <c r="Q145" s="768"/>
      <c r="R145" s="769"/>
      <c r="S145" s="775"/>
      <c r="T145" s="776"/>
      <c r="U145" s="777"/>
      <c r="V145" s="777"/>
      <c r="W145" s="777"/>
      <c r="X145" s="57"/>
      <c r="Y145" s="795"/>
      <c r="Z145" s="770"/>
      <c r="AA145" s="796"/>
      <c r="AB145" s="769"/>
      <c r="AC145" s="770"/>
      <c r="AD145" s="796"/>
      <c r="AE145" s="769"/>
      <c r="AF145" s="769"/>
      <c r="AG145" s="769"/>
      <c r="AH145" s="769"/>
      <c r="AI145" s="769"/>
      <c r="AJ145" s="775"/>
      <c r="AK145" s="797"/>
      <c r="AL145" s="798"/>
      <c r="AM145" s="706"/>
      <c r="AN145" s="706"/>
      <c r="AO145" s="799"/>
      <c r="AP145" s="706"/>
      <c r="AQ145" s="800"/>
      <c r="AR145" s="797"/>
      <c r="AS145" s="798"/>
      <c r="AT145" s="706"/>
      <c r="AU145" s="706"/>
      <c r="AV145" s="799"/>
      <c r="AW145" s="706"/>
      <c r="AX145" s="800"/>
      <c r="AY145" s="797"/>
      <c r="AZ145" s="801"/>
      <c r="BA145" s="802"/>
      <c r="BB145" s="808"/>
      <c r="BC145" s="803"/>
      <c r="BD145" s="804"/>
      <c r="BE145" s="809"/>
      <c r="BF145" s="803"/>
      <c r="BG145" s="806"/>
      <c r="BH145" s="806"/>
      <c r="BI145" s="807"/>
    </row>
    <row r="146" spans="1:61" hidden="1" outlineLevel="1" x14ac:dyDescent="0.35">
      <c r="A146" s="781" t="s">
        <v>1043</v>
      </c>
      <c r="B146" s="768"/>
      <c r="C146" s="768"/>
      <c r="D146" s="769"/>
      <c r="E146" s="770"/>
      <c r="F146" s="725"/>
      <c r="G146" s="726"/>
      <c r="H146" s="771"/>
      <c r="I146" s="768"/>
      <c r="J146" s="769"/>
      <c r="K146" s="769"/>
      <c r="L146" s="769"/>
      <c r="M146" s="769"/>
      <c r="N146" s="772"/>
      <c r="O146" s="773"/>
      <c r="P146" s="774"/>
      <c r="Q146" s="768"/>
      <c r="R146" s="769"/>
      <c r="S146" s="775"/>
      <c r="T146" s="776"/>
      <c r="U146" s="777"/>
      <c r="V146" s="777"/>
      <c r="W146" s="777"/>
      <c r="X146" s="57"/>
      <c r="Y146" s="795"/>
      <c r="Z146" s="770"/>
      <c r="AA146" s="796"/>
      <c r="AB146" s="769"/>
      <c r="AC146" s="770"/>
      <c r="AD146" s="796"/>
      <c r="AE146" s="769"/>
      <c r="AF146" s="769"/>
      <c r="AG146" s="769"/>
      <c r="AH146" s="769"/>
      <c r="AI146" s="769"/>
      <c r="AJ146" s="775"/>
      <c r="AK146" s="797"/>
      <c r="AL146" s="798"/>
      <c r="AM146" s="706"/>
      <c r="AN146" s="706"/>
      <c r="AO146" s="799"/>
      <c r="AP146" s="706"/>
      <c r="AQ146" s="800"/>
      <c r="AR146" s="797"/>
      <c r="AS146" s="798"/>
      <c r="AT146" s="706"/>
      <c r="AU146" s="706"/>
      <c r="AV146" s="799"/>
      <c r="AW146" s="706"/>
      <c r="AX146" s="800"/>
      <c r="AY146" s="797"/>
      <c r="AZ146" s="801"/>
      <c r="BA146" s="802"/>
      <c r="BB146" s="808"/>
      <c r="BC146" s="803"/>
      <c r="BD146" s="804"/>
      <c r="BE146" s="809"/>
      <c r="BF146" s="803"/>
      <c r="BG146" s="806"/>
      <c r="BH146" s="806"/>
      <c r="BI146" s="807"/>
    </row>
    <row r="147" spans="1:61" hidden="1" outlineLevel="1" x14ac:dyDescent="0.35">
      <c r="A147" s="781" t="s">
        <v>1044</v>
      </c>
      <c r="B147" s="768"/>
      <c r="C147" s="768"/>
      <c r="D147" s="769"/>
      <c r="E147" s="770"/>
      <c r="F147" s="725"/>
      <c r="G147" s="726"/>
      <c r="H147" s="771"/>
      <c r="I147" s="768"/>
      <c r="J147" s="769"/>
      <c r="K147" s="769"/>
      <c r="L147" s="769"/>
      <c r="M147" s="769"/>
      <c r="N147" s="772"/>
      <c r="O147" s="773"/>
      <c r="P147" s="774"/>
      <c r="Q147" s="768"/>
      <c r="R147" s="769"/>
      <c r="S147" s="775"/>
      <c r="T147" s="776"/>
      <c r="U147" s="777"/>
      <c r="V147" s="777"/>
      <c r="W147" s="777"/>
      <c r="X147" s="57"/>
      <c r="Y147" s="795"/>
      <c r="Z147" s="770"/>
      <c r="AA147" s="796"/>
      <c r="AB147" s="769"/>
      <c r="AC147" s="770"/>
      <c r="AD147" s="796"/>
      <c r="AE147" s="769"/>
      <c r="AF147" s="769"/>
      <c r="AG147" s="769"/>
      <c r="AH147" s="769"/>
      <c r="AI147" s="769"/>
      <c r="AJ147" s="775"/>
      <c r="AK147" s="797"/>
      <c r="AL147" s="798"/>
      <c r="AM147" s="706"/>
      <c r="AN147" s="706"/>
      <c r="AO147" s="799"/>
      <c r="AP147" s="706"/>
      <c r="AQ147" s="800"/>
      <c r="AR147" s="797"/>
      <c r="AS147" s="798"/>
      <c r="AT147" s="706"/>
      <c r="AU147" s="706"/>
      <c r="AV147" s="799"/>
      <c r="AW147" s="706"/>
      <c r="AX147" s="800"/>
      <c r="AY147" s="797"/>
      <c r="AZ147" s="801"/>
      <c r="BA147" s="802"/>
      <c r="BB147" s="808"/>
      <c r="BC147" s="803"/>
      <c r="BD147" s="804"/>
      <c r="BE147" s="809"/>
      <c r="BF147" s="803"/>
      <c r="BG147" s="806"/>
      <c r="BH147" s="806"/>
      <c r="BI147" s="807"/>
    </row>
    <row r="148" spans="1:61" hidden="1" outlineLevel="1" x14ac:dyDescent="0.35">
      <c r="A148" s="781" t="s">
        <v>1045</v>
      </c>
      <c r="B148" s="768"/>
      <c r="C148" s="768"/>
      <c r="D148" s="769"/>
      <c r="E148" s="770"/>
      <c r="F148" s="725"/>
      <c r="G148" s="726"/>
      <c r="H148" s="771"/>
      <c r="I148" s="768"/>
      <c r="J148" s="769"/>
      <c r="K148" s="769"/>
      <c r="L148" s="769"/>
      <c r="M148" s="769"/>
      <c r="N148" s="772"/>
      <c r="O148" s="773"/>
      <c r="P148" s="774"/>
      <c r="Q148" s="768"/>
      <c r="R148" s="769"/>
      <c r="S148" s="775"/>
      <c r="T148" s="776"/>
      <c r="U148" s="777"/>
      <c r="V148" s="777"/>
      <c r="W148" s="777"/>
      <c r="X148" s="57"/>
      <c r="Y148" s="795"/>
      <c r="Z148" s="770"/>
      <c r="AA148" s="796"/>
      <c r="AB148" s="769"/>
      <c r="AC148" s="770"/>
      <c r="AD148" s="796"/>
      <c r="AE148" s="769"/>
      <c r="AF148" s="769"/>
      <c r="AG148" s="769"/>
      <c r="AH148" s="769"/>
      <c r="AI148" s="769"/>
      <c r="AJ148" s="775"/>
      <c r="AK148" s="797"/>
      <c r="AL148" s="798"/>
      <c r="AM148" s="706"/>
      <c r="AN148" s="706"/>
      <c r="AO148" s="799"/>
      <c r="AP148" s="706"/>
      <c r="AQ148" s="800"/>
      <c r="AR148" s="797"/>
      <c r="AS148" s="798"/>
      <c r="AT148" s="706"/>
      <c r="AU148" s="706"/>
      <c r="AV148" s="799"/>
      <c r="AW148" s="706"/>
      <c r="AX148" s="800"/>
      <c r="AY148" s="797"/>
      <c r="AZ148" s="801"/>
      <c r="BA148" s="802"/>
      <c r="BB148" s="808"/>
      <c r="BC148" s="803"/>
      <c r="BD148" s="804"/>
      <c r="BE148" s="809"/>
      <c r="BF148" s="803"/>
      <c r="BG148" s="806"/>
      <c r="BH148" s="806"/>
      <c r="BI148" s="807"/>
    </row>
    <row r="149" spans="1:61" hidden="1" outlineLevel="1" x14ac:dyDescent="0.35">
      <c r="A149" s="781" t="s">
        <v>1046</v>
      </c>
      <c r="B149" s="768"/>
      <c r="C149" s="768"/>
      <c r="D149" s="769"/>
      <c r="E149" s="770"/>
      <c r="F149" s="725"/>
      <c r="G149" s="726"/>
      <c r="H149" s="771"/>
      <c r="I149" s="768"/>
      <c r="J149" s="769"/>
      <c r="K149" s="769"/>
      <c r="L149" s="769"/>
      <c r="M149" s="769"/>
      <c r="N149" s="772"/>
      <c r="O149" s="773"/>
      <c r="P149" s="774"/>
      <c r="Q149" s="768"/>
      <c r="R149" s="769"/>
      <c r="S149" s="775"/>
      <c r="T149" s="776"/>
      <c r="U149" s="777"/>
      <c r="V149" s="777"/>
      <c r="W149" s="777"/>
      <c r="X149" s="57"/>
      <c r="Y149" s="795"/>
      <c r="Z149" s="770"/>
      <c r="AA149" s="796"/>
      <c r="AB149" s="769"/>
      <c r="AC149" s="770"/>
      <c r="AD149" s="796"/>
      <c r="AE149" s="769"/>
      <c r="AF149" s="769"/>
      <c r="AG149" s="769"/>
      <c r="AH149" s="769"/>
      <c r="AI149" s="769"/>
      <c r="AJ149" s="775"/>
      <c r="AK149" s="797"/>
      <c r="AL149" s="798"/>
      <c r="AM149" s="706"/>
      <c r="AN149" s="706"/>
      <c r="AO149" s="799"/>
      <c r="AP149" s="706"/>
      <c r="AQ149" s="800"/>
      <c r="AR149" s="797"/>
      <c r="AS149" s="798"/>
      <c r="AT149" s="706"/>
      <c r="AU149" s="706"/>
      <c r="AV149" s="799"/>
      <c r="AW149" s="706"/>
      <c r="AX149" s="800"/>
      <c r="AY149" s="797"/>
      <c r="AZ149" s="801"/>
      <c r="BA149" s="802"/>
      <c r="BB149" s="808"/>
      <c r="BC149" s="803"/>
      <c r="BD149" s="804"/>
      <c r="BE149" s="809"/>
      <c r="BF149" s="803"/>
      <c r="BG149" s="806"/>
      <c r="BH149" s="806"/>
      <c r="BI149" s="807"/>
    </row>
    <row r="150" spans="1:61" hidden="1" outlineLevel="1" x14ac:dyDescent="0.35">
      <c r="A150" s="781" t="s">
        <v>1047</v>
      </c>
      <c r="B150" s="768"/>
      <c r="C150" s="768"/>
      <c r="D150" s="769"/>
      <c r="E150" s="770"/>
      <c r="F150" s="725"/>
      <c r="G150" s="726"/>
      <c r="H150" s="771"/>
      <c r="I150" s="768"/>
      <c r="J150" s="769"/>
      <c r="K150" s="769"/>
      <c r="L150" s="769"/>
      <c r="M150" s="769"/>
      <c r="N150" s="772"/>
      <c r="O150" s="773"/>
      <c r="P150" s="774"/>
      <c r="Q150" s="768"/>
      <c r="R150" s="769"/>
      <c r="S150" s="775"/>
      <c r="T150" s="776"/>
      <c r="U150" s="777"/>
      <c r="V150" s="777"/>
      <c r="W150" s="777"/>
      <c r="X150" s="57"/>
      <c r="Y150" s="795"/>
      <c r="Z150" s="770"/>
      <c r="AA150" s="796"/>
      <c r="AB150" s="769"/>
      <c r="AC150" s="770"/>
      <c r="AD150" s="796"/>
      <c r="AE150" s="769"/>
      <c r="AF150" s="769"/>
      <c r="AG150" s="769"/>
      <c r="AH150" s="769"/>
      <c r="AI150" s="769"/>
      <c r="AJ150" s="775"/>
      <c r="AK150" s="797"/>
      <c r="AL150" s="798"/>
      <c r="AM150" s="706"/>
      <c r="AN150" s="706"/>
      <c r="AO150" s="799"/>
      <c r="AP150" s="706"/>
      <c r="AQ150" s="800"/>
      <c r="AR150" s="797"/>
      <c r="AS150" s="798"/>
      <c r="AT150" s="706"/>
      <c r="AU150" s="706"/>
      <c r="AV150" s="799"/>
      <c r="AW150" s="706"/>
      <c r="AX150" s="800"/>
      <c r="AY150" s="797"/>
      <c r="AZ150" s="801"/>
      <c r="BA150" s="802"/>
      <c r="BB150" s="808"/>
      <c r="BC150" s="803"/>
      <c r="BD150" s="804"/>
      <c r="BE150" s="809"/>
      <c r="BF150" s="803"/>
      <c r="BG150" s="806"/>
      <c r="BH150" s="806"/>
      <c r="BI150" s="807"/>
    </row>
    <row r="151" spans="1:61" hidden="1" outlineLevel="1" x14ac:dyDescent="0.35">
      <c r="A151" s="781" t="s">
        <v>1048</v>
      </c>
      <c r="B151" s="768"/>
      <c r="C151" s="768"/>
      <c r="D151" s="769"/>
      <c r="E151" s="770"/>
      <c r="F151" s="725"/>
      <c r="G151" s="726"/>
      <c r="H151" s="771"/>
      <c r="I151" s="768"/>
      <c r="J151" s="769"/>
      <c r="K151" s="769"/>
      <c r="L151" s="769"/>
      <c r="M151" s="769"/>
      <c r="N151" s="772"/>
      <c r="O151" s="773"/>
      <c r="P151" s="774"/>
      <c r="Q151" s="768"/>
      <c r="R151" s="769"/>
      <c r="S151" s="775"/>
      <c r="T151" s="776"/>
      <c r="U151" s="777"/>
      <c r="V151" s="777"/>
      <c r="W151" s="777"/>
      <c r="X151" s="57"/>
      <c r="Y151" s="795"/>
      <c r="Z151" s="770"/>
      <c r="AA151" s="796"/>
      <c r="AB151" s="769"/>
      <c r="AC151" s="770"/>
      <c r="AD151" s="796"/>
      <c r="AE151" s="769"/>
      <c r="AF151" s="769"/>
      <c r="AG151" s="769"/>
      <c r="AH151" s="769"/>
      <c r="AI151" s="769"/>
      <c r="AJ151" s="775"/>
      <c r="AK151" s="797"/>
      <c r="AL151" s="798"/>
      <c r="AM151" s="706"/>
      <c r="AN151" s="706"/>
      <c r="AO151" s="799"/>
      <c r="AP151" s="706"/>
      <c r="AQ151" s="800"/>
      <c r="AR151" s="797"/>
      <c r="AS151" s="798"/>
      <c r="AT151" s="706"/>
      <c r="AU151" s="706"/>
      <c r="AV151" s="799"/>
      <c r="AW151" s="706"/>
      <c r="AX151" s="800"/>
      <c r="AY151" s="797"/>
      <c r="AZ151" s="801"/>
      <c r="BA151" s="802"/>
      <c r="BB151" s="808"/>
      <c r="BC151" s="803"/>
      <c r="BD151" s="804"/>
      <c r="BE151" s="809"/>
      <c r="BF151" s="803"/>
      <c r="BG151" s="806"/>
      <c r="BH151" s="806"/>
      <c r="BI151" s="807"/>
    </row>
    <row r="152" spans="1:61" hidden="1" outlineLevel="1" x14ac:dyDescent="0.35">
      <c r="A152" s="781" t="s">
        <v>1049</v>
      </c>
      <c r="B152" s="768"/>
      <c r="C152" s="768"/>
      <c r="D152" s="769"/>
      <c r="E152" s="770"/>
      <c r="F152" s="725"/>
      <c r="G152" s="726"/>
      <c r="H152" s="771"/>
      <c r="I152" s="768"/>
      <c r="J152" s="769"/>
      <c r="K152" s="769"/>
      <c r="L152" s="769"/>
      <c r="M152" s="769"/>
      <c r="N152" s="772"/>
      <c r="O152" s="773"/>
      <c r="P152" s="774"/>
      <c r="Q152" s="768"/>
      <c r="R152" s="769"/>
      <c r="S152" s="775"/>
      <c r="T152" s="776"/>
      <c r="U152" s="777"/>
      <c r="V152" s="777"/>
      <c r="W152" s="777"/>
      <c r="X152" s="57"/>
      <c r="Y152" s="795"/>
      <c r="Z152" s="770"/>
      <c r="AA152" s="796"/>
      <c r="AB152" s="769"/>
      <c r="AC152" s="770"/>
      <c r="AD152" s="796"/>
      <c r="AE152" s="769"/>
      <c r="AF152" s="769"/>
      <c r="AG152" s="769"/>
      <c r="AH152" s="769"/>
      <c r="AI152" s="769"/>
      <c r="AJ152" s="775"/>
      <c r="AK152" s="797"/>
      <c r="AL152" s="798"/>
      <c r="AM152" s="706"/>
      <c r="AN152" s="706"/>
      <c r="AO152" s="799"/>
      <c r="AP152" s="706"/>
      <c r="AQ152" s="800"/>
      <c r="AR152" s="797"/>
      <c r="AS152" s="798"/>
      <c r="AT152" s="706"/>
      <c r="AU152" s="706"/>
      <c r="AV152" s="799"/>
      <c r="AW152" s="706"/>
      <c r="AX152" s="800"/>
      <c r="AY152" s="797"/>
      <c r="AZ152" s="801"/>
      <c r="BA152" s="802"/>
      <c r="BB152" s="808"/>
      <c r="BC152" s="803"/>
      <c r="BD152" s="804"/>
      <c r="BE152" s="809"/>
      <c r="BF152" s="803"/>
      <c r="BG152" s="806"/>
      <c r="BH152" s="806"/>
      <c r="BI152" s="807"/>
    </row>
    <row r="153" spans="1:61" hidden="1" outlineLevel="1" x14ac:dyDescent="0.35">
      <c r="A153" s="781" t="s">
        <v>1050</v>
      </c>
      <c r="B153" s="768"/>
      <c r="C153" s="768"/>
      <c r="D153" s="769"/>
      <c r="E153" s="770"/>
      <c r="F153" s="725"/>
      <c r="G153" s="726"/>
      <c r="H153" s="771"/>
      <c r="I153" s="768"/>
      <c r="J153" s="769"/>
      <c r="K153" s="769"/>
      <c r="L153" s="769"/>
      <c r="M153" s="769"/>
      <c r="N153" s="772"/>
      <c r="O153" s="773"/>
      <c r="P153" s="774"/>
      <c r="Q153" s="768"/>
      <c r="R153" s="769"/>
      <c r="S153" s="775"/>
      <c r="T153" s="776"/>
      <c r="U153" s="777"/>
      <c r="V153" s="777"/>
      <c r="W153" s="777"/>
      <c r="X153" s="57"/>
      <c r="Y153" s="795"/>
      <c r="Z153" s="770"/>
      <c r="AA153" s="796"/>
      <c r="AB153" s="769"/>
      <c r="AC153" s="770"/>
      <c r="AD153" s="796"/>
      <c r="AE153" s="769"/>
      <c r="AF153" s="769"/>
      <c r="AG153" s="769"/>
      <c r="AH153" s="769"/>
      <c r="AI153" s="769"/>
      <c r="AJ153" s="775"/>
      <c r="AK153" s="797"/>
      <c r="AL153" s="798"/>
      <c r="AM153" s="706"/>
      <c r="AN153" s="706"/>
      <c r="AO153" s="799"/>
      <c r="AP153" s="706"/>
      <c r="AQ153" s="800"/>
      <c r="AR153" s="797"/>
      <c r="AS153" s="798"/>
      <c r="AT153" s="706"/>
      <c r="AU153" s="706"/>
      <c r="AV153" s="799"/>
      <c r="AW153" s="706"/>
      <c r="AX153" s="800"/>
      <c r="AY153" s="797"/>
      <c r="AZ153" s="801"/>
      <c r="BA153" s="802"/>
      <c r="BB153" s="808"/>
      <c r="BC153" s="803"/>
      <c r="BD153" s="804"/>
      <c r="BE153" s="809"/>
      <c r="BF153" s="803"/>
      <c r="BG153" s="806"/>
      <c r="BH153" s="806"/>
      <c r="BI153" s="807"/>
    </row>
    <row r="154" spans="1:61" hidden="1" outlineLevel="1" x14ac:dyDescent="0.35">
      <c r="A154" s="781" t="s">
        <v>1051</v>
      </c>
      <c r="B154" s="768"/>
      <c r="C154" s="768"/>
      <c r="D154" s="769"/>
      <c r="E154" s="770"/>
      <c r="F154" s="725"/>
      <c r="G154" s="726"/>
      <c r="H154" s="771"/>
      <c r="I154" s="768"/>
      <c r="J154" s="769"/>
      <c r="K154" s="769"/>
      <c r="L154" s="769"/>
      <c r="M154" s="769"/>
      <c r="N154" s="772"/>
      <c r="O154" s="773"/>
      <c r="P154" s="774"/>
      <c r="Q154" s="768"/>
      <c r="R154" s="769"/>
      <c r="S154" s="775"/>
      <c r="T154" s="776"/>
      <c r="U154" s="777"/>
      <c r="V154" s="777"/>
      <c r="W154" s="777"/>
      <c r="X154" s="57"/>
      <c r="Y154" s="795"/>
      <c r="Z154" s="770"/>
      <c r="AA154" s="796"/>
      <c r="AB154" s="769"/>
      <c r="AC154" s="770"/>
      <c r="AD154" s="796"/>
      <c r="AE154" s="769"/>
      <c r="AF154" s="769"/>
      <c r="AG154" s="769"/>
      <c r="AH154" s="769"/>
      <c r="AI154" s="769"/>
      <c r="AJ154" s="775"/>
      <c r="AK154" s="797"/>
      <c r="AL154" s="798"/>
      <c r="AM154" s="706"/>
      <c r="AN154" s="706"/>
      <c r="AO154" s="799"/>
      <c r="AP154" s="706"/>
      <c r="AQ154" s="800"/>
      <c r="AR154" s="797"/>
      <c r="AS154" s="798"/>
      <c r="AT154" s="706"/>
      <c r="AU154" s="706"/>
      <c r="AV154" s="799"/>
      <c r="AW154" s="706"/>
      <c r="AX154" s="800"/>
      <c r="AY154" s="797"/>
      <c r="AZ154" s="801"/>
      <c r="BA154" s="802"/>
      <c r="BB154" s="808"/>
      <c r="BC154" s="803"/>
      <c r="BD154" s="804"/>
      <c r="BE154" s="809"/>
      <c r="BF154" s="803"/>
      <c r="BG154" s="806"/>
      <c r="BH154" s="806"/>
      <c r="BI154" s="807"/>
    </row>
    <row r="155" spans="1:61" hidden="1" outlineLevel="1" x14ac:dyDescent="0.35">
      <c r="A155" s="781" t="s">
        <v>1052</v>
      </c>
      <c r="B155" s="768"/>
      <c r="C155" s="768"/>
      <c r="D155" s="769"/>
      <c r="E155" s="770"/>
      <c r="F155" s="725"/>
      <c r="G155" s="726"/>
      <c r="H155" s="771"/>
      <c r="I155" s="768"/>
      <c r="J155" s="769"/>
      <c r="K155" s="769"/>
      <c r="L155" s="769"/>
      <c r="M155" s="769"/>
      <c r="N155" s="772"/>
      <c r="O155" s="773"/>
      <c r="P155" s="774"/>
      <c r="Q155" s="768"/>
      <c r="R155" s="769"/>
      <c r="S155" s="775"/>
      <c r="T155" s="776"/>
      <c r="U155" s="777"/>
      <c r="V155" s="777"/>
      <c r="W155" s="777"/>
      <c r="X155" s="57"/>
      <c r="Y155" s="795"/>
      <c r="Z155" s="770"/>
      <c r="AA155" s="796"/>
      <c r="AB155" s="769"/>
      <c r="AC155" s="770"/>
      <c r="AD155" s="796"/>
      <c r="AE155" s="769"/>
      <c r="AF155" s="769"/>
      <c r="AG155" s="769"/>
      <c r="AH155" s="769"/>
      <c r="AI155" s="769"/>
      <c r="AJ155" s="775"/>
      <c r="AK155" s="797"/>
      <c r="AL155" s="798"/>
      <c r="AM155" s="706"/>
      <c r="AN155" s="706"/>
      <c r="AO155" s="799"/>
      <c r="AP155" s="706"/>
      <c r="AQ155" s="800"/>
      <c r="AR155" s="797"/>
      <c r="AS155" s="798"/>
      <c r="AT155" s="706"/>
      <c r="AU155" s="706"/>
      <c r="AV155" s="799"/>
      <c r="AW155" s="706"/>
      <c r="AX155" s="800"/>
      <c r="AY155" s="797"/>
      <c r="AZ155" s="801"/>
      <c r="BA155" s="802"/>
      <c r="BB155" s="808"/>
      <c r="BC155" s="803"/>
      <c r="BD155" s="804"/>
      <c r="BE155" s="809"/>
      <c r="BF155" s="803"/>
      <c r="BG155" s="806"/>
      <c r="BH155" s="806"/>
      <c r="BI155" s="807"/>
    </row>
    <row r="156" spans="1:61" hidden="1" outlineLevel="1" x14ac:dyDescent="0.35">
      <c r="A156" s="781" t="s">
        <v>1053</v>
      </c>
      <c r="B156" s="768"/>
      <c r="C156" s="768"/>
      <c r="D156" s="769"/>
      <c r="E156" s="770"/>
      <c r="F156" s="725"/>
      <c r="G156" s="726"/>
      <c r="H156" s="771"/>
      <c r="I156" s="768"/>
      <c r="J156" s="769"/>
      <c r="K156" s="769"/>
      <c r="L156" s="769"/>
      <c r="M156" s="769"/>
      <c r="N156" s="772"/>
      <c r="O156" s="773"/>
      <c r="P156" s="774"/>
      <c r="Q156" s="768"/>
      <c r="R156" s="769"/>
      <c r="S156" s="775"/>
      <c r="T156" s="776"/>
      <c r="U156" s="777"/>
      <c r="V156" s="777"/>
      <c r="W156" s="777"/>
      <c r="X156" s="57"/>
      <c r="Y156" s="795"/>
      <c r="Z156" s="770"/>
      <c r="AA156" s="796"/>
      <c r="AB156" s="769"/>
      <c r="AC156" s="770"/>
      <c r="AD156" s="796"/>
      <c r="AE156" s="769"/>
      <c r="AF156" s="769"/>
      <c r="AG156" s="769"/>
      <c r="AH156" s="769"/>
      <c r="AI156" s="769"/>
      <c r="AJ156" s="775"/>
      <c r="AK156" s="797"/>
      <c r="AL156" s="798"/>
      <c r="AM156" s="706"/>
      <c r="AN156" s="706"/>
      <c r="AO156" s="799"/>
      <c r="AP156" s="706"/>
      <c r="AQ156" s="800"/>
      <c r="AR156" s="797"/>
      <c r="AS156" s="798"/>
      <c r="AT156" s="706"/>
      <c r="AU156" s="706"/>
      <c r="AV156" s="799"/>
      <c r="AW156" s="706"/>
      <c r="AX156" s="800"/>
      <c r="AY156" s="797"/>
      <c r="AZ156" s="801"/>
      <c r="BA156" s="802"/>
      <c r="BB156" s="808"/>
      <c r="BC156" s="803"/>
      <c r="BD156" s="804"/>
      <c r="BE156" s="809"/>
      <c r="BF156" s="803"/>
      <c r="BG156" s="806"/>
      <c r="BH156" s="806"/>
      <c r="BI156" s="807"/>
    </row>
    <row r="157" spans="1:61" hidden="1" outlineLevel="1" x14ac:dyDescent="0.35">
      <c r="A157" s="781" t="s">
        <v>1054</v>
      </c>
      <c r="B157" s="768"/>
      <c r="C157" s="768"/>
      <c r="D157" s="769"/>
      <c r="E157" s="770"/>
      <c r="F157" s="725"/>
      <c r="G157" s="726"/>
      <c r="H157" s="771"/>
      <c r="I157" s="768"/>
      <c r="J157" s="769"/>
      <c r="K157" s="769"/>
      <c r="L157" s="769"/>
      <c r="M157" s="769"/>
      <c r="N157" s="772"/>
      <c r="O157" s="773"/>
      <c r="P157" s="774"/>
      <c r="Q157" s="768"/>
      <c r="R157" s="769"/>
      <c r="S157" s="775"/>
      <c r="T157" s="776"/>
      <c r="U157" s="777"/>
      <c r="V157" s="777"/>
      <c r="W157" s="777"/>
      <c r="X157" s="57"/>
      <c r="Y157" s="795"/>
      <c r="Z157" s="770"/>
      <c r="AA157" s="796"/>
      <c r="AB157" s="769"/>
      <c r="AC157" s="770"/>
      <c r="AD157" s="796"/>
      <c r="AE157" s="769"/>
      <c r="AF157" s="769"/>
      <c r="AG157" s="769"/>
      <c r="AH157" s="769"/>
      <c r="AI157" s="769"/>
      <c r="AJ157" s="775"/>
      <c r="AK157" s="797"/>
      <c r="AL157" s="798"/>
      <c r="AM157" s="706"/>
      <c r="AN157" s="706"/>
      <c r="AO157" s="799"/>
      <c r="AP157" s="706"/>
      <c r="AQ157" s="800"/>
      <c r="AR157" s="797"/>
      <c r="AS157" s="798"/>
      <c r="AT157" s="706"/>
      <c r="AU157" s="706"/>
      <c r="AV157" s="799"/>
      <c r="AW157" s="706"/>
      <c r="AX157" s="800"/>
      <c r="AY157" s="797"/>
      <c r="AZ157" s="801"/>
      <c r="BA157" s="802"/>
      <c r="BB157" s="808"/>
      <c r="BC157" s="803"/>
      <c r="BD157" s="804"/>
      <c r="BE157" s="809"/>
      <c r="BF157" s="803"/>
      <c r="BG157" s="806"/>
      <c r="BH157" s="806"/>
      <c r="BI157" s="807"/>
    </row>
    <row r="158" spans="1:61" hidden="1" outlineLevel="1" x14ac:dyDescent="0.35">
      <c r="A158" s="781" t="s">
        <v>1055</v>
      </c>
      <c r="B158" s="768"/>
      <c r="C158" s="768"/>
      <c r="D158" s="769"/>
      <c r="E158" s="770"/>
      <c r="F158" s="725"/>
      <c r="G158" s="726"/>
      <c r="H158" s="771"/>
      <c r="I158" s="768"/>
      <c r="J158" s="769"/>
      <c r="K158" s="769"/>
      <c r="L158" s="769"/>
      <c r="M158" s="769"/>
      <c r="N158" s="772"/>
      <c r="O158" s="773"/>
      <c r="P158" s="774"/>
      <c r="Q158" s="768"/>
      <c r="R158" s="769"/>
      <c r="S158" s="775"/>
      <c r="T158" s="776"/>
      <c r="U158" s="777"/>
      <c r="V158" s="777"/>
      <c r="W158" s="777"/>
      <c r="X158" s="57"/>
      <c r="Y158" s="795"/>
      <c r="Z158" s="770"/>
      <c r="AA158" s="796"/>
      <c r="AB158" s="769"/>
      <c r="AC158" s="770"/>
      <c r="AD158" s="796"/>
      <c r="AE158" s="769"/>
      <c r="AF158" s="769"/>
      <c r="AG158" s="769"/>
      <c r="AH158" s="769"/>
      <c r="AI158" s="769"/>
      <c r="AJ158" s="775"/>
      <c r="AK158" s="797"/>
      <c r="AL158" s="798"/>
      <c r="AM158" s="706"/>
      <c r="AN158" s="706"/>
      <c r="AO158" s="799"/>
      <c r="AP158" s="706"/>
      <c r="AQ158" s="800"/>
      <c r="AR158" s="797"/>
      <c r="AS158" s="798"/>
      <c r="AT158" s="706"/>
      <c r="AU158" s="706"/>
      <c r="AV158" s="799"/>
      <c r="AW158" s="706"/>
      <c r="AX158" s="800"/>
      <c r="AY158" s="797"/>
      <c r="AZ158" s="801"/>
      <c r="BA158" s="802"/>
      <c r="BB158" s="808"/>
      <c r="BC158" s="803"/>
      <c r="BD158" s="804"/>
      <c r="BE158" s="809"/>
      <c r="BF158" s="803"/>
      <c r="BG158" s="806"/>
      <c r="BH158" s="806"/>
      <c r="BI158" s="807"/>
    </row>
    <row r="159" spans="1:61" hidden="1" outlineLevel="1" x14ac:dyDescent="0.35">
      <c r="A159" s="781" t="s">
        <v>1056</v>
      </c>
      <c r="B159" s="768"/>
      <c r="C159" s="768"/>
      <c r="D159" s="769"/>
      <c r="E159" s="770"/>
      <c r="F159" s="725"/>
      <c r="G159" s="726"/>
      <c r="H159" s="771"/>
      <c r="I159" s="768"/>
      <c r="J159" s="769"/>
      <c r="K159" s="769"/>
      <c r="L159" s="769"/>
      <c r="M159" s="769"/>
      <c r="N159" s="772"/>
      <c r="O159" s="773"/>
      <c r="P159" s="774"/>
      <c r="Q159" s="768"/>
      <c r="R159" s="769"/>
      <c r="S159" s="775"/>
      <c r="T159" s="776"/>
      <c r="U159" s="777"/>
      <c r="V159" s="777"/>
      <c r="W159" s="777"/>
      <c r="X159" s="57"/>
      <c r="Y159" s="795"/>
      <c r="Z159" s="770"/>
      <c r="AA159" s="796"/>
      <c r="AB159" s="769"/>
      <c r="AC159" s="770"/>
      <c r="AD159" s="796"/>
      <c r="AE159" s="769"/>
      <c r="AF159" s="769"/>
      <c r="AG159" s="769"/>
      <c r="AH159" s="769"/>
      <c r="AI159" s="769"/>
      <c r="AJ159" s="775"/>
      <c r="AK159" s="797"/>
      <c r="AL159" s="798"/>
      <c r="AM159" s="706"/>
      <c r="AN159" s="706"/>
      <c r="AO159" s="799"/>
      <c r="AP159" s="706"/>
      <c r="AQ159" s="800"/>
      <c r="AR159" s="797"/>
      <c r="AS159" s="798"/>
      <c r="AT159" s="706"/>
      <c r="AU159" s="706"/>
      <c r="AV159" s="799"/>
      <c r="AW159" s="706"/>
      <c r="AX159" s="800"/>
      <c r="AY159" s="797"/>
      <c r="AZ159" s="801"/>
      <c r="BA159" s="802"/>
      <c r="BB159" s="808"/>
      <c r="BC159" s="803"/>
      <c r="BD159" s="804"/>
      <c r="BE159" s="809"/>
      <c r="BF159" s="803"/>
      <c r="BG159" s="806"/>
      <c r="BH159" s="806"/>
      <c r="BI159" s="807"/>
    </row>
    <row r="160" spans="1:61" hidden="1" outlineLevel="1" x14ac:dyDescent="0.35">
      <c r="A160" s="781" t="s">
        <v>1057</v>
      </c>
      <c r="B160" s="768"/>
      <c r="C160" s="768"/>
      <c r="D160" s="769"/>
      <c r="E160" s="770"/>
      <c r="F160" s="725"/>
      <c r="G160" s="726"/>
      <c r="H160" s="771"/>
      <c r="I160" s="768"/>
      <c r="J160" s="769"/>
      <c r="K160" s="769"/>
      <c r="L160" s="769"/>
      <c r="M160" s="769"/>
      <c r="N160" s="772"/>
      <c r="O160" s="773"/>
      <c r="P160" s="774"/>
      <c r="Q160" s="768"/>
      <c r="R160" s="769"/>
      <c r="S160" s="775"/>
      <c r="T160" s="776"/>
      <c r="U160" s="777"/>
      <c r="V160" s="777"/>
      <c r="W160" s="777"/>
      <c r="X160" s="57"/>
      <c r="Y160" s="795"/>
      <c r="Z160" s="770"/>
      <c r="AA160" s="796"/>
      <c r="AB160" s="769"/>
      <c r="AC160" s="770"/>
      <c r="AD160" s="796"/>
      <c r="AE160" s="769"/>
      <c r="AF160" s="769"/>
      <c r="AG160" s="769"/>
      <c r="AH160" s="769"/>
      <c r="AI160" s="769"/>
      <c r="AJ160" s="775"/>
      <c r="AK160" s="797"/>
      <c r="AL160" s="798"/>
      <c r="AM160" s="706"/>
      <c r="AN160" s="706"/>
      <c r="AO160" s="799"/>
      <c r="AP160" s="706"/>
      <c r="AQ160" s="800"/>
      <c r="AR160" s="797"/>
      <c r="AS160" s="798"/>
      <c r="AT160" s="706"/>
      <c r="AU160" s="706"/>
      <c r="AV160" s="799"/>
      <c r="AW160" s="706"/>
      <c r="AX160" s="800"/>
      <c r="AY160" s="797"/>
      <c r="AZ160" s="801"/>
      <c r="BA160" s="802"/>
      <c r="BB160" s="808"/>
      <c r="BC160" s="803"/>
      <c r="BD160" s="804"/>
      <c r="BE160" s="809"/>
      <c r="BF160" s="803"/>
      <c r="BG160" s="806"/>
      <c r="BH160" s="806"/>
      <c r="BI160" s="807"/>
    </row>
    <row r="161" spans="1:61" hidden="1" outlineLevel="1" x14ac:dyDescent="0.35">
      <c r="A161" s="781" t="s">
        <v>1058</v>
      </c>
      <c r="B161" s="768"/>
      <c r="C161" s="768"/>
      <c r="D161" s="769"/>
      <c r="E161" s="770"/>
      <c r="F161" s="725"/>
      <c r="G161" s="726"/>
      <c r="H161" s="771"/>
      <c r="I161" s="768"/>
      <c r="J161" s="769"/>
      <c r="K161" s="769"/>
      <c r="L161" s="769"/>
      <c r="M161" s="769"/>
      <c r="N161" s="772"/>
      <c r="O161" s="773"/>
      <c r="P161" s="774"/>
      <c r="Q161" s="768"/>
      <c r="R161" s="769"/>
      <c r="S161" s="775"/>
      <c r="T161" s="776"/>
      <c r="U161" s="777"/>
      <c r="V161" s="777"/>
      <c r="W161" s="777"/>
      <c r="X161" s="57"/>
      <c r="Y161" s="795"/>
      <c r="Z161" s="770"/>
      <c r="AA161" s="796"/>
      <c r="AB161" s="769"/>
      <c r="AC161" s="770"/>
      <c r="AD161" s="796"/>
      <c r="AE161" s="769"/>
      <c r="AF161" s="769"/>
      <c r="AG161" s="769"/>
      <c r="AH161" s="769"/>
      <c r="AI161" s="769"/>
      <c r="AJ161" s="775"/>
      <c r="AK161" s="797"/>
      <c r="AL161" s="798"/>
      <c r="AM161" s="706"/>
      <c r="AN161" s="706"/>
      <c r="AO161" s="799"/>
      <c r="AP161" s="706"/>
      <c r="AQ161" s="800"/>
      <c r="AR161" s="797"/>
      <c r="AS161" s="798"/>
      <c r="AT161" s="706"/>
      <c r="AU161" s="706"/>
      <c r="AV161" s="799"/>
      <c r="AW161" s="706"/>
      <c r="AX161" s="800"/>
      <c r="AY161" s="797"/>
      <c r="AZ161" s="801"/>
      <c r="BA161" s="802"/>
      <c r="BB161" s="808"/>
      <c r="BC161" s="803"/>
      <c r="BD161" s="804"/>
      <c r="BE161" s="809"/>
      <c r="BF161" s="803"/>
      <c r="BG161" s="806"/>
      <c r="BH161" s="806"/>
      <c r="BI161" s="807"/>
    </row>
    <row r="162" spans="1:61" hidden="1" outlineLevel="1" x14ac:dyDescent="0.35">
      <c r="A162" s="781" t="s">
        <v>1059</v>
      </c>
      <c r="B162" s="768"/>
      <c r="C162" s="768"/>
      <c r="D162" s="769"/>
      <c r="E162" s="770"/>
      <c r="F162" s="725"/>
      <c r="G162" s="726"/>
      <c r="H162" s="771"/>
      <c r="I162" s="768"/>
      <c r="J162" s="769"/>
      <c r="K162" s="769"/>
      <c r="L162" s="769"/>
      <c r="M162" s="769"/>
      <c r="N162" s="772"/>
      <c r="O162" s="773"/>
      <c r="P162" s="774"/>
      <c r="Q162" s="768"/>
      <c r="R162" s="769"/>
      <c r="S162" s="775"/>
      <c r="T162" s="776"/>
      <c r="U162" s="777"/>
      <c r="V162" s="777"/>
      <c r="W162" s="777"/>
      <c r="X162" s="57"/>
      <c r="Y162" s="795"/>
      <c r="Z162" s="770"/>
      <c r="AA162" s="796"/>
      <c r="AB162" s="769"/>
      <c r="AC162" s="770"/>
      <c r="AD162" s="796"/>
      <c r="AE162" s="769"/>
      <c r="AF162" s="769"/>
      <c r="AG162" s="769"/>
      <c r="AH162" s="769"/>
      <c r="AI162" s="769"/>
      <c r="AJ162" s="775"/>
      <c r="AK162" s="797"/>
      <c r="AL162" s="798"/>
      <c r="AM162" s="706"/>
      <c r="AN162" s="706"/>
      <c r="AO162" s="799"/>
      <c r="AP162" s="706"/>
      <c r="AQ162" s="800"/>
      <c r="AR162" s="797"/>
      <c r="AS162" s="798"/>
      <c r="AT162" s="706"/>
      <c r="AU162" s="706"/>
      <c r="AV162" s="799"/>
      <c r="AW162" s="706"/>
      <c r="AX162" s="800"/>
      <c r="AY162" s="797"/>
      <c r="AZ162" s="801"/>
      <c r="BA162" s="802"/>
      <c r="BB162" s="808"/>
      <c r="BC162" s="803"/>
      <c r="BD162" s="804"/>
      <c r="BE162" s="809"/>
      <c r="BF162" s="803"/>
      <c r="BG162" s="806"/>
      <c r="BH162" s="806"/>
      <c r="BI162" s="807"/>
    </row>
    <row r="163" spans="1:61" hidden="1" outlineLevel="1" x14ac:dyDescent="0.35">
      <c r="A163" s="781" t="s">
        <v>1060</v>
      </c>
      <c r="B163" s="768"/>
      <c r="C163" s="768"/>
      <c r="D163" s="769"/>
      <c r="E163" s="770"/>
      <c r="F163" s="725"/>
      <c r="G163" s="726"/>
      <c r="H163" s="771"/>
      <c r="I163" s="768"/>
      <c r="J163" s="769"/>
      <c r="K163" s="769"/>
      <c r="L163" s="769"/>
      <c r="M163" s="769"/>
      <c r="N163" s="772"/>
      <c r="O163" s="773"/>
      <c r="P163" s="774"/>
      <c r="Q163" s="768"/>
      <c r="R163" s="769"/>
      <c r="S163" s="775"/>
      <c r="T163" s="776"/>
      <c r="U163" s="777"/>
      <c r="V163" s="777"/>
      <c r="W163" s="777"/>
      <c r="X163" s="57"/>
      <c r="Y163" s="795"/>
      <c r="Z163" s="770"/>
      <c r="AA163" s="796"/>
      <c r="AB163" s="769"/>
      <c r="AC163" s="770"/>
      <c r="AD163" s="796"/>
      <c r="AE163" s="769"/>
      <c r="AF163" s="769"/>
      <c r="AG163" s="769"/>
      <c r="AH163" s="769"/>
      <c r="AI163" s="769"/>
      <c r="AJ163" s="775"/>
      <c r="AK163" s="797"/>
      <c r="AL163" s="798"/>
      <c r="AM163" s="706"/>
      <c r="AN163" s="706"/>
      <c r="AO163" s="799"/>
      <c r="AP163" s="706"/>
      <c r="AQ163" s="800"/>
      <c r="AR163" s="797"/>
      <c r="AS163" s="798"/>
      <c r="AT163" s="706"/>
      <c r="AU163" s="706"/>
      <c r="AV163" s="799"/>
      <c r="AW163" s="706"/>
      <c r="AX163" s="800"/>
      <c r="AY163" s="797"/>
      <c r="AZ163" s="801"/>
      <c r="BA163" s="802"/>
      <c r="BB163" s="808"/>
      <c r="BC163" s="803"/>
      <c r="BD163" s="804"/>
      <c r="BE163" s="809"/>
      <c r="BF163" s="803"/>
      <c r="BG163" s="806"/>
      <c r="BH163" s="806"/>
      <c r="BI163" s="807"/>
    </row>
    <row r="164" spans="1:61" hidden="1" outlineLevel="1" x14ac:dyDescent="0.35">
      <c r="A164" s="781" t="s">
        <v>1061</v>
      </c>
      <c r="B164" s="768"/>
      <c r="C164" s="768"/>
      <c r="D164" s="769"/>
      <c r="E164" s="770"/>
      <c r="F164" s="725"/>
      <c r="G164" s="726"/>
      <c r="H164" s="771"/>
      <c r="I164" s="768"/>
      <c r="J164" s="769"/>
      <c r="K164" s="769"/>
      <c r="L164" s="769"/>
      <c r="M164" s="769"/>
      <c r="N164" s="772"/>
      <c r="O164" s="773"/>
      <c r="P164" s="774"/>
      <c r="Q164" s="768"/>
      <c r="R164" s="769"/>
      <c r="S164" s="775"/>
      <c r="T164" s="776"/>
      <c r="U164" s="777"/>
      <c r="V164" s="777"/>
      <c r="W164" s="777"/>
      <c r="X164" s="57"/>
      <c r="Y164" s="795"/>
      <c r="Z164" s="770"/>
      <c r="AA164" s="796"/>
      <c r="AB164" s="769"/>
      <c r="AC164" s="770"/>
      <c r="AD164" s="796"/>
      <c r="AE164" s="769"/>
      <c r="AF164" s="769"/>
      <c r="AG164" s="769"/>
      <c r="AH164" s="769"/>
      <c r="AI164" s="769"/>
      <c r="AJ164" s="775"/>
      <c r="AK164" s="797"/>
      <c r="AL164" s="798"/>
      <c r="AM164" s="706"/>
      <c r="AN164" s="706"/>
      <c r="AO164" s="799"/>
      <c r="AP164" s="706"/>
      <c r="AQ164" s="800"/>
      <c r="AR164" s="797"/>
      <c r="AS164" s="798"/>
      <c r="AT164" s="706"/>
      <c r="AU164" s="706"/>
      <c r="AV164" s="799"/>
      <c r="AW164" s="706"/>
      <c r="AX164" s="800"/>
      <c r="AY164" s="797"/>
      <c r="AZ164" s="801"/>
      <c r="BA164" s="802"/>
      <c r="BB164" s="808"/>
      <c r="BC164" s="803"/>
      <c r="BD164" s="804"/>
      <c r="BE164" s="809"/>
      <c r="BF164" s="803"/>
      <c r="BG164" s="806"/>
      <c r="BH164" s="806"/>
      <c r="BI164" s="807"/>
    </row>
    <row r="165" spans="1:61" hidden="1" outlineLevel="1" x14ac:dyDescent="0.35">
      <c r="A165" s="781" t="s">
        <v>1062</v>
      </c>
      <c r="B165" s="768"/>
      <c r="C165" s="768"/>
      <c r="D165" s="769"/>
      <c r="E165" s="770"/>
      <c r="F165" s="725"/>
      <c r="G165" s="726"/>
      <c r="H165" s="771"/>
      <c r="I165" s="768"/>
      <c r="J165" s="769"/>
      <c r="K165" s="769"/>
      <c r="L165" s="769"/>
      <c r="M165" s="769"/>
      <c r="N165" s="772"/>
      <c r="O165" s="773"/>
      <c r="P165" s="774"/>
      <c r="Q165" s="768"/>
      <c r="R165" s="769"/>
      <c r="S165" s="775"/>
      <c r="T165" s="776"/>
      <c r="U165" s="777"/>
      <c r="V165" s="777"/>
      <c r="W165" s="777"/>
      <c r="X165" s="57"/>
      <c r="Y165" s="795"/>
      <c r="Z165" s="770"/>
      <c r="AA165" s="796"/>
      <c r="AB165" s="769"/>
      <c r="AC165" s="770"/>
      <c r="AD165" s="796"/>
      <c r="AE165" s="769"/>
      <c r="AF165" s="769"/>
      <c r="AG165" s="769"/>
      <c r="AH165" s="769"/>
      <c r="AI165" s="769"/>
      <c r="AJ165" s="775"/>
      <c r="AK165" s="797"/>
      <c r="AL165" s="798"/>
      <c r="AM165" s="706"/>
      <c r="AN165" s="706"/>
      <c r="AO165" s="799"/>
      <c r="AP165" s="706"/>
      <c r="AQ165" s="800"/>
      <c r="AR165" s="797"/>
      <c r="AS165" s="798"/>
      <c r="AT165" s="706"/>
      <c r="AU165" s="706"/>
      <c r="AV165" s="799"/>
      <c r="AW165" s="706"/>
      <c r="AX165" s="800"/>
      <c r="AY165" s="797"/>
      <c r="AZ165" s="801"/>
      <c r="BA165" s="802"/>
      <c r="BB165" s="808"/>
      <c r="BC165" s="803"/>
      <c r="BD165" s="804"/>
      <c r="BE165" s="809"/>
      <c r="BF165" s="803"/>
      <c r="BG165" s="806"/>
      <c r="BH165" s="806"/>
      <c r="BI165" s="807"/>
    </row>
    <row r="166" spans="1:61" hidden="1" outlineLevel="1" x14ac:dyDescent="0.35">
      <c r="A166" s="781" t="s">
        <v>1063</v>
      </c>
      <c r="B166" s="768"/>
      <c r="C166" s="768"/>
      <c r="D166" s="769"/>
      <c r="E166" s="770"/>
      <c r="F166" s="725"/>
      <c r="G166" s="726"/>
      <c r="H166" s="771"/>
      <c r="I166" s="768"/>
      <c r="J166" s="769"/>
      <c r="K166" s="769"/>
      <c r="L166" s="769"/>
      <c r="M166" s="769"/>
      <c r="N166" s="772"/>
      <c r="O166" s="773"/>
      <c r="P166" s="774"/>
      <c r="Q166" s="768"/>
      <c r="R166" s="769"/>
      <c r="S166" s="775"/>
      <c r="T166" s="776"/>
      <c r="U166" s="777"/>
      <c r="V166" s="777"/>
      <c r="W166" s="777"/>
      <c r="X166" s="57"/>
      <c r="Y166" s="795"/>
      <c r="Z166" s="770"/>
      <c r="AA166" s="796"/>
      <c r="AB166" s="769"/>
      <c r="AC166" s="770"/>
      <c r="AD166" s="796"/>
      <c r="AE166" s="769"/>
      <c r="AF166" s="769"/>
      <c r="AG166" s="769"/>
      <c r="AH166" s="769"/>
      <c r="AI166" s="769"/>
      <c r="AJ166" s="775"/>
      <c r="AK166" s="797"/>
      <c r="AL166" s="798"/>
      <c r="AM166" s="706"/>
      <c r="AN166" s="706"/>
      <c r="AO166" s="799"/>
      <c r="AP166" s="706"/>
      <c r="AQ166" s="800"/>
      <c r="AR166" s="797"/>
      <c r="AS166" s="798"/>
      <c r="AT166" s="706"/>
      <c r="AU166" s="706"/>
      <c r="AV166" s="799"/>
      <c r="AW166" s="706"/>
      <c r="AX166" s="800"/>
      <c r="AY166" s="797"/>
      <c r="AZ166" s="801"/>
      <c r="BA166" s="802"/>
      <c r="BB166" s="808"/>
      <c r="BC166" s="803"/>
      <c r="BD166" s="804"/>
      <c r="BE166" s="809"/>
      <c r="BF166" s="803"/>
      <c r="BG166" s="806"/>
      <c r="BH166" s="806"/>
      <c r="BI166" s="807"/>
    </row>
    <row r="167" spans="1:61" hidden="1" outlineLevel="1" x14ac:dyDescent="0.35">
      <c r="A167" s="781" t="s">
        <v>1064</v>
      </c>
      <c r="B167" s="768"/>
      <c r="C167" s="768"/>
      <c r="D167" s="769"/>
      <c r="E167" s="770"/>
      <c r="F167" s="725"/>
      <c r="G167" s="726"/>
      <c r="H167" s="771"/>
      <c r="I167" s="768"/>
      <c r="J167" s="769"/>
      <c r="K167" s="769"/>
      <c r="L167" s="769"/>
      <c r="M167" s="769"/>
      <c r="N167" s="772"/>
      <c r="O167" s="773"/>
      <c r="P167" s="774"/>
      <c r="Q167" s="768"/>
      <c r="R167" s="769"/>
      <c r="S167" s="775"/>
      <c r="T167" s="776"/>
      <c r="U167" s="777"/>
      <c r="V167" s="777"/>
      <c r="W167" s="777"/>
      <c r="X167" s="57"/>
      <c r="Y167" s="795"/>
      <c r="Z167" s="770"/>
      <c r="AA167" s="796"/>
      <c r="AB167" s="769"/>
      <c r="AC167" s="770"/>
      <c r="AD167" s="796"/>
      <c r="AE167" s="769"/>
      <c r="AF167" s="769"/>
      <c r="AG167" s="769"/>
      <c r="AH167" s="769"/>
      <c r="AI167" s="769"/>
      <c r="AJ167" s="775"/>
      <c r="AK167" s="797"/>
      <c r="AL167" s="798"/>
      <c r="AM167" s="706"/>
      <c r="AN167" s="706"/>
      <c r="AO167" s="799"/>
      <c r="AP167" s="706"/>
      <c r="AQ167" s="800"/>
      <c r="AR167" s="797"/>
      <c r="AS167" s="798"/>
      <c r="AT167" s="706"/>
      <c r="AU167" s="706"/>
      <c r="AV167" s="799"/>
      <c r="AW167" s="706"/>
      <c r="AX167" s="800"/>
      <c r="AY167" s="797"/>
      <c r="AZ167" s="801"/>
      <c r="BA167" s="802"/>
      <c r="BB167" s="808"/>
      <c r="BC167" s="803"/>
      <c r="BD167" s="804"/>
      <c r="BE167" s="809"/>
      <c r="BF167" s="803"/>
      <c r="BG167" s="806"/>
      <c r="BH167" s="806"/>
      <c r="BI167" s="807"/>
    </row>
    <row r="168" spans="1:61" hidden="1" outlineLevel="1" x14ac:dyDescent="0.35">
      <c r="A168" s="781" t="s">
        <v>1065</v>
      </c>
      <c r="B168" s="768"/>
      <c r="C168" s="768"/>
      <c r="D168" s="769"/>
      <c r="E168" s="770"/>
      <c r="F168" s="725"/>
      <c r="G168" s="726"/>
      <c r="H168" s="771"/>
      <c r="I168" s="768"/>
      <c r="J168" s="769"/>
      <c r="K168" s="769"/>
      <c r="L168" s="769"/>
      <c r="M168" s="769"/>
      <c r="N168" s="772"/>
      <c r="O168" s="773"/>
      <c r="P168" s="774"/>
      <c r="Q168" s="768"/>
      <c r="R168" s="769"/>
      <c r="S168" s="775"/>
      <c r="T168" s="776"/>
      <c r="U168" s="777"/>
      <c r="V168" s="777"/>
      <c r="W168" s="777"/>
      <c r="X168" s="57"/>
      <c r="Y168" s="795"/>
      <c r="Z168" s="770"/>
      <c r="AA168" s="796"/>
      <c r="AB168" s="769"/>
      <c r="AC168" s="770"/>
      <c r="AD168" s="796"/>
      <c r="AE168" s="769"/>
      <c r="AF168" s="769"/>
      <c r="AG168" s="769"/>
      <c r="AH168" s="769"/>
      <c r="AI168" s="769"/>
      <c r="AJ168" s="775"/>
      <c r="AK168" s="797"/>
      <c r="AL168" s="798"/>
      <c r="AM168" s="706"/>
      <c r="AN168" s="706"/>
      <c r="AO168" s="799"/>
      <c r="AP168" s="706"/>
      <c r="AQ168" s="800"/>
      <c r="AR168" s="797"/>
      <c r="AS168" s="798"/>
      <c r="AT168" s="706"/>
      <c r="AU168" s="706"/>
      <c r="AV168" s="799"/>
      <c r="AW168" s="706"/>
      <c r="AX168" s="800"/>
      <c r="AY168" s="797"/>
      <c r="AZ168" s="801"/>
      <c r="BA168" s="802"/>
      <c r="BB168" s="808"/>
      <c r="BC168" s="803"/>
      <c r="BD168" s="804"/>
      <c r="BE168" s="809"/>
      <c r="BF168" s="803"/>
      <c r="BG168" s="806"/>
      <c r="BH168" s="806"/>
      <c r="BI168" s="807"/>
    </row>
    <row r="169" spans="1:61" hidden="1" outlineLevel="1" x14ac:dyDescent="0.35">
      <c r="A169" s="781" t="s">
        <v>1066</v>
      </c>
      <c r="B169" s="768"/>
      <c r="C169" s="768"/>
      <c r="D169" s="769"/>
      <c r="E169" s="770"/>
      <c r="F169" s="725"/>
      <c r="G169" s="726"/>
      <c r="H169" s="771"/>
      <c r="I169" s="768"/>
      <c r="J169" s="769"/>
      <c r="K169" s="769"/>
      <c r="L169" s="769"/>
      <c r="M169" s="769"/>
      <c r="N169" s="772"/>
      <c r="O169" s="773"/>
      <c r="P169" s="774"/>
      <c r="Q169" s="768"/>
      <c r="R169" s="769"/>
      <c r="S169" s="775"/>
      <c r="T169" s="776"/>
      <c r="U169" s="777"/>
      <c r="V169" s="777"/>
      <c r="W169" s="777"/>
      <c r="X169" s="57"/>
      <c r="Y169" s="795"/>
      <c r="Z169" s="770"/>
      <c r="AA169" s="796"/>
      <c r="AB169" s="769"/>
      <c r="AC169" s="770"/>
      <c r="AD169" s="796"/>
      <c r="AE169" s="769"/>
      <c r="AF169" s="769"/>
      <c r="AG169" s="769"/>
      <c r="AH169" s="769"/>
      <c r="AI169" s="769"/>
      <c r="AJ169" s="775"/>
      <c r="AK169" s="797"/>
      <c r="AL169" s="798"/>
      <c r="AM169" s="706"/>
      <c r="AN169" s="706"/>
      <c r="AO169" s="799"/>
      <c r="AP169" s="706"/>
      <c r="AQ169" s="800"/>
      <c r="AR169" s="797"/>
      <c r="AS169" s="798"/>
      <c r="AT169" s="706"/>
      <c r="AU169" s="706"/>
      <c r="AV169" s="799"/>
      <c r="AW169" s="706"/>
      <c r="AX169" s="800"/>
      <c r="AY169" s="797"/>
      <c r="AZ169" s="801"/>
      <c r="BA169" s="802"/>
      <c r="BB169" s="808"/>
      <c r="BC169" s="803"/>
      <c r="BD169" s="804"/>
      <c r="BE169" s="809"/>
      <c r="BF169" s="803"/>
      <c r="BG169" s="806"/>
      <c r="BH169" s="806"/>
      <c r="BI169" s="807"/>
    </row>
    <row r="170" spans="1:61" hidden="1" outlineLevel="1" x14ac:dyDescent="0.35">
      <c r="A170" s="781" t="s">
        <v>1067</v>
      </c>
      <c r="B170" s="768"/>
      <c r="C170" s="768"/>
      <c r="D170" s="769"/>
      <c r="E170" s="770"/>
      <c r="F170" s="725"/>
      <c r="G170" s="726"/>
      <c r="H170" s="771"/>
      <c r="I170" s="768"/>
      <c r="J170" s="769"/>
      <c r="K170" s="769"/>
      <c r="L170" s="769"/>
      <c r="M170" s="769"/>
      <c r="N170" s="772"/>
      <c r="O170" s="773"/>
      <c r="P170" s="774"/>
      <c r="Q170" s="768"/>
      <c r="R170" s="769"/>
      <c r="S170" s="775"/>
      <c r="T170" s="776"/>
      <c r="U170" s="777"/>
      <c r="V170" s="777"/>
      <c r="W170" s="777"/>
      <c r="X170" s="57"/>
      <c r="Y170" s="795"/>
      <c r="Z170" s="770"/>
      <c r="AA170" s="796"/>
      <c r="AB170" s="769"/>
      <c r="AC170" s="770"/>
      <c r="AD170" s="796"/>
      <c r="AE170" s="769"/>
      <c r="AF170" s="769"/>
      <c r="AG170" s="769"/>
      <c r="AH170" s="769"/>
      <c r="AI170" s="769"/>
      <c r="AJ170" s="775"/>
      <c r="AK170" s="797"/>
      <c r="AL170" s="798"/>
      <c r="AM170" s="706"/>
      <c r="AN170" s="706"/>
      <c r="AO170" s="799"/>
      <c r="AP170" s="706"/>
      <c r="AQ170" s="800"/>
      <c r="AR170" s="797"/>
      <c r="AS170" s="798"/>
      <c r="AT170" s="706"/>
      <c r="AU170" s="706"/>
      <c r="AV170" s="799"/>
      <c r="AW170" s="706"/>
      <c r="AX170" s="800"/>
      <c r="AY170" s="797"/>
      <c r="AZ170" s="801"/>
      <c r="BA170" s="802"/>
      <c r="BB170" s="808"/>
      <c r="BC170" s="803"/>
      <c r="BD170" s="804"/>
      <c r="BE170" s="809"/>
      <c r="BF170" s="803"/>
      <c r="BG170" s="806"/>
      <c r="BH170" s="806"/>
      <c r="BI170" s="807"/>
    </row>
    <row r="171" spans="1:61" hidden="1" outlineLevel="1" x14ac:dyDescent="0.35">
      <c r="A171" s="781" t="s">
        <v>1068</v>
      </c>
      <c r="B171" s="768"/>
      <c r="C171" s="768"/>
      <c r="D171" s="769"/>
      <c r="E171" s="770"/>
      <c r="F171" s="725"/>
      <c r="G171" s="726"/>
      <c r="H171" s="771"/>
      <c r="I171" s="768"/>
      <c r="J171" s="769"/>
      <c r="K171" s="769"/>
      <c r="L171" s="769"/>
      <c r="M171" s="769"/>
      <c r="N171" s="772"/>
      <c r="O171" s="773"/>
      <c r="P171" s="774"/>
      <c r="Q171" s="768"/>
      <c r="R171" s="769"/>
      <c r="S171" s="775"/>
      <c r="T171" s="776"/>
      <c r="U171" s="777"/>
      <c r="V171" s="777"/>
      <c r="W171" s="777"/>
      <c r="X171" s="57"/>
      <c r="Y171" s="795"/>
      <c r="Z171" s="770"/>
      <c r="AA171" s="796"/>
      <c r="AB171" s="769"/>
      <c r="AC171" s="770"/>
      <c r="AD171" s="796"/>
      <c r="AE171" s="769"/>
      <c r="AF171" s="769"/>
      <c r="AG171" s="769"/>
      <c r="AH171" s="769"/>
      <c r="AI171" s="769"/>
      <c r="AJ171" s="775"/>
      <c r="AK171" s="797"/>
      <c r="AL171" s="798"/>
      <c r="AM171" s="706"/>
      <c r="AN171" s="706"/>
      <c r="AO171" s="799"/>
      <c r="AP171" s="706"/>
      <c r="AQ171" s="800"/>
      <c r="AR171" s="797"/>
      <c r="AS171" s="798"/>
      <c r="AT171" s="706"/>
      <c r="AU171" s="706"/>
      <c r="AV171" s="799"/>
      <c r="AW171" s="706"/>
      <c r="AX171" s="800"/>
      <c r="AY171" s="797"/>
      <c r="AZ171" s="801"/>
      <c r="BA171" s="802"/>
      <c r="BB171" s="808"/>
      <c r="BC171" s="803"/>
      <c r="BD171" s="804"/>
      <c r="BE171" s="809"/>
      <c r="BF171" s="803"/>
      <c r="BG171" s="806"/>
      <c r="BH171" s="806"/>
      <c r="BI171" s="807"/>
    </row>
    <row r="172" spans="1:61" hidden="1" outlineLevel="1" x14ac:dyDescent="0.35">
      <c r="A172" s="781" t="s">
        <v>1069</v>
      </c>
      <c r="B172" s="768"/>
      <c r="C172" s="768"/>
      <c r="D172" s="769"/>
      <c r="E172" s="770"/>
      <c r="F172" s="725"/>
      <c r="G172" s="726"/>
      <c r="H172" s="771"/>
      <c r="I172" s="768"/>
      <c r="J172" s="769"/>
      <c r="K172" s="769"/>
      <c r="L172" s="769"/>
      <c r="M172" s="769"/>
      <c r="N172" s="772"/>
      <c r="O172" s="773"/>
      <c r="P172" s="774"/>
      <c r="Q172" s="768"/>
      <c r="R172" s="769"/>
      <c r="S172" s="775"/>
      <c r="T172" s="776"/>
      <c r="U172" s="777"/>
      <c r="V172" s="777"/>
      <c r="W172" s="777"/>
      <c r="X172" s="57"/>
      <c r="Y172" s="795"/>
      <c r="Z172" s="770"/>
      <c r="AA172" s="796"/>
      <c r="AB172" s="769"/>
      <c r="AC172" s="770"/>
      <c r="AD172" s="796"/>
      <c r="AE172" s="769"/>
      <c r="AF172" s="769"/>
      <c r="AG172" s="769"/>
      <c r="AH172" s="769"/>
      <c r="AI172" s="769"/>
      <c r="AJ172" s="775"/>
      <c r="AK172" s="797"/>
      <c r="AL172" s="798"/>
      <c r="AM172" s="706"/>
      <c r="AN172" s="706"/>
      <c r="AO172" s="799"/>
      <c r="AP172" s="706"/>
      <c r="AQ172" s="800"/>
      <c r="AR172" s="797"/>
      <c r="AS172" s="798"/>
      <c r="AT172" s="706"/>
      <c r="AU172" s="706"/>
      <c r="AV172" s="799"/>
      <c r="AW172" s="706"/>
      <c r="AX172" s="800"/>
      <c r="AY172" s="797"/>
      <c r="AZ172" s="801"/>
      <c r="BA172" s="802"/>
      <c r="BB172" s="808"/>
      <c r="BC172" s="803"/>
      <c r="BD172" s="804"/>
      <c r="BE172" s="809"/>
      <c r="BF172" s="803"/>
      <c r="BG172" s="806"/>
      <c r="BH172" s="806"/>
      <c r="BI172" s="807"/>
    </row>
    <row r="173" spans="1:61" hidden="1" outlineLevel="1" x14ac:dyDescent="0.35">
      <c r="A173" s="781" t="s">
        <v>1070</v>
      </c>
      <c r="B173" s="768"/>
      <c r="C173" s="768"/>
      <c r="D173" s="769"/>
      <c r="E173" s="770"/>
      <c r="F173" s="725"/>
      <c r="G173" s="726"/>
      <c r="H173" s="771"/>
      <c r="I173" s="768"/>
      <c r="J173" s="769"/>
      <c r="K173" s="769"/>
      <c r="L173" s="769"/>
      <c r="M173" s="769"/>
      <c r="N173" s="772"/>
      <c r="O173" s="773"/>
      <c r="P173" s="774"/>
      <c r="Q173" s="768"/>
      <c r="R173" s="769"/>
      <c r="S173" s="775"/>
      <c r="T173" s="776"/>
      <c r="U173" s="777"/>
      <c r="V173" s="777"/>
      <c r="W173" s="777"/>
      <c r="X173" s="57"/>
      <c r="Y173" s="795"/>
      <c r="Z173" s="770"/>
      <c r="AA173" s="796"/>
      <c r="AB173" s="769"/>
      <c r="AC173" s="770"/>
      <c r="AD173" s="796"/>
      <c r="AE173" s="769"/>
      <c r="AF173" s="769"/>
      <c r="AG173" s="769"/>
      <c r="AH173" s="769"/>
      <c r="AI173" s="769"/>
      <c r="AJ173" s="775"/>
      <c r="AK173" s="797"/>
      <c r="AL173" s="798"/>
      <c r="AM173" s="706"/>
      <c r="AN173" s="706"/>
      <c r="AO173" s="799"/>
      <c r="AP173" s="706"/>
      <c r="AQ173" s="800"/>
      <c r="AR173" s="797"/>
      <c r="AS173" s="798"/>
      <c r="AT173" s="706"/>
      <c r="AU173" s="706"/>
      <c r="AV173" s="799"/>
      <c r="AW173" s="706"/>
      <c r="AX173" s="800"/>
      <c r="AY173" s="797"/>
      <c r="AZ173" s="801"/>
      <c r="BA173" s="802"/>
      <c r="BB173" s="808"/>
      <c r="BC173" s="803"/>
      <c r="BD173" s="804"/>
      <c r="BE173" s="809"/>
      <c r="BF173" s="803"/>
      <c r="BG173" s="806"/>
      <c r="BH173" s="806"/>
      <c r="BI173" s="807"/>
    </row>
    <row r="174" spans="1:61" hidden="1" outlineLevel="1" x14ac:dyDescent="0.35">
      <c r="A174" s="781" t="s">
        <v>1071</v>
      </c>
      <c r="B174" s="768"/>
      <c r="C174" s="768"/>
      <c r="D174" s="769"/>
      <c r="E174" s="770"/>
      <c r="F174" s="725"/>
      <c r="G174" s="726"/>
      <c r="H174" s="771"/>
      <c r="I174" s="768"/>
      <c r="J174" s="769"/>
      <c r="K174" s="769"/>
      <c r="L174" s="769"/>
      <c r="M174" s="769"/>
      <c r="N174" s="772"/>
      <c r="O174" s="773"/>
      <c r="P174" s="774"/>
      <c r="Q174" s="768"/>
      <c r="R174" s="769"/>
      <c r="S174" s="775"/>
      <c r="T174" s="776"/>
      <c r="U174" s="777"/>
      <c r="V174" s="777"/>
      <c r="W174" s="777"/>
      <c r="X174" s="57"/>
      <c r="Y174" s="795"/>
      <c r="Z174" s="770"/>
      <c r="AA174" s="796"/>
      <c r="AB174" s="769"/>
      <c r="AC174" s="770"/>
      <c r="AD174" s="796"/>
      <c r="AE174" s="769"/>
      <c r="AF174" s="769"/>
      <c r="AG174" s="769"/>
      <c r="AH174" s="769"/>
      <c r="AI174" s="769"/>
      <c r="AJ174" s="775"/>
      <c r="AK174" s="797"/>
      <c r="AL174" s="798"/>
      <c r="AM174" s="706"/>
      <c r="AN174" s="706"/>
      <c r="AO174" s="799"/>
      <c r="AP174" s="706"/>
      <c r="AQ174" s="800"/>
      <c r="AR174" s="797"/>
      <c r="AS174" s="798"/>
      <c r="AT174" s="706"/>
      <c r="AU174" s="706"/>
      <c r="AV174" s="799"/>
      <c r="AW174" s="706"/>
      <c r="AX174" s="800"/>
      <c r="AY174" s="797"/>
      <c r="AZ174" s="801"/>
      <c r="BA174" s="802"/>
      <c r="BB174" s="808"/>
      <c r="BC174" s="803"/>
      <c r="BD174" s="804"/>
      <c r="BE174" s="809"/>
      <c r="BF174" s="803"/>
      <c r="BG174" s="806"/>
      <c r="BH174" s="806"/>
      <c r="BI174" s="807"/>
    </row>
    <row r="175" spans="1:61" hidden="1" outlineLevel="1" x14ac:dyDescent="0.35">
      <c r="A175" s="781" t="s">
        <v>1072</v>
      </c>
      <c r="B175" s="768"/>
      <c r="C175" s="768"/>
      <c r="D175" s="769"/>
      <c r="E175" s="770"/>
      <c r="F175" s="725"/>
      <c r="G175" s="726"/>
      <c r="H175" s="771"/>
      <c r="I175" s="768"/>
      <c r="J175" s="769"/>
      <c r="K175" s="769"/>
      <c r="L175" s="769"/>
      <c r="M175" s="769"/>
      <c r="N175" s="772"/>
      <c r="O175" s="773"/>
      <c r="P175" s="774"/>
      <c r="Q175" s="768"/>
      <c r="R175" s="769"/>
      <c r="S175" s="775"/>
      <c r="T175" s="776"/>
      <c r="U175" s="777"/>
      <c r="V175" s="777"/>
      <c r="W175" s="777"/>
      <c r="X175" s="57"/>
      <c r="Y175" s="795"/>
      <c r="Z175" s="770"/>
      <c r="AA175" s="796"/>
      <c r="AB175" s="769"/>
      <c r="AC175" s="770"/>
      <c r="AD175" s="796"/>
      <c r="AE175" s="769"/>
      <c r="AF175" s="769"/>
      <c r="AG175" s="769"/>
      <c r="AH175" s="769"/>
      <c r="AI175" s="769"/>
      <c r="AJ175" s="775"/>
      <c r="AK175" s="797"/>
      <c r="AL175" s="798"/>
      <c r="AM175" s="706"/>
      <c r="AN175" s="706"/>
      <c r="AO175" s="799"/>
      <c r="AP175" s="706"/>
      <c r="AQ175" s="800"/>
      <c r="AR175" s="797"/>
      <c r="AS175" s="798"/>
      <c r="AT175" s="706"/>
      <c r="AU175" s="706"/>
      <c r="AV175" s="799"/>
      <c r="AW175" s="706"/>
      <c r="AX175" s="800"/>
      <c r="AY175" s="797"/>
      <c r="AZ175" s="801"/>
      <c r="BA175" s="802"/>
      <c r="BB175" s="808"/>
      <c r="BC175" s="803"/>
      <c r="BD175" s="804"/>
      <c r="BE175" s="809"/>
      <c r="BF175" s="803"/>
      <c r="BG175" s="806"/>
      <c r="BH175" s="806"/>
      <c r="BI175" s="807"/>
    </row>
    <row r="176" spans="1:61" hidden="1" outlineLevel="1" x14ac:dyDescent="0.35">
      <c r="A176" s="781" t="s">
        <v>1073</v>
      </c>
      <c r="B176" s="768"/>
      <c r="C176" s="768"/>
      <c r="D176" s="769"/>
      <c r="E176" s="770"/>
      <c r="F176" s="725"/>
      <c r="G176" s="726"/>
      <c r="H176" s="771"/>
      <c r="I176" s="768"/>
      <c r="J176" s="769"/>
      <c r="K176" s="769"/>
      <c r="L176" s="769"/>
      <c r="M176" s="769"/>
      <c r="N176" s="772"/>
      <c r="O176" s="773"/>
      <c r="P176" s="774"/>
      <c r="Q176" s="768"/>
      <c r="R176" s="769"/>
      <c r="S176" s="775"/>
      <c r="T176" s="776"/>
      <c r="U176" s="777"/>
      <c r="V176" s="777"/>
      <c r="W176" s="777"/>
      <c r="X176" s="57"/>
      <c r="Y176" s="795"/>
      <c r="Z176" s="770"/>
      <c r="AA176" s="796"/>
      <c r="AB176" s="769"/>
      <c r="AC176" s="770"/>
      <c r="AD176" s="796"/>
      <c r="AE176" s="769"/>
      <c r="AF176" s="769"/>
      <c r="AG176" s="769"/>
      <c r="AH176" s="769"/>
      <c r="AI176" s="769"/>
      <c r="AJ176" s="775"/>
      <c r="AK176" s="797"/>
      <c r="AL176" s="798"/>
      <c r="AM176" s="706"/>
      <c r="AN176" s="706"/>
      <c r="AO176" s="799"/>
      <c r="AP176" s="706"/>
      <c r="AQ176" s="800"/>
      <c r="AR176" s="797"/>
      <c r="AS176" s="798"/>
      <c r="AT176" s="706"/>
      <c r="AU176" s="706"/>
      <c r="AV176" s="799"/>
      <c r="AW176" s="706"/>
      <c r="AX176" s="800"/>
      <c r="AY176" s="797"/>
      <c r="AZ176" s="801"/>
      <c r="BA176" s="802"/>
      <c r="BB176" s="808"/>
      <c r="BC176" s="803"/>
      <c r="BD176" s="804"/>
      <c r="BE176" s="809"/>
      <c r="BF176" s="803"/>
      <c r="BG176" s="806"/>
      <c r="BH176" s="806"/>
      <c r="BI176" s="807"/>
    </row>
    <row r="177" spans="1:61" hidden="1" outlineLevel="1" x14ac:dyDescent="0.35">
      <c r="A177" s="781" t="s">
        <v>1074</v>
      </c>
      <c r="B177" s="768"/>
      <c r="C177" s="768"/>
      <c r="D177" s="769"/>
      <c r="E177" s="770"/>
      <c r="F177" s="725"/>
      <c r="G177" s="726"/>
      <c r="H177" s="771"/>
      <c r="I177" s="768"/>
      <c r="J177" s="769"/>
      <c r="K177" s="769"/>
      <c r="L177" s="769"/>
      <c r="M177" s="769"/>
      <c r="N177" s="772"/>
      <c r="O177" s="773"/>
      <c r="P177" s="774"/>
      <c r="Q177" s="768"/>
      <c r="R177" s="769"/>
      <c r="S177" s="775"/>
      <c r="T177" s="776"/>
      <c r="U177" s="777"/>
      <c r="V177" s="777"/>
      <c r="W177" s="777"/>
      <c r="X177" s="57"/>
      <c r="Y177" s="795"/>
      <c r="Z177" s="770"/>
      <c r="AA177" s="796"/>
      <c r="AB177" s="769"/>
      <c r="AC177" s="770"/>
      <c r="AD177" s="796"/>
      <c r="AE177" s="769"/>
      <c r="AF177" s="769"/>
      <c r="AG177" s="769"/>
      <c r="AH177" s="769"/>
      <c r="AI177" s="769"/>
      <c r="AJ177" s="775"/>
      <c r="AK177" s="797"/>
      <c r="AL177" s="798"/>
      <c r="AM177" s="706"/>
      <c r="AN177" s="706"/>
      <c r="AO177" s="799"/>
      <c r="AP177" s="706"/>
      <c r="AQ177" s="800"/>
      <c r="AR177" s="797"/>
      <c r="AS177" s="798"/>
      <c r="AT177" s="706"/>
      <c r="AU177" s="706"/>
      <c r="AV177" s="799"/>
      <c r="AW177" s="706"/>
      <c r="AX177" s="800"/>
      <c r="AY177" s="797"/>
      <c r="AZ177" s="801"/>
      <c r="BA177" s="802"/>
      <c r="BB177" s="808"/>
      <c r="BC177" s="803"/>
      <c r="BD177" s="804"/>
      <c r="BE177" s="809"/>
      <c r="BF177" s="803"/>
      <c r="BG177" s="806"/>
      <c r="BH177" s="806"/>
      <c r="BI177" s="807"/>
    </row>
    <row r="178" spans="1:61" hidden="1" outlineLevel="1" x14ac:dyDescent="0.35">
      <c r="A178" s="781" t="s">
        <v>1075</v>
      </c>
      <c r="B178" s="768"/>
      <c r="C178" s="768"/>
      <c r="D178" s="769"/>
      <c r="E178" s="770"/>
      <c r="F178" s="725"/>
      <c r="G178" s="726"/>
      <c r="H178" s="771"/>
      <c r="I178" s="768"/>
      <c r="J178" s="769"/>
      <c r="K178" s="769"/>
      <c r="L178" s="769"/>
      <c r="M178" s="769"/>
      <c r="N178" s="772"/>
      <c r="O178" s="773"/>
      <c r="P178" s="774"/>
      <c r="Q178" s="768"/>
      <c r="R178" s="769"/>
      <c r="S178" s="775"/>
      <c r="T178" s="776"/>
      <c r="U178" s="777"/>
      <c r="V178" s="777"/>
      <c r="W178" s="777"/>
      <c r="X178" s="57"/>
      <c r="Y178" s="795"/>
      <c r="Z178" s="770"/>
      <c r="AA178" s="796"/>
      <c r="AB178" s="769"/>
      <c r="AC178" s="770"/>
      <c r="AD178" s="796"/>
      <c r="AE178" s="769"/>
      <c r="AF178" s="769"/>
      <c r="AG178" s="769"/>
      <c r="AH178" s="769"/>
      <c r="AI178" s="769"/>
      <c r="AJ178" s="775"/>
      <c r="AK178" s="797"/>
      <c r="AL178" s="798"/>
      <c r="AM178" s="706"/>
      <c r="AN178" s="706"/>
      <c r="AO178" s="799"/>
      <c r="AP178" s="706"/>
      <c r="AQ178" s="800"/>
      <c r="AR178" s="797"/>
      <c r="AS178" s="798"/>
      <c r="AT178" s="706"/>
      <c r="AU178" s="706"/>
      <c r="AV178" s="799"/>
      <c r="AW178" s="706"/>
      <c r="AX178" s="800"/>
      <c r="AY178" s="797"/>
      <c r="AZ178" s="801"/>
      <c r="BA178" s="802"/>
      <c r="BB178" s="808"/>
      <c r="BC178" s="803"/>
      <c r="BD178" s="804"/>
      <c r="BE178" s="809"/>
      <c r="BF178" s="803"/>
      <c r="BG178" s="806"/>
      <c r="BH178" s="806"/>
      <c r="BI178" s="807"/>
    </row>
    <row r="179" spans="1:61" hidden="1" outlineLevel="1" x14ac:dyDescent="0.35">
      <c r="A179" s="781" t="s">
        <v>1076</v>
      </c>
      <c r="B179" s="768"/>
      <c r="C179" s="768"/>
      <c r="D179" s="769"/>
      <c r="E179" s="770"/>
      <c r="F179" s="725"/>
      <c r="G179" s="726"/>
      <c r="H179" s="771"/>
      <c r="I179" s="768"/>
      <c r="J179" s="769"/>
      <c r="K179" s="769"/>
      <c r="L179" s="769"/>
      <c r="M179" s="769"/>
      <c r="N179" s="772"/>
      <c r="O179" s="773"/>
      <c r="P179" s="774"/>
      <c r="Q179" s="768"/>
      <c r="R179" s="769"/>
      <c r="S179" s="775"/>
      <c r="T179" s="776"/>
      <c r="U179" s="777"/>
      <c r="V179" s="777"/>
      <c r="W179" s="777"/>
      <c r="X179" s="57"/>
      <c r="Y179" s="795"/>
      <c r="Z179" s="770"/>
      <c r="AA179" s="796"/>
      <c r="AB179" s="769"/>
      <c r="AC179" s="770"/>
      <c r="AD179" s="796"/>
      <c r="AE179" s="769"/>
      <c r="AF179" s="769"/>
      <c r="AG179" s="769"/>
      <c r="AH179" s="769"/>
      <c r="AI179" s="769"/>
      <c r="AJ179" s="775"/>
      <c r="AK179" s="797"/>
      <c r="AL179" s="798"/>
      <c r="AM179" s="706"/>
      <c r="AN179" s="706"/>
      <c r="AO179" s="799"/>
      <c r="AP179" s="706"/>
      <c r="AQ179" s="800"/>
      <c r="AR179" s="797"/>
      <c r="AS179" s="798"/>
      <c r="AT179" s="706"/>
      <c r="AU179" s="706"/>
      <c r="AV179" s="799"/>
      <c r="AW179" s="706"/>
      <c r="AX179" s="800"/>
      <c r="AY179" s="797"/>
      <c r="AZ179" s="801"/>
      <c r="BA179" s="802"/>
      <c r="BB179" s="808"/>
      <c r="BC179" s="803"/>
      <c r="BD179" s="804"/>
      <c r="BE179" s="809"/>
      <c r="BF179" s="803"/>
      <c r="BG179" s="806"/>
      <c r="BH179" s="806"/>
      <c r="BI179" s="807"/>
    </row>
    <row r="180" spans="1:61" hidden="1" outlineLevel="1" x14ac:dyDescent="0.35">
      <c r="A180" s="781" t="s">
        <v>1077</v>
      </c>
      <c r="B180" s="768"/>
      <c r="C180" s="768"/>
      <c r="D180" s="769"/>
      <c r="E180" s="770"/>
      <c r="F180" s="725"/>
      <c r="G180" s="726"/>
      <c r="H180" s="771"/>
      <c r="I180" s="768"/>
      <c r="J180" s="769"/>
      <c r="K180" s="769"/>
      <c r="L180" s="769"/>
      <c r="M180" s="769"/>
      <c r="N180" s="772"/>
      <c r="O180" s="773"/>
      <c r="P180" s="774"/>
      <c r="Q180" s="768"/>
      <c r="R180" s="769"/>
      <c r="S180" s="775"/>
      <c r="T180" s="776"/>
      <c r="U180" s="777"/>
      <c r="V180" s="777"/>
      <c r="W180" s="777"/>
      <c r="X180" s="57"/>
      <c r="Y180" s="795"/>
      <c r="Z180" s="770"/>
      <c r="AA180" s="796"/>
      <c r="AB180" s="769"/>
      <c r="AC180" s="770"/>
      <c r="AD180" s="796"/>
      <c r="AE180" s="769"/>
      <c r="AF180" s="769"/>
      <c r="AG180" s="769"/>
      <c r="AH180" s="769"/>
      <c r="AI180" s="769"/>
      <c r="AJ180" s="775"/>
      <c r="AK180" s="797"/>
      <c r="AL180" s="798"/>
      <c r="AM180" s="706"/>
      <c r="AN180" s="706"/>
      <c r="AO180" s="799"/>
      <c r="AP180" s="706"/>
      <c r="AQ180" s="800"/>
      <c r="AR180" s="797"/>
      <c r="AS180" s="798"/>
      <c r="AT180" s="706"/>
      <c r="AU180" s="706"/>
      <c r="AV180" s="799"/>
      <c r="AW180" s="706"/>
      <c r="AX180" s="800"/>
      <c r="AY180" s="797"/>
      <c r="AZ180" s="801"/>
      <c r="BA180" s="802"/>
      <c r="BB180" s="808"/>
      <c r="BC180" s="803"/>
      <c r="BD180" s="804"/>
      <c r="BE180" s="809"/>
      <c r="BF180" s="803"/>
      <c r="BG180" s="806"/>
      <c r="BH180" s="806"/>
      <c r="BI180" s="807"/>
    </row>
    <row r="181" spans="1:61" hidden="1" outlineLevel="1" x14ac:dyDescent="0.35">
      <c r="A181" s="781" t="s">
        <v>1078</v>
      </c>
      <c r="B181" s="768"/>
      <c r="C181" s="768"/>
      <c r="D181" s="769"/>
      <c r="E181" s="770"/>
      <c r="F181" s="725"/>
      <c r="G181" s="726"/>
      <c r="H181" s="771"/>
      <c r="I181" s="768"/>
      <c r="J181" s="769"/>
      <c r="K181" s="769"/>
      <c r="L181" s="769"/>
      <c r="M181" s="769"/>
      <c r="N181" s="772"/>
      <c r="O181" s="773"/>
      <c r="P181" s="774"/>
      <c r="Q181" s="768"/>
      <c r="R181" s="769"/>
      <c r="S181" s="775"/>
      <c r="T181" s="776"/>
      <c r="U181" s="777"/>
      <c r="V181" s="777"/>
      <c r="W181" s="777"/>
      <c r="X181" s="57"/>
      <c r="Y181" s="795"/>
      <c r="Z181" s="770"/>
      <c r="AA181" s="796"/>
      <c r="AB181" s="769"/>
      <c r="AC181" s="770"/>
      <c r="AD181" s="796"/>
      <c r="AE181" s="769"/>
      <c r="AF181" s="769"/>
      <c r="AG181" s="769"/>
      <c r="AH181" s="769"/>
      <c r="AI181" s="769"/>
      <c r="AJ181" s="775"/>
      <c r="AK181" s="797"/>
      <c r="AL181" s="798"/>
      <c r="AM181" s="706"/>
      <c r="AN181" s="706"/>
      <c r="AO181" s="799"/>
      <c r="AP181" s="706"/>
      <c r="AQ181" s="800"/>
      <c r="AR181" s="797"/>
      <c r="AS181" s="798"/>
      <c r="AT181" s="706"/>
      <c r="AU181" s="706"/>
      <c r="AV181" s="799"/>
      <c r="AW181" s="706"/>
      <c r="AX181" s="800"/>
      <c r="AY181" s="797"/>
      <c r="AZ181" s="801"/>
      <c r="BA181" s="802"/>
      <c r="BB181" s="808"/>
      <c r="BC181" s="803"/>
      <c r="BD181" s="804"/>
      <c r="BE181" s="809"/>
      <c r="BF181" s="803"/>
      <c r="BG181" s="806"/>
      <c r="BH181" s="806"/>
      <c r="BI181" s="807"/>
    </row>
    <row r="182" spans="1:61" hidden="1" outlineLevel="1" x14ac:dyDescent="0.35">
      <c r="A182" s="781" t="s">
        <v>1079</v>
      </c>
      <c r="B182" s="768"/>
      <c r="C182" s="768"/>
      <c r="D182" s="769"/>
      <c r="E182" s="770"/>
      <c r="F182" s="725"/>
      <c r="G182" s="726"/>
      <c r="H182" s="771"/>
      <c r="I182" s="768"/>
      <c r="J182" s="769"/>
      <c r="K182" s="769"/>
      <c r="L182" s="769"/>
      <c r="M182" s="769"/>
      <c r="N182" s="772"/>
      <c r="O182" s="773"/>
      <c r="P182" s="774"/>
      <c r="Q182" s="768"/>
      <c r="R182" s="769"/>
      <c r="S182" s="775"/>
      <c r="T182" s="776"/>
      <c r="U182" s="777"/>
      <c r="V182" s="777"/>
      <c r="W182" s="777"/>
      <c r="X182" s="57"/>
      <c r="Y182" s="795"/>
      <c r="Z182" s="770"/>
      <c r="AA182" s="796"/>
      <c r="AB182" s="769"/>
      <c r="AC182" s="770"/>
      <c r="AD182" s="796"/>
      <c r="AE182" s="769"/>
      <c r="AF182" s="769"/>
      <c r="AG182" s="769"/>
      <c r="AH182" s="769"/>
      <c r="AI182" s="769"/>
      <c r="AJ182" s="775"/>
      <c r="AK182" s="797"/>
      <c r="AL182" s="798"/>
      <c r="AM182" s="706"/>
      <c r="AN182" s="706"/>
      <c r="AO182" s="799"/>
      <c r="AP182" s="706"/>
      <c r="AQ182" s="800"/>
      <c r="AR182" s="797"/>
      <c r="AS182" s="798"/>
      <c r="AT182" s="706"/>
      <c r="AU182" s="706"/>
      <c r="AV182" s="799"/>
      <c r="AW182" s="706"/>
      <c r="AX182" s="800"/>
      <c r="AY182" s="797"/>
      <c r="AZ182" s="801"/>
      <c r="BA182" s="802"/>
      <c r="BB182" s="808"/>
      <c r="BC182" s="803"/>
      <c r="BD182" s="804"/>
      <c r="BE182" s="809"/>
      <c r="BF182" s="803"/>
      <c r="BG182" s="806"/>
      <c r="BH182" s="806"/>
      <c r="BI182" s="807"/>
    </row>
    <row r="183" spans="1:61" hidden="1" outlineLevel="1" x14ac:dyDescent="0.35">
      <c r="A183" s="781" t="s">
        <v>1080</v>
      </c>
      <c r="B183" s="768"/>
      <c r="C183" s="768"/>
      <c r="D183" s="769"/>
      <c r="E183" s="770"/>
      <c r="F183" s="725"/>
      <c r="G183" s="726"/>
      <c r="H183" s="771"/>
      <c r="I183" s="768"/>
      <c r="J183" s="769"/>
      <c r="K183" s="769"/>
      <c r="L183" s="769"/>
      <c r="M183" s="769"/>
      <c r="N183" s="772"/>
      <c r="O183" s="773"/>
      <c r="P183" s="774"/>
      <c r="Q183" s="768"/>
      <c r="R183" s="769"/>
      <c r="S183" s="775"/>
      <c r="T183" s="776"/>
      <c r="U183" s="777"/>
      <c r="V183" s="777"/>
      <c r="W183" s="777"/>
      <c r="X183" s="57"/>
      <c r="Y183" s="795"/>
      <c r="Z183" s="770"/>
      <c r="AA183" s="796"/>
      <c r="AB183" s="769"/>
      <c r="AC183" s="770"/>
      <c r="AD183" s="796"/>
      <c r="AE183" s="769"/>
      <c r="AF183" s="769"/>
      <c r="AG183" s="769"/>
      <c r="AH183" s="769"/>
      <c r="AI183" s="769"/>
      <c r="AJ183" s="775"/>
      <c r="AK183" s="797"/>
      <c r="AL183" s="798"/>
      <c r="AM183" s="706"/>
      <c r="AN183" s="706"/>
      <c r="AO183" s="799"/>
      <c r="AP183" s="706"/>
      <c r="AQ183" s="800"/>
      <c r="AR183" s="797"/>
      <c r="AS183" s="798"/>
      <c r="AT183" s="706"/>
      <c r="AU183" s="706"/>
      <c r="AV183" s="799"/>
      <c r="AW183" s="706"/>
      <c r="AX183" s="800"/>
      <c r="AY183" s="797"/>
      <c r="AZ183" s="801"/>
      <c r="BA183" s="802"/>
      <c r="BB183" s="808"/>
      <c r="BC183" s="803"/>
      <c r="BD183" s="804"/>
      <c r="BE183" s="809"/>
      <c r="BF183" s="803"/>
      <c r="BG183" s="806"/>
      <c r="BH183" s="806"/>
      <c r="BI183" s="807"/>
    </row>
    <row r="184" spans="1:61" hidden="1" outlineLevel="1" x14ac:dyDescent="0.35">
      <c r="A184" s="781" t="s">
        <v>1081</v>
      </c>
      <c r="B184" s="768"/>
      <c r="C184" s="768"/>
      <c r="D184" s="769"/>
      <c r="E184" s="770"/>
      <c r="F184" s="725"/>
      <c r="G184" s="726"/>
      <c r="H184" s="771"/>
      <c r="I184" s="768"/>
      <c r="J184" s="769"/>
      <c r="K184" s="769"/>
      <c r="L184" s="769"/>
      <c r="M184" s="769"/>
      <c r="N184" s="772"/>
      <c r="O184" s="773"/>
      <c r="P184" s="774"/>
      <c r="Q184" s="768"/>
      <c r="R184" s="769"/>
      <c r="S184" s="775"/>
      <c r="T184" s="776"/>
      <c r="U184" s="777"/>
      <c r="V184" s="777"/>
      <c r="W184" s="777"/>
      <c r="X184" s="57"/>
      <c r="Y184" s="795"/>
      <c r="Z184" s="770"/>
      <c r="AA184" s="796"/>
      <c r="AB184" s="769"/>
      <c r="AC184" s="770"/>
      <c r="AD184" s="796"/>
      <c r="AE184" s="769"/>
      <c r="AF184" s="769"/>
      <c r="AG184" s="769"/>
      <c r="AH184" s="769"/>
      <c r="AI184" s="769"/>
      <c r="AJ184" s="775"/>
      <c r="AK184" s="797"/>
      <c r="AL184" s="798"/>
      <c r="AM184" s="706"/>
      <c r="AN184" s="706"/>
      <c r="AO184" s="799"/>
      <c r="AP184" s="706"/>
      <c r="AQ184" s="800"/>
      <c r="AR184" s="797"/>
      <c r="AS184" s="798"/>
      <c r="AT184" s="706"/>
      <c r="AU184" s="706"/>
      <c r="AV184" s="799"/>
      <c r="AW184" s="706"/>
      <c r="AX184" s="800"/>
      <c r="AY184" s="797"/>
      <c r="AZ184" s="801"/>
      <c r="BA184" s="802"/>
      <c r="BB184" s="808"/>
      <c r="BC184" s="803"/>
      <c r="BD184" s="804"/>
      <c r="BE184" s="809"/>
      <c r="BF184" s="803"/>
      <c r="BG184" s="806"/>
      <c r="BH184" s="806"/>
      <c r="BI184" s="807"/>
    </row>
    <row r="185" spans="1:61" hidden="1" outlineLevel="1" x14ac:dyDescent="0.35">
      <c r="A185" s="781" t="s">
        <v>1082</v>
      </c>
      <c r="B185" s="768"/>
      <c r="C185" s="768"/>
      <c r="D185" s="769"/>
      <c r="E185" s="770"/>
      <c r="F185" s="725"/>
      <c r="G185" s="726"/>
      <c r="H185" s="771"/>
      <c r="I185" s="768"/>
      <c r="J185" s="769"/>
      <c r="K185" s="769"/>
      <c r="L185" s="769"/>
      <c r="M185" s="769"/>
      <c r="N185" s="772"/>
      <c r="O185" s="773"/>
      <c r="P185" s="774"/>
      <c r="Q185" s="768"/>
      <c r="R185" s="769"/>
      <c r="S185" s="775"/>
      <c r="T185" s="776"/>
      <c r="U185" s="777"/>
      <c r="V185" s="777"/>
      <c r="W185" s="777"/>
      <c r="X185" s="57"/>
      <c r="Y185" s="795"/>
      <c r="Z185" s="770"/>
      <c r="AA185" s="796"/>
      <c r="AB185" s="769"/>
      <c r="AC185" s="770"/>
      <c r="AD185" s="796"/>
      <c r="AE185" s="769"/>
      <c r="AF185" s="769"/>
      <c r="AG185" s="769"/>
      <c r="AH185" s="769"/>
      <c r="AI185" s="769"/>
      <c r="AJ185" s="775"/>
      <c r="AK185" s="797"/>
      <c r="AL185" s="798"/>
      <c r="AM185" s="706"/>
      <c r="AN185" s="706"/>
      <c r="AO185" s="799"/>
      <c r="AP185" s="706"/>
      <c r="AQ185" s="800"/>
      <c r="AR185" s="797"/>
      <c r="AS185" s="798"/>
      <c r="AT185" s="706"/>
      <c r="AU185" s="706"/>
      <c r="AV185" s="799"/>
      <c r="AW185" s="706"/>
      <c r="AX185" s="800"/>
      <c r="AY185" s="797"/>
      <c r="AZ185" s="801"/>
      <c r="BA185" s="802"/>
      <c r="BB185" s="808"/>
      <c r="BC185" s="803"/>
      <c r="BD185" s="804"/>
      <c r="BE185" s="809"/>
      <c r="BF185" s="803"/>
      <c r="BG185" s="806"/>
      <c r="BH185" s="806"/>
      <c r="BI185" s="807"/>
    </row>
    <row r="186" spans="1:61" hidden="1" outlineLevel="1" x14ac:dyDescent="0.35">
      <c r="A186" s="781" t="s">
        <v>1083</v>
      </c>
      <c r="B186" s="768"/>
      <c r="C186" s="768"/>
      <c r="D186" s="769"/>
      <c r="E186" s="770"/>
      <c r="F186" s="725"/>
      <c r="G186" s="726"/>
      <c r="H186" s="771"/>
      <c r="I186" s="768"/>
      <c r="J186" s="769"/>
      <c r="K186" s="769"/>
      <c r="L186" s="769"/>
      <c r="M186" s="769"/>
      <c r="N186" s="772"/>
      <c r="O186" s="773"/>
      <c r="P186" s="774"/>
      <c r="Q186" s="768"/>
      <c r="R186" s="769"/>
      <c r="S186" s="775"/>
      <c r="T186" s="776"/>
      <c r="U186" s="777"/>
      <c r="V186" s="777"/>
      <c r="W186" s="777"/>
      <c r="X186" s="57"/>
      <c r="Y186" s="795"/>
      <c r="Z186" s="770"/>
      <c r="AA186" s="796"/>
      <c r="AB186" s="769"/>
      <c r="AC186" s="770"/>
      <c r="AD186" s="796"/>
      <c r="AE186" s="769"/>
      <c r="AF186" s="769"/>
      <c r="AG186" s="769"/>
      <c r="AH186" s="769"/>
      <c r="AI186" s="769"/>
      <c r="AJ186" s="775"/>
      <c r="AK186" s="797"/>
      <c r="AL186" s="798"/>
      <c r="AM186" s="706"/>
      <c r="AN186" s="706"/>
      <c r="AO186" s="799"/>
      <c r="AP186" s="706"/>
      <c r="AQ186" s="800"/>
      <c r="AR186" s="797"/>
      <c r="AS186" s="798"/>
      <c r="AT186" s="706"/>
      <c r="AU186" s="706"/>
      <c r="AV186" s="799"/>
      <c r="AW186" s="706"/>
      <c r="AX186" s="800"/>
      <c r="AY186" s="797"/>
      <c r="AZ186" s="801"/>
      <c r="BA186" s="802"/>
      <c r="BB186" s="808"/>
      <c r="BC186" s="803"/>
      <c r="BD186" s="804"/>
      <c r="BE186" s="809"/>
      <c r="BF186" s="803"/>
      <c r="BG186" s="806"/>
      <c r="BH186" s="806"/>
      <c r="BI186" s="807"/>
    </row>
    <row r="187" spans="1:61" hidden="1" outlineLevel="1" x14ac:dyDescent="0.35">
      <c r="A187" s="781" t="s">
        <v>1084</v>
      </c>
      <c r="B187" s="768"/>
      <c r="C187" s="768"/>
      <c r="D187" s="769"/>
      <c r="E187" s="770"/>
      <c r="F187" s="725"/>
      <c r="G187" s="726"/>
      <c r="H187" s="771"/>
      <c r="I187" s="768"/>
      <c r="J187" s="769"/>
      <c r="K187" s="769"/>
      <c r="L187" s="769"/>
      <c r="M187" s="769"/>
      <c r="N187" s="772"/>
      <c r="O187" s="773"/>
      <c r="P187" s="774"/>
      <c r="Q187" s="768"/>
      <c r="R187" s="769"/>
      <c r="S187" s="775"/>
      <c r="T187" s="776"/>
      <c r="U187" s="777"/>
      <c r="V187" s="777"/>
      <c r="W187" s="777"/>
      <c r="X187" s="57"/>
      <c r="Y187" s="795"/>
      <c r="Z187" s="770"/>
      <c r="AA187" s="796"/>
      <c r="AB187" s="769"/>
      <c r="AC187" s="770"/>
      <c r="AD187" s="796"/>
      <c r="AE187" s="769"/>
      <c r="AF187" s="769"/>
      <c r="AG187" s="769"/>
      <c r="AH187" s="769"/>
      <c r="AI187" s="769"/>
      <c r="AJ187" s="775"/>
      <c r="AK187" s="797"/>
      <c r="AL187" s="798"/>
      <c r="AM187" s="706"/>
      <c r="AN187" s="706"/>
      <c r="AO187" s="799"/>
      <c r="AP187" s="706"/>
      <c r="AQ187" s="800"/>
      <c r="AR187" s="797"/>
      <c r="AS187" s="798"/>
      <c r="AT187" s="706"/>
      <c r="AU187" s="706"/>
      <c r="AV187" s="799"/>
      <c r="AW187" s="706"/>
      <c r="AX187" s="800"/>
      <c r="AY187" s="797"/>
      <c r="AZ187" s="801"/>
      <c r="BA187" s="802"/>
      <c r="BB187" s="808"/>
      <c r="BC187" s="803"/>
      <c r="BD187" s="804"/>
      <c r="BE187" s="809"/>
      <c r="BF187" s="803"/>
      <c r="BG187" s="806"/>
      <c r="BH187" s="806"/>
      <c r="BI187" s="807"/>
    </row>
    <row r="188" spans="1:61" hidden="1" outlineLevel="1" x14ac:dyDescent="0.35">
      <c r="A188" s="781" t="s">
        <v>1085</v>
      </c>
      <c r="B188" s="768"/>
      <c r="C188" s="768"/>
      <c r="D188" s="769"/>
      <c r="E188" s="770"/>
      <c r="F188" s="725"/>
      <c r="G188" s="726"/>
      <c r="H188" s="771"/>
      <c r="I188" s="768"/>
      <c r="J188" s="769"/>
      <c r="K188" s="769"/>
      <c r="L188" s="769"/>
      <c r="M188" s="769"/>
      <c r="N188" s="772"/>
      <c r="O188" s="773"/>
      <c r="P188" s="774"/>
      <c r="Q188" s="768"/>
      <c r="R188" s="769"/>
      <c r="S188" s="775"/>
      <c r="T188" s="776"/>
      <c r="U188" s="777"/>
      <c r="V188" s="777"/>
      <c r="W188" s="777"/>
      <c r="X188" s="57"/>
      <c r="Y188" s="795"/>
      <c r="Z188" s="770"/>
      <c r="AA188" s="796"/>
      <c r="AB188" s="769"/>
      <c r="AC188" s="770"/>
      <c r="AD188" s="796"/>
      <c r="AE188" s="769"/>
      <c r="AF188" s="769"/>
      <c r="AG188" s="769"/>
      <c r="AH188" s="769"/>
      <c r="AI188" s="769"/>
      <c r="AJ188" s="775"/>
      <c r="AK188" s="797"/>
      <c r="AL188" s="798"/>
      <c r="AM188" s="706"/>
      <c r="AN188" s="706"/>
      <c r="AO188" s="799"/>
      <c r="AP188" s="706"/>
      <c r="AQ188" s="800"/>
      <c r="AR188" s="797"/>
      <c r="AS188" s="798"/>
      <c r="AT188" s="706"/>
      <c r="AU188" s="706"/>
      <c r="AV188" s="799"/>
      <c r="AW188" s="706"/>
      <c r="AX188" s="800"/>
      <c r="AY188" s="797"/>
      <c r="AZ188" s="801"/>
      <c r="BA188" s="802"/>
      <c r="BB188" s="808"/>
      <c r="BC188" s="803"/>
      <c r="BD188" s="804"/>
      <c r="BE188" s="809"/>
      <c r="BF188" s="803"/>
      <c r="BG188" s="806"/>
      <c r="BH188" s="806"/>
      <c r="BI188" s="807"/>
    </row>
    <row r="189" spans="1:61" hidden="1" outlineLevel="1" x14ac:dyDescent="0.35">
      <c r="A189" s="781" t="s">
        <v>1086</v>
      </c>
      <c r="B189" s="768"/>
      <c r="C189" s="768"/>
      <c r="D189" s="769"/>
      <c r="E189" s="770"/>
      <c r="F189" s="725"/>
      <c r="G189" s="726"/>
      <c r="H189" s="771"/>
      <c r="I189" s="768"/>
      <c r="J189" s="769"/>
      <c r="K189" s="769"/>
      <c r="L189" s="769"/>
      <c r="M189" s="769"/>
      <c r="N189" s="772"/>
      <c r="O189" s="773"/>
      <c r="P189" s="774"/>
      <c r="Q189" s="768"/>
      <c r="R189" s="769"/>
      <c r="S189" s="775"/>
      <c r="T189" s="776"/>
      <c r="U189" s="777"/>
      <c r="V189" s="777"/>
      <c r="W189" s="777"/>
      <c r="X189" s="57"/>
      <c r="Y189" s="795"/>
      <c r="Z189" s="770"/>
      <c r="AA189" s="796"/>
      <c r="AB189" s="769"/>
      <c r="AC189" s="770"/>
      <c r="AD189" s="796"/>
      <c r="AE189" s="769"/>
      <c r="AF189" s="769"/>
      <c r="AG189" s="769"/>
      <c r="AH189" s="769"/>
      <c r="AI189" s="769"/>
      <c r="AJ189" s="775"/>
      <c r="AK189" s="797"/>
      <c r="AL189" s="798"/>
      <c r="AM189" s="706"/>
      <c r="AN189" s="706"/>
      <c r="AO189" s="799"/>
      <c r="AP189" s="706"/>
      <c r="AQ189" s="800"/>
      <c r="AR189" s="797"/>
      <c r="AS189" s="798"/>
      <c r="AT189" s="706"/>
      <c r="AU189" s="706"/>
      <c r="AV189" s="799"/>
      <c r="AW189" s="706"/>
      <c r="AX189" s="800"/>
      <c r="AY189" s="797"/>
      <c r="AZ189" s="801"/>
      <c r="BA189" s="802"/>
      <c r="BB189" s="808"/>
      <c r="BC189" s="803"/>
      <c r="BD189" s="804"/>
      <c r="BE189" s="809"/>
      <c r="BF189" s="803"/>
      <c r="BG189" s="806"/>
      <c r="BH189" s="806"/>
      <c r="BI189" s="807"/>
    </row>
    <row r="190" spans="1:61" hidden="1" outlineLevel="1" x14ac:dyDescent="0.35">
      <c r="A190" s="781" t="s">
        <v>1087</v>
      </c>
      <c r="B190" s="768"/>
      <c r="C190" s="768"/>
      <c r="D190" s="769"/>
      <c r="E190" s="770"/>
      <c r="F190" s="725"/>
      <c r="G190" s="726"/>
      <c r="H190" s="771"/>
      <c r="I190" s="768"/>
      <c r="J190" s="769"/>
      <c r="K190" s="769"/>
      <c r="L190" s="769"/>
      <c r="M190" s="769"/>
      <c r="N190" s="772"/>
      <c r="O190" s="773"/>
      <c r="P190" s="774"/>
      <c r="Q190" s="768"/>
      <c r="R190" s="769"/>
      <c r="S190" s="775"/>
      <c r="T190" s="776"/>
      <c r="U190" s="777"/>
      <c r="V190" s="777"/>
      <c r="W190" s="777"/>
      <c r="X190" s="57"/>
      <c r="Y190" s="795"/>
      <c r="Z190" s="770"/>
      <c r="AA190" s="796"/>
      <c r="AB190" s="769"/>
      <c r="AC190" s="770"/>
      <c r="AD190" s="796"/>
      <c r="AE190" s="769"/>
      <c r="AF190" s="769"/>
      <c r="AG190" s="769"/>
      <c r="AH190" s="769"/>
      <c r="AI190" s="769"/>
      <c r="AJ190" s="775"/>
      <c r="AK190" s="797"/>
      <c r="AL190" s="798"/>
      <c r="AM190" s="706"/>
      <c r="AN190" s="706"/>
      <c r="AO190" s="799"/>
      <c r="AP190" s="706"/>
      <c r="AQ190" s="800"/>
      <c r="AR190" s="797"/>
      <c r="AS190" s="798"/>
      <c r="AT190" s="706"/>
      <c r="AU190" s="706"/>
      <c r="AV190" s="799"/>
      <c r="AW190" s="706"/>
      <c r="AX190" s="800"/>
      <c r="AY190" s="797"/>
      <c r="AZ190" s="801"/>
      <c r="BA190" s="802"/>
      <c r="BB190" s="808"/>
      <c r="BC190" s="803"/>
      <c r="BD190" s="804"/>
      <c r="BE190" s="809"/>
      <c r="BF190" s="803"/>
      <c r="BG190" s="806"/>
      <c r="BH190" s="806"/>
      <c r="BI190" s="807"/>
    </row>
    <row r="191" spans="1:61" hidden="1" outlineLevel="1" x14ac:dyDescent="0.35">
      <c r="A191" s="781" t="s">
        <v>1088</v>
      </c>
      <c r="B191" s="768"/>
      <c r="C191" s="768"/>
      <c r="D191" s="769"/>
      <c r="E191" s="770"/>
      <c r="F191" s="725"/>
      <c r="G191" s="726"/>
      <c r="H191" s="771"/>
      <c r="I191" s="768"/>
      <c r="J191" s="769"/>
      <c r="K191" s="769"/>
      <c r="L191" s="769"/>
      <c r="M191" s="769"/>
      <c r="N191" s="772"/>
      <c r="O191" s="773"/>
      <c r="P191" s="774"/>
      <c r="Q191" s="768"/>
      <c r="R191" s="769"/>
      <c r="S191" s="775"/>
      <c r="T191" s="776"/>
      <c r="U191" s="777"/>
      <c r="V191" s="777"/>
      <c r="W191" s="777"/>
      <c r="X191" s="57"/>
      <c r="Y191" s="795"/>
      <c r="Z191" s="770"/>
      <c r="AA191" s="796"/>
      <c r="AB191" s="769"/>
      <c r="AC191" s="770"/>
      <c r="AD191" s="796"/>
      <c r="AE191" s="769"/>
      <c r="AF191" s="769"/>
      <c r="AG191" s="769"/>
      <c r="AH191" s="769"/>
      <c r="AI191" s="769"/>
      <c r="AJ191" s="775"/>
      <c r="AK191" s="797"/>
      <c r="AL191" s="798"/>
      <c r="AM191" s="706"/>
      <c r="AN191" s="706"/>
      <c r="AO191" s="799"/>
      <c r="AP191" s="706"/>
      <c r="AQ191" s="800"/>
      <c r="AR191" s="797"/>
      <c r="AS191" s="798"/>
      <c r="AT191" s="706"/>
      <c r="AU191" s="706"/>
      <c r="AV191" s="799"/>
      <c r="AW191" s="706"/>
      <c r="AX191" s="800"/>
      <c r="AY191" s="797"/>
      <c r="AZ191" s="801"/>
      <c r="BA191" s="802"/>
      <c r="BB191" s="808"/>
      <c r="BC191" s="803"/>
      <c r="BD191" s="804"/>
      <c r="BE191" s="809"/>
      <c r="BF191" s="803"/>
      <c r="BG191" s="806"/>
      <c r="BH191" s="806"/>
      <c r="BI191" s="807"/>
    </row>
    <row r="192" spans="1:61" hidden="1" outlineLevel="1" x14ac:dyDescent="0.35">
      <c r="A192" s="781" t="s">
        <v>1089</v>
      </c>
      <c r="B192" s="768"/>
      <c r="C192" s="768"/>
      <c r="D192" s="769"/>
      <c r="E192" s="770"/>
      <c r="F192" s="725"/>
      <c r="G192" s="726"/>
      <c r="H192" s="771"/>
      <c r="I192" s="768"/>
      <c r="J192" s="769"/>
      <c r="K192" s="769"/>
      <c r="L192" s="769"/>
      <c r="M192" s="769"/>
      <c r="N192" s="772"/>
      <c r="O192" s="773"/>
      <c r="P192" s="774"/>
      <c r="Q192" s="768"/>
      <c r="R192" s="769"/>
      <c r="S192" s="775"/>
      <c r="T192" s="776"/>
      <c r="U192" s="777"/>
      <c r="V192" s="777"/>
      <c r="W192" s="777"/>
      <c r="X192" s="57"/>
      <c r="Y192" s="795"/>
      <c r="Z192" s="770"/>
      <c r="AA192" s="796"/>
      <c r="AB192" s="769"/>
      <c r="AC192" s="770"/>
      <c r="AD192" s="796"/>
      <c r="AE192" s="769"/>
      <c r="AF192" s="769"/>
      <c r="AG192" s="769"/>
      <c r="AH192" s="769"/>
      <c r="AI192" s="769"/>
      <c r="AJ192" s="775"/>
      <c r="AK192" s="797"/>
      <c r="AL192" s="798"/>
      <c r="AM192" s="706"/>
      <c r="AN192" s="706"/>
      <c r="AO192" s="799"/>
      <c r="AP192" s="706"/>
      <c r="AQ192" s="800"/>
      <c r="AR192" s="797"/>
      <c r="AS192" s="798"/>
      <c r="AT192" s="706"/>
      <c r="AU192" s="706"/>
      <c r="AV192" s="799"/>
      <c r="AW192" s="706"/>
      <c r="AX192" s="800"/>
      <c r="AY192" s="797"/>
      <c r="AZ192" s="801"/>
      <c r="BA192" s="802"/>
      <c r="BB192" s="808"/>
      <c r="BC192" s="803"/>
      <c r="BD192" s="804"/>
      <c r="BE192" s="809"/>
      <c r="BF192" s="803"/>
      <c r="BG192" s="806"/>
      <c r="BH192" s="806"/>
      <c r="BI192" s="807"/>
    </row>
    <row r="193" spans="1:61" hidden="1" outlineLevel="1" x14ac:dyDescent="0.35">
      <c r="A193" s="781" t="s">
        <v>1090</v>
      </c>
      <c r="B193" s="768"/>
      <c r="C193" s="768"/>
      <c r="D193" s="769"/>
      <c r="E193" s="770"/>
      <c r="F193" s="725"/>
      <c r="G193" s="726"/>
      <c r="H193" s="771"/>
      <c r="I193" s="768"/>
      <c r="J193" s="769"/>
      <c r="K193" s="769"/>
      <c r="L193" s="769"/>
      <c r="M193" s="769"/>
      <c r="N193" s="772"/>
      <c r="O193" s="773"/>
      <c r="P193" s="774"/>
      <c r="Q193" s="768"/>
      <c r="R193" s="769"/>
      <c r="S193" s="775"/>
      <c r="T193" s="776"/>
      <c r="U193" s="777"/>
      <c r="V193" s="777"/>
      <c r="W193" s="777"/>
      <c r="X193" s="57"/>
      <c r="Y193" s="795"/>
      <c r="Z193" s="770"/>
      <c r="AA193" s="796"/>
      <c r="AB193" s="769"/>
      <c r="AC193" s="770"/>
      <c r="AD193" s="796"/>
      <c r="AE193" s="769"/>
      <c r="AF193" s="769"/>
      <c r="AG193" s="769"/>
      <c r="AH193" s="769"/>
      <c r="AI193" s="769"/>
      <c r="AJ193" s="775"/>
      <c r="AK193" s="797"/>
      <c r="AL193" s="798"/>
      <c r="AM193" s="706"/>
      <c r="AN193" s="706"/>
      <c r="AO193" s="799"/>
      <c r="AP193" s="706"/>
      <c r="AQ193" s="800"/>
      <c r="AR193" s="797"/>
      <c r="AS193" s="798"/>
      <c r="AT193" s="706"/>
      <c r="AU193" s="706"/>
      <c r="AV193" s="799"/>
      <c r="AW193" s="706"/>
      <c r="AX193" s="800"/>
      <c r="AY193" s="797"/>
      <c r="AZ193" s="801"/>
      <c r="BA193" s="802"/>
      <c r="BB193" s="808"/>
      <c r="BC193" s="803"/>
      <c r="BD193" s="804"/>
      <c r="BE193" s="809"/>
      <c r="BF193" s="803"/>
      <c r="BG193" s="806"/>
      <c r="BH193" s="806"/>
      <c r="BI193" s="807"/>
    </row>
    <row r="194" spans="1:61" hidden="1" outlineLevel="1" x14ac:dyDescent="0.35">
      <c r="A194" s="781" t="s">
        <v>1091</v>
      </c>
      <c r="B194" s="768"/>
      <c r="C194" s="768"/>
      <c r="D194" s="769"/>
      <c r="E194" s="770"/>
      <c r="F194" s="725"/>
      <c r="G194" s="726"/>
      <c r="H194" s="771"/>
      <c r="I194" s="768"/>
      <c r="J194" s="769"/>
      <c r="K194" s="769"/>
      <c r="L194" s="769"/>
      <c r="M194" s="769"/>
      <c r="N194" s="772"/>
      <c r="O194" s="773"/>
      <c r="P194" s="774"/>
      <c r="Q194" s="768"/>
      <c r="R194" s="769"/>
      <c r="S194" s="775"/>
      <c r="T194" s="776"/>
      <c r="U194" s="777"/>
      <c r="V194" s="777"/>
      <c r="W194" s="777"/>
      <c r="X194" s="57"/>
      <c r="Y194" s="795"/>
      <c r="Z194" s="770"/>
      <c r="AA194" s="796"/>
      <c r="AB194" s="769"/>
      <c r="AC194" s="770"/>
      <c r="AD194" s="796"/>
      <c r="AE194" s="769"/>
      <c r="AF194" s="769"/>
      <c r="AG194" s="769"/>
      <c r="AH194" s="769"/>
      <c r="AI194" s="769"/>
      <c r="AJ194" s="775"/>
      <c r="AK194" s="797"/>
      <c r="AL194" s="798"/>
      <c r="AM194" s="706"/>
      <c r="AN194" s="706"/>
      <c r="AO194" s="799"/>
      <c r="AP194" s="706"/>
      <c r="AQ194" s="800"/>
      <c r="AR194" s="797"/>
      <c r="AS194" s="798"/>
      <c r="AT194" s="706"/>
      <c r="AU194" s="706"/>
      <c r="AV194" s="799"/>
      <c r="AW194" s="706"/>
      <c r="AX194" s="800"/>
      <c r="AY194" s="797"/>
      <c r="AZ194" s="801"/>
      <c r="BA194" s="802"/>
      <c r="BB194" s="808"/>
      <c r="BC194" s="803"/>
      <c r="BD194" s="804"/>
      <c r="BE194" s="809"/>
      <c r="BF194" s="803"/>
      <c r="BG194" s="806"/>
      <c r="BH194" s="806"/>
      <c r="BI194" s="807"/>
    </row>
    <row r="195" spans="1:61" hidden="1" outlineLevel="1" x14ac:dyDescent="0.35">
      <c r="A195" s="781" t="s">
        <v>1092</v>
      </c>
      <c r="B195" s="768"/>
      <c r="C195" s="768"/>
      <c r="D195" s="769"/>
      <c r="E195" s="770"/>
      <c r="F195" s="725"/>
      <c r="G195" s="726"/>
      <c r="H195" s="771"/>
      <c r="I195" s="768"/>
      <c r="J195" s="769"/>
      <c r="K195" s="769"/>
      <c r="L195" s="769"/>
      <c r="M195" s="769"/>
      <c r="N195" s="772"/>
      <c r="O195" s="773"/>
      <c r="P195" s="774"/>
      <c r="Q195" s="768"/>
      <c r="R195" s="769"/>
      <c r="S195" s="775"/>
      <c r="T195" s="776"/>
      <c r="U195" s="777"/>
      <c r="V195" s="777"/>
      <c r="W195" s="777"/>
      <c r="X195" s="57"/>
      <c r="Y195" s="795"/>
      <c r="Z195" s="770"/>
      <c r="AA195" s="796"/>
      <c r="AB195" s="769"/>
      <c r="AC195" s="770"/>
      <c r="AD195" s="796"/>
      <c r="AE195" s="769"/>
      <c r="AF195" s="769"/>
      <c r="AG195" s="769"/>
      <c r="AH195" s="769"/>
      <c r="AI195" s="769"/>
      <c r="AJ195" s="775"/>
      <c r="AK195" s="797"/>
      <c r="AL195" s="798"/>
      <c r="AM195" s="706"/>
      <c r="AN195" s="706"/>
      <c r="AO195" s="799"/>
      <c r="AP195" s="706"/>
      <c r="AQ195" s="800"/>
      <c r="AR195" s="797"/>
      <c r="AS195" s="798"/>
      <c r="AT195" s="706"/>
      <c r="AU195" s="706"/>
      <c r="AV195" s="799"/>
      <c r="AW195" s="706"/>
      <c r="AX195" s="800"/>
      <c r="AY195" s="797"/>
      <c r="AZ195" s="801"/>
      <c r="BA195" s="802"/>
      <c r="BB195" s="808"/>
      <c r="BC195" s="803"/>
      <c r="BD195" s="804"/>
      <c r="BE195" s="809"/>
      <c r="BF195" s="803"/>
      <c r="BG195" s="806"/>
      <c r="BH195" s="806"/>
      <c r="BI195" s="807"/>
    </row>
    <row r="196" spans="1:61" hidden="1" outlineLevel="1" x14ac:dyDescent="0.35">
      <c r="A196" s="781" t="s">
        <v>1093</v>
      </c>
      <c r="B196" s="768"/>
      <c r="C196" s="768"/>
      <c r="D196" s="769"/>
      <c r="E196" s="770"/>
      <c r="F196" s="725"/>
      <c r="G196" s="726"/>
      <c r="H196" s="771"/>
      <c r="I196" s="768"/>
      <c r="J196" s="769"/>
      <c r="K196" s="769"/>
      <c r="L196" s="769"/>
      <c r="M196" s="769"/>
      <c r="N196" s="772"/>
      <c r="O196" s="773"/>
      <c r="P196" s="774"/>
      <c r="Q196" s="768"/>
      <c r="R196" s="769"/>
      <c r="S196" s="775"/>
      <c r="T196" s="776"/>
      <c r="U196" s="777"/>
      <c r="V196" s="777"/>
      <c r="W196" s="777"/>
      <c r="X196" s="57"/>
      <c r="Y196" s="795"/>
      <c r="Z196" s="770"/>
      <c r="AA196" s="796"/>
      <c r="AB196" s="769"/>
      <c r="AC196" s="770"/>
      <c r="AD196" s="796"/>
      <c r="AE196" s="769"/>
      <c r="AF196" s="769"/>
      <c r="AG196" s="769"/>
      <c r="AH196" s="769"/>
      <c r="AI196" s="769"/>
      <c r="AJ196" s="775"/>
      <c r="AK196" s="797"/>
      <c r="AL196" s="798"/>
      <c r="AM196" s="706"/>
      <c r="AN196" s="706"/>
      <c r="AO196" s="799"/>
      <c r="AP196" s="706"/>
      <c r="AQ196" s="800"/>
      <c r="AR196" s="797"/>
      <c r="AS196" s="798"/>
      <c r="AT196" s="706"/>
      <c r="AU196" s="706"/>
      <c r="AV196" s="799"/>
      <c r="AW196" s="706"/>
      <c r="AX196" s="800"/>
      <c r="AY196" s="797"/>
      <c r="AZ196" s="801"/>
      <c r="BA196" s="802"/>
      <c r="BB196" s="808"/>
      <c r="BC196" s="803"/>
      <c r="BD196" s="804"/>
      <c r="BE196" s="809"/>
      <c r="BF196" s="803"/>
      <c r="BG196" s="806"/>
      <c r="BH196" s="806"/>
      <c r="BI196" s="807"/>
    </row>
    <row r="197" spans="1:61" hidden="1" outlineLevel="1" x14ac:dyDescent="0.35">
      <c r="A197" s="781" t="s">
        <v>1094</v>
      </c>
      <c r="B197" s="768"/>
      <c r="C197" s="768"/>
      <c r="D197" s="769"/>
      <c r="E197" s="770"/>
      <c r="F197" s="725"/>
      <c r="G197" s="726"/>
      <c r="H197" s="771"/>
      <c r="I197" s="768"/>
      <c r="J197" s="769"/>
      <c r="K197" s="769"/>
      <c r="L197" s="769"/>
      <c r="M197" s="769"/>
      <c r="N197" s="772"/>
      <c r="O197" s="773"/>
      <c r="P197" s="774"/>
      <c r="Q197" s="768"/>
      <c r="R197" s="769"/>
      <c r="S197" s="775"/>
      <c r="T197" s="776"/>
      <c r="U197" s="777"/>
      <c r="V197" s="777"/>
      <c r="W197" s="777"/>
      <c r="X197" s="57"/>
      <c r="Y197" s="795"/>
      <c r="Z197" s="770"/>
      <c r="AA197" s="796"/>
      <c r="AB197" s="769"/>
      <c r="AC197" s="770"/>
      <c r="AD197" s="796"/>
      <c r="AE197" s="769"/>
      <c r="AF197" s="769"/>
      <c r="AG197" s="769"/>
      <c r="AH197" s="769"/>
      <c r="AI197" s="769"/>
      <c r="AJ197" s="775"/>
      <c r="AK197" s="797"/>
      <c r="AL197" s="798"/>
      <c r="AM197" s="706"/>
      <c r="AN197" s="706"/>
      <c r="AO197" s="799"/>
      <c r="AP197" s="706"/>
      <c r="AQ197" s="800"/>
      <c r="AR197" s="797"/>
      <c r="AS197" s="798"/>
      <c r="AT197" s="706"/>
      <c r="AU197" s="706"/>
      <c r="AV197" s="799"/>
      <c r="AW197" s="706"/>
      <c r="AX197" s="800"/>
      <c r="AY197" s="797"/>
      <c r="AZ197" s="801"/>
      <c r="BA197" s="802"/>
      <c r="BB197" s="808"/>
      <c r="BC197" s="803"/>
      <c r="BD197" s="804"/>
      <c r="BE197" s="809"/>
      <c r="BF197" s="803"/>
      <c r="BG197" s="806"/>
      <c r="BH197" s="806"/>
      <c r="BI197" s="807"/>
    </row>
    <row r="198" spans="1:61" hidden="1" outlineLevel="1" x14ac:dyDescent="0.35">
      <c r="A198" s="781" t="s">
        <v>1095</v>
      </c>
      <c r="B198" s="768"/>
      <c r="C198" s="768"/>
      <c r="D198" s="769"/>
      <c r="E198" s="770"/>
      <c r="F198" s="725"/>
      <c r="G198" s="726"/>
      <c r="H198" s="771"/>
      <c r="I198" s="768"/>
      <c r="J198" s="769"/>
      <c r="K198" s="769"/>
      <c r="L198" s="769"/>
      <c r="M198" s="769"/>
      <c r="N198" s="772"/>
      <c r="O198" s="773"/>
      <c r="P198" s="774"/>
      <c r="Q198" s="768"/>
      <c r="R198" s="769"/>
      <c r="S198" s="775"/>
      <c r="T198" s="776"/>
      <c r="U198" s="777"/>
      <c r="V198" s="777"/>
      <c r="W198" s="777"/>
      <c r="X198" s="57"/>
      <c r="Y198" s="795"/>
      <c r="Z198" s="770"/>
      <c r="AA198" s="796"/>
      <c r="AB198" s="769"/>
      <c r="AC198" s="770"/>
      <c r="AD198" s="796"/>
      <c r="AE198" s="769"/>
      <c r="AF198" s="769"/>
      <c r="AG198" s="769"/>
      <c r="AH198" s="769"/>
      <c r="AI198" s="769"/>
      <c r="AJ198" s="775"/>
      <c r="AK198" s="797"/>
      <c r="AL198" s="798"/>
      <c r="AM198" s="706"/>
      <c r="AN198" s="706"/>
      <c r="AO198" s="799"/>
      <c r="AP198" s="706"/>
      <c r="AQ198" s="800"/>
      <c r="AR198" s="797"/>
      <c r="AS198" s="798"/>
      <c r="AT198" s="706"/>
      <c r="AU198" s="706"/>
      <c r="AV198" s="799"/>
      <c r="AW198" s="706"/>
      <c r="AX198" s="800"/>
      <c r="AY198" s="797"/>
      <c r="AZ198" s="801"/>
      <c r="BA198" s="802"/>
      <c r="BB198" s="808"/>
      <c r="BC198" s="803"/>
      <c r="BD198" s="804"/>
      <c r="BE198" s="809"/>
      <c r="BF198" s="803"/>
      <c r="BG198" s="806"/>
      <c r="BH198" s="806"/>
      <c r="BI198" s="807"/>
    </row>
    <row r="199" spans="1:61" hidden="1" outlineLevel="1" x14ac:dyDescent="0.35">
      <c r="A199" s="781" t="s">
        <v>1096</v>
      </c>
      <c r="B199" s="768"/>
      <c r="C199" s="768"/>
      <c r="D199" s="769"/>
      <c r="E199" s="770"/>
      <c r="F199" s="725"/>
      <c r="G199" s="726"/>
      <c r="H199" s="771"/>
      <c r="I199" s="768"/>
      <c r="J199" s="769"/>
      <c r="K199" s="769"/>
      <c r="L199" s="769"/>
      <c r="M199" s="769"/>
      <c r="N199" s="772"/>
      <c r="O199" s="773"/>
      <c r="P199" s="774"/>
      <c r="Q199" s="768"/>
      <c r="R199" s="769"/>
      <c r="S199" s="775"/>
      <c r="T199" s="776"/>
      <c r="U199" s="777"/>
      <c r="V199" s="777"/>
      <c r="W199" s="777"/>
      <c r="X199" s="57"/>
      <c r="Y199" s="795"/>
      <c r="Z199" s="770"/>
      <c r="AA199" s="796"/>
      <c r="AB199" s="769"/>
      <c r="AC199" s="770"/>
      <c r="AD199" s="796"/>
      <c r="AE199" s="769"/>
      <c r="AF199" s="769"/>
      <c r="AG199" s="769"/>
      <c r="AH199" s="769"/>
      <c r="AI199" s="769"/>
      <c r="AJ199" s="775"/>
      <c r="AK199" s="797"/>
      <c r="AL199" s="798"/>
      <c r="AM199" s="706"/>
      <c r="AN199" s="706"/>
      <c r="AO199" s="799"/>
      <c r="AP199" s="706"/>
      <c r="AQ199" s="800"/>
      <c r="AR199" s="797"/>
      <c r="AS199" s="798"/>
      <c r="AT199" s="706"/>
      <c r="AU199" s="706"/>
      <c r="AV199" s="799"/>
      <c r="AW199" s="706"/>
      <c r="AX199" s="800"/>
      <c r="AY199" s="797"/>
      <c r="AZ199" s="801"/>
      <c r="BA199" s="802"/>
      <c r="BB199" s="808"/>
      <c r="BC199" s="803"/>
      <c r="BD199" s="804"/>
      <c r="BE199" s="809"/>
      <c r="BF199" s="803"/>
      <c r="BG199" s="806"/>
      <c r="BH199" s="806"/>
      <c r="BI199" s="807"/>
    </row>
    <row r="200" spans="1:61" hidden="1" outlineLevel="1" x14ac:dyDescent="0.35">
      <c r="A200" s="781" t="s">
        <v>1097</v>
      </c>
      <c r="B200" s="768"/>
      <c r="C200" s="768"/>
      <c r="D200" s="769"/>
      <c r="E200" s="770"/>
      <c r="F200" s="725"/>
      <c r="G200" s="726"/>
      <c r="H200" s="771"/>
      <c r="I200" s="768"/>
      <c r="J200" s="769"/>
      <c r="K200" s="769"/>
      <c r="L200" s="769"/>
      <c r="M200" s="769"/>
      <c r="N200" s="772"/>
      <c r="O200" s="773"/>
      <c r="P200" s="774"/>
      <c r="Q200" s="768"/>
      <c r="R200" s="769"/>
      <c r="S200" s="775"/>
      <c r="T200" s="776"/>
      <c r="U200" s="777"/>
      <c r="V200" s="777"/>
      <c r="W200" s="777"/>
      <c r="X200" s="57"/>
      <c r="Y200" s="795"/>
      <c r="Z200" s="770"/>
      <c r="AA200" s="796"/>
      <c r="AB200" s="769"/>
      <c r="AC200" s="770"/>
      <c r="AD200" s="796"/>
      <c r="AE200" s="769"/>
      <c r="AF200" s="769"/>
      <c r="AG200" s="769"/>
      <c r="AH200" s="769"/>
      <c r="AI200" s="769"/>
      <c r="AJ200" s="775"/>
      <c r="AK200" s="797"/>
      <c r="AL200" s="798"/>
      <c r="AM200" s="706"/>
      <c r="AN200" s="706"/>
      <c r="AO200" s="799"/>
      <c r="AP200" s="706"/>
      <c r="AQ200" s="800"/>
      <c r="AR200" s="797"/>
      <c r="AS200" s="798"/>
      <c r="AT200" s="706"/>
      <c r="AU200" s="706"/>
      <c r="AV200" s="799"/>
      <c r="AW200" s="706"/>
      <c r="AX200" s="800"/>
      <c r="AY200" s="797"/>
      <c r="AZ200" s="801"/>
      <c r="BA200" s="802"/>
      <c r="BB200" s="808"/>
      <c r="BC200" s="803"/>
      <c r="BD200" s="804"/>
      <c r="BE200" s="809"/>
      <c r="BF200" s="803"/>
      <c r="BG200" s="806"/>
      <c r="BH200" s="806"/>
      <c r="BI200" s="807"/>
    </row>
    <row r="201" spans="1:61" hidden="1" outlineLevel="1" x14ac:dyDescent="0.35">
      <c r="A201" s="781" t="s">
        <v>1098</v>
      </c>
      <c r="B201" s="768"/>
      <c r="C201" s="768"/>
      <c r="D201" s="769"/>
      <c r="E201" s="770"/>
      <c r="F201" s="725"/>
      <c r="G201" s="726"/>
      <c r="H201" s="771"/>
      <c r="I201" s="768"/>
      <c r="J201" s="769"/>
      <c r="K201" s="769"/>
      <c r="L201" s="769"/>
      <c r="M201" s="769"/>
      <c r="N201" s="772"/>
      <c r="O201" s="773"/>
      <c r="P201" s="774"/>
      <c r="Q201" s="768"/>
      <c r="R201" s="769"/>
      <c r="S201" s="775"/>
      <c r="T201" s="776"/>
      <c r="U201" s="777"/>
      <c r="V201" s="777"/>
      <c r="W201" s="777"/>
      <c r="X201" s="57"/>
      <c r="Y201" s="795"/>
      <c r="Z201" s="770"/>
      <c r="AA201" s="796"/>
      <c r="AB201" s="769"/>
      <c r="AC201" s="770"/>
      <c r="AD201" s="796"/>
      <c r="AE201" s="769"/>
      <c r="AF201" s="769"/>
      <c r="AG201" s="769"/>
      <c r="AH201" s="769"/>
      <c r="AI201" s="769"/>
      <c r="AJ201" s="775"/>
      <c r="AK201" s="797"/>
      <c r="AL201" s="798"/>
      <c r="AM201" s="706"/>
      <c r="AN201" s="706"/>
      <c r="AO201" s="799"/>
      <c r="AP201" s="706"/>
      <c r="AQ201" s="800"/>
      <c r="AR201" s="797"/>
      <c r="AS201" s="798"/>
      <c r="AT201" s="706"/>
      <c r="AU201" s="706"/>
      <c r="AV201" s="799"/>
      <c r="AW201" s="706"/>
      <c r="AX201" s="800"/>
      <c r="AY201" s="797"/>
      <c r="AZ201" s="801"/>
      <c r="BA201" s="802"/>
      <c r="BB201" s="808"/>
      <c r="BC201" s="803"/>
      <c r="BD201" s="804"/>
      <c r="BE201" s="809"/>
      <c r="BF201" s="803"/>
      <c r="BG201" s="806"/>
      <c r="BH201" s="806"/>
      <c r="BI201" s="807"/>
    </row>
    <row r="202" spans="1:61" hidden="1" outlineLevel="1" x14ac:dyDescent="0.35">
      <c r="A202" s="781" t="s">
        <v>1099</v>
      </c>
      <c r="B202" s="768"/>
      <c r="C202" s="768"/>
      <c r="D202" s="769"/>
      <c r="E202" s="770"/>
      <c r="F202" s="725"/>
      <c r="G202" s="726"/>
      <c r="H202" s="771"/>
      <c r="I202" s="768"/>
      <c r="J202" s="769"/>
      <c r="K202" s="769"/>
      <c r="L202" s="769"/>
      <c r="M202" s="769"/>
      <c r="N202" s="772"/>
      <c r="O202" s="773"/>
      <c r="P202" s="774"/>
      <c r="Q202" s="768"/>
      <c r="R202" s="769"/>
      <c r="S202" s="775"/>
      <c r="T202" s="776"/>
      <c r="U202" s="777"/>
      <c r="V202" s="777"/>
      <c r="W202" s="777"/>
      <c r="X202" s="57"/>
      <c r="Y202" s="795"/>
      <c r="Z202" s="770"/>
      <c r="AA202" s="796"/>
      <c r="AB202" s="769"/>
      <c r="AC202" s="770"/>
      <c r="AD202" s="796"/>
      <c r="AE202" s="769"/>
      <c r="AF202" s="769"/>
      <c r="AG202" s="769"/>
      <c r="AH202" s="769"/>
      <c r="AI202" s="769"/>
      <c r="AJ202" s="775"/>
      <c r="AK202" s="797"/>
      <c r="AL202" s="798"/>
      <c r="AM202" s="706"/>
      <c r="AN202" s="706"/>
      <c r="AO202" s="799"/>
      <c r="AP202" s="706"/>
      <c r="AQ202" s="800"/>
      <c r="AR202" s="797"/>
      <c r="AS202" s="798"/>
      <c r="AT202" s="706"/>
      <c r="AU202" s="706"/>
      <c r="AV202" s="799"/>
      <c r="AW202" s="706"/>
      <c r="AX202" s="800"/>
      <c r="AY202" s="797"/>
      <c r="AZ202" s="801"/>
      <c r="BA202" s="802"/>
      <c r="BB202" s="808"/>
      <c r="BC202" s="803"/>
      <c r="BD202" s="804"/>
      <c r="BE202" s="809"/>
      <c r="BF202" s="803"/>
      <c r="BG202" s="806"/>
      <c r="BH202" s="806"/>
      <c r="BI202" s="807"/>
    </row>
    <row r="203" spans="1:61" hidden="1" outlineLevel="1" x14ac:dyDescent="0.35">
      <c r="A203" s="781" t="s">
        <v>1100</v>
      </c>
      <c r="B203" s="768"/>
      <c r="C203" s="768"/>
      <c r="D203" s="769"/>
      <c r="E203" s="770"/>
      <c r="F203" s="725"/>
      <c r="G203" s="726"/>
      <c r="H203" s="771"/>
      <c r="I203" s="768"/>
      <c r="J203" s="769"/>
      <c r="K203" s="769"/>
      <c r="L203" s="769"/>
      <c r="M203" s="769"/>
      <c r="N203" s="772"/>
      <c r="O203" s="773"/>
      <c r="P203" s="774"/>
      <c r="Q203" s="768"/>
      <c r="R203" s="769"/>
      <c r="S203" s="775"/>
      <c r="T203" s="776"/>
      <c r="U203" s="777"/>
      <c r="V203" s="777"/>
      <c r="W203" s="777"/>
      <c r="X203" s="57"/>
      <c r="Y203" s="795"/>
      <c r="Z203" s="770"/>
      <c r="AA203" s="796"/>
      <c r="AB203" s="769"/>
      <c r="AC203" s="770"/>
      <c r="AD203" s="796"/>
      <c r="AE203" s="769"/>
      <c r="AF203" s="769"/>
      <c r="AG203" s="769"/>
      <c r="AH203" s="769"/>
      <c r="AI203" s="769"/>
      <c r="AJ203" s="775"/>
      <c r="AK203" s="797"/>
      <c r="AL203" s="798"/>
      <c r="AM203" s="706"/>
      <c r="AN203" s="706"/>
      <c r="AO203" s="799"/>
      <c r="AP203" s="706"/>
      <c r="AQ203" s="800"/>
      <c r="AR203" s="797"/>
      <c r="AS203" s="798"/>
      <c r="AT203" s="706"/>
      <c r="AU203" s="706"/>
      <c r="AV203" s="799"/>
      <c r="AW203" s="706"/>
      <c r="AX203" s="800"/>
      <c r="AY203" s="797"/>
      <c r="AZ203" s="801"/>
      <c r="BA203" s="802"/>
      <c r="BB203" s="808"/>
      <c r="BC203" s="803"/>
      <c r="BD203" s="804"/>
      <c r="BE203" s="809"/>
      <c r="BF203" s="803"/>
      <c r="BG203" s="806"/>
      <c r="BH203" s="806"/>
      <c r="BI203" s="807"/>
    </row>
    <row r="204" spans="1:61" hidden="1" outlineLevel="1" x14ac:dyDescent="0.35">
      <c r="A204" s="781" t="s">
        <v>1101</v>
      </c>
      <c r="B204" s="768"/>
      <c r="C204" s="768"/>
      <c r="D204" s="769"/>
      <c r="E204" s="770"/>
      <c r="F204" s="725"/>
      <c r="G204" s="726"/>
      <c r="H204" s="771"/>
      <c r="I204" s="768"/>
      <c r="J204" s="769"/>
      <c r="K204" s="769"/>
      <c r="L204" s="769"/>
      <c r="M204" s="769"/>
      <c r="N204" s="772"/>
      <c r="O204" s="773"/>
      <c r="P204" s="774"/>
      <c r="Q204" s="768"/>
      <c r="R204" s="769"/>
      <c r="S204" s="775"/>
      <c r="T204" s="776"/>
      <c r="U204" s="777"/>
      <c r="V204" s="777"/>
      <c r="W204" s="777"/>
      <c r="X204" s="57"/>
      <c r="Y204" s="795"/>
      <c r="Z204" s="770"/>
      <c r="AA204" s="796"/>
      <c r="AB204" s="769"/>
      <c r="AC204" s="770"/>
      <c r="AD204" s="796"/>
      <c r="AE204" s="769"/>
      <c r="AF204" s="769"/>
      <c r="AG204" s="769"/>
      <c r="AH204" s="769"/>
      <c r="AI204" s="769"/>
      <c r="AJ204" s="775"/>
      <c r="AK204" s="797"/>
      <c r="AL204" s="798"/>
      <c r="AM204" s="706"/>
      <c r="AN204" s="706"/>
      <c r="AO204" s="799"/>
      <c r="AP204" s="706"/>
      <c r="AQ204" s="800"/>
      <c r="AR204" s="797"/>
      <c r="AS204" s="798"/>
      <c r="AT204" s="706"/>
      <c r="AU204" s="706"/>
      <c r="AV204" s="799"/>
      <c r="AW204" s="706"/>
      <c r="AX204" s="800"/>
      <c r="AY204" s="797"/>
      <c r="AZ204" s="801"/>
      <c r="BA204" s="802"/>
      <c r="BB204" s="808"/>
      <c r="BC204" s="803"/>
      <c r="BD204" s="804"/>
      <c r="BE204" s="809"/>
      <c r="BF204" s="803"/>
      <c r="BG204" s="806"/>
      <c r="BH204" s="806"/>
      <c r="BI204" s="807"/>
    </row>
    <row r="205" spans="1:61" hidden="1" outlineLevel="1" x14ac:dyDescent="0.35">
      <c r="A205" s="781" t="s">
        <v>1102</v>
      </c>
      <c r="B205" s="768"/>
      <c r="C205" s="768"/>
      <c r="D205" s="769"/>
      <c r="E205" s="770"/>
      <c r="F205" s="725"/>
      <c r="G205" s="726"/>
      <c r="H205" s="771"/>
      <c r="I205" s="768"/>
      <c r="J205" s="769"/>
      <c r="K205" s="769"/>
      <c r="L205" s="769"/>
      <c r="M205" s="769"/>
      <c r="N205" s="772"/>
      <c r="O205" s="773"/>
      <c r="P205" s="774"/>
      <c r="Q205" s="768"/>
      <c r="R205" s="769"/>
      <c r="S205" s="775"/>
      <c r="T205" s="776"/>
      <c r="U205" s="777"/>
      <c r="V205" s="777"/>
      <c r="W205" s="777"/>
      <c r="X205" s="57"/>
      <c r="Y205" s="795"/>
      <c r="Z205" s="770"/>
      <c r="AA205" s="796"/>
      <c r="AB205" s="769"/>
      <c r="AC205" s="770"/>
      <c r="AD205" s="796"/>
      <c r="AE205" s="769"/>
      <c r="AF205" s="769"/>
      <c r="AG205" s="769"/>
      <c r="AH205" s="769"/>
      <c r="AI205" s="769"/>
      <c r="AJ205" s="775"/>
      <c r="AK205" s="797"/>
      <c r="AL205" s="798"/>
      <c r="AM205" s="706"/>
      <c r="AN205" s="706"/>
      <c r="AO205" s="799"/>
      <c r="AP205" s="706"/>
      <c r="AQ205" s="800"/>
      <c r="AR205" s="797"/>
      <c r="AS205" s="798"/>
      <c r="AT205" s="706"/>
      <c r="AU205" s="706"/>
      <c r="AV205" s="799"/>
      <c r="AW205" s="706"/>
      <c r="AX205" s="800"/>
      <c r="AY205" s="797"/>
      <c r="AZ205" s="801"/>
      <c r="BA205" s="802"/>
      <c r="BB205" s="808"/>
      <c r="BC205" s="803"/>
      <c r="BD205" s="804"/>
      <c r="BE205" s="809"/>
      <c r="BF205" s="803"/>
      <c r="BG205" s="806"/>
      <c r="BH205" s="806"/>
      <c r="BI205" s="807"/>
    </row>
    <row r="206" spans="1:61" hidden="1" outlineLevel="1" x14ac:dyDescent="0.35">
      <c r="A206" s="781" t="s">
        <v>1103</v>
      </c>
      <c r="B206" s="768"/>
      <c r="C206" s="768"/>
      <c r="D206" s="769"/>
      <c r="E206" s="770"/>
      <c r="F206" s="725"/>
      <c r="G206" s="726"/>
      <c r="H206" s="771"/>
      <c r="I206" s="768"/>
      <c r="J206" s="769"/>
      <c r="K206" s="769"/>
      <c r="L206" s="769"/>
      <c r="M206" s="769"/>
      <c r="N206" s="772"/>
      <c r="O206" s="773"/>
      <c r="P206" s="774"/>
      <c r="Q206" s="768"/>
      <c r="R206" s="769"/>
      <c r="S206" s="775"/>
      <c r="T206" s="776"/>
      <c r="U206" s="777"/>
      <c r="V206" s="777"/>
      <c r="W206" s="777"/>
      <c r="X206" s="57"/>
      <c r="Y206" s="795"/>
      <c r="Z206" s="770"/>
      <c r="AA206" s="796"/>
      <c r="AB206" s="769"/>
      <c r="AC206" s="770"/>
      <c r="AD206" s="796"/>
      <c r="AE206" s="769"/>
      <c r="AF206" s="769"/>
      <c r="AG206" s="769"/>
      <c r="AH206" s="769"/>
      <c r="AI206" s="769"/>
      <c r="AJ206" s="775"/>
      <c r="AK206" s="797"/>
      <c r="AL206" s="798"/>
      <c r="AM206" s="706"/>
      <c r="AN206" s="706"/>
      <c r="AO206" s="799"/>
      <c r="AP206" s="706"/>
      <c r="AQ206" s="800"/>
      <c r="AR206" s="797"/>
      <c r="AS206" s="798"/>
      <c r="AT206" s="706"/>
      <c r="AU206" s="706"/>
      <c r="AV206" s="799"/>
      <c r="AW206" s="706"/>
      <c r="AX206" s="800"/>
      <c r="AY206" s="797"/>
      <c r="AZ206" s="801"/>
      <c r="BA206" s="802"/>
      <c r="BB206" s="808"/>
      <c r="BC206" s="803"/>
      <c r="BD206" s="804"/>
      <c r="BE206" s="809"/>
      <c r="BF206" s="803"/>
      <c r="BG206" s="806"/>
      <c r="BH206" s="806"/>
      <c r="BI206" s="807"/>
    </row>
    <row r="207" spans="1:61" hidden="1" outlineLevel="1" x14ac:dyDescent="0.35">
      <c r="A207" s="781" t="s">
        <v>1104</v>
      </c>
      <c r="B207" s="768"/>
      <c r="C207" s="768"/>
      <c r="D207" s="769"/>
      <c r="E207" s="770"/>
      <c r="F207" s="725"/>
      <c r="G207" s="726"/>
      <c r="H207" s="771"/>
      <c r="I207" s="768"/>
      <c r="J207" s="769"/>
      <c r="K207" s="769"/>
      <c r="L207" s="769"/>
      <c r="M207" s="769"/>
      <c r="N207" s="772"/>
      <c r="O207" s="773"/>
      <c r="P207" s="774"/>
      <c r="Q207" s="768"/>
      <c r="R207" s="769"/>
      <c r="S207" s="775"/>
      <c r="T207" s="776"/>
      <c r="U207" s="777"/>
      <c r="V207" s="777"/>
      <c r="W207" s="777"/>
      <c r="X207" s="57"/>
      <c r="Y207" s="795"/>
      <c r="Z207" s="770"/>
      <c r="AA207" s="796"/>
      <c r="AB207" s="769"/>
      <c r="AC207" s="770"/>
      <c r="AD207" s="796"/>
      <c r="AE207" s="769"/>
      <c r="AF207" s="769"/>
      <c r="AG207" s="769"/>
      <c r="AH207" s="769"/>
      <c r="AI207" s="769"/>
      <c r="AJ207" s="775"/>
      <c r="AK207" s="797"/>
      <c r="AL207" s="798"/>
      <c r="AM207" s="706"/>
      <c r="AN207" s="706"/>
      <c r="AO207" s="799"/>
      <c r="AP207" s="706"/>
      <c r="AQ207" s="800"/>
      <c r="AR207" s="797"/>
      <c r="AS207" s="798"/>
      <c r="AT207" s="706"/>
      <c r="AU207" s="706"/>
      <c r="AV207" s="799"/>
      <c r="AW207" s="706"/>
      <c r="AX207" s="800"/>
      <c r="AY207" s="797"/>
      <c r="AZ207" s="801"/>
      <c r="BA207" s="802"/>
      <c r="BB207" s="808"/>
      <c r="BC207" s="803"/>
      <c r="BD207" s="804"/>
      <c r="BE207" s="809"/>
      <c r="BF207" s="803"/>
      <c r="BG207" s="806"/>
      <c r="BH207" s="806"/>
      <c r="BI207" s="807"/>
    </row>
    <row r="208" spans="1:61" hidden="1" outlineLevel="1" x14ac:dyDescent="0.35">
      <c r="A208" s="781" t="s">
        <v>1105</v>
      </c>
      <c r="B208" s="768"/>
      <c r="C208" s="768"/>
      <c r="D208" s="769"/>
      <c r="E208" s="770"/>
      <c r="F208" s="725"/>
      <c r="G208" s="726"/>
      <c r="H208" s="771"/>
      <c r="I208" s="768"/>
      <c r="J208" s="769"/>
      <c r="K208" s="769"/>
      <c r="L208" s="769"/>
      <c r="M208" s="769"/>
      <c r="N208" s="772"/>
      <c r="O208" s="773"/>
      <c r="P208" s="774"/>
      <c r="Q208" s="768"/>
      <c r="R208" s="769"/>
      <c r="S208" s="775"/>
      <c r="T208" s="776"/>
      <c r="U208" s="777"/>
      <c r="V208" s="777"/>
      <c r="W208" s="777"/>
      <c r="X208" s="57"/>
      <c r="Y208" s="795"/>
      <c r="Z208" s="770"/>
      <c r="AA208" s="796"/>
      <c r="AB208" s="769"/>
      <c r="AC208" s="770"/>
      <c r="AD208" s="796"/>
      <c r="AE208" s="769"/>
      <c r="AF208" s="769"/>
      <c r="AG208" s="769"/>
      <c r="AH208" s="769"/>
      <c r="AI208" s="769"/>
      <c r="AJ208" s="775"/>
      <c r="AK208" s="797"/>
      <c r="AL208" s="798"/>
      <c r="AM208" s="706"/>
      <c r="AN208" s="706"/>
      <c r="AO208" s="799"/>
      <c r="AP208" s="706"/>
      <c r="AQ208" s="800"/>
      <c r="AR208" s="797"/>
      <c r="AS208" s="798"/>
      <c r="AT208" s="706"/>
      <c r="AU208" s="706"/>
      <c r="AV208" s="799"/>
      <c r="AW208" s="706"/>
      <c r="AX208" s="800"/>
      <c r="AY208" s="797"/>
      <c r="AZ208" s="801"/>
      <c r="BA208" s="802"/>
      <c r="BB208" s="808"/>
      <c r="BC208" s="803"/>
      <c r="BD208" s="804"/>
      <c r="BE208" s="809"/>
      <c r="BF208" s="803"/>
      <c r="BG208" s="806"/>
      <c r="BH208" s="806"/>
      <c r="BI208" s="807"/>
    </row>
    <row r="209" spans="1:61" hidden="1" outlineLevel="1" x14ac:dyDescent="0.35">
      <c r="A209" s="781" t="s">
        <v>1106</v>
      </c>
      <c r="B209" s="768"/>
      <c r="C209" s="768"/>
      <c r="D209" s="769"/>
      <c r="E209" s="770"/>
      <c r="F209" s="725"/>
      <c r="G209" s="726"/>
      <c r="H209" s="771"/>
      <c r="I209" s="768"/>
      <c r="J209" s="769"/>
      <c r="K209" s="769"/>
      <c r="L209" s="769"/>
      <c r="M209" s="769"/>
      <c r="N209" s="772"/>
      <c r="O209" s="773"/>
      <c r="P209" s="774"/>
      <c r="Q209" s="768"/>
      <c r="R209" s="769"/>
      <c r="S209" s="775"/>
      <c r="T209" s="776"/>
      <c r="U209" s="777"/>
      <c r="V209" s="777"/>
      <c r="W209" s="777"/>
      <c r="X209" s="57"/>
      <c r="Y209" s="795"/>
      <c r="Z209" s="770"/>
      <c r="AA209" s="796"/>
      <c r="AB209" s="769"/>
      <c r="AC209" s="770"/>
      <c r="AD209" s="796"/>
      <c r="AE209" s="769"/>
      <c r="AF209" s="769"/>
      <c r="AG209" s="769"/>
      <c r="AH209" s="769"/>
      <c r="AI209" s="769"/>
      <c r="AJ209" s="775"/>
      <c r="AK209" s="797"/>
      <c r="AL209" s="798"/>
      <c r="AM209" s="706"/>
      <c r="AN209" s="706"/>
      <c r="AO209" s="799"/>
      <c r="AP209" s="706"/>
      <c r="AQ209" s="800"/>
      <c r="AR209" s="797"/>
      <c r="AS209" s="798"/>
      <c r="AT209" s="706"/>
      <c r="AU209" s="706"/>
      <c r="AV209" s="799"/>
      <c r="AW209" s="706"/>
      <c r="AX209" s="800"/>
      <c r="AY209" s="797"/>
      <c r="AZ209" s="801"/>
      <c r="BA209" s="802"/>
      <c r="BB209" s="808"/>
      <c r="BC209" s="803"/>
      <c r="BD209" s="804"/>
      <c r="BE209" s="809"/>
      <c r="BF209" s="803"/>
      <c r="BG209" s="806"/>
      <c r="BH209" s="806"/>
      <c r="BI209" s="807"/>
    </row>
    <row r="210" spans="1:61" hidden="1" outlineLevel="1" x14ac:dyDescent="0.35">
      <c r="A210" s="781" t="s">
        <v>1107</v>
      </c>
      <c r="B210" s="768"/>
      <c r="C210" s="768"/>
      <c r="D210" s="769"/>
      <c r="E210" s="770"/>
      <c r="F210" s="725"/>
      <c r="G210" s="726"/>
      <c r="H210" s="771"/>
      <c r="I210" s="768"/>
      <c r="J210" s="769"/>
      <c r="K210" s="769"/>
      <c r="L210" s="769"/>
      <c r="M210" s="769"/>
      <c r="N210" s="772"/>
      <c r="O210" s="773"/>
      <c r="P210" s="774"/>
      <c r="Q210" s="768"/>
      <c r="R210" s="769"/>
      <c r="S210" s="775"/>
      <c r="T210" s="776"/>
      <c r="U210" s="777"/>
      <c r="V210" s="777"/>
      <c r="W210" s="777"/>
      <c r="X210" s="57"/>
      <c r="Y210" s="795"/>
      <c r="Z210" s="770"/>
      <c r="AA210" s="796"/>
      <c r="AB210" s="769"/>
      <c r="AC210" s="770"/>
      <c r="AD210" s="796"/>
      <c r="AE210" s="769"/>
      <c r="AF210" s="769"/>
      <c r="AG210" s="769"/>
      <c r="AH210" s="769"/>
      <c r="AI210" s="769"/>
      <c r="AJ210" s="775"/>
      <c r="AK210" s="797"/>
      <c r="AL210" s="798"/>
      <c r="AM210" s="706"/>
      <c r="AN210" s="706"/>
      <c r="AO210" s="799"/>
      <c r="AP210" s="706"/>
      <c r="AQ210" s="800"/>
      <c r="AR210" s="797"/>
      <c r="AS210" s="798"/>
      <c r="AT210" s="706"/>
      <c r="AU210" s="706"/>
      <c r="AV210" s="799"/>
      <c r="AW210" s="706"/>
      <c r="AX210" s="800"/>
      <c r="AY210" s="797"/>
      <c r="AZ210" s="801"/>
      <c r="BA210" s="802"/>
      <c r="BB210" s="808"/>
      <c r="BC210" s="803"/>
      <c r="BD210" s="804"/>
      <c r="BE210" s="809"/>
      <c r="BF210" s="803"/>
      <c r="BG210" s="806"/>
      <c r="BH210" s="806"/>
      <c r="BI210" s="807"/>
    </row>
    <row r="211" spans="1:61" hidden="1" outlineLevel="1" x14ac:dyDescent="0.35">
      <c r="A211" s="781" t="s">
        <v>1108</v>
      </c>
      <c r="B211" s="768"/>
      <c r="C211" s="768"/>
      <c r="D211" s="769"/>
      <c r="E211" s="770"/>
      <c r="F211" s="725"/>
      <c r="G211" s="726"/>
      <c r="H211" s="771"/>
      <c r="I211" s="768"/>
      <c r="J211" s="769"/>
      <c r="K211" s="769"/>
      <c r="L211" s="769"/>
      <c r="M211" s="769"/>
      <c r="N211" s="772"/>
      <c r="O211" s="773"/>
      <c r="P211" s="774"/>
      <c r="Q211" s="768"/>
      <c r="R211" s="769"/>
      <c r="S211" s="775"/>
      <c r="T211" s="776"/>
      <c r="U211" s="777"/>
      <c r="V211" s="777"/>
      <c r="W211" s="777"/>
      <c r="X211" s="57"/>
      <c r="Y211" s="795"/>
      <c r="Z211" s="770"/>
      <c r="AA211" s="796"/>
      <c r="AB211" s="769"/>
      <c r="AC211" s="770"/>
      <c r="AD211" s="796"/>
      <c r="AE211" s="769"/>
      <c r="AF211" s="769"/>
      <c r="AG211" s="769"/>
      <c r="AH211" s="769"/>
      <c r="AI211" s="769"/>
      <c r="AJ211" s="775"/>
      <c r="AK211" s="797"/>
      <c r="AL211" s="798"/>
      <c r="AM211" s="706"/>
      <c r="AN211" s="706"/>
      <c r="AO211" s="799"/>
      <c r="AP211" s="706"/>
      <c r="AQ211" s="800"/>
      <c r="AR211" s="797"/>
      <c r="AS211" s="798"/>
      <c r="AT211" s="706"/>
      <c r="AU211" s="706"/>
      <c r="AV211" s="799"/>
      <c r="AW211" s="706"/>
      <c r="AX211" s="800"/>
      <c r="AY211" s="797"/>
      <c r="AZ211" s="801"/>
      <c r="BA211" s="802"/>
      <c r="BB211" s="808"/>
      <c r="BC211" s="803"/>
      <c r="BD211" s="804"/>
      <c r="BE211" s="809"/>
      <c r="BF211" s="803"/>
      <c r="BG211" s="806"/>
      <c r="BH211" s="806"/>
      <c r="BI211" s="807"/>
    </row>
    <row r="212" spans="1:61" hidden="1" outlineLevel="1" x14ac:dyDescent="0.35">
      <c r="A212" s="781" t="s">
        <v>1109</v>
      </c>
      <c r="B212" s="768"/>
      <c r="C212" s="768"/>
      <c r="D212" s="769"/>
      <c r="E212" s="770"/>
      <c r="F212" s="725"/>
      <c r="G212" s="726"/>
      <c r="H212" s="771"/>
      <c r="I212" s="768"/>
      <c r="J212" s="769"/>
      <c r="K212" s="769"/>
      <c r="L212" s="769"/>
      <c r="M212" s="769"/>
      <c r="N212" s="772"/>
      <c r="O212" s="773"/>
      <c r="P212" s="774"/>
      <c r="Q212" s="768"/>
      <c r="R212" s="769"/>
      <c r="S212" s="775"/>
      <c r="T212" s="776"/>
      <c r="U212" s="777"/>
      <c r="V212" s="777"/>
      <c r="W212" s="777"/>
      <c r="X212" s="57"/>
      <c r="Y212" s="795"/>
      <c r="Z212" s="770"/>
      <c r="AA212" s="796"/>
      <c r="AB212" s="769"/>
      <c r="AC212" s="770"/>
      <c r="AD212" s="796"/>
      <c r="AE212" s="769"/>
      <c r="AF212" s="769"/>
      <c r="AG212" s="769"/>
      <c r="AH212" s="769"/>
      <c r="AI212" s="769"/>
      <c r="AJ212" s="775"/>
      <c r="AK212" s="797"/>
      <c r="AL212" s="798"/>
      <c r="AM212" s="706"/>
      <c r="AN212" s="706"/>
      <c r="AO212" s="799"/>
      <c r="AP212" s="706"/>
      <c r="AQ212" s="800"/>
      <c r="AR212" s="797"/>
      <c r="AS212" s="798"/>
      <c r="AT212" s="706"/>
      <c r="AU212" s="706"/>
      <c r="AV212" s="799"/>
      <c r="AW212" s="706"/>
      <c r="AX212" s="800"/>
      <c r="AY212" s="797"/>
      <c r="AZ212" s="801"/>
      <c r="BA212" s="802"/>
      <c r="BB212" s="808"/>
      <c r="BC212" s="803"/>
      <c r="BD212" s="804"/>
      <c r="BE212" s="809"/>
      <c r="BF212" s="803"/>
      <c r="BG212" s="806"/>
      <c r="BH212" s="806"/>
      <c r="BI212" s="807"/>
    </row>
    <row r="213" spans="1:61" hidden="1" outlineLevel="1" x14ac:dyDescent="0.35">
      <c r="A213" s="781" t="s">
        <v>1110</v>
      </c>
      <c r="B213" s="768"/>
      <c r="C213" s="768"/>
      <c r="D213" s="769"/>
      <c r="E213" s="770"/>
      <c r="F213" s="725"/>
      <c r="G213" s="726"/>
      <c r="H213" s="771"/>
      <c r="I213" s="768"/>
      <c r="J213" s="769"/>
      <c r="K213" s="769"/>
      <c r="L213" s="769"/>
      <c r="M213" s="769"/>
      <c r="N213" s="772"/>
      <c r="O213" s="773"/>
      <c r="P213" s="774"/>
      <c r="Q213" s="768"/>
      <c r="R213" s="769"/>
      <c r="S213" s="775"/>
      <c r="T213" s="776"/>
      <c r="U213" s="777"/>
      <c r="V213" s="777"/>
      <c r="W213" s="777"/>
      <c r="X213" s="57"/>
      <c r="Y213" s="795"/>
      <c r="Z213" s="770"/>
      <c r="AA213" s="796"/>
      <c r="AB213" s="769"/>
      <c r="AC213" s="770"/>
      <c r="AD213" s="796"/>
      <c r="AE213" s="769"/>
      <c r="AF213" s="769"/>
      <c r="AG213" s="769"/>
      <c r="AH213" s="769"/>
      <c r="AI213" s="769"/>
      <c r="AJ213" s="775"/>
      <c r="AK213" s="797"/>
      <c r="AL213" s="798"/>
      <c r="AM213" s="706"/>
      <c r="AN213" s="706"/>
      <c r="AO213" s="799"/>
      <c r="AP213" s="706"/>
      <c r="AQ213" s="800"/>
      <c r="AR213" s="797"/>
      <c r="AS213" s="798"/>
      <c r="AT213" s="706"/>
      <c r="AU213" s="706"/>
      <c r="AV213" s="799"/>
      <c r="AW213" s="706"/>
      <c r="AX213" s="800"/>
      <c r="AY213" s="797"/>
      <c r="AZ213" s="801"/>
      <c r="BA213" s="802"/>
      <c r="BB213" s="808"/>
      <c r="BC213" s="803"/>
      <c r="BD213" s="804"/>
      <c r="BE213" s="809"/>
      <c r="BF213" s="803"/>
      <c r="BG213" s="806"/>
      <c r="BH213" s="806"/>
      <c r="BI213" s="807"/>
    </row>
    <row r="214" spans="1:61" hidden="1" outlineLevel="1" x14ac:dyDescent="0.35">
      <c r="A214" s="781" t="s">
        <v>1111</v>
      </c>
      <c r="B214" s="768"/>
      <c r="C214" s="768"/>
      <c r="D214" s="769"/>
      <c r="E214" s="770"/>
      <c r="F214" s="725"/>
      <c r="G214" s="726"/>
      <c r="H214" s="771"/>
      <c r="I214" s="768"/>
      <c r="J214" s="769"/>
      <c r="K214" s="769"/>
      <c r="L214" s="769"/>
      <c r="M214" s="769"/>
      <c r="N214" s="772"/>
      <c r="O214" s="773"/>
      <c r="P214" s="774"/>
      <c r="Q214" s="768"/>
      <c r="R214" s="769"/>
      <c r="S214" s="775"/>
      <c r="T214" s="776"/>
      <c r="U214" s="777"/>
      <c r="V214" s="777"/>
      <c r="W214" s="777"/>
      <c r="X214" s="57"/>
      <c r="Y214" s="795"/>
      <c r="Z214" s="770"/>
      <c r="AA214" s="796"/>
      <c r="AB214" s="769"/>
      <c r="AC214" s="770"/>
      <c r="AD214" s="796"/>
      <c r="AE214" s="769"/>
      <c r="AF214" s="769"/>
      <c r="AG214" s="769"/>
      <c r="AH214" s="769"/>
      <c r="AI214" s="769"/>
      <c r="AJ214" s="775"/>
      <c r="AK214" s="797"/>
      <c r="AL214" s="798"/>
      <c r="AM214" s="706"/>
      <c r="AN214" s="706"/>
      <c r="AO214" s="799"/>
      <c r="AP214" s="706"/>
      <c r="AQ214" s="800"/>
      <c r="AR214" s="797"/>
      <c r="AS214" s="798"/>
      <c r="AT214" s="706"/>
      <c r="AU214" s="706"/>
      <c r="AV214" s="799"/>
      <c r="AW214" s="706"/>
      <c r="AX214" s="800"/>
      <c r="AY214" s="797"/>
      <c r="AZ214" s="801"/>
      <c r="BA214" s="802"/>
      <c r="BB214" s="808"/>
      <c r="BC214" s="803"/>
      <c r="BD214" s="804"/>
      <c r="BE214" s="809"/>
      <c r="BF214" s="803"/>
      <c r="BG214" s="806"/>
      <c r="BH214" s="806"/>
      <c r="BI214" s="807"/>
    </row>
    <row r="215" spans="1:61" hidden="1" outlineLevel="1" x14ac:dyDescent="0.35">
      <c r="A215" s="781" t="s">
        <v>1112</v>
      </c>
      <c r="B215" s="768"/>
      <c r="C215" s="768"/>
      <c r="D215" s="769"/>
      <c r="E215" s="770"/>
      <c r="F215" s="725"/>
      <c r="G215" s="726"/>
      <c r="H215" s="771"/>
      <c r="I215" s="768"/>
      <c r="J215" s="769"/>
      <c r="K215" s="769"/>
      <c r="L215" s="769"/>
      <c r="M215" s="769"/>
      <c r="N215" s="772"/>
      <c r="O215" s="773"/>
      <c r="P215" s="774"/>
      <c r="Q215" s="768"/>
      <c r="R215" s="769"/>
      <c r="S215" s="775"/>
      <c r="T215" s="776"/>
      <c r="U215" s="777"/>
      <c r="V215" s="777"/>
      <c r="W215" s="777"/>
      <c r="X215" s="57"/>
      <c r="Y215" s="795"/>
      <c r="Z215" s="770"/>
      <c r="AA215" s="796"/>
      <c r="AB215" s="769"/>
      <c r="AC215" s="770"/>
      <c r="AD215" s="796"/>
      <c r="AE215" s="769"/>
      <c r="AF215" s="769"/>
      <c r="AG215" s="769"/>
      <c r="AH215" s="769"/>
      <c r="AI215" s="769"/>
      <c r="AJ215" s="775"/>
      <c r="AK215" s="797"/>
      <c r="AL215" s="798"/>
      <c r="AM215" s="706"/>
      <c r="AN215" s="706"/>
      <c r="AO215" s="799"/>
      <c r="AP215" s="706"/>
      <c r="AQ215" s="800"/>
      <c r="AR215" s="797"/>
      <c r="AS215" s="798"/>
      <c r="AT215" s="706"/>
      <c r="AU215" s="706"/>
      <c r="AV215" s="799"/>
      <c r="AW215" s="706"/>
      <c r="AX215" s="800"/>
      <c r="AY215" s="797"/>
      <c r="AZ215" s="801"/>
      <c r="BA215" s="802"/>
      <c r="BB215" s="808"/>
      <c r="BC215" s="803"/>
      <c r="BD215" s="804"/>
      <c r="BE215" s="809"/>
      <c r="BF215" s="803"/>
      <c r="BG215" s="806"/>
      <c r="BH215" s="806"/>
      <c r="BI215" s="807"/>
    </row>
    <row r="216" spans="1:61" hidden="1" outlineLevel="1" x14ac:dyDescent="0.35">
      <c r="A216" s="781" t="s">
        <v>1113</v>
      </c>
      <c r="B216" s="768"/>
      <c r="C216" s="768"/>
      <c r="D216" s="769"/>
      <c r="E216" s="770"/>
      <c r="F216" s="725"/>
      <c r="G216" s="726"/>
      <c r="H216" s="771"/>
      <c r="I216" s="768"/>
      <c r="J216" s="769"/>
      <c r="K216" s="769"/>
      <c r="L216" s="769"/>
      <c r="M216" s="769"/>
      <c r="N216" s="772"/>
      <c r="O216" s="773"/>
      <c r="P216" s="774"/>
      <c r="Q216" s="768"/>
      <c r="R216" s="769"/>
      <c r="S216" s="775"/>
      <c r="T216" s="776"/>
      <c r="U216" s="777"/>
      <c r="V216" s="777"/>
      <c r="W216" s="777"/>
      <c r="X216" s="57"/>
      <c r="Y216" s="795"/>
      <c r="Z216" s="770"/>
      <c r="AA216" s="796"/>
      <c r="AB216" s="769"/>
      <c r="AC216" s="770"/>
      <c r="AD216" s="796"/>
      <c r="AE216" s="769"/>
      <c r="AF216" s="769"/>
      <c r="AG216" s="769"/>
      <c r="AH216" s="769"/>
      <c r="AI216" s="769"/>
      <c r="AJ216" s="775"/>
      <c r="AK216" s="797"/>
      <c r="AL216" s="798"/>
      <c r="AM216" s="706"/>
      <c r="AN216" s="706"/>
      <c r="AO216" s="799"/>
      <c r="AP216" s="706"/>
      <c r="AQ216" s="800"/>
      <c r="AR216" s="797"/>
      <c r="AS216" s="798"/>
      <c r="AT216" s="706"/>
      <c r="AU216" s="706"/>
      <c r="AV216" s="799"/>
      <c r="AW216" s="706"/>
      <c r="AX216" s="800"/>
      <c r="AY216" s="797"/>
      <c r="AZ216" s="801"/>
      <c r="BA216" s="802"/>
      <c r="BB216" s="808"/>
      <c r="BC216" s="803"/>
      <c r="BD216" s="804"/>
      <c r="BE216" s="809"/>
      <c r="BF216" s="803"/>
      <c r="BG216" s="806"/>
      <c r="BH216" s="806"/>
      <c r="BI216" s="807"/>
    </row>
    <row r="217" spans="1:61" hidden="1" outlineLevel="1" x14ac:dyDescent="0.35">
      <c r="A217" s="781" t="s">
        <v>1114</v>
      </c>
      <c r="B217" s="768"/>
      <c r="C217" s="768"/>
      <c r="D217" s="769"/>
      <c r="E217" s="770"/>
      <c r="F217" s="725"/>
      <c r="G217" s="726"/>
      <c r="H217" s="771"/>
      <c r="I217" s="768"/>
      <c r="J217" s="769"/>
      <c r="K217" s="769"/>
      <c r="L217" s="769"/>
      <c r="M217" s="769"/>
      <c r="N217" s="772"/>
      <c r="O217" s="773"/>
      <c r="P217" s="774"/>
      <c r="Q217" s="768"/>
      <c r="R217" s="769"/>
      <c r="S217" s="775"/>
      <c r="T217" s="776"/>
      <c r="U217" s="777"/>
      <c r="V217" s="777"/>
      <c r="W217" s="777"/>
      <c r="X217" s="57"/>
      <c r="Y217" s="795"/>
      <c r="Z217" s="770"/>
      <c r="AA217" s="796"/>
      <c r="AB217" s="769"/>
      <c r="AC217" s="770"/>
      <c r="AD217" s="796"/>
      <c r="AE217" s="769"/>
      <c r="AF217" s="769"/>
      <c r="AG217" s="769"/>
      <c r="AH217" s="769"/>
      <c r="AI217" s="769"/>
      <c r="AJ217" s="775"/>
      <c r="AK217" s="797"/>
      <c r="AL217" s="798"/>
      <c r="AM217" s="706"/>
      <c r="AN217" s="706"/>
      <c r="AO217" s="799"/>
      <c r="AP217" s="706"/>
      <c r="AQ217" s="800"/>
      <c r="AR217" s="797"/>
      <c r="AS217" s="798"/>
      <c r="AT217" s="706"/>
      <c r="AU217" s="706"/>
      <c r="AV217" s="799"/>
      <c r="AW217" s="706"/>
      <c r="AX217" s="800"/>
      <c r="AY217" s="797"/>
      <c r="AZ217" s="801"/>
      <c r="BA217" s="802"/>
      <c r="BB217" s="808"/>
      <c r="BC217" s="803"/>
      <c r="BD217" s="804"/>
      <c r="BE217" s="809"/>
      <c r="BF217" s="803"/>
      <c r="BG217" s="806"/>
      <c r="BH217" s="806"/>
      <c r="BI217" s="807"/>
    </row>
    <row r="218" spans="1:61" hidden="1" outlineLevel="1" x14ac:dyDescent="0.35">
      <c r="A218" s="781" t="s">
        <v>1115</v>
      </c>
      <c r="B218" s="768"/>
      <c r="C218" s="768"/>
      <c r="D218" s="769"/>
      <c r="E218" s="770"/>
      <c r="F218" s="725"/>
      <c r="G218" s="726"/>
      <c r="H218" s="771"/>
      <c r="I218" s="768"/>
      <c r="J218" s="769"/>
      <c r="K218" s="769"/>
      <c r="L218" s="769"/>
      <c r="M218" s="769"/>
      <c r="N218" s="772"/>
      <c r="O218" s="773"/>
      <c r="P218" s="774"/>
      <c r="Q218" s="768"/>
      <c r="R218" s="769"/>
      <c r="S218" s="775"/>
      <c r="T218" s="776"/>
      <c r="U218" s="777"/>
      <c r="V218" s="777"/>
      <c r="W218" s="777"/>
      <c r="X218" s="57"/>
      <c r="Y218" s="795"/>
      <c r="Z218" s="770"/>
      <c r="AA218" s="796"/>
      <c r="AB218" s="769"/>
      <c r="AC218" s="770"/>
      <c r="AD218" s="796"/>
      <c r="AE218" s="769"/>
      <c r="AF218" s="769"/>
      <c r="AG218" s="769"/>
      <c r="AH218" s="769"/>
      <c r="AI218" s="769"/>
      <c r="AJ218" s="775"/>
      <c r="AK218" s="797"/>
      <c r="AL218" s="798"/>
      <c r="AM218" s="706"/>
      <c r="AN218" s="706"/>
      <c r="AO218" s="799"/>
      <c r="AP218" s="706"/>
      <c r="AQ218" s="800"/>
      <c r="AR218" s="797"/>
      <c r="AS218" s="798"/>
      <c r="AT218" s="706"/>
      <c r="AU218" s="706"/>
      <c r="AV218" s="799"/>
      <c r="AW218" s="706"/>
      <c r="AX218" s="800"/>
      <c r="AY218" s="797"/>
      <c r="AZ218" s="801"/>
      <c r="BA218" s="802"/>
      <c r="BB218" s="808"/>
      <c r="BC218" s="803"/>
      <c r="BD218" s="804"/>
      <c r="BE218" s="809"/>
      <c r="BF218" s="803"/>
      <c r="BG218" s="806"/>
      <c r="BH218" s="806"/>
      <c r="BI218" s="807"/>
    </row>
    <row r="219" spans="1:61" hidden="1" outlineLevel="1" x14ac:dyDescent="0.35">
      <c r="A219" s="781" t="s">
        <v>1116</v>
      </c>
      <c r="B219" s="768"/>
      <c r="C219" s="768"/>
      <c r="D219" s="769"/>
      <c r="E219" s="770"/>
      <c r="F219" s="725"/>
      <c r="G219" s="726"/>
      <c r="H219" s="771"/>
      <c r="I219" s="768"/>
      <c r="J219" s="769"/>
      <c r="K219" s="769"/>
      <c r="L219" s="769"/>
      <c r="M219" s="769"/>
      <c r="N219" s="772"/>
      <c r="O219" s="773"/>
      <c r="P219" s="774"/>
      <c r="Q219" s="768"/>
      <c r="R219" s="769"/>
      <c r="S219" s="775"/>
      <c r="T219" s="776"/>
      <c r="U219" s="777"/>
      <c r="V219" s="777"/>
      <c r="W219" s="777"/>
      <c r="X219" s="57"/>
      <c r="Y219" s="795"/>
      <c r="Z219" s="770"/>
      <c r="AA219" s="796"/>
      <c r="AB219" s="769"/>
      <c r="AC219" s="770"/>
      <c r="AD219" s="796"/>
      <c r="AE219" s="769"/>
      <c r="AF219" s="769"/>
      <c r="AG219" s="769"/>
      <c r="AH219" s="769"/>
      <c r="AI219" s="769"/>
      <c r="AJ219" s="775"/>
      <c r="AK219" s="797"/>
      <c r="AL219" s="798"/>
      <c r="AM219" s="706"/>
      <c r="AN219" s="706"/>
      <c r="AO219" s="799"/>
      <c r="AP219" s="706"/>
      <c r="AQ219" s="800"/>
      <c r="AR219" s="797"/>
      <c r="AS219" s="798"/>
      <c r="AT219" s="706"/>
      <c r="AU219" s="706"/>
      <c r="AV219" s="799"/>
      <c r="AW219" s="706"/>
      <c r="AX219" s="800"/>
      <c r="AY219" s="797"/>
      <c r="AZ219" s="801"/>
      <c r="BA219" s="802"/>
      <c r="BB219" s="808"/>
      <c r="BC219" s="803"/>
      <c r="BD219" s="804"/>
      <c r="BE219" s="809"/>
      <c r="BF219" s="803"/>
      <c r="BG219" s="806"/>
      <c r="BH219" s="806"/>
      <c r="BI219" s="807"/>
    </row>
    <row r="220" spans="1:61" hidden="1" outlineLevel="1" x14ac:dyDescent="0.35">
      <c r="A220" s="781" t="s">
        <v>1117</v>
      </c>
      <c r="B220" s="768"/>
      <c r="C220" s="768"/>
      <c r="D220" s="769"/>
      <c r="E220" s="770"/>
      <c r="F220" s="725"/>
      <c r="G220" s="726"/>
      <c r="H220" s="771"/>
      <c r="I220" s="768"/>
      <c r="J220" s="769"/>
      <c r="K220" s="769"/>
      <c r="L220" s="769"/>
      <c r="M220" s="769"/>
      <c r="N220" s="772"/>
      <c r="O220" s="773"/>
      <c r="P220" s="774"/>
      <c r="Q220" s="768"/>
      <c r="R220" s="769"/>
      <c r="S220" s="775"/>
      <c r="T220" s="776"/>
      <c r="U220" s="777"/>
      <c r="V220" s="777"/>
      <c r="W220" s="777"/>
      <c r="X220" s="57"/>
      <c r="Y220" s="795"/>
      <c r="Z220" s="770"/>
      <c r="AA220" s="796"/>
      <c r="AB220" s="769"/>
      <c r="AC220" s="770"/>
      <c r="AD220" s="796"/>
      <c r="AE220" s="769"/>
      <c r="AF220" s="769"/>
      <c r="AG220" s="769"/>
      <c r="AH220" s="769"/>
      <c r="AI220" s="769"/>
      <c r="AJ220" s="775"/>
      <c r="AK220" s="797"/>
      <c r="AL220" s="798"/>
      <c r="AM220" s="706"/>
      <c r="AN220" s="706"/>
      <c r="AO220" s="799"/>
      <c r="AP220" s="706"/>
      <c r="AQ220" s="800"/>
      <c r="AR220" s="797"/>
      <c r="AS220" s="798"/>
      <c r="AT220" s="706"/>
      <c r="AU220" s="706"/>
      <c r="AV220" s="799"/>
      <c r="AW220" s="706"/>
      <c r="AX220" s="800"/>
      <c r="AY220" s="797"/>
      <c r="AZ220" s="801"/>
      <c r="BA220" s="802"/>
      <c r="BB220" s="808"/>
      <c r="BC220" s="803"/>
      <c r="BD220" s="804"/>
      <c r="BE220" s="809"/>
      <c r="BF220" s="803"/>
      <c r="BG220" s="806"/>
      <c r="BH220" s="806"/>
      <c r="BI220" s="807"/>
    </row>
    <row r="221" spans="1:61" hidden="1" outlineLevel="1" x14ac:dyDescent="0.35">
      <c r="A221" s="781" t="s">
        <v>1118</v>
      </c>
      <c r="B221" s="768"/>
      <c r="C221" s="768"/>
      <c r="D221" s="769"/>
      <c r="E221" s="770"/>
      <c r="F221" s="725"/>
      <c r="G221" s="726"/>
      <c r="H221" s="771"/>
      <c r="I221" s="768"/>
      <c r="J221" s="769"/>
      <c r="K221" s="769"/>
      <c r="L221" s="769"/>
      <c r="M221" s="769"/>
      <c r="N221" s="772"/>
      <c r="O221" s="773"/>
      <c r="P221" s="774"/>
      <c r="Q221" s="768"/>
      <c r="R221" s="769"/>
      <c r="S221" s="775"/>
      <c r="T221" s="776"/>
      <c r="U221" s="777"/>
      <c r="V221" s="777"/>
      <c r="W221" s="777"/>
      <c r="X221" s="57"/>
      <c r="Y221" s="795"/>
      <c r="Z221" s="770"/>
      <c r="AA221" s="796"/>
      <c r="AB221" s="769"/>
      <c r="AC221" s="770"/>
      <c r="AD221" s="796"/>
      <c r="AE221" s="769"/>
      <c r="AF221" s="769"/>
      <c r="AG221" s="769"/>
      <c r="AH221" s="769"/>
      <c r="AI221" s="769"/>
      <c r="AJ221" s="775"/>
      <c r="AK221" s="797"/>
      <c r="AL221" s="798"/>
      <c r="AM221" s="706"/>
      <c r="AN221" s="706"/>
      <c r="AO221" s="799"/>
      <c r="AP221" s="706"/>
      <c r="AQ221" s="800"/>
      <c r="AR221" s="797"/>
      <c r="AS221" s="798"/>
      <c r="AT221" s="706"/>
      <c r="AU221" s="706"/>
      <c r="AV221" s="799"/>
      <c r="AW221" s="706"/>
      <c r="AX221" s="800"/>
      <c r="AY221" s="797"/>
      <c r="AZ221" s="801"/>
      <c r="BA221" s="802"/>
      <c r="BB221" s="808"/>
      <c r="BC221" s="803"/>
      <c r="BD221" s="804"/>
      <c r="BE221" s="809"/>
      <c r="BF221" s="803"/>
      <c r="BG221" s="806"/>
      <c r="BH221" s="806"/>
      <c r="BI221" s="807"/>
    </row>
    <row r="222" spans="1:61" hidden="1" outlineLevel="1" x14ac:dyDescent="0.35">
      <c r="A222" s="781" t="s">
        <v>1119</v>
      </c>
      <c r="B222" s="768"/>
      <c r="C222" s="768"/>
      <c r="D222" s="769"/>
      <c r="E222" s="770"/>
      <c r="F222" s="725"/>
      <c r="G222" s="726"/>
      <c r="H222" s="771"/>
      <c r="I222" s="768"/>
      <c r="J222" s="769"/>
      <c r="K222" s="769"/>
      <c r="L222" s="769"/>
      <c r="M222" s="769"/>
      <c r="N222" s="772"/>
      <c r="O222" s="773"/>
      <c r="P222" s="774"/>
      <c r="Q222" s="768"/>
      <c r="R222" s="769"/>
      <c r="S222" s="775"/>
      <c r="T222" s="776"/>
      <c r="U222" s="777"/>
      <c r="V222" s="777"/>
      <c r="W222" s="777"/>
      <c r="X222" s="57"/>
      <c r="Y222" s="795"/>
      <c r="Z222" s="770"/>
      <c r="AA222" s="796"/>
      <c r="AB222" s="769"/>
      <c r="AC222" s="770"/>
      <c r="AD222" s="796"/>
      <c r="AE222" s="769"/>
      <c r="AF222" s="769"/>
      <c r="AG222" s="769"/>
      <c r="AH222" s="769"/>
      <c r="AI222" s="769"/>
      <c r="AJ222" s="775"/>
      <c r="AK222" s="797"/>
      <c r="AL222" s="798"/>
      <c r="AM222" s="706"/>
      <c r="AN222" s="706"/>
      <c r="AO222" s="799"/>
      <c r="AP222" s="706"/>
      <c r="AQ222" s="800"/>
      <c r="AR222" s="797"/>
      <c r="AS222" s="798"/>
      <c r="AT222" s="706"/>
      <c r="AU222" s="706"/>
      <c r="AV222" s="799"/>
      <c r="AW222" s="706"/>
      <c r="AX222" s="800"/>
      <c r="AY222" s="797"/>
      <c r="AZ222" s="801"/>
      <c r="BA222" s="802"/>
      <c r="BB222" s="808"/>
      <c r="BC222" s="803"/>
      <c r="BD222" s="804"/>
      <c r="BE222" s="809"/>
      <c r="BF222" s="803"/>
      <c r="BG222" s="806"/>
      <c r="BH222" s="806"/>
      <c r="BI222" s="807"/>
    </row>
    <row r="223" spans="1:61" hidden="1" outlineLevel="1" x14ac:dyDescent="0.35">
      <c r="A223" s="781" t="s">
        <v>1120</v>
      </c>
      <c r="B223" s="768"/>
      <c r="C223" s="768"/>
      <c r="D223" s="769"/>
      <c r="E223" s="770"/>
      <c r="F223" s="725"/>
      <c r="G223" s="726"/>
      <c r="H223" s="771"/>
      <c r="I223" s="768"/>
      <c r="J223" s="769"/>
      <c r="K223" s="769"/>
      <c r="L223" s="769"/>
      <c r="M223" s="769"/>
      <c r="N223" s="772"/>
      <c r="O223" s="773"/>
      <c r="P223" s="774"/>
      <c r="Q223" s="768"/>
      <c r="R223" s="769"/>
      <c r="S223" s="775"/>
      <c r="T223" s="776"/>
      <c r="U223" s="777"/>
      <c r="V223" s="777"/>
      <c r="W223" s="777"/>
      <c r="X223" s="57"/>
      <c r="Y223" s="795"/>
      <c r="Z223" s="770"/>
      <c r="AA223" s="796"/>
      <c r="AB223" s="769"/>
      <c r="AC223" s="770"/>
      <c r="AD223" s="796"/>
      <c r="AE223" s="769"/>
      <c r="AF223" s="769"/>
      <c r="AG223" s="769"/>
      <c r="AH223" s="769"/>
      <c r="AI223" s="769"/>
      <c r="AJ223" s="775"/>
      <c r="AK223" s="797"/>
      <c r="AL223" s="798"/>
      <c r="AM223" s="706"/>
      <c r="AN223" s="706"/>
      <c r="AO223" s="799"/>
      <c r="AP223" s="706"/>
      <c r="AQ223" s="800"/>
      <c r="AR223" s="797"/>
      <c r="AS223" s="798"/>
      <c r="AT223" s="706"/>
      <c r="AU223" s="706"/>
      <c r="AV223" s="799"/>
      <c r="AW223" s="706"/>
      <c r="AX223" s="800"/>
      <c r="AY223" s="797"/>
      <c r="AZ223" s="801"/>
      <c r="BA223" s="802"/>
      <c r="BB223" s="808"/>
      <c r="BC223" s="803"/>
      <c r="BD223" s="804"/>
      <c r="BE223" s="809"/>
      <c r="BF223" s="803"/>
      <c r="BG223" s="806"/>
      <c r="BH223" s="806"/>
      <c r="BI223" s="807"/>
    </row>
    <row r="224" spans="1:61" hidden="1" outlineLevel="1" x14ac:dyDescent="0.35">
      <c r="A224" s="781" t="s">
        <v>1121</v>
      </c>
      <c r="B224" s="768"/>
      <c r="C224" s="768"/>
      <c r="D224" s="769"/>
      <c r="E224" s="770"/>
      <c r="F224" s="725"/>
      <c r="G224" s="726"/>
      <c r="H224" s="771"/>
      <c r="I224" s="768"/>
      <c r="J224" s="769"/>
      <c r="K224" s="769"/>
      <c r="L224" s="769"/>
      <c r="M224" s="769"/>
      <c r="N224" s="772"/>
      <c r="O224" s="773"/>
      <c r="P224" s="774"/>
      <c r="Q224" s="768"/>
      <c r="R224" s="769"/>
      <c r="S224" s="775"/>
      <c r="T224" s="776"/>
      <c r="U224" s="777"/>
      <c r="V224" s="777"/>
      <c r="W224" s="777"/>
      <c r="X224" s="57"/>
      <c r="Y224" s="795"/>
      <c r="Z224" s="770"/>
      <c r="AA224" s="796"/>
      <c r="AB224" s="769"/>
      <c r="AC224" s="770"/>
      <c r="AD224" s="796"/>
      <c r="AE224" s="769"/>
      <c r="AF224" s="769"/>
      <c r="AG224" s="769"/>
      <c r="AH224" s="769"/>
      <c r="AI224" s="769"/>
      <c r="AJ224" s="775"/>
      <c r="AK224" s="797"/>
      <c r="AL224" s="798"/>
      <c r="AM224" s="706"/>
      <c r="AN224" s="706"/>
      <c r="AO224" s="799"/>
      <c r="AP224" s="706"/>
      <c r="AQ224" s="800"/>
      <c r="AR224" s="797"/>
      <c r="AS224" s="798"/>
      <c r="AT224" s="706"/>
      <c r="AU224" s="706"/>
      <c r="AV224" s="799"/>
      <c r="AW224" s="706"/>
      <c r="AX224" s="800"/>
      <c r="AY224" s="797"/>
      <c r="AZ224" s="801"/>
      <c r="BA224" s="802"/>
      <c r="BB224" s="808"/>
      <c r="BC224" s="803"/>
      <c r="BD224" s="804"/>
      <c r="BE224" s="809"/>
      <c r="BF224" s="803"/>
      <c r="BG224" s="806"/>
      <c r="BH224" s="806"/>
      <c r="BI224" s="807"/>
    </row>
    <row r="225" spans="1:61" hidden="1" outlineLevel="1" x14ac:dyDescent="0.35">
      <c r="A225" s="781" t="s">
        <v>1122</v>
      </c>
      <c r="B225" s="768"/>
      <c r="C225" s="768"/>
      <c r="D225" s="769"/>
      <c r="E225" s="770"/>
      <c r="F225" s="725"/>
      <c r="G225" s="726"/>
      <c r="H225" s="771"/>
      <c r="I225" s="768"/>
      <c r="J225" s="769"/>
      <c r="K225" s="769"/>
      <c r="L225" s="769"/>
      <c r="M225" s="769"/>
      <c r="N225" s="772"/>
      <c r="O225" s="773"/>
      <c r="P225" s="774"/>
      <c r="Q225" s="768"/>
      <c r="R225" s="769"/>
      <c r="S225" s="775"/>
      <c r="T225" s="776"/>
      <c r="U225" s="777"/>
      <c r="V225" s="777"/>
      <c r="W225" s="777"/>
      <c r="X225" s="57"/>
      <c r="Y225" s="795"/>
      <c r="Z225" s="770"/>
      <c r="AA225" s="796"/>
      <c r="AB225" s="769"/>
      <c r="AC225" s="770"/>
      <c r="AD225" s="796"/>
      <c r="AE225" s="769"/>
      <c r="AF225" s="769"/>
      <c r="AG225" s="769"/>
      <c r="AH225" s="769"/>
      <c r="AI225" s="769"/>
      <c r="AJ225" s="775"/>
      <c r="AK225" s="797"/>
      <c r="AL225" s="798"/>
      <c r="AM225" s="706"/>
      <c r="AN225" s="706"/>
      <c r="AO225" s="799"/>
      <c r="AP225" s="706"/>
      <c r="AQ225" s="800"/>
      <c r="AR225" s="797"/>
      <c r="AS225" s="798"/>
      <c r="AT225" s="706"/>
      <c r="AU225" s="706"/>
      <c r="AV225" s="799"/>
      <c r="AW225" s="706"/>
      <c r="AX225" s="800"/>
      <c r="AY225" s="797"/>
      <c r="AZ225" s="801"/>
      <c r="BA225" s="802"/>
      <c r="BB225" s="808"/>
      <c r="BC225" s="803"/>
      <c r="BD225" s="804"/>
      <c r="BE225" s="809"/>
      <c r="BF225" s="803"/>
      <c r="BG225" s="806"/>
      <c r="BH225" s="806"/>
      <c r="BI225" s="807"/>
    </row>
    <row r="226" spans="1:61" hidden="1" outlineLevel="1" x14ac:dyDescent="0.35">
      <c r="A226" s="781" t="s">
        <v>1123</v>
      </c>
      <c r="B226" s="768"/>
      <c r="C226" s="768"/>
      <c r="D226" s="769"/>
      <c r="E226" s="770"/>
      <c r="F226" s="725"/>
      <c r="G226" s="726"/>
      <c r="H226" s="771"/>
      <c r="I226" s="768"/>
      <c r="J226" s="769"/>
      <c r="K226" s="769"/>
      <c r="L226" s="769"/>
      <c r="M226" s="769"/>
      <c r="N226" s="772"/>
      <c r="O226" s="773"/>
      <c r="P226" s="774"/>
      <c r="Q226" s="768"/>
      <c r="R226" s="769"/>
      <c r="S226" s="775"/>
      <c r="T226" s="776"/>
      <c r="U226" s="777"/>
      <c r="V226" s="777"/>
      <c r="W226" s="777"/>
      <c r="X226" s="57"/>
      <c r="Y226" s="795"/>
      <c r="Z226" s="770"/>
      <c r="AA226" s="796"/>
      <c r="AB226" s="769"/>
      <c r="AC226" s="770"/>
      <c r="AD226" s="796"/>
      <c r="AE226" s="769"/>
      <c r="AF226" s="769"/>
      <c r="AG226" s="769"/>
      <c r="AH226" s="769"/>
      <c r="AI226" s="769"/>
      <c r="AJ226" s="775"/>
      <c r="AK226" s="797"/>
      <c r="AL226" s="798"/>
      <c r="AM226" s="706"/>
      <c r="AN226" s="706"/>
      <c r="AO226" s="799"/>
      <c r="AP226" s="706"/>
      <c r="AQ226" s="800"/>
      <c r="AR226" s="797"/>
      <c r="AS226" s="798"/>
      <c r="AT226" s="706"/>
      <c r="AU226" s="706"/>
      <c r="AV226" s="799"/>
      <c r="AW226" s="706"/>
      <c r="AX226" s="800"/>
      <c r="AY226" s="797"/>
      <c r="AZ226" s="801"/>
      <c r="BA226" s="802"/>
      <c r="BB226" s="808"/>
      <c r="BC226" s="803"/>
      <c r="BD226" s="804"/>
      <c r="BE226" s="809"/>
      <c r="BF226" s="803"/>
      <c r="BG226" s="806"/>
      <c r="BH226" s="806"/>
      <c r="BI226" s="807"/>
    </row>
    <row r="227" spans="1:61" hidden="1" outlineLevel="1" x14ac:dyDescent="0.35">
      <c r="A227" s="781" t="s">
        <v>1124</v>
      </c>
      <c r="B227" s="768"/>
      <c r="C227" s="768"/>
      <c r="D227" s="769"/>
      <c r="E227" s="770"/>
      <c r="F227" s="725"/>
      <c r="G227" s="726"/>
      <c r="H227" s="771"/>
      <c r="I227" s="768"/>
      <c r="J227" s="769"/>
      <c r="K227" s="769"/>
      <c r="L227" s="769"/>
      <c r="M227" s="769"/>
      <c r="N227" s="772"/>
      <c r="O227" s="773"/>
      <c r="P227" s="774"/>
      <c r="Q227" s="768"/>
      <c r="R227" s="769"/>
      <c r="S227" s="775"/>
      <c r="T227" s="776"/>
      <c r="U227" s="777"/>
      <c r="V227" s="777"/>
      <c r="W227" s="777"/>
      <c r="X227" s="57"/>
      <c r="Y227" s="795"/>
      <c r="Z227" s="770"/>
      <c r="AA227" s="796"/>
      <c r="AB227" s="769"/>
      <c r="AC227" s="770"/>
      <c r="AD227" s="796"/>
      <c r="AE227" s="769"/>
      <c r="AF227" s="769"/>
      <c r="AG227" s="769"/>
      <c r="AH227" s="769"/>
      <c r="AI227" s="769"/>
      <c r="AJ227" s="775"/>
      <c r="AK227" s="797"/>
      <c r="AL227" s="798"/>
      <c r="AM227" s="706"/>
      <c r="AN227" s="706"/>
      <c r="AO227" s="799"/>
      <c r="AP227" s="706"/>
      <c r="AQ227" s="800"/>
      <c r="AR227" s="797"/>
      <c r="AS227" s="798"/>
      <c r="AT227" s="706"/>
      <c r="AU227" s="706"/>
      <c r="AV227" s="799"/>
      <c r="AW227" s="706"/>
      <c r="AX227" s="800"/>
      <c r="AY227" s="797"/>
      <c r="AZ227" s="801"/>
      <c r="BA227" s="802"/>
      <c r="BB227" s="808"/>
      <c r="BC227" s="803"/>
      <c r="BD227" s="804"/>
      <c r="BE227" s="809"/>
      <c r="BF227" s="803"/>
      <c r="BG227" s="806"/>
      <c r="BH227" s="806"/>
      <c r="BI227" s="807"/>
    </row>
    <row r="228" spans="1:61" hidden="1" outlineLevel="1" x14ac:dyDescent="0.35">
      <c r="A228" s="781" t="s">
        <v>1125</v>
      </c>
      <c r="B228" s="768"/>
      <c r="C228" s="768"/>
      <c r="D228" s="769"/>
      <c r="E228" s="770"/>
      <c r="F228" s="725"/>
      <c r="G228" s="726"/>
      <c r="H228" s="771"/>
      <c r="I228" s="768"/>
      <c r="J228" s="769"/>
      <c r="K228" s="769"/>
      <c r="L228" s="769"/>
      <c r="M228" s="769"/>
      <c r="N228" s="772"/>
      <c r="O228" s="773"/>
      <c r="P228" s="774"/>
      <c r="Q228" s="768"/>
      <c r="R228" s="769"/>
      <c r="S228" s="775"/>
      <c r="T228" s="776"/>
      <c r="U228" s="777"/>
      <c r="V228" s="777"/>
      <c r="W228" s="777"/>
      <c r="X228" s="57"/>
      <c r="Y228" s="795"/>
      <c r="Z228" s="770"/>
      <c r="AA228" s="796"/>
      <c r="AB228" s="769"/>
      <c r="AC228" s="770"/>
      <c r="AD228" s="796"/>
      <c r="AE228" s="769"/>
      <c r="AF228" s="769"/>
      <c r="AG228" s="769"/>
      <c r="AH228" s="769"/>
      <c r="AI228" s="769"/>
      <c r="AJ228" s="775"/>
      <c r="AK228" s="797"/>
      <c r="AL228" s="798"/>
      <c r="AM228" s="706"/>
      <c r="AN228" s="706"/>
      <c r="AO228" s="799"/>
      <c r="AP228" s="706"/>
      <c r="AQ228" s="800"/>
      <c r="AR228" s="797"/>
      <c r="AS228" s="798"/>
      <c r="AT228" s="706"/>
      <c r="AU228" s="706"/>
      <c r="AV228" s="799"/>
      <c r="AW228" s="706"/>
      <c r="AX228" s="800"/>
      <c r="AY228" s="797"/>
      <c r="AZ228" s="801"/>
      <c r="BA228" s="802"/>
      <c r="BB228" s="808"/>
      <c r="BC228" s="803"/>
      <c r="BD228" s="804"/>
      <c r="BE228" s="809"/>
      <c r="BF228" s="803"/>
      <c r="BG228" s="806"/>
      <c r="BH228" s="806"/>
      <c r="BI228" s="807"/>
    </row>
    <row r="229" spans="1:61" hidden="1" outlineLevel="1" x14ac:dyDescent="0.35">
      <c r="A229" s="781" t="s">
        <v>1126</v>
      </c>
      <c r="B229" s="768"/>
      <c r="C229" s="768"/>
      <c r="D229" s="769"/>
      <c r="E229" s="770"/>
      <c r="F229" s="725"/>
      <c r="G229" s="726"/>
      <c r="H229" s="771"/>
      <c r="I229" s="768"/>
      <c r="J229" s="769"/>
      <c r="K229" s="769"/>
      <c r="L229" s="769"/>
      <c r="M229" s="769"/>
      <c r="N229" s="772"/>
      <c r="O229" s="773"/>
      <c r="P229" s="774"/>
      <c r="Q229" s="768"/>
      <c r="R229" s="769"/>
      <c r="S229" s="775"/>
      <c r="T229" s="776"/>
      <c r="U229" s="777"/>
      <c r="V229" s="777"/>
      <c r="W229" s="777"/>
      <c r="X229" s="57"/>
      <c r="Y229" s="795"/>
      <c r="Z229" s="770"/>
      <c r="AA229" s="796"/>
      <c r="AB229" s="769"/>
      <c r="AC229" s="770"/>
      <c r="AD229" s="796"/>
      <c r="AE229" s="769"/>
      <c r="AF229" s="769"/>
      <c r="AG229" s="769"/>
      <c r="AH229" s="769"/>
      <c r="AI229" s="769"/>
      <c r="AJ229" s="775"/>
      <c r="AK229" s="797"/>
      <c r="AL229" s="798"/>
      <c r="AM229" s="706"/>
      <c r="AN229" s="706"/>
      <c r="AO229" s="799"/>
      <c r="AP229" s="706"/>
      <c r="AQ229" s="800"/>
      <c r="AR229" s="797"/>
      <c r="AS229" s="798"/>
      <c r="AT229" s="706"/>
      <c r="AU229" s="706"/>
      <c r="AV229" s="799"/>
      <c r="AW229" s="706"/>
      <c r="AX229" s="800"/>
      <c r="AY229" s="797"/>
      <c r="AZ229" s="801"/>
      <c r="BA229" s="802"/>
      <c r="BB229" s="808"/>
      <c r="BC229" s="803"/>
      <c r="BD229" s="804"/>
      <c r="BE229" s="809"/>
      <c r="BF229" s="803"/>
      <c r="BG229" s="806"/>
      <c r="BH229" s="806"/>
      <c r="BI229" s="807"/>
    </row>
    <row r="230" spans="1:61" hidden="1" outlineLevel="1" x14ac:dyDescent="0.35">
      <c r="A230" s="781" t="s">
        <v>1127</v>
      </c>
      <c r="B230" s="768"/>
      <c r="C230" s="768"/>
      <c r="D230" s="769"/>
      <c r="E230" s="770"/>
      <c r="F230" s="725"/>
      <c r="G230" s="726"/>
      <c r="H230" s="771"/>
      <c r="I230" s="768"/>
      <c r="J230" s="769"/>
      <c r="K230" s="769"/>
      <c r="L230" s="769"/>
      <c r="M230" s="769"/>
      <c r="N230" s="772"/>
      <c r="O230" s="773"/>
      <c r="P230" s="774"/>
      <c r="Q230" s="768"/>
      <c r="R230" s="769"/>
      <c r="S230" s="775"/>
      <c r="T230" s="776"/>
      <c r="U230" s="777"/>
      <c r="V230" s="777"/>
      <c r="W230" s="777"/>
      <c r="X230" s="57"/>
      <c r="Y230" s="795"/>
      <c r="Z230" s="770"/>
      <c r="AA230" s="796"/>
      <c r="AB230" s="769"/>
      <c r="AC230" s="770"/>
      <c r="AD230" s="796"/>
      <c r="AE230" s="769"/>
      <c r="AF230" s="769"/>
      <c r="AG230" s="769"/>
      <c r="AH230" s="769"/>
      <c r="AI230" s="769"/>
      <c r="AJ230" s="775"/>
      <c r="AK230" s="797"/>
      <c r="AL230" s="798"/>
      <c r="AM230" s="706"/>
      <c r="AN230" s="706"/>
      <c r="AO230" s="799"/>
      <c r="AP230" s="706"/>
      <c r="AQ230" s="800"/>
      <c r="AR230" s="797"/>
      <c r="AS230" s="798"/>
      <c r="AT230" s="706"/>
      <c r="AU230" s="706"/>
      <c r="AV230" s="799"/>
      <c r="AW230" s="706"/>
      <c r="AX230" s="800"/>
      <c r="AY230" s="797"/>
      <c r="AZ230" s="801"/>
      <c r="BA230" s="802"/>
      <c r="BB230" s="808"/>
      <c r="BC230" s="803"/>
      <c r="BD230" s="804"/>
      <c r="BE230" s="809"/>
      <c r="BF230" s="803"/>
      <c r="BG230" s="806"/>
      <c r="BH230" s="806"/>
      <c r="BI230" s="807"/>
    </row>
    <row r="231" spans="1:61" hidden="1" outlineLevel="1" x14ac:dyDescent="0.35">
      <c r="A231" s="781" t="s">
        <v>1128</v>
      </c>
      <c r="B231" s="768"/>
      <c r="C231" s="768"/>
      <c r="D231" s="769"/>
      <c r="E231" s="770"/>
      <c r="F231" s="725"/>
      <c r="G231" s="726"/>
      <c r="H231" s="771"/>
      <c r="I231" s="768"/>
      <c r="J231" s="769"/>
      <c r="K231" s="769"/>
      <c r="L231" s="769"/>
      <c r="M231" s="769"/>
      <c r="N231" s="772"/>
      <c r="O231" s="773"/>
      <c r="P231" s="774"/>
      <c r="Q231" s="768"/>
      <c r="R231" s="769"/>
      <c r="S231" s="775"/>
      <c r="T231" s="776"/>
      <c r="U231" s="777"/>
      <c r="V231" s="777"/>
      <c r="W231" s="777"/>
      <c r="X231" s="57"/>
      <c r="Y231" s="795"/>
      <c r="Z231" s="770"/>
      <c r="AA231" s="796"/>
      <c r="AB231" s="769"/>
      <c r="AC231" s="770"/>
      <c r="AD231" s="796"/>
      <c r="AE231" s="769"/>
      <c r="AF231" s="769"/>
      <c r="AG231" s="769"/>
      <c r="AH231" s="769"/>
      <c r="AI231" s="769"/>
      <c r="AJ231" s="775"/>
      <c r="AK231" s="797"/>
      <c r="AL231" s="798"/>
      <c r="AM231" s="706"/>
      <c r="AN231" s="706"/>
      <c r="AO231" s="799"/>
      <c r="AP231" s="706"/>
      <c r="AQ231" s="800"/>
      <c r="AR231" s="797"/>
      <c r="AS231" s="798"/>
      <c r="AT231" s="706"/>
      <c r="AU231" s="706"/>
      <c r="AV231" s="799"/>
      <c r="AW231" s="706"/>
      <c r="AX231" s="800"/>
      <c r="AY231" s="797"/>
      <c r="AZ231" s="801"/>
      <c r="BA231" s="802"/>
      <c r="BB231" s="808"/>
      <c r="BC231" s="803"/>
      <c r="BD231" s="804"/>
      <c r="BE231" s="809"/>
      <c r="BF231" s="803"/>
      <c r="BG231" s="806"/>
      <c r="BH231" s="806"/>
      <c r="BI231" s="807"/>
    </row>
    <row r="232" spans="1:61" hidden="1" outlineLevel="1" x14ac:dyDescent="0.35">
      <c r="A232" s="781" t="s">
        <v>1129</v>
      </c>
      <c r="B232" s="768"/>
      <c r="C232" s="768"/>
      <c r="D232" s="769"/>
      <c r="E232" s="770"/>
      <c r="F232" s="725"/>
      <c r="G232" s="726"/>
      <c r="H232" s="771"/>
      <c r="I232" s="768"/>
      <c r="J232" s="769"/>
      <c r="K232" s="769"/>
      <c r="L232" s="769"/>
      <c r="M232" s="769"/>
      <c r="N232" s="772"/>
      <c r="O232" s="773"/>
      <c r="P232" s="774"/>
      <c r="Q232" s="768"/>
      <c r="R232" s="769"/>
      <c r="S232" s="775"/>
      <c r="T232" s="776"/>
      <c r="U232" s="777"/>
      <c r="V232" s="777"/>
      <c r="W232" s="777"/>
      <c r="X232" s="57"/>
      <c r="Y232" s="795"/>
      <c r="Z232" s="770"/>
      <c r="AA232" s="796"/>
      <c r="AB232" s="769"/>
      <c r="AC232" s="770"/>
      <c r="AD232" s="796"/>
      <c r="AE232" s="769"/>
      <c r="AF232" s="769"/>
      <c r="AG232" s="769"/>
      <c r="AH232" s="769"/>
      <c r="AI232" s="769"/>
      <c r="AJ232" s="775"/>
      <c r="AK232" s="797"/>
      <c r="AL232" s="798"/>
      <c r="AM232" s="706"/>
      <c r="AN232" s="706"/>
      <c r="AO232" s="799"/>
      <c r="AP232" s="706"/>
      <c r="AQ232" s="800"/>
      <c r="AR232" s="797"/>
      <c r="AS232" s="798"/>
      <c r="AT232" s="706"/>
      <c r="AU232" s="706"/>
      <c r="AV232" s="799"/>
      <c r="AW232" s="706"/>
      <c r="AX232" s="800"/>
      <c r="AY232" s="797"/>
      <c r="AZ232" s="801"/>
      <c r="BA232" s="802"/>
      <c r="BB232" s="808"/>
      <c r="BC232" s="803"/>
      <c r="BD232" s="804"/>
      <c r="BE232" s="809"/>
      <c r="BF232" s="803"/>
      <c r="BG232" s="806"/>
      <c r="BH232" s="806"/>
      <c r="BI232" s="807"/>
    </row>
    <row r="233" spans="1:61" hidden="1" outlineLevel="1" x14ac:dyDescent="0.35">
      <c r="A233" s="781" t="s">
        <v>1130</v>
      </c>
      <c r="B233" s="768"/>
      <c r="C233" s="768"/>
      <c r="D233" s="769"/>
      <c r="E233" s="770"/>
      <c r="F233" s="725"/>
      <c r="G233" s="726"/>
      <c r="H233" s="771"/>
      <c r="I233" s="768"/>
      <c r="J233" s="769"/>
      <c r="K233" s="769"/>
      <c r="L233" s="769"/>
      <c r="M233" s="769"/>
      <c r="N233" s="772"/>
      <c r="O233" s="773"/>
      <c r="P233" s="774"/>
      <c r="Q233" s="768"/>
      <c r="R233" s="769"/>
      <c r="S233" s="775"/>
      <c r="T233" s="776"/>
      <c r="U233" s="777"/>
      <c r="V233" s="777"/>
      <c r="W233" s="777"/>
      <c r="X233" s="57"/>
      <c r="Y233" s="795"/>
      <c r="Z233" s="770"/>
      <c r="AA233" s="796"/>
      <c r="AB233" s="769"/>
      <c r="AC233" s="770"/>
      <c r="AD233" s="796"/>
      <c r="AE233" s="769"/>
      <c r="AF233" s="769"/>
      <c r="AG233" s="769"/>
      <c r="AH233" s="769"/>
      <c r="AI233" s="769"/>
      <c r="AJ233" s="775"/>
      <c r="AK233" s="797"/>
      <c r="AL233" s="798"/>
      <c r="AM233" s="706"/>
      <c r="AN233" s="706"/>
      <c r="AO233" s="799"/>
      <c r="AP233" s="706"/>
      <c r="AQ233" s="800"/>
      <c r="AR233" s="797"/>
      <c r="AS233" s="798"/>
      <c r="AT233" s="706"/>
      <c r="AU233" s="706"/>
      <c r="AV233" s="799"/>
      <c r="AW233" s="706"/>
      <c r="AX233" s="800"/>
      <c r="AY233" s="797"/>
      <c r="AZ233" s="801"/>
      <c r="BA233" s="802"/>
      <c r="BB233" s="808"/>
      <c r="BC233" s="803"/>
      <c r="BD233" s="804"/>
      <c r="BE233" s="809"/>
      <c r="BF233" s="803"/>
      <c r="BG233" s="806"/>
      <c r="BH233" s="806"/>
      <c r="BI233" s="807"/>
    </row>
    <row r="234" spans="1:61" hidden="1" outlineLevel="1" x14ac:dyDescent="0.35">
      <c r="A234" s="781" t="s">
        <v>1131</v>
      </c>
      <c r="B234" s="768"/>
      <c r="C234" s="768"/>
      <c r="D234" s="769"/>
      <c r="E234" s="770"/>
      <c r="F234" s="725"/>
      <c r="G234" s="726"/>
      <c r="H234" s="771"/>
      <c r="I234" s="768"/>
      <c r="J234" s="769"/>
      <c r="K234" s="769"/>
      <c r="L234" s="769"/>
      <c r="M234" s="769"/>
      <c r="N234" s="772"/>
      <c r="O234" s="773"/>
      <c r="P234" s="774"/>
      <c r="Q234" s="768"/>
      <c r="R234" s="769"/>
      <c r="S234" s="775"/>
      <c r="T234" s="776"/>
      <c r="U234" s="777"/>
      <c r="V234" s="777"/>
      <c r="W234" s="777"/>
      <c r="X234" s="57"/>
      <c r="Y234" s="795"/>
      <c r="Z234" s="770"/>
      <c r="AA234" s="796"/>
      <c r="AB234" s="769"/>
      <c r="AC234" s="770"/>
      <c r="AD234" s="796"/>
      <c r="AE234" s="769"/>
      <c r="AF234" s="769"/>
      <c r="AG234" s="769"/>
      <c r="AH234" s="769"/>
      <c r="AI234" s="769"/>
      <c r="AJ234" s="775"/>
      <c r="AK234" s="797"/>
      <c r="AL234" s="798"/>
      <c r="AM234" s="706"/>
      <c r="AN234" s="706"/>
      <c r="AO234" s="799"/>
      <c r="AP234" s="706"/>
      <c r="AQ234" s="800"/>
      <c r="AR234" s="797"/>
      <c r="AS234" s="798"/>
      <c r="AT234" s="706"/>
      <c r="AU234" s="706"/>
      <c r="AV234" s="799"/>
      <c r="AW234" s="706"/>
      <c r="AX234" s="800"/>
      <c r="AY234" s="797"/>
      <c r="AZ234" s="801"/>
      <c r="BA234" s="802"/>
      <c r="BB234" s="808"/>
      <c r="BC234" s="803"/>
      <c r="BD234" s="804"/>
      <c r="BE234" s="809"/>
      <c r="BF234" s="803"/>
      <c r="BG234" s="806"/>
      <c r="BH234" s="806"/>
      <c r="BI234" s="807"/>
    </row>
    <row r="235" spans="1:61" hidden="1" outlineLevel="1" x14ac:dyDescent="0.35">
      <c r="A235" s="781" t="s">
        <v>1132</v>
      </c>
      <c r="B235" s="768"/>
      <c r="C235" s="768"/>
      <c r="D235" s="769"/>
      <c r="E235" s="770"/>
      <c r="F235" s="725"/>
      <c r="G235" s="726"/>
      <c r="H235" s="771"/>
      <c r="I235" s="768"/>
      <c r="J235" s="769"/>
      <c r="K235" s="769"/>
      <c r="L235" s="769"/>
      <c r="M235" s="769"/>
      <c r="N235" s="772"/>
      <c r="O235" s="773"/>
      <c r="P235" s="774"/>
      <c r="Q235" s="768"/>
      <c r="R235" s="769"/>
      <c r="S235" s="775"/>
      <c r="T235" s="776"/>
      <c r="U235" s="777"/>
      <c r="V235" s="777"/>
      <c r="W235" s="777"/>
      <c r="X235" s="57"/>
      <c r="Y235" s="795"/>
      <c r="Z235" s="770"/>
      <c r="AA235" s="796"/>
      <c r="AB235" s="769"/>
      <c r="AC235" s="770"/>
      <c r="AD235" s="796"/>
      <c r="AE235" s="769"/>
      <c r="AF235" s="769"/>
      <c r="AG235" s="769"/>
      <c r="AH235" s="769"/>
      <c r="AI235" s="769"/>
      <c r="AJ235" s="775"/>
      <c r="AK235" s="797"/>
      <c r="AL235" s="798"/>
      <c r="AM235" s="706"/>
      <c r="AN235" s="706"/>
      <c r="AO235" s="799"/>
      <c r="AP235" s="706"/>
      <c r="AQ235" s="800"/>
      <c r="AR235" s="797"/>
      <c r="AS235" s="798"/>
      <c r="AT235" s="706"/>
      <c r="AU235" s="706"/>
      <c r="AV235" s="799"/>
      <c r="AW235" s="706"/>
      <c r="AX235" s="800"/>
      <c r="AY235" s="797"/>
      <c r="AZ235" s="801"/>
      <c r="BA235" s="802"/>
      <c r="BB235" s="808"/>
      <c r="BC235" s="803"/>
      <c r="BD235" s="804"/>
      <c r="BE235" s="809"/>
      <c r="BF235" s="803"/>
      <c r="BG235" s="806"/>
      <c r="BH235" s="806"/>
      <c r="BI235" s="807"/>
    </row>
    <row r="236" spans="1:61" hidden="1" outlineLevel="1" x14ac:dyDescent="0.35">
      <c r="A236" s="781" t="s">
        <v>1133</v>
      </c>
      <c r="B236" s="768"/>
      <c r="C236" s="768"/>
      <c r="D236" s="769"/>
      <c r="E236" s="770"/>
      <c r="F236" s="725"/>
      <c r="G236" s="726"/>
      <c r="H236" s="771"/>
      <c r="I236" s="768"/>
      <c r="J236" s="769"/>
      <c r="K236" s="769"/>
      <c r="L236" s="769"/>
      <c r="M236" s="769"/>
      <c r="N236" s="772"/>
      <c r="O236" s="773"/>
      <c r="P236" s="774"/>
      <c r="Q236" s="768"/>
      <c r="R236" s="769"/>
      <c r="S236" s="775"/>
      <c r="T236" s="776"/>
      <c r="U236" s="777"/>
      <c r="V236" s="777"/>
      <c r="W236" s="777"/>
      <c r="X236" s="57"/>
      <c r="Y236" s="795"/>
      <c r="Z236" s="770"/>
      <c r="AA236" s="796"/>
      <c r="AB236" s="769"/>
      <c r="AC236" s="770"/>
      <c r="AD236" s="796"/>
      <c r="AE236" s="769"/>
      <c r="AF236" s="769"/>
      <c r="AG236" s="769"/>
      <c r="AH236" s="769"/>
      <c r="AI236" s="769"/>
      <c r="AJ236" s="775"/>
      <c r="AK236" s="797"/>
      <c r="AL236" s="798"/>
      <c r="AM236" s="706"/>
      <c r="AN236" s="706"/>
      <c r="AO236" s="799"/>
      <c r="AP236" s="706"/>
      <c r="AQ236" s="800"/>
      <c r="AR236" s="797"/>
      <c r="AS236" s="798"/>
      <c r="AT236" s="706"/>
      <c r="AU236" s="706"/>
      <c r="AV236" s="799"/>
      <c r="AW236" s="706"/>
      <c r="AX236" s="800"/>
      <c r="AY236" s="797"/>
      <c r="AZ236" s="801"/>
      <c r="BA236" s="802"/>
      <c r="BB236" s="808"/>
      <c r="BC236" s="803"/>
      <c r="BD236" s="804"/>
      <c r="BE236" s="809"/>
      <c r="BF236" s="803"/>
      <c r="BG236" s="806"/>
      <c r="BH236" s="806"/>
      <c r="BI236" s="807"/>
    </row>
    <row r="237" spans="1:61" hidden="1" outlineLevel="1" x14ac:dyDescent="0.35">
      <c r="A237" s="781" t="s">
        <v>1134</v>
      </c>
      <c r="B237" s="768"/>
      <c r="C237" s="768"/>
      <c r="D237" s="769"/>
      <c r="E237" s="770"/>
      <c r="F237" s="725"/>
      <c r="G237" s="726"/>
      <c r="H237" s="771"/>
      <c r="I237" s="768"/>
      <c r="J237" s="769"/>
      <c r="K237" s="769"/>
      <c r="L237" s="769"/>
      <c r="M237" s="769"/>
      <c r="N237" s="772"/>
      <c r="O237" s="773"/>
      <c r="P237" s="774"/>
      <c r="Q237" s="768"/>
      <c r="R237" s="769"/>
      <c r="S237" s="775"/>
      <c r="T237" s="776"/>
      <c r="U237" s="777"/>
      <c r="V237" s="777"/>
      <c r="W237" s="777"/>
      <c r="X237" s="57"/>
      <c r="Y237" s="795"/>
      <c r="Z237" s="770"/>
      <c r="AA237" s="796"/>
      <c r="AB237" s="769"/>
      <c r="AC237" s="770"/>
      <c r="AD237" s="796"/>
      <c r="AE237" s="769"/>
      <c r="AF237" s="769"/>
      <c r="AG237" s="769"/>
      <c r="AH237" s="769"/>
      <c r="AI237" s="769"/>
      <c r="AJ237" s="775"/>
      <c r="AK237" s="797"/>
      <c r="AL237" s="798"/>
      <c r="AM237" s="706"/>
      <c r="AN237" s="706"/>
      <c r="AO237" s="799"/>
      <c r="AP237" s="706"/>
      <c r="AQ237" s="800"/>
      <c r="AR237" s="797"/>
      <c r="AS237" s="798"/>
      <c r="AT237" s="706"/>
      <c r="AU237" s="706"/>
      <c r="AV237" s="799"/>
      <c r="AW237" s="706"/>
      <c r="AX237" s="800"/>
      <c r="AY237" s="797"/>
      <c r="AZ237" s="801"/>
      <c r="BA237" s="802"/>
      <c r="BB237" s="808"/>
      <c r="BC237" s="803"/>
      <c r="BD237" s="804"/>
      <c r="BE237" s="809"/>
      <c r="BF237" s="803"/>
      <c r="BG237" s="806"/>
      <c r="BH237" s="806"/>
      <c r="BI237" s="807"/>
    </row>
    <row r="238" spans="1:61" hidden="1" outlineLevel="1" x14ac:dyDescent="0.35">
      <c r="A238" s="781" t="s">
        <v>1135</v>
      </c>
      <c r="B238" s="768"/>
      <c r="C238" s="768"/>
      <c r="D238" s="769"/>
      <c r="E238" s="770"/>
      <c r="F238" s="725"/>
      <c r="G238" s="726"/>
      <c r="H238" s="771"/>
      <c r="I238" s="768"/>
      <c r="J238" s="769"/>
      <c r="K238" s="769"/>
      <c r="L238" s="769"/>
      <c r="M238" s="769"/>
      <c r="N238" s="772"/>
      <c r="O238" s="773"/>
      <c r="P238" s="774"/>
      <c r="Q238" s="768"/>
      <c r="R238" s="769"/>
      <c r="S238" s="775"/>
      <c r="T238" s="776"/>
      <c r="U238" s="777"/>
      <c r="V238" s="777"/>
      <c r="W238" s="777"/>
      <c r="X238" s="57"/>
      <c r="Y238" s="795"/>
      <c r="Z238" s="770"/>
      <c r="AA238" s="796"/>
      <c r="AB238" s="769"/>
      <c r="AC238" s="770"/>
      <c r="AD238" s="796"/>
      <c r="AE238" s="769"/>
      <c r="AF238" s="769"/>
      <c r="AG238" s="769"/>
      <c r="AH238" s="769"/>
      <c r="AI238" s="769"/>
      <c r="AJ238" s="775"/>
      <c r="AK238" s="797"/>
      <c r="AL238" s="798"/>
      <c r="AM238" s="706"/>
      <c r="AN238" s="706"/>
      <c r="AO238" s="799"/>
      <c r="AP238" s="706"/>
      <c r="AQ238" s="800"/>
      <c r="AR238" s="797"/>
      <c r="AS238" s="798"/>
      <c r="AT238" s="706"/>
      <c r="AU238" s="706"/>
      <c r="AV238" s="799"/>
      <c r="AW238" s="706"/>
      <c r="AX238" s="800"/>
      <c r="AY238" s="797"/>
      <c r="AZ238" s="801"/>
      <c r="BA238" s="802"/>
      <c r="BB238" s="808"/>
      <c r="BC238" s="803"/>
      <c r="BD238" s="804"/>
      <c r="BE238" s="809"/>
      <c r="BF238" s="803"/>
      <c r="BG238" s="806"/>
      <c r="BH238" s="806"/>
      <c r="BI238" s="807"/>
    </row>
    <row r="239" spans="1:61" hidden="1" outlineLevel="1" x14ac:dyDescent="0.35">
      <c r="A239" s="781" t="s">
        <v>1136</v>
      </c>
      <c r="B239" s="768"/>
      <c r="C239" s="768"/>
      <c r="D239" s="769"/>
      <c r="E239" s="770"/>
      <c r="F239" s="725"/>
      <c r="G239" s="726"/>
      <c r="H239" s="771"/>
      <c r="I239" s="768"/>
      <c r="J239" s="769"/>
      <c r="K239" s="769"/>
      <c r="L239" s="769"/>
      <c r="M239" s="769"/>
      <c r="N239" s="772"/>
      <c r="O239" s="773"/>
      <c r="P239" s="774"/>
      <c r="Q239" s="768"/>
      <c r="R239" s="769"/>
      <c r="S239" s="775"/>
      <c r="T239" s="776"/>
      <c r="U239" s="777"/>
      <c r="V239" s="777"/>
      <c r="W239" s="777"/>
      <c r="X239" s="57"/>
      <c r="Y239" s="795"/>
      <c r="Z239" s="770"/>
      <c r="AA239" s="796"/>
      <c r="AB239" s="769"/>
      <c r="AC239" s="770"/>
      <c r="AD239" s="796"/>
      <c r="AE239" s="769"/>
      <c r="AF239" s="769"/>
      <c r="AG239" s="769"/>
      <c r="AH239" s="769"/>
      <c r="AI239" s="769"/>
      <c r="AJ239" s="775"/>
      <c r="AK239" s="797"/>
      <c r="AL239" s="798"/>
      <c r="AM239" s="706"/>
      <c r="AN239" s="706"/>
      <c r="AO239" s="799"/>
      <c r="AP239" s="706"/>
      <c r="AQ239" s="800"/>
      <c r="AR239" s="797"/>
      <c r="AS239" s="798"/>
      <c r="AT239" s="706"/>
      <c r="AU239" s="706"/>
      <c r="AV239" s="799"/>
      <c r="AW239" s="706"/>
      <c r="AX239" s="800"/>
      <c r="AY239" s="797"/>
      <c r="AZ239" s="801"/>
      <c r="BA239" s="802"/>
      <c r="BB239" s="808"/>
      <c r="BC239" s="803"/>
      <c r="BD239" s="804"/>
      <c r="BE239" s="809"/>
      <c r="BF239" s="803"/>
      <c r="BG239" s="806"/>
      <c r="BH239" s="806"/>
      <c r="BI239" s="807"/>
    </row>
    <row r="240" spans="1:61" hidden="1" outlineLevel="1" x14ac:dyDescent="0.35">
      <c r="A240" s="781" t="s">
        <v>1137</v>
      </c>
      <c r="B240" s="768"/>
      <c r="C240" s="768"/>
      <c r="D240" s="769"/>
      <c r="E240" s="770"/>
      <c r="F240" s="725"/>
      <c r="G240" s="726"/>
      <c r="H240" s="771"/>
      <c r="I240" s="768"/>
      <c r="J240" s="769"/>
      <c r="K240" s="769"/>
      <c r="L240" s="769"/>
      <c r="M240" s="769"/>
      <c r="N240" s="772"/>
      <c r="O240" s="773"/>
      <c r="P240" s="774"/>
      <c r="Q240" s="768"/>
      <c r="R240" s="769"/>
      <c r="S240" s="775"/>
      <c r="T240" s="776"/>
      <c r="U240" s="777"/>
      <c r="V240" s="777"/>
      <c r="W240" s="777"/>
      <c r="X240" s="57"/>
      <c r="Y240" s="795"/>
      <c r="Z240" s="770"/>
      <c r="AA240" s="796"/>
      <c r="AB240" s="769"/>
      <c r="AC240" s="770"/>
      <c r="AD240" s="796"/>
      <c r="AE240" s="769"/>
      <c r="AF240" s="769"/>
      <c r="AG240" s="769"/>
      <c r="AH240" s="769"/>
      <c r="AI240" s="769"/>
      <c r="AJ240" s="775"/>
      <c r="AK240" s="797"/>
      <c r="AL240" s="798"/>
      <c r="AM240" s="706"/>
      <c r="AN240" s="706"/>
      <c r="AO240" s="799"/>
      <c r="AP240" s="706"/>
      <c r="AQ240" s="800"/>
      <c r="AR240" s="797"/>
      <c r="AS240" s="798"/>
      <c r="AT240" s="706"/>
      <c r="AU240" s="706"/>
      <c r="AV240" s="799"/>
      <c r="AW240" s="706"/>
      <c r="AX240" s="800"/>
      <c r="AY240" s="797"/>
      <c r="AZ240" s="801"/>
      <c r="BA240" s="802"/>
      <c r="BB240" s="808"/>
      <c r="BC240" s="803"/>
      <c r="BD240" s="804"/>
      <c r="BE240" s="809"/>
      <c r="BF240" s="803"/>
      <c r="BG240" s="806"/>
      <c r="BH240" s="806"/>
      <c r="BI240" s="807"/>
    </row>
    <row r="241" spans="1:61" hidden="1" outlineLevel="1" x14ac:dyDescent="0.35">
      <c r="A241" s="781" t="s">
        <v>1138</v>
      </c>
      <c r="B241" s="768"/>
      <c r="C241" s="768"/>
      <c r="D241" s="769"/>
      <c r="E241" s="770"/>
      <c r="F241" s="725"/>
      <c r="G241" s="726"/>
      <c r="H241" s="771"/>
      <c r="I241" s="768"/>
      <c r="J241" s="769"/>
      <c r="K241" s="769"/>
      <c r="L241" s="769"/>
      <c r="M241" s="769"/>
      <c r="N241" s="772"/>
      <c r="O241" s="773"/>
      <c r="P241" s="774"/>
      <c r="Q241" s="768"/>
      <c r="R241" s="769"/>
      <c r="S241" s="775"/>
      <c r="T241" s="776"/>
      <c r="U241" s="777"/>
      <c r="V241" s="777"/>
      <c r="W241" s="777"/>
      <c r="X241" s="57"/>
      <c r="Y241" s="795"/>
      <c r="Z241" s="770"/>
      <c r="AA241" s="796"/>
      <c r="AB241" s="769"/>
      <c r="AC241" s="770"/>
      <c r="AD241" s="796"/>
      <c r="AE241" s="769"/>
      <c r="AF241" s="769"/>
      <c r="AG241" s="769"/>
      <c r="AH241" s="769"/>
      <c r="AI241" s="769"/>
      <c r="AJ241" s="775"/>
      <c r="AK241" s="797"/>
      <c r="AL241" s="798"/>
      <c r="AM241" s="706"/>
      <c r="AN241" s="706"/>
      <c r="AO241" s="799"/>
      <c r="AP241" s="706"/>
      <c r="AQ241" s="800"/>
      <c r="AR241" s="797"/>
      <c r="AS241" s="798"/>
      <c r="AT241" s="706"/>
      <c r="AU241" s="706"/>
      <c r="AV241" s="799"/>
      <c r="AW241" s="706"/>
      <c r="AX241" s="800"/>
      <c r="AY241" s="797"/>
      <c r="AZ241" s="801"/>
      <c r="BA241" s="802"/>
      <c r="BB241" s="808"/>
      <c r="BC241" s="803"/>
      <c r="BD241" s="804"/>
      <c r="BE241" s="809"/>
      <c r="BF241" s="803"/>
      <c r="BG241" s="806"/>
      <c r="BH241" s="806"/>
      <c r="BI241" s="807"/>
    </row>
    <row r="242" spans="1:61" hidden="1" outlineLevel="1" x14ac:dyDescent="0.35">
      <c r="A242" s="781" t="s">
        <v>1139</v>
      </c>
      <c r="B242" s="768"/>
      <c r="C242" s="768"/>
      <c r="D242" s="769"/>
      <c r="E242" s="770"/>
      <c r="F242" s="725"/>
      <c r="G242" s="726"/>
      <c r="H242" s="771"/>
      <c r="I242" s="768"/>
      <c r="J242" s="769"/>
      <c r="K242" s="769"/>
      <c r="L242" s="769"/>
      <c r="M242" s="769"/>
      <c r="N242" s="772"/>
      <c r="O242" s="773"/>
      <c r="P242" s="774"/>
      <c r="Q242" s="768"/>
      <c r="R242" s="769"/>
      <c r="S242" s="775"/>
      <c r="T242" s="776"/>
      <c r="U242" s="777"/>
      <c r="V242" s="777"/>
      <c r="W242" s="777"/>
      <c r="X242" s="57"/>
      <c r="Y242" s="795"/>
      <c r="Z242" s="770"/>
      <c r="AA242" s="796"/>
      <c r="AB242" s="769"/>
      <c r="AC242" s="770"/>
      <c r="AD242" s="796"/>
      <c r="AE242" s="769"/>
      <c r="AF242" s="769"/>
      <c r="AG242" s="769"/>
      <c r="AH242" s="769"/>
      <c r="AI242" s="769"/>
      <c r="AJ242" s="775"/>
      <c r="AK242" s="797"/>
      <c r="AL242" s="798"/>
      <c r="AM242" s="706"/>
      <c r="AN242" s="706"/>
      <c r="AO242" s="799"/>
      <c r="AP242" s="706"/>
      <c r="AQ242" s="800"/>
      <c r="AR242" s="797"/>
      <c r="AS242" s="798"/>
      <c r="AT242" s="706"/>
      <c r="AU242" s="706"/>
      <c r="AV242" s="799"/>
      <c r="AW242" s="706"/>
      <c r="AX242" s="800"/>
      <c r="AY242" s="797"/>
      <c r="AZ242" s="801"/>
      <c r="BA242" s="802"/>
      <c r="BB242" s="808"/>
      <c r="BC242" s="803"/>
      <c r="BD242" s="804"/>
      <c r="BE242" s="809"/>
      <c r="BF242" s="803"/>
      <c r="BG242" s="806"/>
      <c r="BH242" s="806"/>
      <c r="BI242" s="807"/>
    </row>
    <row r="243" spans="1:61" hidden="1" outlineLevel="1" x14ac:dyDescent="0.35">
      <c r="A243" s="781" t="s">
        <v>1140</v>
      </c>
      <c r="B243" s="768"/>
      <c r="C243" s="768"/>
      <c r="D243" s="769"/>
      <c r="E243" s="770"/>
      <c r="F243" s="725"/>
      <c r="G243" s="726"/>
      <c r="H243" s="771"/>
      <c r="I243" s="768"/>
      <c r="J243" s="769"/>
      <c r="K243" s="769"/>
      <c r="L243" s="769"/>
      <c r="M243" s="769"/>
      <c r="N243" s="772"/>
      <c r="O243" s="773"/>
      <c r="P243" s="774"/>
      <c r="Q243" s="768"/>
      <c r="R243" s="769"/>
      <c r="S243" s="775"/>
      <c r="T243" s="776"/>
      <c r="U243" s="777"/>
      <c r="V243" s="777"/>
      <c r="W243" s="777"/>
      <c r="X243" s="57"/>
      <c r="Y243" s="795"/>
      <c r="Z243" s="770"/>
      <c r="AA243" s="796"/>
      <c r="AB243" s="769"/>
      <c r="AC243" s="770"/>
      <c r="AD243" s="796"/>
      <c r="AE243" s="769"/>
      <c r="AF243" s="769"/>
      <c r="AG243" s="769"/>
      <c r="AH243" s="769"/>
      <c r="AI243" s="769"/>
      <c r="AJ243" s="775"/>
      <c r="AK243" s="797"/>
      <c r="AL243" s="798"/>
      <c r="AM243" s="706"/>
      <c r="AN243" s="706"/>
      <c r="AO243" s="799"/>
      <c r="AP243" s="706"/>
      <c r="AQ243" s="800"/>
      <c r="AR243" s="797"/>
      <c r="AS243" s="798"/>
      <c r="AT243" s="706"/>
      <c r="AU243" s="706"/>
      <c r="AV243" s="799"/>
      <c r="AW243" s="706"/>
      <c r="AX243" s="800"/>
      <c r="AY243" s="797"/>
      <c r="AZ243" s="801"/>
      <c r="BA243" s="802"/>
      <c r="BB243" s="808"/>
      <c r="BC243" s="803"/>
      <c r="BD243" s="804"/>
      <c r="BE243" s="809"/>
      <c r="BF243" s="803"/>
      <c r="BG243" s="806"/>
      <c r="BH243" s="806"/>
      <c r="BI243" s="807"/>
    </row>
    <row r="244" spans="1:61" hidden="1" outlineLevel="1" x14ac:dyDescent="0.35">
      <c r="A244" s="781" t="s">
        <v>1141</v>
      </c>
      <c r="B244" s="768"/>
      <c r="C244" s="768"/>
      <c r="D244" s="769"/>
      <c r="E244" s="770"/>
      <c r="F244" s="725"/>
      <c r="G244" s="726"/>
      <c r="H244" s="771"/>
      <c r="I244" s="768"/>
      <c r="J244" s="769"/>
      <c r="K244" s="769"/>
      <c r="L244" s="769"/>
      <c r="M244" s="769"/>
      <c r="N244" s="772"/>
      <c r="O244" s="773"/>
      <c r="P244" s="774"/>
      <c r="Q244" s="768"/>
      <c r="R244" s="769"/>
      <c r="S244" s="775"/>
      <c r="T244" s="776"/>
      <c r="U244" s="777"/>
      <c r="V244" s="777"/>
      <c r="W244" s="777"/>
      <c r="X244" s="57"/>
      <c r="Y244" s="795"/>
      <c r="Z244" s="770"/>
      <c r="AA244" s="796"/>
      <c r="AB244" s="769"/>
      <c r="AC244" s="770"/>
      <c r="AD244" s="796"/>
      <c r="AE244" s="769"/>
      <c r="AF244" s="769"/>
      <c r="AG244" s="769"/>
      <c r="AH244" s="769"/>
      <c r="AI244" s="769"/>
      <c r="AJ244" s="775"/>
      <c r="AK244" s="797"/>
      <c r="AL244" s="798"/>
      <c r="AM244" s="706"/>
      <c r="AN244" s="706"/>
      <c r="AO244" s="799"/>
      <c r="AP244" s="706"/>
      <c r="AQ244" s="800"/>
      <c r="AR244" s="797"/>
      <c r="AS244" s="798"/>
      <c r="AT244" s="706"/>
      <c r="AU244" s="706"/>
      <c r="AV244" s="799"/>
      <c r="AW244" s="706"/>
      <c r="AX244" s="800"/>
      <c r="AY244" s="797"/>
      <c r="AZ244" s="801"/>
      <c r="BA244" s="802"/>
      <c r="BB244" s="808"/>
      <c r="BC244" s="803"/>
      <c r="BD244" s="804"/>
      <c r="BE244" s="809"/>
      <c r="BF244" s="803"/>
      <c r="BG244" s="806"/>
      <c r="BH244" s="806"/>
      <c r="BI244" s="807"/>
    </row>
    <row r="245" spans="1:61" hidden="1" outlineLevel="1" x14ac:dyDescent="0.35">
      <c r="A245" s="781" t="s">
        <v>1142</v>
      </c>
      <c r="B245" s="768"/>
      <c r="C245" s="768"/>
      <c r="D245" s="769"/>
      <c r="E245" s="770"/>
      <c r="F245" s="725"/>
      <c r="G245" s="726"/>
      <c r="H245" s="771"/>
      <c r="I245" s="768"/>
      <c r="J245" s="769"/>
      <c r="K245" s="769"/>
      <c r="L245" s="769"/>
      <c r="M245" s="769"/>
      <c r="N245" s="772"/>
      <c r="O245" s="773"/>
      <c r="P245" s="774"/>
      <c r="Q245" s="768"/>
      <c r="R245" s="769"/>
      <c r="S245" s="775"/>
      <c r="T245" s="776"/>
      <c r="U245" s="777"/>
      <c r="V245" s="777"/>
      <c r="W245" s="777"/>
      <c r="X245" s="57"/>
      <c r="Y245" s="795"/>
      <c r="Z245" s="770"/>
      <c r="AA245" s="796"/>
      <c r="AB245" s="769"/>
      <c r="AC245" s="770"/>
      <c r="AD245" s="796"/>
      <c r="AE245" s="769"/>
      <c r="AF245" s="769"/>
      <c r="AG245" s="769"/>
      <c r="AH245" s="769"/>
      <c r="AI245" s="769"/>
      <c r="AJ245" s="775"/>
      <c r="AK245" s="797"/>
      <c r="AL245" s="798"/>
      <c r="AM245" s="706"/>
      <c r="AN245" s="706"/>
      <c r="AO245" s="799"/>
      <c r="AP245" s="706"/>
      <c r="AQ245" s="800"/>
      <c r="AR245" s="797"/>
      <c r="AS245" s="798"/>
      <c r="AT245" s="706"/>
      <c r="AU245" s="706"/>
      <c r="AV245" s="799"/>
      <c r="AW245" s="706"/>
      <c r="AX245" s="800"/>
      <c r="AY245" s="797"/>
      <c r="AZ245" s="801"/>
      <c r="BA245" s="802"/>
      <c r="BB245" s="808"/>
      <c r="BC245" s="803"/>
      <c r="BD245" s="804"/>
      <c r="BE245" s="809"/>
      <c r="BF245" s="803"/>
      <c r="BG245" s="806"/>
      <c r="BH245" s="806"/>
      <c r="BI245" s="807"/>
    </row>
    <row r="246" spans="1:61" hidden="1" outlineLevel="1" x14ac:dyDescent="0.35">
      <c r="A246" s="781" t="s">
        <v>1143</v>
      </c>
      <c r="B246" s="768"/>
      <c r="C246" s="768"/>
      <c r="D246" s="769"/>
      <c r="E246" s="770"/>
      <c r="F246" s="725"/>
      <c r="G246" s="726"/>
      <c r="H246" s="771"/>
      <c r="I246" s="768"/>
      <c r="J246" s="769"/>
      <c r="K246" s="769"/>
      <c r="L246" s="769"/>
      <c r="M246" s="769"/>
      <c r="N246" s="772"/>
      <c r="O246" s="773"/>
      <c r="P246" s="774"/>
      <c r="Q246" s="768"/>
      <c r="R246" s="769"/>
      <c r="S246" s="775"/>
      <c r="T246" s="776"/>
      <c r="U246" s="777"/>
      <c r="V246" s="777"/>
      <c r="W246" s="777"/>
      <c r="X246" s="57"/>
      <c r="Y246" s="795"/>
      <c r="Z246" s="770"/>
      <c r="AA246" s="796"/>
      <c r="AB246" s="769"/>
      <c r="AC246" s="770"/>
      <c r="AD246" s="796"/>
      <c r="AE246" s="769"/>
      <c r="AF246" s="769"/>
      <c r="AG246" s="769"/>
      <c r="AH246" s="769"/>
      <c r="AI246" s="769"/>
      <c r="AJ246" s="775"/>
      <c r="AK246" s="797"/>
      <c r="AL246" s="798"/>
      <c r="AM246" s="706"/>
      <c r="AN246" s="706"/>
      <c r="AO246" s="799"/>
      <c r="AP246" s="706"/>
      <c r="AQ246" s="800"/>
      <c r="AR246" s="797"/>
      <c r="AS246" s="798"/>
      <c r="AT246" s="706"/>
      <c r="AU246" s="706"/>
      <c r="AV246" s="799"/>
      <c r="AW246" s="706"/>
      <c r="AX246" s="800"/>
      <c r="AY246" s="797"/>
      <c r="AZ246" s="801"/>
      <c r="BA246" s="802"/>
      <c r="BB246" s="808"/>
      <c r="BC246" s="803"/>
      <c r="BD246" s="804"/>
      <c r="BE246" s="809"/>
      <c r="BF246" s="803"/>
      <c r="BG246" s="806"/>
      <c r="BH246" s="806"/>
      <c r="BI246" s="807"/>
    </row>
    <row r="247" spans="1:61" hidden="1" outlineLevel="1" x14ac:dyDescent="0.35">
      <c r="A247" s="781" t="s">
        <v>1144</v>
      </c>
      <c r="B247" s="768"/>
      <c r="C247" s="768"/>
      <c r="D247" s="769"/>
      <c r="E247" s="770"/>
      <c r="F247" s="725"/>
      <c r="G247" s="726"/>
      <c r="H247" s="771"/>
      <c r="I247" s="768"/>
      <c r="J247" s="769"/>
      <c r="K247" s="769"/>
      <c r="L247" s="769"/>
      <c r="M247" s="769"/>
      <c r="N247" s="772"/>
      <c r="O247" s="773"/>
      <c r="P247" s="774"/>
      <c r="Q247" s="768"/>
      <c r="R247" s="769"/>
      <c r="S247" s="775"/>
      <c r="T247" s="776"/>
      <c r="U247" s="777"/>
      <c r="V247" s="777"/>
      <c r="W247" s="777"/>
      <c r="X247" s="57"/>
      <c r="Y247" s="795"/>
      <c r="Z247" s="770"/>
      <c r="AA247" s="796"/>
      <c r="AB247" s="769"/>
      <c r="AC247" s="770"/>
      <c r="AD247" s="796"/>
      <c r="AE247" s="769"/>
      <c r="AF247" s="769"/>
      <c r="AG247" s="769"/>
      <c r="AH247" s="769"/>
      <c r="AI247" s="769"/>
      <c r="AJ247" s="775"/>
      <c r="AK247" s="797"/>
      <c r="AL247" s="798"/>
      <c r="AM247" s="706"/>
      <c r="AN247" s="706"/>
      <c r="AO247" s="799"/>
      <c r="AP247" s="706"/>
      <c r="AQ247" s="800"/>
      <c r="AR247" s="797"/>
      <c r="AS247" s="798"/>
      <c r="AT247" s="706"/>
      <c r="AU247" s="706"/>
      <c r="AV247" s="799"/>
      <c r="AW247" s="706"/>
      <c r="AX247" s="800"/>
      <c r="AY247" s="797"/>
      <c r="AZ247" s="801"/>
      <c r="BA247" s="802"/>
      <c r="BB247" s="808"/>
      <c r="BC247" s="803"/>
      <c r="BD247" s="804"/>
      <c r="BE247" s="809"/>
      <c r="BF247" s="803"/>
      <c r="BG247" s="806"/>
      <c r="BH247" s="806"/>
      <c r="BI247" s="807"/>
    </row>
    <row r="248" spans="1:61" hidden="1" outlineLevel="1" x14ac:dyDescent="0.35">
      <c r="A248" s="781" t="s">
        <v>1145</v>
      </c>
      <c r="B248" s="768"/>
      <c r="C248" s="768"/>
      <c r="D248" s="769"/>
      <c r="E248" s="770"/>
      <c r="F248" s="725"/>
      <c r="G248" s="726"/>
      <c r="H248" s="771"/>
      <c r="I248" s="768"/>
      <c r="J248" s="769"/>
      <c r="K248" s="769"/>
      <c r="L248" s="769"/>
      <c r="M248" s="769"/>
      <c r="N248" s="772"/>
      <c r="O248" s="773"/>
      <c r="P248" s="774"/>
      <c r="Q248" s="768"/>
      <c r="R248" s="769"/>
      <c r="S248" s="775"/>
      <c r="T248" s="776"/>
      <c r="U248" s="777"/>
      <c r="V248" s="777"/>
      <c r="W248" s="777"/>
      <c r="X248" s="57"/>
      <c r="Y248" s="795"/>
      <c r="Z248" s="770"/>
      <c r="AA248" s="796"/>
      <c r="AB248" s="769"/>
      <c r="AC248" s="770"/>
      <c r="AD248" s="796"/>
      <c r="AE248" s="769"/>
      <c r="AF248" s="769"/>
      <c r="AG248" s="769"/>
      <c r="AH248" s="769"/>
      <c r="AI248" s="769"/>
      <c r="AJ248" s="775"/>
      <c r="AK248" s="797"/>
      <c r="AL248" s="798"/>
      <c r="AM248" s="706"/>
      <c r="AN248" s="706"/>
      <c r="AO248" s="799"/>
      <c r="AP248" s="706"/>
      <c r="AQ248" s="800"/>
      <c r="AR248" s="797"/>
      <c r="AS248" s="798"/>
      <c r="AT248" s="706"/>
      <c r="AU248" s="706"/>
      <c r="AV248" s="799"/>
      <c r="AW248" s="706"/>
      <c r="AX248" s="800"/>
      <c r="AY248" s="797"/>
      <c r="AZ248" s="801"/>
      <c r="BA248" s="802"/>
      <c r="BB248" s="808"/>
      <c r="BC248" s="803"/>
      <c r="BD248" s="804"/>
      <c r="BE248" s="809"/>
      <c r="BF248" s="803"/>
      <c r="BG248" s="806"/>
      <c r="BH248" s="806"/>
      <c r="BI248" s="807"/>
    </row>
    <row r="249" spans="1:61" hidden="1" outlineLevel="1" x14ac:dyDescent="0.35">
      <c r="A249" s="781" t="s">
        <v>1146</v>
      </c>
      <c r="B249" s="768"/>
      <c r="C249" s="768"/>
      <c r="D249" s="769"/>
      <c r="E249" s="770"/>
      <c r="F249" s="725"/>
      <c r="G249" s="726"/>
      <c r="H249" s="771"/>
      <c r="I249" s="768"/>
      <c r="J249" s="769"/>
      <c r="K249" s="769"/>
      <c r="L249" s="769"/>
      <c r="M249" s="769"/>
      <c r="N249" s="772"/>
      <c r="O249" s="773"/>
      <c r="P249" s="774"/>
      <c r="Q249" s="768"/>
      <c r="R249" s="769"/>
      <c r="S249" s="775"/>
      <c r="T249" s="776"/>
      <c r="U249" s="777"/>
      <c r="V249" s="777"/>
      <c r="W249" s="777"/>
      <c r="X249" s="57" t="str">
        <f t="shared" si="1"/>
        <v/>
      </c>
      <c r="Y249" s="795"/>
      <c r="Z249" s="770"/>
      <c r="AA249" s="796"/>
      <c r="AB249" s="769"/>
      <c r="AC249" s="770"/>
      <c r="AD249" s="796"/>
      <c r="AE249" s="769"/>
      <c r="AF249" s="769"/>
      <c r="AG249" s="769"/>
      <c r="AH249" s="769"/>
      <c r="AI249" s="769"/>
      <c r="AJ249" s="775"/>
      <c r="AK249" s="797"/>
      <c r="AL249" s="798"/>
      <c r="AM249" s="706"/>
      <c r="AN249" s="706"/>
      <c r="AO249" s="799"/>
      <c r="AP249" s="706"/>
      <c r="AQ249" s="800"/>
      <c r="AR249" s="797"/>
      <c r="AS249" s="798"/>
      <c r="AT249" s="706"/>
      <c r="AU249" s="706"/>
      <c r="AV249" s="799"/>
      <c r="AW249" s="706"/>
      <c r="AX249" s="800"/>
      <c r="AY249" s="797"/>
      <c r="AZ249" s="801"/>
      <c r="BA249" s="802"/>
      <c r="BB249" s="808"/>
      <c r="BC249" s="803"/>
      <c r="BD249" s="804"/>
      <c r="BE249" s="809"/>
      <c r="BF249" s="803"/>
      <c r="BG249" s="806"/>
      <c r="BH249" s="806"/>
      <c r="BI249" s="807"/>
    </row>
    <row r="250" spans="1:61" hidden="1" outlineLevel="1" x14ac:dyDescent="0.35">
      <c r="A250" s="781" t="s">
        <v>1147</v>
      </c>
      <c r="B250" s="768"/>
      <c r="C250" s="768"/>
      <c r="D250" s="769"/>
      <c r="E250" s="770"/>
      <c r="F250" s="725"/>
      <c r="G250" s="726"/>
      <c r="H250" s="771"/>
      <c r="I250" s="768"/>
      <c r="J250" s="769"/>
      <c r="K250" s="769"/>
      <c r="L250" s="769"/>
      <c r="M250" s="769"/>
      <c r="N250" s="772"/>
      <c r="O250" s="773"/>
      <c r="P250" s="774"/>
      <c r="Q250" s="768"/>
      <c r="R250" s="769"/>
      <c r="S250" s="775"/>
      <c r="T250" s="776"/>
      <c r="U250" s="777"/>
      <c r="V250" s="777"/>
      <c r="W250" s="777"/>
      <c r="X250" s="57" t="str">
        <f t="shared" si="1"/>
        <v/>
      </c>
      <c r="Y250" s="795"/>
      <c r="Z250" s="770"/>
      <c r="AA250" s="796"/>
      <c r="AB250" s="769"/>
      <c r="AC250" s="770"/>
      <c r="AD250" s="796"/>
      <c r="AE250" s="769"/>
      <c r="AF250" s="769"/>
      <c r="AG250" s="769"/>
      <c r="AH250" s="769"/>
      <c r="AI250" s="769"/>
      <c r="AJ250" s="775"/>
      <c r="AK250" s="797"/>
      <c r="AL250" s="798"/>
      <c r="AM250" s="706"/>
      <c r="AN250" s="706"/>
      <c r="AO250" s="799"/>
      <c r="AP250" s="706"/>
      <c r="AQ250" s="800"/>
      <c r="AR250" s="797"/>
      <c r="AS250" s="798"/>
      <c r="AT250" s="706"/>
      <c r="AU250" s="706"/>
      <c r="AV250" s="799"/>
      <c r="AW250" s="706"/>
      <c r="AX250" s="800"/>
      <c r="AY250" s="797"/>
      <c r="AZ250" s="801"/>
      <c r="BA250" s="802"/>
      <c r="BB250" s="808"/>
      <c r="BC250" s="803"/>
      <c r="BD250" s="804"/>
      <c r="BE250" s="809"/>
      <c r="BF250" s="803"/>
      <c r="BG250" s="806"/>
      <c r="BH250" s="806"/>
      <c r="BI250" s="807"/>
    </row>
    <row r="251" spans="1:61" hidden="1" outlineLevel="1" x14ac:dyDescent="0.35">
      <c r="A251" s="781" t="s">
        <v>1148</v>
      </c>
      <c r="B251" s="768"/>
      <c r="C251" s="768"/>
      <c r="D251" s="769"/>
      <c r="E251" s="770"/>
      <c r="F251" s="725"/>
      <c r="G251" s="726"/>
      <c r="H251" s="771"/>
      <c r="I251" s="768"/>
      <c r="J251" s="769"/>
      <c r="K251" s="769"/>
      <c r="L251" s="769"/>
      <c r="M251" s="769"/>
      <c r="N251" s="772"/>
      <c r="O251" s="773"/>
      <c r="P251" s="774"/>
      <c r="Q251" s="768"/>
      <c r="R251" s="769"/>
      <c r="S251" s="775"/>
      <c r="T251" s="776"/>
      <c r="U251" s="777"/>
      <c r="V251" s="777"/>
      <c r="W251" s="777"/>
      <c r="X251" s="57" t="str">
        <f t="shared" si="1"/>
        <v/>
      </c>
      <c r="Y251" s="795"/>
      <c r="Z251" s="770"/>
      <c r="AA251" s="796"/>
      <c r="AB251" s="769"/>
      <c r="AC251" s="770"/>
      <c r="AD251" s="796"/>
      <c r="AE251" s="769"/>
      <c r="AF251" s="769"/>
      <c r="AG251" s="769"/>
      <c r="AH251" s="769"/>
      <c r="AI251" s="769"/>
      <c r="AJ251" s="775"/>
      <c r="AK251" s="797"/>
      <c r="AL251" s="798"/>
      <c r="AM251" s="706"/>
      <c r="AN251" s="706"/>
      <c r="AO251" s="799"/>
      <c r="AP251" s="706"/>
      <c r="AQ251" s="800"/>
      <c r="AR251" s="797"/>
      <c r="AS251" s="798"/>
      <c r="AT251" s="706"/>
      <c r="AU251" s="706"/>
      <c r="AV251" s="799"/>
      <c r="AW251" s="706"/>
      <c r="AX251" s="800"/>
      <c r="AY251" s="797"/>
      <c r="AZ251" s="801"/>
      <c r="BA251" s="802"/>
      <c r="BB251" s="808"/>
      <c r="BC251" s="803"/>
      <c r="BD251" s="804"/>
      <c r="BE251" s="809"/>
      <c r="BF251" s="803"/>
      <c r="BG251" s="806"/>
      <c r="BH251" s="806"/>
      <c r="BI251" s="807"/>
    </row>
    <row r="252" spans="1:61" hidden="1" outlineLevel="1" x14ac:dyDescent="0.35">
      <c r="A252" s="781" t="s">
        <v>1149</v>
      </c>
      <c r="B252" s="768"/>
      <c r="C252" s="768"/>
      <c r="D252" s="769"/>
      <c r="E252" s="770"/>
      <c r="F252" s="725"/>
      <c r="G252" s="726"/>
      <c r="H252" s="771"/>
      <c r="I252" s="768"/>
      <c r="J252" s="769"/>
      <c r="K252" s="769"/>
      <c r="L252" s="769"/>
      <c r="M252" s="769"/>
      <c r="N252" s="772"/>
      <c r="O252" s="773"/>
      <c r="P252" s="774"/>
      <c r="Q252" s="768"/>
      <c r="R252" s="769"/>
      <c r="S252" s="775"/>
      <c r="T252" s="776"/>
      <c r="U252" s="777"/>
      <c r="V252" s="777"/>
      <c r="W252" s="777"/>
      <c r="X252" s="57" t="str">
        <f t="shared" si="1"/>
        <v/>
      </c>
      <c r="Y252" s="795"/>
      <c r="Z252" s="770"/>
      <c r="AA252" s="796"/>
      <c r="AB252" s="769"/>
      <c r="AC252" s="770"/>
      <c r="AD252" s="796"/>
      <c r="AE252" s="769"/>
      <c r="AF252" s="769"/>
      <c r="AG252" s="769"/>
      <c r="AH252" s="769"/>
      <c r="AI252" s="769"/>
      <c r="AJ252" s="775"/>
      <c r="AK252" s="797"/>
      <c r="AL252" s="798"/>
      <c r="AM252" s="706"/>
      <c r="AN252" s="706"/>
      <c r="AO252" s="799"/>
      <c r="AP252" s="706"/>
      <c r="AQ252" s="800"/>
      <c r="AR252" s="797"/>
      <c r="AS252" s="798"/>
      <c r="AT252" s="706"/>
      <c r="AU252" s="706"/>
      <c r="AV252" s="799"/>
      <c r="AW252" s="706"/>
      <c r="AX252" s="800"/>
      <c r="AY252" s="797"/>
      <c r="AZ252" s="801"/>
      <c r="BA252" s="802"/>
      <c r="BB252" s="808"/>
      <c r="BC252" s="803"/>
      <c r="BD252" s="804"/>
      <c r="BE252" s="809"/>
      <c r="BF252" s="803"/>
      <c r="BG252" s="806"/>
      <c r="BH252" s="806"/>
      <c r="BI252" s="807"/>
    </row>
    <row r="253" spans="1:61" hidden="1" outlineLevel="1" x14ac:dyDescent="0.35">
      <c r="A253" s="781" t="s">
        <v>1150</v>
      </c>
      <c r="B253" s="768"/>
      <c r="C253" s="768"/>
      <c r="D253" s="769"/>
      <c r="E253" s="770"/>
      <c r="F253" s="725"/>
      <c r="G253" s="726"/>
      <c r="H253" s="771"/>
      <c r="I253" s="768"/>
      <c r="J253" s="769"/>
      <c r="K253" s="769"/>
      <c r="L253" s="769"/>
      <c r="M253" s="769"/>
      <c r="N253" s="772"/>
      <c r="O253" s="773"/>
      <c r="P253" s="774"/>
      <c r="Q253" s="768"/>
      <c r="R253" s="769"/>
      <c r="S253" s="775"/>
      <c r="T253" s="776"/>
      <c r="U253" s="777"/>
      <c r="V253" s="777"/>
      <c r="W253" s="777"/>
      <c r="X253" s="57" t="str">
        <f t="shared" si="1"/>
        <v/>
      </c>
      <c r="Y253" s="795"/>
      <c r="Z253" s="770"/>
      <c r="AA253" s="796"/>
      <c r="AB253" s="769"/>
      <c r="AC253" s="770"/>
      <c r="AD253" s="796"/>
      <c r="AE253" s="769"/>
      <c r="AF253" s="769"/>
      <c r="AG253" s="769"/>
      <c r="AH253" s="769"/>
      <c r="AI253" s="769"/>
      <c r="AJ253" s="775"/>
      <c r="AK253" s="797"/>
      <c r="AL253" s="798"/>
      <c r="AM253" s="706"/>
      <c r="AN253" s="706"/>
      <c r="AO253" s="799"/>
      <c r="AP253" s="706"/>
      <c r="AQ253" s="800"/>
      <c r="AR253" s="797"/>
      <c r="AS253" s="798"/>
      <c r="AT253" s="706"/>
      <c r="AU253" s="706"/>
      <c r="AV253" s="799"/>
      <c r="AW253" s="706"/>
      <c r="AX253" s="800"/>
      <c r="AY253" s="797"/>
      <c r="AZ253" s="801"/>
      <c r="BA253" s="802"/>
      <c r="BB253" s="808"/>
      <c r="BC253" s="803"/>
      <c r="BD253" s="804"/>
      <c r="BE253" s="809"/>
      <c r="BF253" s="803"/>
      <c r="BG253" s="806"/>
      <c r="BH253" s="806"/>
      <c r="BI253" s="807"/>
    </row>
    <row r="254" spans="1:61" hidden="1" outlineLevel="1" x14ac:dyDescent="0.35">
      <c r="A254" s="781" t="s">
        <v>1151</v>
      </c>
      <c r="B254" s="768"/>
      <c r="C254" s="768"/>
      <c r="D254" s="769"/>
      <c r="E254" s="770"/>
      <c r="F254" s="725"/>
      <c r="G254" s="726"/>
      <c r="H254" s="771"/>
      <c r="I254" s="768"/>
      <c r="J254" s="769"/>
      <c r="K254" s="769"/>
      <c r="L254" s="769"/>
      <c r="M254" s="769"/>
      <c r="N254" s="772"/>
      <c r="O254" s="773"/>
      <c r="P254" s="774"/>
      <c r="Q254" s="768"/>
      <c r="R254" s="769"/>
      <c r="S254" s="775"/>
      <c r="T254" s="776"/>
      <c r="U254" s="777"/>
      <c r="V254" s="777"/>
      <c r="W254" s="777"/>
      <c r="X254" s="57" t="str">
        <f t="shared" si="1"/>
        <v/>
      </c>
      <c r="Y254" s="795"/>
      <c r="Z254" s="770"/>
      <c r="AA254" s="796"/>
      <c r="AB254" s="769"/>
      <c r="AC254" s="770"/>
      <c r="AD254" s="796"/>
      <c r="AE254" s="769"/>
      <c r="AF254" s="769"/>
      <c r="AG254" s="769"/>
      <c r="AH254" s="769"/>
      <c r="AI254" s="769"/>
      <c r="AJ254" s="775"/>
      <c r="AK254" s="797"/>
      <c r="AL254" s="798"/>
      <c r="AM254" s="706"/>
      <c r="AN254" s="706"/>
      <c r="AO254" s="799"/>
      <c r="AP254" s="706"/>
      <c r="AQ254" s="800"/>
      <c r="AR254" s="797"/>
      <c r="AS254" s="798"/>
      <c r="AT254" s="706"/>
      <c r="AU254" s="706"/>
      <c r="AV254" s="799"/>
      <c r="AW254" s="706"/>
      <c r="AX254" s="800"/>
      <c r="AY254" s="797"/>
      <c r="AZ254" s="801"/>
      <c r="BA254" s="802"/>
      <c r="BB254" s="808"/>
      <c r="BC254" s="803"/>
      <c r="BD254" s="804"/>
      <c r="BE254" s="809"/>
      <c r="BF254" s="803"/>
      <c r="BG254" s="806"/>
      <c r="BH254" s="806"/>
      <c r="BI254" s="807"/>
    </row>
    <row r="255" spans="1:61" hidden="1" outlineLevel="1" x14ac:dyDescent="0.35">
      <c r="A255" s="781" t="s">
        <v>1152</v>
      </c>
      <c r="B255" s="768"/>
      <c r="C255" s="768"/>
      <c r="D255" s="769"/>
      <c r="E255" s="770"/>
      <c r="F255" s="725"/>
      <c r="G255" s="726"/>
      <c r="H255" s="771"/>
      <c r="I255" s="768"/>
      <c r="J255" s="769"/>
      <c r="K255" s="769"/>
      <c r="L255" s="769"/>
      <c r="M255" s="769"/>
      <c r="N255" s="772"/>
      <c r="O255" s="773"/>
      <c r="P255" s="774"/>
      <c r="Q255" s="768"/>
      <c r="R255" s="769"/>
      <c r="S255" s="775"/>
      <c r="T255" s="776"/>
      <c r="U255" s="777"/>
      <c r="V255" s="777"/>
      <c r="W255" s="777"/>
      <c r="X255" s="57" t="str">
        <f t="shared" si="1"/>
        <v/>
      </c>
      <c r="Y255" s="795"/>
      <c r="Z255" s="770"/>
      <c r="AA255" s="796"/>
      <c r="AB255" s="769"/>
      <c r="AC255" s="770"/>
      <c r="AD255" s="796"/>
      <c r="AE255" s="769"/>
      <c r="AF255" s="769"/>
      <c r="AG255" s="769"/>
      <c r="AH255" s="769"/>
      <c r="AI255" s="769"/>
      <c r="AJ255" s="775"/>
      <c r="AK255" s="797"/>
      <c r="AL255" s="798"/>
      <c r="AM255" s="706"/>
      <c r="AN255" s="706"/>
      <c r="AO255" s="799"/>
      <c r="AP255" s="706"/>
      <c r="AQ255" s="800"/>
      <c r="AR255" s="797"/>
      <c r="AS255" s="798"/>
      <c r="AT255" s="706"/>
      <c r="AU255" s="706"/>
      <c r="AV255" s="799"/>
      <c r="AW255" s="706"/>
      <c r="AX255" s="800"/>
      <c r="AY255" s="797"/>
      <c r="AZ255" s="801"/>
      <c r="BA255" s="802"/>
      <c r="BB255" s="808"/>
      <c r="BC255" s="803"/>
      <c r="BD255" s="804"/>
      <c r="BE255" s="809"/>
      <c r="BF255" s="803"/>
      <c r="BG255" s="806"/>
      <c r="BH255" s="806"/>
      <c r="BI255" s="807"/>
    </row>
    <row r="256" spans="1:61" hidden="1" outlineLevel="1" x14ac:dyDescent="0.35">
      <c r="A256" s="781" t="s">
        <v>1153</v>
      </c>
      <c r="B256" s="768"/>
      <c r="C256" s="768"/>
      <c r="D256" s="769"/>
      <c r="E256" s="770"/>
      <c r="F256" s="725"/>
      <c r="G256" s="726"/>
      <c r="H256" s="771"/>
      <c r="I256" s="768"/>
      <c r="J256" s="769"/>
      <c r="K256" s="769"/>
      <c r="L256" s="769"/>
      <c r="M256" s="769"/>
      <c r="N256" s="772"/>
      <c r="O256" s="773"/>
      <c r="P256" s="774"/>
      <c r="Q256" s="768"/>
      <c r="R256" s="769"/>
      <c r="S256" s="775"/>
      <c r="T256" s="776"/>
      <c r="U256" s="777"/>
      <c r="V256" s="777"/>
      <c r="W256" s="777"/>
      <c r="X256" s="57" t="str">
        <f t="shared" si="1"/>
        <v/>
      </c>
      <c r="Y256" s="795"/>
      <c r="Z256" s="770"/>
      <c r="AA256" s="796"/>
      <c r="AB256" s="769"/>
      <c r="AC256" s="770"/>
      <c r="AD256" s="796"/>
      <c r="AE256" s="769"/>
      <c r="AF256" s="769"/>
      <c r="AG256" s="769"/>
      <c r="AH256" s="769"/>
      <c r="AI256" s="769"/>
      <c r="AJ256" s="775"/>
      <c r="AK256" s="797"/>
      <c r="AL256" s="798"/>
      <c r="AM256" s="706"/>
      <c r="AN256" s="706"/>
      <c r="AO256" s="799"/>
      <c r="AP256" s="706"/>
      <c r="AQ256" s="800"/>
      <c r="AR256" s="797"/>
      <c r="AS256" s="798"/>
      <c r="AT256" s="706"/>
      <c r="AU256" s="706"/>
      <c r="AV256" s="799"/>
      <c r="AW256" s="706"/>
      <c r="AX256" s="800"/>
      <c r="AY256" s="797"/>
      <c r="AZ256" s="801"/>
      <c r="BA256" s="802"/>
      <c r="BB256" s="808"/>
      <c r="BC256" s="803"/>
      <c r="BD256" s="804"/>
      <c r="BE256" s="809"/>
      <c r="BF256" s="803"/>
      <c r="BG256" s="806"/>
      <c r="BH256" s="806"/>
      <c r="BI256" s="807"/>
    </row>
    <row r="257" spans="1:61" hidden="1" outlineLevel="1" x14ac:dyDescent="0.35">
      <c r="A257" s="781" t="s">
        <v>1154</v>
      </c>
      <c r="B257" s="768"/>
      <c r="C257" s="768"/>
      <c r="D257" s="769"/>
      <c r="E257" s="770"/>
      <c r="F257" s="725"/>
      <c r="G257" s="726"/>
      <c r="H257" s="771"/>
      <c r="I257" s="768"/>
      <c r="J257" s="769"/>
      <c r="K257" s="769"/>
      <c r="L257" s="769"/>
      <c r="M257" s="769"/>
      <c r="N257" s="772"/>
      <c r="O257" s="773"/>
      <c r="P257" s="774"/>
      <c r="Q257" s="768"/>
      <c r="R257" s="769"/>
      <c r="S257" s="775"/>
      <c r="T257" s="776"/>
      <c r="U257" s="777"/>
      <c r="V257" s="777"/>
      <c r="W257" s="777"/>
      <c r="X257" s="57" t="str">
        <f t="shared" si="1"/>
        <v/>
      </c>
      <c r="Y257" s="795"/>
      <c r="Z257" s="770"/>
      <c r="AA257" s="796"/>
      <c r="AB257" s="769"/>
      <c r="AC257" s="770"/>
      <c r="AD257" s="796"/>
      <c r="AE257" s="769"/>
      <c r="AF257" s="769"/>
      <c r="AG257" s="769"/>
      <c r="AH257" s="769"/>
      <c r="AI257" s="769"/>
      <c r="AJ257" s="775"/>
      <c r="AK257" s="797"/>
      <c r="AL257" s="798"/>
      <c r="AM257" s="706"/>
      <c r="AN257" s="706"/>
      <c r="AO257" s="799"/>
      <c r="AP257" s="706"/>
      <c r="AQ257" s="800"/>
      <c r="AR257" s="797"/>
      <c r="AS257" s="798"/>
      <c r="AT257" s="706"/>
      <c r="AU257" s="706"/>
      <c r="AV257" s="799"/>
      <c r="AW257" s="706"/>
      <c r="AX257" s="800"/>
      <c r="AY257" s="797"/>
      <c r="AZ257" s="801"/>
      <c r="BA257" s="802"/>
      <c r="BB257" s="808"/>
      <c r="BC257" s="803"/>
      <c r="BD257" s="804"/>
      <c r="BE257" s="809"/>
      <c r="BF257" s="803"/>
      <c r="BG257" s="806"/>
      <c r="BH257" s="806"/>
      <c r="BI257" s="807"/>
    </row>
    <row r="258" spans="1:61" hidden="1" outlineLevel="1" x14ac:dyDescent="0.35">
      <c r="A258" s="781" t="s">
        <v>1155</v>
      </c>
      <c r="B258" s="768"/>
      <c r="C258" s="768"/>
      <c r="D258" s="769"/>
      <c r="E258" s="770"/>
      <c r="F258" s="725"/>
      <c r="G258" s="726"/>
      <c r="H258" s="771"/>
      <c r="I258" s="768"/>
      <c r="J258" s="769"/>
      <c r="K258" s="769"/>
      <c r="L258" s="769"/>
      <c r="M258" s="769"/>
      <c r="N258" s="772"/>
      <c r="O258" s="773"/>
      <c r="P258" s="774"/>
      <c r="Q258" s="768"/>
      <c r="R258" s="769"/>
      <c r="S258" s="775"/>
      <c r="T258" s="776"/>
      <c r="U258" s="777"/>
      <c r="V258" s="777"/>
      <c r="W258" s="777"/>
      <c r="X258" s="57" t="str">
        <f t="shared" si="1"/>
        <v/>
      </c>
      <c r="Y258" s="795"/>
      <c r="Z258" s="770"/>
      <c r="AA258" s="796"/>
      <c r="AB258" s="769"/>
      <c r="AC258" s="770"/>
      <c r="AD258" s="796"/>
      <c r="AE258" s="769"/>
      <c r="AF258" s="769"/>
      <c r="AG258" s="769"/>
      <c r="AH258" s="769"/>
      <c r="AI258" s="769"/>
      <c r="AJ258" s="775"/>
      <c r="AK258" s="797"/>
      <c r="AL258" s="798"/>
      <c r="AM258" s="706"/>
      <c r="AN258" s="706"/>
      <c r="AO258" s="799"/>
      <c r="AP258" s="706"/>
      <c r="AQ258" s="800"/>
      <c r="AR258" s="797"/>
      <c r="AS258" s="798"/>
      <c r="AT258" s="706"/>
      <c r="AU258" s="706"/>
      <c r="AV258" s="799"/>
      <c r="AW258" s="706"/>
      <c r="AX258" s="800"/>
      <c r="AY258" s="797"/>
      <c r="AZ258" s="801"/>
      <c r="BA258" s="802"/>
      <c r="BB258" s="808"/>
      <c r="BC258" s="803"/>
      <c r="BD258" s="804"/>
      <c r="BE258" s="809"/>
      <c r="BF258" s="803"/>
      <c r="BG258" s="806"/>
      <c r="BH258" s="806"/>
      <c r="BI258" s="807"/>
    </row>
    <row r="259" spans="1:61" hidden="1" outlineLevel="1" x14ac:dyDescent="0.35">
      <c r="A259" s="781" t="s">
        <v>1156</v>
      </c>
      <c r="B259" s="768"/>
      <c r="C259" s="768"/>
      <c r="D259" s="769"/>
      <c r="E259" s="770"/>
      <c r="F259" s="725"/>
      <c r="G259" s="726"/>
      <c r="H259" s="771"/>
      <c r="I259" s="768"/>
      <c r="J259" s="769"/>
      <c r="K259" s="769"/>
      <c r="L259" s="769"/>
      <c r="M259" s="769"/>
      <c r="N259" s="772"/>
      <c r="O259" s="773"/>
      <c r="P259" s="774"/>
      <c r="Q259" s="768"/>
      <c r="R259" s="769"/>
      <c r="S259" s="775"/>
      <c r="T259" s="776"/>
      <c r="U259" s="777"/>
      <c r="V259" s="777"/>
      <c r="W259" s="777"/>
      <c r="X259" s="57" t="str">
        <f t="shared" si="1"/>
        <v/>
      </c>
      <c r="Y259" s="795"/>
      <c r="Z259" s="770"/>
      <c r="AA259" s="796"/>
      <c r="AB259" s="769"/>
      <c r="AC259" s="770"/>
      <c r="AD259" s="796"/>
      <c r="AE259" s="769"/>
      <c r="AF259" s="769"/>
      <c r="AG259" s="769"/>
      <c r="AH259" s="769"/>
      <c r="AI259" s="769"/>
      <c r="AJ259" s="775"/>
      <c r="AK259" s="797"/>
      <c r="AL259" s="798"/>
      <c r="AM259" s="706"/>
      <c r="AN259" s="706"/>
      <c r="AO259" s="799"/>
      <c r="AP259" s="706"/>
      <c r="AQ259" s="800"/>
      <c r="AR259" s="797"/>
      <c r="AS259" s="798"/>
      <c r="AT259" s="706"/>
      <c r="AU259" s="706"/>
      <c r="AV259" s="799"/>
      <c r="AW259" s="706"/>
      <c r="AX259" s="800"/>
      <c r="AY259" s="797"/>
      <c r="AZ259" s="801"/>
      <c r="BA259" s="802"/>
      <c r="BB259" s="808"/>
      <c r="BC259" s="803"/>
      <c r="BD259" s="804"/>
      <c r="BE259" s="809"/>
      <c r="BF259" s="803"/>
      <c r="BG259" s="806"/>
      <c r="BH259" s="806"/>
      <c r="BI259" s="807"/>
    </row>
    <row r="260" spans="1:61" hidden="1" outlineLevel="1" x14ac:dyDescent="0.35">
      <c r="A260" s="781" t="s">
        <v>1157</v>
      </c>
      <c r="B260" s="768"/>
      <c r="C260" s="768"/>
      <c r="D260" s="769"/>
      <c r="E260" s="770"/>
      <c r="F260" s="725"/>
      <c r="G260" s="726"/>
      <c r="H260" s="771"/>
      <c r="I260" s="768"/>
      <c r="J260" s="769"/>
      <c r="K260" s="769"/>
      <c r="L260" s="769"/>
      <c r="M260" s="769"/>
      <c r="N260" s="772"/>
      <c r="O260" s="773"/>
      <c r="P260" s="774"/>
      <c r="Q260" s="768"/>
      <c r="R260" s="769"/>
      <c r="S260" s="775"/>
      <c r="T260" s="776"/>
      <c r="U260" s="1013"/>
      <c r="V260" s="777"/>
      <c r="W260" s="777"/>
      <c r="X260" s="57" t="str">
        <f t="shared" si="1"/>
        <v/>
      </c>
      <c r="Y260" s="795"/>
      <c r="Z260" s="770"/>
      <c r="AA260" s="796"/>
      <c r="AB260" s="769"/>
      <c r="AC260" s="770"/>
      <c r="AD260" s="796"/>
      <c r="AE260" s="769"/>
      <c r="AF260" s="769"/>
      <c r="AG260" s="769"/>
      <c r="AH260" s="769"/>
      <c r="AI260" s="769"/>
      <c r="AJ260" s="775"/>
      <c r="AK260" s="797"/>
      <c r="AL260" s="798"/>
      <c r="AM260" s="706"/>
      <c r="AN260" s="706"/>
      <c r="AO260" s="799"/>
      <c r="AP260" s="706"/>
      <c r="AQ260" s="800"/>
      <c r="AR260" s="797"/>
      <c r="AS260" s="798"/>
      <c r="AT260" s="706"/>
      <c r="AU260" s="706"/>
      <c r="AV260" s="799"/>
      <c r="AW260" s="706"/>
      <c r="AX260" s="800"/>
      <c r="AY260" s="797"/>
      <c r="AZ260" s="801"/>
      <c r="BA260" s="802"/>
      <c r="BB260" s="808"/>
      <c r="BC260" s="803"/>
      <c r="BD260" s="804"/>
      <c r="BE260" s="809"/>
      <c r="BF260" s="803"/>
      <c r="BG260" s="806"/>
      <c r="BH260" s="806"/>
      <c r="BI260" s="807"/>
    </row>
    <row r="261" spans="1:61" hidden="1" outlineLevel="1" x14ac:dyDescent="0.35">
      <c r="A261" s="781" t="s">
        <v>1158</v>
      </c>
      <c r="B261" s="768"/>
      <c r="C261" s="768"/>
      <c r="D261" s="769"/>
      <c r="E261" s="770"/>
      <c r="F261" s="725"/>
      <c r="G261" s="726"/>
      <c r="H261" s="771"/>
      <c r="I261" s="768"/>
      <c r="J261" s="769"/>
      <c r="K261" s="769"/>
      <c r="L261" s="769"/>
      <c r="M261" s="769"/>
      <c r="N261" s="772"/>
      <c r="O261" s="773"/>
      <c r="P261" s="774"/>
      <c r="Q261" s="768"/>
      <c r="R261" s="1008"/>
      <c r="S261" s="775"/>
      <c r="T261" s="1019"/>
      <c r="U261" s="1013"/>
      <c r="V261" s="1020"/>
      <c r="W261" s="777"/>
      <c r="X261" s="57" t="str">
        <f t="shared" si="1"/>
        <v/>
      </c>
      <c r="Y261" s="795"/>
      <c r="Z261" s="770"/>
      <c r="AA261" s="796"/>
      <c r="AB261" s="769"/>
      <c r="AC261" s="770"/>
      <c r="AD261" s="796"/>
      <c r="AE261" s="769"/>
      <c r="AF261" s="769"/>
      <c r="AG261" s="769"/>
      <c r="AH261" s="769"/>
      <c r="AI261" s="769"/>
      <c r="AJ261" s="775"/>
      <c r="AK261" s="797"/>
      <c r="AL261" s="798"/>
      <c r="AM261" s="706"/>
      <c r="AN261" s="706"/>
      <c r="AO261" s="799"/>
      <c r="AP261" s="706"/>
      <c r="AQ261" s="800"/>
      <c r="AR261" s="797"/>
      <c r="AS261" s="798"/>
      <c r="AT261" s="706"/>
      <c r="AU261" s="706"/>
      <c r="AV261" s="799"/>
      <c r="AW261" s="706"/>
      <c r="AX261" s="800"/>
      <c r="AY261" s="797"/>
      <c r="AZ261" s="801"/>
      <c r="BA261" s="802"/>
      <c r="BB261" s="808"/>
      <c r="BC261" s="803"/>
      <c r="BD261" s="804"/>
      <c r="BE261" s="809"/>
      <c r="BF261" s="803"/>
      <c r="BG261" s="806"/>
      <c r="BH261" s="806"/>
      <c r="BI261" s="807"/>
    </row>
    <row r="262" spans="1:61" hidden="1" outlineLevel="1" x14ac:dyDescent="0.35">
      <c r="A262" s="781" t="s">
        <v>1159</v>
      </c>
      <c r="B262" s="768"/>
      <c r="C262" s="768"/>
      <c r="D262" s="768"/>
      <c r="E262" s="768"/>
      <c r="F262" s="725"/>
      <c r="G262" s="726"/>
      <c r="H262" s="726"/>
      <c r="I262" s="726"/>
      <c r="J262" s="726"/>
      <c r="K262" s="726"/>
      <c r="L262" s="726"/>
      <c r="M262" s="726"/>
      <c r="N262" s="772"/>
      <c r="O262" s="768"/>
      <c r="P262" s="774"/>
      <c r="Q262" s="1006"/>
      <c r="R262" s="769"/>
      <c r="S262" s="1007"/>
      <c r="T262" s="1019"/>
      <c r="U262" s="777"/>
      <c r="V262" s="1020"/>
      <c r="W262" s="777"/>
      <c r="X262" s="57" t="str">
        <f t="shared" si="1"/>
        <v/>
      </c>
      <c r="Y262" s="795"/>
      <c r="Z262" s="770"/>
      <c r="AA262" s="796"/>
      <c r="AB262" s="769"/>
      <c r="AC262" s="770"/>
      <c r="AD262" s="796"/>
      <c r="AE262" s="769"/>
      <c r="AF262" s="769"/>
      <c r="AG262" s="769"/>
      <c r="AH262" s="769"/>
      <c r="AI262" s="769"/>
      <c r="AJ262" s="775"/>
      <c r="AK262" s="797"/>
      <c r="AL262" s="798"/>
      <c r="AM262" s="706"/>
      <c r="AN262" s="706"/>
      <c r="AO262" s="799"/>
      <c r="AP262" s="706"/>
      <c r="AQ262" s="800"/>
      <c r="AR262" s="797"/>
      <c r="AS262" s="798"/>
      <c r="AT262" s="706"/>
      <c r="AU262" s="706"/>
      <c r="AV262" s="799"/>
      <c r="AW262" s="706"/>
      <c r="AX262" s="800"/>
      <c r="AY262" s="797"/>
      <c r="AZ262" s="801"/>
      <c r="BA262" s="1023"/>
      <c r="BB262" s="1024"/>
      <c r="BC262" s="1021"/>
      <c r="BD262" s="1030"/>
      <c r="BE262" s="1022"/>
      <c r="BF262" s="1014"/>
      <c r="BG262" s="1036"/>
      <c r="BH262" s="1036"/>
      <c r="BI262" s="807"/>
    </row>
    <row r="263" spans="1:61" hidden="1" outlineLevel="1" x14ac:dyDescent="0.35">
      <c r="A263" s="781" t="s">
        <v>1160</v>
      </c>
      <c r="B263" s="768"/>
      <c r="C263" s="768"/>
      <c r="D263" s="769"/>
      <c r="E263" s="770"/>
      <c r="F263" s="725"/>
      <c r="G263" s="726"/>
      <c r="H263" s="771"/>
      <c r="I263" s="768"/>
      <c r="J263" s="769"/>
      <c r="K263" s="769"/>
      <c r="L263" s="769"/>
      <c r="M263" s="769"/>
      <c r="N263" s="772"/>
      <c r="O263" s="773"/>
      <c r="P263" s="774"/>
      <c r="Q263" s="1006"/>
      <c r="R263" s="769"/>
      <c r="S263" s="1018"/>
      <c r="T263" s="766"/>
      <c r="U263" s="767"/>
      <c r="V263" s="767"/>
      <c r="W263" s="767"/>
      <c r="X263" s="195" t="str">
        <f t="shared" ref="X263:X294" si="2">IF(V263="", "", V263*W263)</f>
        <v/>
      </c>
      <c r="Y263" s="782"/>
      <c r="Z263" s="760"/>
      <c r="AA263" s="783"/>
      <c r="AB263" s="759"/>
      <c r="AC263" s="760"/>
      <c r="AD263" s="783"/>
      <c r="AE263" s="759"/>
      <c r="AF263" s="759"/>
      <c r="AG263" s="759"/>
      <c r="AH263" s="759"/>
      <c r="AI263" s="759"/>
      <c r="AJ263" s="765"/>
      <c r="AK263" s="784"/>
      <c r="AL263" s="785"/>
      <c r="AM263" s="705"/>
      <c r="AN263" s="705"/>
      <c r="AO263" s="786"/>
      <c r="AP263" s="705"/>
      <c r="AQ263" s="787"/>
      <c r="AR263" s="784"/>
      <c r="AS263" s="785"/>
      <c r="AT263" s="705"/>
      <c r="AU263" s="705"/>
      <c r="AV263" s="786"/>
      <c r="AW263" s="705"/>
      <c r="AX263" s="787"/>
      <c r="AY263" s="784"/>
      <c r="AZ263" s="1027"/>
      <c r="BA263" s="797"/>
      <c r="BB263" s="806"/>
      <c r="BC263" s="805"/>
      <c r="BD263" s="1032"/>
      <c r="BE263" s="805"/>
      <c r="BF263" s="806"/>
      <c r="BG263" s="806"/>
      <c r="BH263" s="806"/>
      <c r="BI263" s="1034"/>
    </row>
    <row r="264" spans="1:61" hidden="1" outlineLevel="1" x14ac:dyDescent="0.35">
      <c r="A264" s="781" t="s">
        <v>1161</v>
      </c>
      <c r="B264" s="768"/>
      <c r="C264" s="768"/>
      <c r="D264" s="769"/>
      <c r="E264" s="770"/>
      <c r="F264" s="725"/>
      <c r="G264" s="726"/>
      <c r="H264" s="771"/>
      <c r="I264" s="768"/>
      <c r="J264" s="769"/>
      <c r="K264" s="769"/>
      <c r="L264" s="769"/>
      <c r="M264" s="769"/>
      <c r="N264" s="772"/>
      <c r="O264" s="773"/>
      <c r="P264" s="774"/>
      <c r="Q264" s="768"/>
      <c r="R264" s="759"/>
      <c r="S264" s="775"/>
      <c r="T264" s="776"/>
      <c r="U264" s="777"/>
      <c r="V264" s="777"/>
      <c r="W264" s="777"/>
      <c r="X264" s="57" t="str">
        <f t="shared" si="2"/>
        <v/>
      </c>
      <c r="Y264" s="795"/>
      <c r="Z264" s="770"/>
      <c r="AA264" s="796"/>
      <c r="AB264" s="769"/>
      <c r="AC264" s="770"/>
      <c r="AD264" s="796"/>
      <c r="AE264" s="769"/>
      <c r="AF264" s="769"/>
      <c r="AG264" s="769"/>
      <c r="AH264" s="769"/>
      <c r="AI264" s="769"/>
      <c r="AJ264" s="775"/>
      <c r="AK264" s="797"/>
      <c r="AL264" s="798"/>
      <c r="AM264" s="706"/>
      <c r="AN264" s="706"/>
      <c r="AO264" s="799"/>
      <c r="AP264" s="706"/>
      <c r="AQ264" s="800"/>
      <c r="AR264" s="797"/>
      <c r="AS264" s="798"/>
      <c r="AT264" s="706"/>
      <c r="AU264" s="706"/>
      <c r="AV264" s="799"/>
      <c r="AW264" s="706"/>
      <c r="AX264" s="800"/>
      <c r="AY264" s="797"/>
      <c r="AZ264" s="1028"/>
      <c r="BA264" s="797"/>
      <c r="BB264" s="806"/>
      <c r="BC264" s="809"/>
      <c r="BD264" s="1032"/>
      <c r="BE264" s="809"/>
      <c r="BF264" s="806"/>
      <c r="BG264" s="806"/>
      <c r="BH264" s="806"/>
      <c r="BI264" s="1035"/>
    </row>
    <row r="265" spans="1:61" hidden="1" outlineLevel="1" x14ac:dyDescent="0.35">
      <c r="A265" s="781" t="s">
        <v>1162</v>
      </c>
      <c r="B265" s="768"/>
      <c r="C265" s="768"/>
      <c r="D265" s="769"/>
      <c r="E265" s="770"/>
      <c r="F265" s="725"/>
      <c r="G265" s="726"/>
      <c r="H265" s="771"/>
      <c r="I265" s="768"/>
      <c r="J265" s="769"/>
      <c r="K265" s="769"/>
      <c r="L265" s="769"/>
      <c r="M265" s="769"/>
      <c r="N265" s="772"/>
      <c r="O265" s="773"/>
      <c r="P265" s="774"/>
      <c r="Q265" s="768"/>
      <c r="R265" s="769"/>
      <c r="S265" s="775"/>
      <c r="T265" s="776"/>
      <c r="U265" s="777"/>
      <c r="V265" s="777"/>
      <c r="W265" s="777"/>
      <c r="X265" s="57" t="str">
        <f t="shared" si="2"/>
        <v/>
      </c>
      <c r="Y265" s="795"/>
      <c r="Z265" s="770"/>
      <c r="AA265" s="796"/>
      <c r="AB265" s="769"/>
      <c r="AC265" s="770"/>
      <c r="AD265" s="796"/>
      <c r="AE265" s="769"/>
      <c r="AF265" s="769"/>
      <c r="AG265" s="769"/>
      <c r="AH265" s="769"/>
      <c r="AI265" s="769"/>
      <c r="AJ265" s="775"/>
      <c r="AK265" s="797"/>
      <c r="AL265" s="798"/>
      <c r="AM265" s="706"/>
      <c r="AN265" s="706"/>
      <c r="AO265" s="799"/>
      <c r="AP265" s="706"/>
      <c r="AQ265" s="800"/>
      <c r="AR265" s="797"/>
      <c r="AS265" s="798"/>
      <c r="AT265" s="706"/>
      <c r="AU265" s="706"/>
      <c r="AV265" s="799"/>
      <c r="AW265" s="706"/>
      <c r="AX265" s="800"/>
      <c r="AY265" s="797"/>
      <c r="AZ265" s="1028"/>
      <c r="BA265" s="797"/>
      <c r="BB265" s="806"/>
      <c r="BC265" s="809"/>
      <c r="BD265" s="1032"/>
      <c r="BE265" s="809"/>
      <c r="BF265" s="806"/>
      <c r="BG265" s="806"/>
      <c r="BH265" s="806"/>
      <c r="BI265" s="1035"/>
    </row>
    <row r="266" spans="1:61" hidden="1" outlineLevel="1" x14ac:dyDescent="0.35">
      <c r="A266" s="781" t="s">
        <v>1163</v>
      </c>
      <c r="B266" s="768"/>
      <c r="C266" s="768"/>
      <c r="D266" s="769"/>
      <c r="E266" s="770"/>
      <c r="F266" s="725"/>
      <c r="G266" s="726"/>
      <c r="H266" s="771"/>
      <c r="I266" s="768"/>
      <c r="J266" s="769"/>
      <c r="K266" s="769"/>
      <c r="L266" s="769"/>
      <c r="M266" s="769"/>
      <c r="N266" s="772"/>
      <c r="O266" s="773"/>
      <c r="P266" s="774"/>
      <c r="Q266" s="768"/>
      <c r="R266" s="769"/>
      <c r="S266" s="775"/>
      <c r="T266" s="776"/>
      <c r="U266" s="777"/>
      <c r="V266" s="777"/>
      <c r="W266" s="777"/>
      <c r="X266" s="57" t="str">
        <f t="shared" si="2"/>
        <v/>
      </c>
      <c r="Y266" s="795"/>
      <c r="Z266" s="770"/>
      <c r="AA266" s="796"/>
      <c r="AB266" s="769"/>
      <c r="AC266" s="770"/>
      <c r="AD266" s="796"/>
      <c r="AE266" s="769"/>
      <c r="AF266" s="769"/>
      <c r="AG266" s="769"/>
      <c r="AH266" s="769"/>
      <c r="AI266" s="769"/>
      <c r="AJ266" s="775"/>
      <c r="AK266" s="797"/>
      <c r="AL266" s="798"/>
      <c r="AM266" s="706"/>
      <c r="AN266" s="706"/>
      <c r="AO266" s="799"/>
      <c r="AP266" s="706"/>
      <c r="AQ266" s="800"/>
      <c r="AR266" s="797"/>
      <c r="AS266" s="798"/>
      <c r="AT266" s="706"/>
      <c r="AU266" s="706"/>
      <c r="AV266" s="799"/>
      <c r="AW266" s="706"/>
      <c r="AX266" s="800"/>
      <c r="AY266" s="797"/>
      <c r="AZ266" s="1028"/>
      <c r="BA266" s="797"/>
      <c r="BB266" s="806"/>
      <c r="BC266" s="809"/>
      <c r="BD266" s="1032"/>
      <c r="BE266" s="809"/>
      <c r="BF266" s="806"/>
      <c r="BG266" s="806"/>
      <c r="BH266" s="806"/>
      <c r="BI266" s="1035"/>
    </row>
    <row r="267" spans="1:61" hidden="1" outlineLevel="1" x14ac:dyDescent="0.35">
      <c r="A267" s="781" t="s">
        <v>1164</v>
      </c>
      <c r="B267" s="768"/>
      <c r="C267" s="768"/>
      <c r="D267" s="769"/>
      <c r="E267" s="770"/>
      <c r="F267" s="725"/>
      <c r="G267" s="726"/>
      <c r="H267" s="771"/>
      <c r="I267" s="768"/>
      <c r="J267" s="769"/>
      <c r="K267" s="769"/>
      <c r="L267" s="769"/>
      <c r="M267" s="769"/>
      <c r="N267" s="772"/>
      <c r="O267" s="773"/>
      <c r="P267" s="774"/>
      <c r="Q267" s="768"/>
      <c r="R267" s="769"/>
      <c r="S267" s="775"/>
      <c r="T267" s="776"/>
      <c r="U267" s="777"/>
      <c r="V267" s="777"/>
      <c r="W267" s="777"/>
      <c r="X267" s="57" t="str">
        <f t="shared" si="2"/>
        <v/>
      </c>
      <c r="Y267" s="795"/>
      <c r="Z267" s="770"/>
      <c r="AA267" s="796"/>
      <c r="AB267" s="769"/>
      <c r="AC267" s="770"/>
      <c r="AD267" s="796"/>
      <c r="AE267" s="769"/>
      <c r="AF267" s="769"/>
      <c r="AG267" s="769"/>
      <c r="AH267" s="769"/>
      <c r="AI267" s="769"/>
      <c r="AJ267" s="775"/>
      <c r="AK267" s="797"/>
      <c r="AL267" s="798"/>
      <c r="AM267" s="706"/>
      <c r="AN267" s="706"/>
      <c r="AO267" s="799"/>
      <c r="AP267" s="706"/>
      <c r="AQ267" s="800"/>
      <c r="AR267" s="797"/>
      <c r="AS267" s="798"/>
      <c r="AT267" s="706"/>
      <c r="AU267" s="706"/>
      <c r="AV267" s="799"/>
      <c r="AW267" s="706"/>
      <c r="AX267" s="800"/>
      <c r="AY267" s="797"/>
      <c r="AZ267" s="1028"/>
      <c r="BA267" s="797"/>
      <c r="BB267" s="806"/>
      <c r="BC267" s="809"/>
      <c r="BD267" s="1032"/>
      <c r="BE267" s="809"/>
      <c r="BF267" s="806"/>
      <c r="BG267" s="806"/>
      <c r="BH267" s="806"/>
      <c r="BI267" s="1035"/>
    </row>
    <row r="268" spans="1:61" hidden="1" outlineLevel="1" x14ac:dyDescent="0.35">
      <c r="A268" s="781" t="s">
        <v>1165</v>
      </c>
      <c r="B268" s="768"/>
      <c r="C268" s="768"/>
      <c r="D268" s="769"/>
      <c r="E268" s="770"/>
      <c r="F268" s="725"/>
      <c r="G268" s="726"/>
      <c r="H268" s="771"/>
      <c r="I268" s="768"/>
      <c r="J268" s="769"/>
      <c r="K268" s="769"/>
      <c r="L268" s="769"/>
      <c r="M268" s="769"/>
      <c r="N268" s="772"/>
      <c r="O268" s="773"/>
      <c r="P268" s="774"/>
      <c r="Q268" s="768"/>
      <c r="R268" s="769"/>
      <c r="S268" s="775"/>
      <c r="T268" s="776"/>
      <c r="U268" s="777"/>
      <c r="V268" s="777"/>
      <c r="W268" s="777"/>
      <c r="X268" s="57" t="str">
        <f t="shared" si="2"/>
        <v/>
      </c>
      <c r="Y268" s="795"/>
      <c r="Z268" s="770"/>
      <c r="AA268" s="796"/>
      <c r="AB268" s="769"/>
      <c r="AC268" s="770"/>
      <c r="AD268" s="796"/>
      <c r="AE268" s="769"/>
      <c r="AF268" s="769"/>
      <c r="AG268" s="769"/>
      <c r="AH268" s="769"/>
      <c r="AI268" s="769"/>
      <c r="AJ268" s="775"/>
      <c r="AK268" s="797"/>
      <c r="AL268" s="798"/>
      <c r="AM268" s="706"/>
      <c r="AN268" s="706"/>
      <c r="AO268" s="799"/>
      <c r="AP268" s="706"/>
      <c r="AQ268" s="800"/>
      <c r="AR268" s="797"/>
      <c r="AS268" s="798"/>
      <c r="AT268" s="706"/>
      <c r="AU268" s="706"/>
      <c r="AV268" s="799"/>
      <c r="AW268" s="706"/>
      <c r="AX268" s="800"/>
      <c r="AY268" s="797"/>
      <c r="AZ268" s="1028"/>
      <c r="BA268" s="797"/>
      <c r="BB268" s="806"/>
      <c r="BC268" s="809"/>
      <c r="BD268" s="1032"/>
      <c r="BE268" s="809"/>
      <c r="BF268" s="806"/>
      <c r="BG268" s="806"/>
      <c r="BH268" s="806"/>
      <c r="BI268" s="1035"/>
    </row>
    <row r="269" spans="1:61" hidden="1" outlineLevel="1" x14ac:dyDescent="0.35">
      <c r="A269" s="781" t="s">
        <v>1166</v>
      </c>
      <c r="B269" s="768"/>
      <c r="C269" s="768"/>
      <c r="D269" s="769"/>
      <c r="E269" s="770"/>
      <c r="F269" s="725"/>
      <c r="G269" s="726"/>
      <c r="H269" s="771"/>
      <c r="I269" s="768"/>
      <c r="J269" s="769"/>
      <c r="K269" s="769"/>
      <c r="L269" s="769"/>
      <c r="M269" s="769"/>
      <c r="N269" s="772"/>
      <c r="O269" s="773"/>
      <c r="P269" s="774"/>
      <c r="Q269" s="768"/>
      <c r="R269" s="769"/>
      <c r="S269" s="775"/>
      <c r="T269" s="776"/>
      <c r="U269" s="777"/>
      <c r="V269" s="777"/>
      <c r="W269" s="777"/>
      <c r="X269" s="57" t="str">
        <f t="shared" si="2"/>
        <v/>
      </c>
      <c r="Y269" s="795"/>
      <c r="Z269" s="770"/>
      <c r="AA269" s="796"/>
      <c r="AB269" s="769"/>
      <c r="AC269" s="770"/>
      <c r="AD269" s="796"/>
      <c r="AE269" s="769"/>
      <c r="AF269" s="769"/>
      <c r="AG269" s="769"/>
      <c r="AH269" s="769"/>
      <c r="AI269" s="769"/>
      <c r="AJ269" s="775"/>
      <c r="AK269" s="797"/>
      <c r="AL269" s="798"/>
      <c r="AM269" s="706"/>
      <c r="AN269" s="706"/>
      <c r="AO269" s="799"/>
      <c r="AP269" s="706"/>
      <c r="AQ269" s="800"/>
      <c r="AR269" s="797"/>
      <c r="AS269" s="798"/>
      <c r="AT269" s="706"/>
      <c r="AU269" s="706"/>
      <c r="AV269" s="799"/>
      <c r="AW269" s="706"/>
      <c r="AX269" s="800"/>
      <c r="AY269" s="797"/>
      <c r="AZ269" s="1028"/>
      <c r="BA269" s="797"/>
      <c r="BB269" s="806"/>
      <c r="BC269" s="809"/>
      <c r="BD269" s="1032"/>
      <c r="BE269" s="809"/>
      <c r="BF269" s="806"/>
      <c r="BG269" s="806"/>
      <c r="BH269" s="806"/>
      <c r="BI269" s="1035"/>
    </row>
    <row r="270" spans="1:61" hidden="1" outlineLevel="1" x14ac:dyDescent="0.35">
      <c r="A270" s="781" t="s">
        <v>1167</v>
      </c>
      <c r="B270" s="768"/>
      <c r="C270" s="768"/>
      <c r="D270" s="769"/>
      <c r="E270" s="770"/>
      <c r="F270" s="725"/>
      <c r="G270" s="726"/>
      <c r="H270" s="771"/>
      <c r="I270" s="768"/>
      <c r="J270" s="769"/>
      <c r="K270" s="769"/>
      <c r="L270" s="769"/>
      <c r="M270" s="769"/>
      <c r="N270" s="772"/>
      <c r="O270" s="773"/>
      <c r="P270" s="774"/>
      <c r="Q270" s="768"/>
      <c r="R270" s="769"/>
      <c r="S270" s="775"/>
      <c r="T270" s="776"/>
      <c r="U270" s="777"/>
      <c r="V270" s="777"/>
      <c r="W270" s="777"/>
      <c r="X270" s="57" t="str">
        <f t="shared" si="2"/>
        <v/>
      </c>
      <c r="Y270" s="795"/>
      <c r="Z270" s="770"/>
      <c r="AA270" s="796"/>
      <c r="AB270" s="769"/>
      <c r="AC270" s="770"/>
      <c r="AD270" s="796"/>
      <c r="AE270" s="769"/>
      <c r="AF270" s="769"/>
      <c r="AG270" s="769"/>
      <c r="AH270" s="769"/>
      <c r="AI270" s="769"/>
      <c r="AJ270" s="775"/>
      <c r="AK270" s="797"/>
      <c r="AL270" s="798"/>
      <c r="AM270" s="706"/>
      <c r="AN270" s="706"/>
      <c r="AO270" s="799"/>
      <c r="AP270" s="706"/>
      <c r="AQ270" s="800"/>
      <c r="AR270" s="797"/>
      <c r="AS270" s="798"/>
      <c r="AT270" s="706"/>
      <c r="AU270" s="706"/>
      <c r="AV270" s="799"/>
      <c r="AW270" s="706"/>
      <c r="AX270" s="800"/>
      <c r="AY270" s="797"/>
      <c r="AZ270" s="1028"/>
      <c r="BA270" s="797"/>
      <c r="BB270" s="806"/>
      <c r="BC270" s="809"/>
      <c r="BD270" s="1032"/>
      <c r="BE270" s="809"/>
      <c r="BF270" s="806"/>
      <c r="BG270" s="806"/>
      <c r="BH270" s="806"/>
      <c r="BI270" s="1035"/>
    </row>
    <row r="271" spans="1:61" hidden="1" outlineLevel="1" x14ac:dyDescent="0.35">
      <c r="A271" s="781" t="s">
        <v>1168</v>
      </c>
      <c r="B271" s="768"/>
      <c r="C271" s="768"/>
      <c r="D271" s="769"/>
      <c r="E271" s="770"/>
      <c r="F271" s="725"/>
      <c r="G271" s="726"/>
      <c r="H271" s="771"/>
      <c r="I271" s="768"/>
      <c r="J271" s="769"/>
      <c r="K271" s="769"/>
      <c r="L271" s="769"/>
      <c r="M271" s="769"/>
      <c r="N271" s="772"/>
      <c r="O271" s="773"/>
      <c r="P271" s="774"/>
      <c r="Q271" s="768"/>
      <c r="R271" s="769"/>
      <c r="S271" s="775"/>
      <c r="T271" s="776"/>
      <c r="U271" s="777"/>
      <c r="V271" s="777"/>
      <c r="W271" s="777"/>
      <c r="X271" s="57" t="str">
        <f t="shared" si="2"/>
        <v/>
      </c>
      <c r="Y271" s="795"/>
      <c r="Z271" s="770"/>
      <c r="AA271" s="796"/>
      <c r="AB271" s="769"/>
      <c r="AC271" s="770"/>
      <c r="AD271" s="796"/>
      <c r="AE271" s="769"/>
      <c r="AF271" s="769"/>
      <c r="AG271" s="769"/>
      <c r="AH271" s="769"/>
      <c r="AI271" s="769"/>
      <c r="AJ271" s="775"/>
      <c r="AK271" s="797"/>
      <c r="AL271" s="798"/>
      <c r="AM271" s="706"/>
      <c r="AN271" s="706"/>
      <c r="AO271" s="799"/>
      <c r="AP271" s="706"/>
      <c r="AQ271" s="800"/>
      <c r="AR271" s="797"/>
      <c r="AS271" s="798"/>
      <c r="AT271" s="706"/>
      <c r="AU271" s="706"/>
      <c r="AV271" s="799"/>
      <c r="AW271" s="706"/>
      <c r="AX271" s="800"/>
      <c r="AY271" s="797"/>
      <c r="AZ271" s="1028"/>
      <c r="BA271" s="797"/>
      <c r="BB271" s="806"/>
      <c r="BC271" s="809"/>
      <c r="BD271" s="1032"/>
      <c r="BE271" s="809"/>
      <c r="BF271" s="806"/>
      <c r="BG271" s="806"/>
      <c r="BH271" s="806"/>
      <c r="BI271" s="1035"/>
    </row>
    <row r="272" spans="1:61" hidden="1" outlineLevel="1" x14ac:dyDescent="0.35">
      <c r="A272" s="781" t="s">
        <v>1169</v>
      </c>
      <c r="B272" s="768"/>
      <c r="C272" s="768"/>
      <c r="D272" s="769"/>
      <c r="E272" s="770"/>
      <c r="F272" s="725"/>
      <c r="G272" s="726"/>
      <c r="H272" s="771"/>
      <c r="I272" s="768"/>
      <c r="J272" s="769"/>
      <c r="K272" s="769"/>
      <c r="L272" s="769"/>
      <c r="M272" s="769"/>
      <c r="N272" s="772"/>
      <c r="O272" s="773"/>
      <c r="P272" s="774"/>
      <c r="Q272" s="768"/>
      <c r="R272" s="769"/>
      <c r="S272" s="775"/>
      <c r="T272" s="776"/>
      <c r="U272" s="777"/>
      <c r="V272" s="777"/>
      <c r="W272" s="777"/>
      <c r="X272" s="57" t="str">
        <f t="shared" si="2"/>
        <v/>
      </c>
      <c r="Y272" s="795"/>
      <c r="Z272" s="770"/>
      <c r="AA272" s="796"/>
      <c r="AB272" s="769"/>
      <c r="AC272" s="770"/>
      <c r="AD272" s="796"/>
      <c r="AE272" s="769"/>
      <c r="AF272" s="769"/>
      <c r="AG272" s="769"/>
      <c r="AH272" s="769"/>
      <c r="AI272" s="769"/>
      <c r="AJ272" s="775"/>
      <c r="AK272" s="797"/>
      <c r="AL272" s="798"/>
      <c r="AM272" s="706"/>
      <c r="AN272" s="706"/>
      <c r="AO272" s="799"/>
      <c r="AP272" s="706"/>
      <c r="AQ272" s="800"/>
      <c r="AR272" s="797"/>
      <c r="AS272" s="798"/>
      <c r="AT272" s="706"/>
      <c r="AU272" s="706"/>
      <c r="AV272" s="799"/>
      <c r="AW272" s="706"/>
      <c r="AX272" s="800"/>
      <c r="AY272" s="797"/>
      <c r="AZ272" s="1028"/>
      <c r="BA272" s="797"/>
      <c r="BB272" s="806"/>
      <c r="BC272" s="809"/>
      <c r="BD272" s="1032"/>
      <c r="BE272" s="809"/>
      <c r="BF272" s="806"/>
      <c r="BG272" s="806"/>
      <c r="BH272" s="806"/>
      <c r="BI272" s="1035"/>
    </row>
    <row r="273" spans="1:61" hidden="1" outlineLevel="1" x14ac:dyDescent="0.35">
      <c r="A273" s="781" t="s">
        <v>1170</v>
      </c>
      <c r="B273" s="768"/>
      <c r="C273" s="768"/>
      <c r="D273" s="769"/>
      <c r="E273" s="770"/>
      <c r="F273" s="725"/>
      <c r="G273" s="726"/>
      <c r="H273" s="771"/>
      <c r="I273" s="768"/>
      <c r="J273" s="769"/>
      <c r="K273" s="769"/>
      <c r="L273" s="769"/>
      <c r="M273" s="769"/>
      <c r="N273" s="772"/>
      <c r="O273" s="773"/>
      <c r="P273" s="774"/>
      <c r="Q273" s="768"/>
      <c r="R273" s="769"/>
      <c r="S273" s="775"/>
      <c r="T273" s="776"/>
      <c r="U273" s="777"/>
      <c r="V273" s="777"/>
      <c r="W273" s="777"/>
      <c r="X273" s="57" t="str">
        <f t="shared" si="2"/>
        <v/>
      </c>
      <c r="Y273" s="795"/>
      <c r="Z273" s="770"/>
      <c r="AA273" s="796"/>
      <c r="AB273" s="769"/>
      <c r="AC273" s="770"/>
      <c r="AD273" s="796"/>
      <c r="AE273" s="769"/>
      <c r="AF273" s="769"/>
      <c r="AG273" s="769"/>
      <c r="AH273" s="769"/>
      <c r="AI273" s="769"/>
      <c r="AJ273" s="775"/>
      <c r="AK273" s="797"/>
      <c r="AL273" s="798"/>
      <c r="AM273" s="706"/>
      <c r="AN273" s="706"/>
      <c r="AO273" s="799"/>
      <c r="AP273" s="706"/>
      <c r="AQ273" s="800"/>
      <c r="AR273" s="797"/>
      <c r="AS273" s="798"/>
      <c r="AT273" s="706"/>
      <c r="AU273" s="706"/>
      <c r="AV273" s="799"/>
      <c r="AW273" s="706"/>
      <c r="AX273" s="800"/>
      <c r="AY273" s="797"/>
      <c r="AZ273" s="1028"/>
      <c r="BA273" s="797"/>
      <c r="BB273" s="806"/>
      <c r="BC273" s="809"/>
      <c r="BD273" s="1032"/>
      <c r="BE273" s="809"/>
      <c r="BF273" s="806"/>
      <c r="BG273" s="806"/>
      <c r="BH273" s="806"/>
      <c r="BI273" s="1035"/>
    </row>
    <row r="274" spans="1:61" hidden="1" outlineLevel="1" x14ac:dyDescent="0.35">
      <c r="A274" s="781" t="s">
        <v>1171</v>
      </c>
      <c r="B274" s="768"/>
      <c r="C274" s="768"/>
      <c r="D274" s="769"/>
      <c r="E274" s="770"/>
      <c r="F274" s="725"/>
      <c r="G274" s="726"/>
      <c r="H274" s="771"/>
      <c r="I274" s="768"/>
      <c r="J274" s="769"/>
      <c r="K274" s="769"/>
      <c r="L274" s="769"/>
      <c r="M274" s="769"/>
      <c r="N274" s="772"/>
      <c r="O274" s="773"/>
      <c r="P274" s="774"/>
      <c r="Q274" s="768"/>
      <c r="R274" s="769"/>
      <c r="S274" s="775"/>
      <c r="T274" s="776"/>
      <c r="U274" s="777"/>
      <c r="V274" s="777"/>
      <c r="W274" s="777"/>
      <c r="X274" s="57" t="str">
        <f t="shared" si="2"/>
        <v/>
      </c>
      <c r="Y274" s="795"/>
      <c r="Z274" s="770"/>
      <c r="AA274" s="796"/>
      <c r="AB274" s="769"/>
      <c r="AC274" s="770"/>
      <c r="AD274" s="796"/>
      <c r="AE274" s="769"/>
      <c r="AF274" s="769"/>
      <c r="AG274" s="769"/>
      <c r="AH274" s="769"/>
      <c r="AI274" s="769"/>
      <c r="AJ274" s="775"/>
      <c r="AK274" s="797"/>
      <c r="AL274" s="798"/>
      <c r="AM274" s="706"/>
      <c r="AN274" s="706"/>
      <c r="AO274" s="799"/>
      <c r="AP274" s="706"/>
      <c r="AQ274" s="800"/>
      <c r="AR274" s="797"/>
      <c r="AS274" s="798"/>
      <c r="AT274" s="706"/>
      <c r="AU274" s="706"/>
      <c r="AV274" s="799"/>
      <c r="AW274" s="706"/>
      <c r="AX274" s="800"/>
      <c r="AY274" s="797"/>
      <c r="AZ274" s="1028"/>
      <c r="BA274" s="797"/>
      <c r="BB274" s="806"/>
      <c r="BC274" s="809"/>
      <c r="BD274" s="1032"/>
      <c r="BE274" s="809"/>
      <c r="BF274" s="806"/>
      <c r="BG274" s="806"/>
      <c r="BH274" s="806"/>
      <c r="BI274" s="1035"/>
    </row>
    <row r="275" spans="1:61" hidden="1" outlineLevel="1" x14ac:dyDescent="0.35">
      <c r="A275" s="781" t="s">
        <v>1172</v>
      </c>
      <c r="B275" s="768"/>
      <c r="C275" s="768"/>
      <c r="D275" s="769"/>
      <c r="E275" s="770"/>
      <c r="F275" s="725"/>
      <c r="G275" s="726"/>
      <c r="H275" s="771"/>
      <c r="I275" s="768"/>
      <c r="J275" s="769"/>
      <c r="K275" s="769"/>
      <c r="L275" s="769"/>
      <c r="M275" s="769"/>
      <c r="N275" s="772"/>
      <c r="O275" s="773"/>
      <c r="P275" s="774"/>
      <c r="Q275" s="768"/>
      <c r="R275" s="769"/>
      <c r="S275" s="775"/>
      <c r="T275" s="776"/>
      <c r="U275" s="777"/>
      <c r="V275" s="777"/>
      <c r="W275" s="777"/>
      <c r="X275" s="57" t="str">
        <f t="shared" si="2"/>
        <v/>
      </c>
      <c r="Y275" s="795"/>
      <c r="Z275" s="770"/>
      <c r="AA275" s="796"/>
      <c r="AB275" s="769"/>
      <c r="AC275" s="770"/>
      <c r="AD275" s="796"/>
      <c r="AE275" s="769"/>
      <c r="AF275" s="769"/>
      <c r="AG275" s="769"/>
      <c r="AH275" s="769"/>
      <c r="AI275" s="769"/>
      <c r="AJ275" s="775"/>
      <c r="AK275" s="797"/>
      <c r="AL275" s="798"/>
      <c r="AM275" s="706"/>
      <c r="AN275" s="706"/>
      <c r="AO275" s="799"/>
      <c r="AP275" s="706"/>
      <c r="AQ275" s="800"/>
      <c r="AR275" s="797"/>
      <c r="AS275" s="798"/>
      <c r="AT275" s="706"/>
      <c r="AU275" s="706"/>
      <c r="AV275" s="799"/>
      <c r="AW275" s="706"/>
      <c r="AX275" s="800"/>
      <c r="AY275" s="797"/>
      <c r="AZ275" s="1028"/>
      <c r="BA275" s="797"/>
      <c r="BB275" s="806"/>
      <c r="BC275" s="809"/>
      <c r="BD275" s="1032"/>
      <c r="BE275" s="809"/>
      <c r="BF275" s="806"/>
      <c r="BG275" s="806"/>
      <c r="BH275" s="806"/>
      <c r="BI275" s="1035"/>
    </row>
    <row r="276" spans="1:61" hidden="1" outlineLevel="1" x14ac:dyDescent="0.35">
      <c r="A276" s="781" t="s">
        <v>1173</v>
      </c>
      <c r="B276" s="768"/>
      <c r="C276" s="768"/>
      <c r="D276" s="769"/>
      <c r="E276" s="770"/>
      <c r="F276" s="725"/>
      <c r="G276" s="726"/>
      <c r="H276" s="771"/>
      <c r="I276" s="768"/>
      <c r="J276" s="769"/>
      <c r="K276" s="769"/>
      <c r="L276" s="769"/>
      <c r="M276" s="769"/>
      <c r="N276" s="772"/>
      <c r="O276" s="773"/>
      <c r="P276" s="774"/>
      <c r="Q276" s="768"/>
      <c r="R276" s="769"/>
      <c r="S276" s="775"/>
      <c r="T276" s="776"/>
      <c r="U276" s="777"/>
      <c r="V276" s="777"/>
      <c r="W276" s="777"/>
      <c r="X276" s="57" t="str">
        <f t="shared" si="2"/>
        <v/>
      </c>
      <c r="Y276" s="795"/>
      <c r="Z276" s="770"/>
      <c r="AA276" s="796"/>
      <c r="AB276" s="769"/>
      <c r="AC276" s="770"/>
      <c r="AD276" s="796"/>
      <c r="AE276" s="769"/>
      <c r="AF276" s="769"/>
      <c r="AG276" s="769"/>
      <c r="AH276" s="769"/>
      <c r="AI276" s="769"/>
      <c r="AJ276" s="775"/>
      <c r="AK276" s="797"/>
      <c r="AL276" s="798"/>
      <c r="AM276" s="706"/>
      <c r="AN276" s="706"/>
      <c r="AO276" s="799"/>
      <c r="AP276" s="706"/>
      <c r="AQ276" s="800"/>
      <c r="AR276" s="797"/>
      <c r="AS276" s="798"/>
      <c r="AT276" s="706"/>
      <c r="AU276" s="706"/>
      <c r="AV276" s="799"/>
      <c r="AW276" s="706"/>
      <c r="AX276" s="800"/>
      <c r="AY276" s="797"/>
      <c r="AZ276" s="1028"/>
      <c r="BA276" s="797"/>
      <c r="BB276" s="806"/>
      <c r="BC276" s="809"/>
      <c r="BD276" s="1032"/>
      <c r="BE276" s="809"/>
      <c r="BF276" s="806"/>
      <c r="BG276" s="806"/>
      <c r="BH276" s="806"/>
      <c r="BI276" s="1035"/>
    </row>
    <row r="277" spans="1:61" hidden="1" outlineLevel="1" x14ac:dyDescent="0.35">
      <c r="A277" s="781" t="s">
        <v>1174</v>
      </c>
      <c r="B277" s="768"/>
      <c r="C277" s="768"/>
      <c r="D277" s="769"/>
      <c r="E277" s="770"/>
      <c r="F277" s="725"/>
      <c r="G277" s="726"/>
      <c r="H277" s="771"/>
      <c r="I277" s="768"/>
      <c r="J277" s="769"/>
      <c r="K277" s="769"/>
      <c r="L277" s="769"/>
      <c r="M277" s="769"/>
      <c r="N277" s="772"/>
      <c r="O277" s="773"/>
      <c r="P277" s="774"/>
      <c r="Q277" s="768"/>
      <c r="R277" s="769"/>
      <c r="S277" s="775"/>
      <c r="T277" s="776"/>
      <c r="U277" s="777"/>
      <c r="V277" s="777"/>
      <c r="W277" s="777"/>
      <c r="X277" s="57" t="str">
        <f t="shared" si="2"/>
        <v/>
      </c>
      <c r="Y277" s="795"/>
      <c r="Z277" s="770"/>
      <c r="AA277" s="796"/>
      <c r="AB277" s="769"/>
      <c r="AC277" s="770"/>
      <c r="AD277" s="796"/>
      <c r="AE277" s="769"/>
      <c r="AF277" s="769"/>
      <c r="AG277" s="769"/>
      <c r="AH277" s="769"/>
      <c r="AI277" s="769"/>
      <c r="AJ277" s="775"/>
      <c r="AK277" s="797"/>
      <c r="AL277" s="798"/>
      <c r="AM277" s="706"/>
      <c r="AN277" s="706"/>
      <c r="AO277" s="799"/>
      <c r="AP277" s="706"/>
      <c r="AQ277" s="800"/>
      <c r="AR277" s="797"/>
      <c r="AS277" s="798"/>
      <c r="AT277" s="706"/>
      <c r="AU277" s="706"/>
      <c r="AV277" s="799"/>
      <c r="AW277" s="706"/>
      <c r="AX277" s="800"/>
      <c r="AY277" s="797"/>
      <c r="AZ277" s="1028"/>
      <c r="BA277" s="797"/>
      <c r="BB277" s="806"/>
      <c r="BC277" s="809"/>
      <c r="BD277" s="1032"/>
      <c r="BE277" s="809"/>
      <c r="BF277" s="806"/>
      <c r="BG277" s="806"/>
      <c r="BH277" s="806"/>
      <c r="BI277" s="1035"/>
    </row>
    <row r="278" spans="1:61" hidden="1" outlineLevel="1" x14ac:dyDescent="0.35">
      <c r="A278" s="781" t="s">
        <v>1175</v>
      </c>
      <c r="B278" s="768"/>
      <c r="C278" s="768"/>
      <c r="D278" s="769"/>
      <c r="E278" s="770"/>
      <c r="F278" s="725"/>
      <c r="G278" s="726"/>
      <c r="H278" s="771"/>
      <c r="I278" s="768"/>
      <c r="J278" s="769"/>
      <c r="K278" s="769"/>
      <c r="L278" s="769"/>
      <c r="M278" s="769"/>
      <c r="N278" s="772"/>
      <c r="O278" s="773"/>
      <c r="P278" s="774"/>
      <c r="Q278" s="768"/>
      <c r="R278" s="769"/>
      <c r="S278" s="775"/>
      <c r="T278" s="776"/>
      <c r="U278" s="777"/>
      <c r="V278" s="777"/>
      <c r="W278" s="777"/>
      <c r="X278" s="57" t="str">
        <f t="shared" si="2"/>
        <v/>
      </c>
      <c r="Y278" s="795"/>
      <c r="Z278" s="770"/>
      <c r="AA278" s="796"/>
      <c r="AB278" s="769"/>
      <c r="AC278" s="770"/>
      <c r="AD278" s="796"/>
      <c r="AE278" s="769"/>
      <c r="AF278" s="769"/>
      <c r="AG278" s="769"/>
      <c r="AH278" s="769"/>
      <c r="AI278" s="769"/>
      <c r="AJ278" s="775"/>
      <c r="AK278" s="797"/>
      <c r="AL278" s="798"/>
      <c r="AM278" s="706"/>
      <c r="AN278" s="706"/>
      <c r="AO278" s="799"/>
      <c r="AP278" s="706"/>
      <c r="AQ278" s="800"/>
      <c r="AR278" s="797"/>
      <c r="AS278" s="798"/>
      <c r="AT278" s="706"/>
      <c r="AU278" s="706"/>
      <c r="AV278" s="799"/>
      <c r="AW278" s="706"/>
      <c r="AX278" s="800"/>
      <c r="AY278" s="797"/>
      <c r="AZ278" s="1028"/>
      <c r="BA278" s="797"/>
      <c r="BB278" s="806"/>
      <c r="BC278" s="809"/>
      <c r="BD278" s="1032"/>
      <c r="BE278" s="809"/>
      <c r="BF278" s="806"/>
      <c r="BG278" s="806"/>
      <c r="BH278" s="806"/>
      <c r="BI278" s="1035"/>
    </row>
    <row r="279" spans="1:61" hidden="1" outlineLevel="1" x14ac:dyDescent="0.35">
      <c r="A279" s="781" t="s">
        <v>1176</v>
      </c>
      <c r="B279" s="768"/>
      <c r="C279" s="768"/>
      <c r="D279" s="769"/>
      <c r="E279" s="770"/>
      <c r="F279" s="725"/>
      <c r="G279" s="726"/>
      <c r="H279" s="771"/>
      <c r="I279" s="768"/>
      <c r="J279" s="769"/>
      <c r="K279" s="769"/>
      <c r="L279" s="769"/>
      <c r="M279" s="769"/>
      <c r="N279" s="772"/>
      <c r="O279" s="773"/>
      <c r="P279" s="774"/>
      <c r="Q279" s="768"/>
      <c r="R279" s="769"/>
      <c r="S279" s="775"/>
      <c r="T279" s="776"/>
      <c r="U279" s="777"/>
      <c r="V279" s="777"/>
      <c r="W279" s="777"/>
      <c r="X279" s="57" t="str">
        <f t="shared" si="2"/>
        <v/>
      </c>
      <c r="Y279" s="795"/>
      <c r="Z279" s="770"/>
      <c r="AA279" s="796"/>
      <c r="AB279" s="769"/>
      <c r="AC279" s="770"/>
      <c r="AD279" s="796"/>
      <c r="AE279" s="769"/>
      <c r="AF279" s="769"/>
      <c r="AG279" s="769"/>
      <c r="AH279" s="769"/>
      <c r="AI279" s="769"/>
      <c r="AJ279" s="775"/>
      <c r="AK279" s="797"/>
      <c r="AL279" s="798"/>
      <c r="AM279" s="706"/>
      <c r="AN279" s="706"/>
      <c r="AO279" s="799"/>
      <c r="AP279" s="706"/>
      <c r="AQ279" s="800"/>
      <c r="AR279" s="797"/>
      <c r="AS279" s="798"/>
      <c r="AT279" s="706"/>
      <c r="AU279" s="706"/>
      <c r="AV279" s="799"/>
      <c r="AW279" s="706"/>
      <c r="AX279" s="800"/>
      <c r="AY279" s="797"/>
      <c r="AZ279" s="1028"/>
      <c r="BA279" s="797"/>
      <c r="BB279" s="806"/>
      <c r="BC279" s="809"/>
      <c r="BD279" s="1032"/>
      <c r="BE279" s="809"/>
      <c r="BF279" s="806"/>
      <c r="BG279" s="806"/>
      <c r="BH279" s="806"/>
      <c r="BI279" s="1035"/>
    </row>
    <row r="280" spans="1:61" hidden="1" outlineLevel="1" x14ac:dyDescent="0.35">
      <c r="A280" s="781" t="s">
        <v>1177</v>
      </c>
      <c r="B280" s="768"/>
      <c r="C280" s="768"/>
      <c r="D280" s="769"/>
      <c r="E280" s="770"/>
      <c r="F280" s="725"/>
      <c r="G280" s="726"/>
      <c r="H280" s="771"/>
      <c r="I280" s="768"/>
      <c r="J280" s="769"/>
      <c r="K280" s="769"/>
      <c r="L280" s="769"/>
      <c r="M280" s="769"/>
      <c r="N280" s="772"/>
      <c r="O280" s="773"/>
      <c r="P280" s="774"/>
      <c r="Q280" s="768"/>
      <c r="R280" s="769"/>
      <c r="S280" s="775"/>
      <c r="T280" s="776"/>
      <c r="U280" s="777"/>
      <c r="V280" s="777"/>
      <c r="W280" s="777"/>
      <c r="X280" s="57" t="str">
        <f t="shared" si="2"/>
        <v/>
      </c>
      <c r="Y280" s="795"/>
      <c r="Z280" s="770"/>
      <c r="AA280" s="796"/>
      <c r="AB280" s="769"/>
      <c r="AC280" s="770"/>
      <c r="AD280" s="796"/>
      <c r="AE280" s="769"/>
      <c r="AF280" s="769"/>
      <c r="AG280" s="769"/>
      <c r="AH280" s="769"/>
      <c r="AI280" s="769"/>
      <c r="AJ280" s="775"/>
      <c r="AK280" s="797"/>
      <c r="AL280" s="798"/>
      <c r="AM280" s="706"/>
      <c r="AN280" s="706"/>
      <c r="AO280" s="799"/>
      <c r="AP280" s="706"/>
      <c r="AQ280" s="800"/>
      <c r="AR280" s="797"/>
      <c r="AS280" s="798"/>
      <c r="AT280" s="706"/>
      <c r="AU280" s="706"/>
      <c r="AV280" s="799"/>
      <c r="AW280" s="706"/>
      <c r="AX280" s="800"/>
      <c r="AY280" s="797"/>
      <c r="AZ280" s="1028"/>
      <c r="BA280" s="797"/>
      <c r="BB280" s="806"/>
      <c r="BC280" s="809"/>
      <c r="BD280" s="1032"/>
      <c r="BE280" s="809"/>
      <c r="BF280" s="806"/>
      <c r="BG280" s="806"/>
      <c r="BH280" s="806"/>
      <c r="BI280" s="1035"/>
    </row>
    <row r="281" spans="1:61" hidden="1" outlineLevel="1" x14ac:dyDescent="0.35">
      <c r="A281" s="781" t="s">
        <v>1178</v>
      </c>
      <c r="B281" s="768"/>
      <c r="C281" s="768"/>
      <c r="D281" s="769"/>
      <c r="E281" s="770"/>
      <c r="F281" s="725"/>
      <c r="G281" s="726"/>
      <c r="H281" s="771"/>
      <c r="I281" s="768"/>
      <c r="J281" s="769"/>
      <c r="K281" s="769"/>
      <c r="L281" s="769"/>
      <c r="M281" s="769"/>
      <c r="N281" s="772"/>
      <c r="O281" s="773"/>
      <c r="P281" s="774"/>
      <c r="Q281" s="768"/>
      <c r="R281" s="769"/>
      <c r="S281" s="775"/>
      <c r="T281" s="776"/>
      <c r="U281" s="777"/>
      <c r="V281" s="777"/>
      <c r="W281" s="777"/>
      <c r="X281" s="57" t="str">
        <f t="shared" si="2"/>
        <v/>
      </c>
      <c r="Y281" s="795"/>
      <c r="Z281" s="770"/>
      <c r="AA281" s="796"/>
      <c r="AB281" s="769"/>
      <c r="AC281" s="770"/>
      <c r="AD281" s="796"/>
      <c r="AE281" s="769"/>
      <c r="AF281" s="769"/>
      <c r="AG281" s="769"/>
      <c r="AH281" s="769"/>
      <c r="AI281" s="769"/>
      <c r="AJ281" s="775"/>
      <c r="AK281" s="797"/>
      <c r="AL281" s="798"/>
      <c r="AM281" s="706"/>
      <c r="AN281" s="706"/>
      <c r="AO281" s="799"/>
      <c r="AP281" s="706"/>
      <c r="AQ281" s="800"/>
      <c r="AR281" s="797"/>
      <c r="AS281" s="798"/>
      <c r="AT281" s="706"/>
      <c r="AU281" s="706"/>
      <c r="AV281" s="799"/>
      <c r="AW281" s="706"/>
      <c r="AX281" s="800"/>
      <c r="AY281" s="797"/>
      <c r="AZ281" s="1028"/>
      <c r="BA281" s="797"/>
      <c r="BB281" s="806"/>
      <c r="BC281" s="809"/>
      <c r="BD281" s="1032"/>
      <c r="BE281" s="809"/>
      <c r="BF281" s="806"/>
      <c r="BG281" s="806"/>
      <c r="BH281" s="806"/>
      <c r="BI281" s="1035"/>
    </row>
    <row r="282" spans="1:61" hidden="1" outlineLevel="1" x14ac:dyDescent="0.35">
      <c r="A282" s="781" t="s">
        <v>1179</v>
      </c>
      <c r="B282" s="768"/>
      <c r="C282" s="768"/>
      <c r="D282" s="769"/>
      <c r="E282" s="770"/>
      <c r="F282" s="725"/>
      <c r="G282" s="726"/>
      <c r="H282" s="771"/>
      <c r="I282" s="768"/>
      <c r="J282" s="769"/>
      <c r="K282" s="769"/>
      <c r="L282" s="769"/>
      <c r="M282" s="769"/>
      <c r="N282" s="772"/>
      <c r="O282" s="773"/>
      <c r="P282" s="774"/>
      <c r="Q282" s="768"/>
      <c r="R282" s="769"/>
      <c r="S282" s="775"/>
      <c r="T282" s="776"/>
      <c r="U282" s="777"/>
      <c r="V282" s="777"/>
      <c r="W282" s="777"/>
      <c r="X282" s="57" t="str">
        <f t="shared" si="2"/>
        <v/>
      </c>
      <c r="Y282" s="795"/>
      <c r="Z282" s="770"/>
      <c r="AA282" s="796"/>
      <c r="AB282" s="769"/>
      <c r="AC282" s="770"/>
      <c r="AD282" s="796"/>
      <c r="AE282" s="769"/>
      <c r="AF282" s="769"/>
      <c r="AG282" s="769"/>
      <c r="AH282" s="769"/>
      <c r="AI282" s="769"/>
      <c r="AJ282" s="775"/>
      <c r="AK282" s="797"/>
      <c r="AL282" s="798"/>
      <c r="AM282" s="706"/>
      <c r="AN282" s="706"/>
      <c r="AO282" s="799"/>
      <c r="AP282" s="706"/>
      <c r="AQ282" s="800"/>
      <c r="AR282" s="797"/>
      <c r="AS282" s="798"/>
      <c r="AT282" s="706"/>
      <c r="AU282" s="706"/>
      <c r="AV282" s="799"/>
      <c r="AW282" s="706"/>
      <c r="AX282" s="800"/>
      <c r="AY282" s="797"/>
      <c r="AZ282" s="1028"/>
      <c r="BA282" s="797"/>
      <c r="BB282" s="806"/>
      <c r="BC282" s="809"/>
      <c r="BD282" s="1032"/>
      <c r="BE282" s="809"/>
      <c r="BF282" s="806"/>
      <c r="BG282" s="806"/>
      <c r="BH282" s="806"/>
      <c r="BI282" s="1035"/>
    </row>
    <row r="283" spans="1:61" hidden="1" outlineLevel="1" x14ac:dyDescent="0.35">
      <c r="A283" s="781" t="s">
        <v>1180</v>
      </c>
      <c r="B283" s="768"/>
      <c r="C283" s="768"/>
      <c r="D283" s="769"/>
      <c r="E283" s="770"/>
      <c r="F283" s="725"/>
      <c r="G283" s="726"/>
      <c r="H283" s="771"/>
      <c r="I283" s="768"/>
      <c r="J283" s="769"/>
      <c r="K283" s="769"/>
      <c r="L283" s="769"/>
      <c r="M283" s="769"/>
      <c r="N283" s="772"/>
      <c r="O283" s="773"/>
      <c r="P283" s="774"/>
      <c r="Q283" s="768"/>
      <c r="R283" s="769"/>
      <c r="S283" s="775"/>
      <c r="T283" s="776"/>
      <c r="U283" s="777"/>
      <c r="V283" s="777"/>
      <c r="W283" s="777"/>
      <c r="X283" s="57" t="str">
        <f t="shared" si="2"/>
        <v/>
      </c>
      <c r="Y283" s="795"/>
      <c r="Z283" s="770"/>
      <c r="AA283" s="796"/>
      <c r="AB283" s="769"/>
      <c r="AC283" s="770"/>
      <c r="AD283" s="796"/>
      <c r="AE283" s="769"/>
      <c r="AF283" s="769"/>
      <c r="AG283" s="769"/>
      <c r="AH283" s="769"/>
      <c r="AI283" s="769"/>
      <c r="AJ283" s="775"/>
      <c r="AK283" s="797"/>
      <c r="AL283" s="798"/>
      <c r="AM283" s="706"/>
      <c r="AN283" s="706"/>
      <c r="AO283" s="799"/>
      <c r="AP283" s="706"/>
      <c r="AQ283" s="800"/>
      <c r="AR283" s="797"/>
      <c r="AS283" s="798"/>
      <c r="AT283" s="706"/>
      <c r="AU283" s="706"/>
      <c r="AV283" s="799"/>
      <c r="AW283" s="706"/>
      <c r="AX283" s="800"/>
      <c r="AY283" s="797"/>
      <c r="AZ283" s="1028"/>
      <c r="BA283" s="797"/>
      <c r="BB283" s="806"/>
      <c r="BC283" s="809"/>
      <c r="BD283" s="1032"/>
      <c r="BE283" s="809"/>
      <c r="BF283" s="806"/>
      <c r="BG283" s="806"/>
      <c r="BH283" s="806"/>
      <c r="BI283" s="1035"/>
    </row>
    <row r="284" spans="1:61" hidden="1" outlineLevel="1" x14ac:dyDescent="0.35">
      <c r="A284" s="781" t="s">
        <v>1181</v>
      </c>
      <c r="B284" s="768"/>
      <c r="C284" s="768"/>
      <c r="D284" s="769"/>
      <c r="E284" s="770"/>
      <c r="F284" s="725"/>
      <c r="G284" s="726"/>
      <c r="H284" s="771"/>
      <c r="I284" s="768"/>
      <c r="J284" s="769"/>
      <c r="K284" s="769"/>
      <c r="L284" s="769"/>
      <c r="M284" s="769"/>
      <c r="N284" s="772"/>
      <c r="O284" s="773"/>
      <c r="P284" s="774"/>
      <c r="Q284" s="768"/>
      <c r="R284" s="769"/>
      <c r="S284" s="775"/>
      <c r="T284" s="776"/>
      <c r="U284" s="777"/>
      <c r="V284" s="777"/>
      <c r="W284" s="777"/>
      <c r="X284" s="57" t="str">
        <f t="shared" si="2"/>
        <v/>
      </c>
      <c r="Y284" s="795"/>
      <c r="Z284" s="770"/>
      <c r="AA284" s="796"/>
      <c r="AB284" s="769"/>
      <c r="AC284" s="770"/>
      <c r="AD284" s="796"/>
      <c r="AE284" s="769"/>
      <c r="AF284" s="769"/>
      <c r="AG284" s="769"/>
      <c r="AH284" s="769"/>
      <c r="AI284" s="769"/>
      <c r="AJ284" s="775"/>
      <c r="AK284" s="797"/>
      <c r="AL284" s="798"/>
      <c r="AM284" s="706"/>
      <c r="AN284" s="706"/>
      <c r="AO284" s="799"/>
      <c r="AP284" s="706"/>
      <c r="AQ284" s="800"/>
      <c r="AR284" s="797"/>
      <c r="AS284" s="798"/>
      <c r="AT284" s="706"/>
      <c r="AU284" s="706"/>
      <c r="AV284" s="799"/>
      <c r="AW284" s="706"/>
      <c r="AX284" s="800"/>
      <c r="AY284" s="797"/>
      <c r="AZ284" s="1028"/>
      <c r="BA284" s="797"/>
      <c r="BB284" s="806"/>
      <c r="BC284" s="809"/>
      <c r="BD284" s="1032"/>
      <c r="BE284" s="809"/>
      <c r="BF284" s="806"/>
      <c r="BG284" s="806"/>
      <c r="BH284" s="806"/>
      <c r="BI284" s="1035"/>
    </row>
    <row r="285" spans="1:61" hidden="1" outlineLevel="1" x14ac:dyDescent="0.35">
      <c r="A285" s="781" t="s">
        <v>1182</v>
      </c>
      <c r="B285" s="768"/>
      <c r="C285" s="768"/>
      <c r="D285" s="769"/>
      <c r="E285" s="770"/>
      <c r="F285" s="725"/>
      <c r="G285" s="726"/>
      <c r="H285" s="771"/>
      <c r="I285" s="768"/>
      <c r="J285" s="769"/>
      <c r="K285" s="769"/>
      <c r="L285" s="769"/>
      <c r="M285" s="769"/>
      <c r="N285" s="772"/>
      <c r="O285" s="773"/>
      <c r="P285" s="774"/>
      <c r="Q285" s="768"/>
      <c r="R285" s="769"/>
      <c r="S285" s="775"/>
      <c r="T285" s="776"/>
      <c r="U285" s="777"/>
      <c r="V285" s="777"/>
      <c r="W285" s="777"/>
      <c r="X285" s="57" t="str">
        <f t="shared" si="2"/>
        <v/>
      </c>
      <c r="Y285" s="795"/>
      <c r="Z285" s="770"/>
      <c r="AA285" s="796"/>
      <c r="AB285" s="769"/>
      <c r="AC285" s="770"/>
      <c r="AD285" s="796"/>
      <c r="AE285" s="769"/>
      <c r="AF285" s="769"/>
      <c r="AG285" s="769"/>
      <c r="AH285" s="769"/>
      <c r="AI285" s="769"/>
      <c r="AJ285" s="775"/>
      <c r="AK285" s="797"/>
      <c r="AL285" s="798"/>
      <c r="AM285" s="706"/>
      <c r="AN285" s="706"/>
      <c r="AO285" s="799"/>
      <c r="AP285" s="706"/>
      <c r="AQ285" s="800"/>
      <c r="AR285" s="797"/>
      <c r="AS285" s="798"/>
      <c r="AT285" s="706"/>
      <c r="AU285" s="706"/>
      <c r="AV285" s="799"/>
      <c r="AW285" s="706"/>
      <c r="AX285" s="800"/>
      <c r="AY285" s="797"/>
      <c r="AZ285" s="1028"/>
      <c r="BA285" s="797"/>
      <c r="BB285" s="806"/>
      <c r="BC285" s="809"/>
      <c r="BD285" s="1032"/>
      <c r="BE285" s="809"/>
      <c r="BF285" s="806"/>
      <c r="BG285" s="806"/>
      <c r="BH285" s="806"/>
      <c r="BI285" s="1035"/>
    </row>
    <row r="286" spans="1:61" hidden="1" outlineLevel="1" x14ac:dyDescent="0.35">
      <c r="A286" s="781" t="s">
        <v>1183</v>
      </c>
      <c r="B286" s="768"/>
      <c r="C286" s="768"/>
      <c r="D286" s="769"/>
      <c r="E286" s="770"/>
      <c r="F286" s="725"/>
      <c r="G286" s="726"/>
      <c r="H286" s="771"/>
      <c r="I286" s="768"/>
      <c r="J286" s="769"/>
      <c r="K286" s="769"/>
      <c r="L286" s="769"/>
      <c r="M286" s="769"/>
      <c r="N286" s="772"/>
      <c r="O286" s="773"/>
      <c r="P286" s="774"/>
      <c r="Q286" s="768"/>
      <c r="R286" s="769"/>
      <c r="S286" s="775"/>
      <c r="T286" s="776"/>
      <c r="U286" s="777"/>
      <c r="V286" s="777"/>
      <c r="W286" s="777"/>
      <c r="X286" s="57" t="str">
        <f t="shared" si="2"/>
        <v/>
      </c>
      <c r="Y286" s="795"/>
      <c r="Z286" s="770"/>
      <c r="AA286" s="796"/>
      <c r="AB286" s="769"/>
      <c r="AC286" s="770"/>
      <c r="AD286" s="796"/>
      <c r="AE286" s="769"/>
      <c r="AF286" s="769"/>
      <c r="AG286" s="769"/>
      <c r="AH286" s="769"/>
      <c r="AI286" s="769"/>
      <c r="AJ286" s="775"/>
      <c r="AK286" s="797"/>
      <c r="AL286" s="798"/>
      <c r="AM286" s="706"/>
      <c r="AN286" s="706"/>
      <c r="AO286" s="799"/>
      <c r="AP286" s="706"/>
      <c r="AQ286" s="800"/>
      <c r="AR286" s="797"/>
      <c r="AS286" s="798"/>
      <c r="AT286" s="706"/>
      <c r="AU286" s="706"/>
      <c r="AV286" s="799"/>
      <c r="AW286" s="706"/>
      <c r="AX286" s="800"/>
      <c r="AY286" s="797"/>
      <c r="AZ286" s="1028"/>
      <c r="BA286" s="797"/>
      <c r="BB286" s="806"/>
      <c r="BC286" s="809"/>
      <c r="BD286" s="1032"/>
      <c r="BE286" s="809"/>
      <c r="BF286" s="806"/>
      <c r="BG286" s="806"/>
      <c r="BH286" s="806"/>
      <c r="BI286" s="1035"/>
    </row>
    <row r="287" spans="1:61" hidden="1" outlineLevel="1" x14ac:dyDescent="0.35">
      <c r="A287" s="781" t="s">
        <v>1184</v>
      </c>
      <c r="B287" s="768"/>
      <c r="C287" s="768"/>
      <c r="D287" s="769"/>
      <c r="E287" s="770"/>
      <c r="F287" s="725"/>
      <c r="G287" s="726"/>
      <c r="H287" s="771"/>
      <c r="I287" s="768"/>
      <c r="J287" s="769"/>
      <c r="K287" s="769"/>
      <c r="L287" s="769"/>
      <c r="M287" s="769"/>
      <c r="N287" s="772"/>
      <c r="O287" s="773"/>
      <c r="P287" s="774"/>
      <c r="Q287" s="768"/>
      <c r="R287" s="769"/>
      <c r="S287" s="775"/>
      <c r="T287" s="776"/>
      <c r="U287" s="777"/>
      <c r="V287" s="777"/>
      <c r="W287" s="777"/>
      <c r="X287" s="57" t="str">
        <f t="shared" si="2"/>
        <v/>
      </c>
      <c r="Y287" s="795"/>
      <c r="Z287" s="770"/>
      <c r="AA287" s="796"/>
      <c r="AB287" s="769"/>
      <c r="AC287" s="770"/>
      <c r="AD287" s="796"/>
      <c r="AE287" s="769"/>
      <c r="AF287" s="769"/>
      <c r="AG287" s="769"/>
      <c r="AH287" s="769"/>
      <c r="AI287" s="769"/>
      <c r="AJ287" s="775"/>
      <c r="AK287" s="797"/>
      <c r="AL287" s="798"/>
      <c r="AM287" s="706"/>
      <c r="AN287" s="706"/>
      <c r="AO287" s="799"/>
      <c r="AP287" s="706"/>
      <c r="AQ287" s="800"/>
      <c r="AR287" s="797"/>
      <c r="AS287" s="798"/>
      <c r="AT287" s="706"/>
      <c r="AU287" s="706"/>
      <c r="AV287" s="799"/>
      <c r="AW287" s="706"/>
      <c r="AX287" s="800"/>
      <c r="AY287" s="797"/>
      <c r="AZ287" s="1028"/>
      <c r="BA287" s="797"/>
      <c r="BB287" s="806"/>
      <c r="BC287" s="809"/>
      <c r="BD287" s="1032"/>
      <c r="BE287" s="809"/>
      <c r="BF287" s="806"/>
      <c r="BG287" s="806"/>
      <c r="BH287" s="806"/>
      <c r="BI287" s="1035"/>
    </row>
    <row r="288" spans="1:61" hidden="1" outlineLevel="1" x14ac:dyDescent="0.35">
      <c r="A288" s="781" t="s">
        <v>1185</v>
      </c>
      <c r="B288" s="768"/>
      <c r="C288" s="768"/>
      <c r="D288" s="769"/>
      <c r="E288" s="770"/>
      <c r="F288" s="725"/>
      <c r="G288" s="726"/>
      <c r="H288" s="771"/>
      <c r="I288" s="768"/>
      <c r="J288" s="769"/>
      <c r="K288" s="769"/>
      <c r="L288" s="769"/>
      <c r="M288" s="769"/>
      <c r="N288" s="772"/>
      <c r="O288" s="773"/>
      <c r="P288" s="774"/>
      <c r="Q288" s="768"/>
      <c r="R288" s="769"/>
      <c r="S288" s="775"/>
      <c r="T288" s="776"/>
      <c r="U288" s="777"/>
      <c r="V288" s="777"/>
      <c r="W288" s="777"/>
      <c r="X288" s="57" t="str">
        <f t="shared" si="2"/>
        <v/>
      </c>
      <c r="Y288" s="795"/>
      <c r="Z288" s="770"/>
      <c r="AA288" s="796"/>
      <c r="AB288" s="769"/>
      <c r="AC288" s="770"/>
      <c r="AD288" s="796"/>
      <c r="AE288" s="769"/>
      <c r="AF288" s="769"/>
      <c r="AG288" s="769"/>
      <c r="AH288" s="769"/>
      <c r="AI288" s="769"/>
      <c r="AJ288" s="775"/>
      <c r="AK288" s="797"/>
      <c r="AL288" s="798"/>
      <c r="AM288" s="706"/>
      <c r="AN288" s="706"/>
      <c r="AO288" s="799"/>
      <c r="AP288" s="706"/>
      <c r="AQ288" s="800"/>
      <c r="AR288" s="797"/>
      <c r="AS288" s="798"/>
      <c r="AT288" s="706"/>
      <c r="AU288" s="706"/>
      <c r="AV288" s="799"/>
      <c r="AW288" s="706"/>
      <c r="AX288" s="800"/>
      <c r="AY288" s="797"/>
      <c r="AZ288" s="1028"/>
      <c r="BA288" s="797"/>
      <c r="BB288" s="806"/>
      <c r="BC288" s="809"/>
      <c r="BD288" s="1032"/>
      <c r="BE288" s="809"/>
      <c r="BF288" s="806"/>
      <c r="BG288" s="806"/>
      <c r="BH288" s="806"/>
      <c r="BI288" s="1035"/>
    </row>
    <row r="289" spans="1:61" hidden="1" outlineLevel="1" x14ac:dyDescent="0.35">
      <c r="A289" s="781" t="s">
        <v>1186</v>
      </c>
      <c r="B289" s="768"/>
      <c r="C289" s="768"/>
      <c r="D289" s="769"/>
      <c r="E289" s="770"/>
      <c r="F289" s="725"/>
      <c r="G289" s="726"/>
      <c r="H289" s="771"/>
      <c r="I289" s="768"/>
      <c r="J289" s="769"/>
      <c r="K289" s="769"/>
      <c r="L289" s="769"/>
      <c r="M289" s="769"/>
      <c r="N289" s="772"/>
      <c r="O289" s="773"/>
      <c r="P289" s="774"/>
      <c r="Q289" s="768"/>
      <c r="R289" s="769"/>
      <c r="S289" s="775"/>
      <c r="T289" s="776"/>
      <c r="U289" s="777"/>
      <c r="V289" s="777"/>
      <c r="W289" s="777"/>
      <c r="X289" s="57" t="str">
        <f t="shared" si="2"/>
        <v/>
      </c>
      <c r="Y289" s="795"/>
      <c r="Z289" s="770"/>
      <c r="AA289" s="796"/>
      <c r="AB289" s="769"/>
      <c r="AC289" s="770"/>
      <c r="AD289" s="796"/>
      <c r="AE289" s="769"/>
      <c r="AF289" s="769"/>
      <c r="AG289" s="769"/>
      <c r="AH289" s="769"/>
      <c r="AI289" s="769"/>
      <c r="AJ289" s="775"/>
      <c r="AK289" s="797"/>
      <c r="AL289" s="798"/>
      <c r="AM289" s="706"/>
      <c r="AN289" s="706"/>
      <c r="AO289" s="799"/>
      <c r="AP289" s="706"/>
      <c r="AQ289" s="800"/>
      <c r="AR289" s="797"/>
      <c r="AS289" s="798"/>
      <c r="AT289" s="706"/>
      <c r="AU289" s="706"/>
      <c r="AV289" s="799"/>
      <c r="AW289" s="706"/>
      <c r="AX289" s="800"/>
      <c r="AY289" s="797"/>
      <c r="AZ289" s="1028"/>
      <c r="BA289" s="797"/>
      <c r="BB289" s="806"/>
      <c r="BC289" s="809"/>
      <c r="BD289" s="1032"/>
      <c r="BE289" s="809"/>
      <c r="BF289" s="806"/>
      <c r="BG289" s="806"/>
      <c r="BH289" s="806"/>
      <c r="BI289" s="1035"/>
    </row>
    <row r="290" spans="1:61" hidden="1" outlineLevel="1" x14ac:dyDescent="0.35">
      <c r="A290" s="781" t="s">
        <v>1187</v>
      </c>
      <c r="B290" s="768"/>
      <c r="C290" s="768"/>
      <c r="D290" s="769"/>
      <c r="E290" s="770"/>
      <c r="F290" s="725"/>
      <c r="G290" s="726"/>
      <c r="H290" s="771"/>
      <c r="I290" s="768"/>
      <c r="J290" s="769"/>
      <c r="K290" s="769"/>
      <c r="L290" s="769"/>
      <c r="M290" s="769"/>
      <c r="N290" s="772"/>
      <c r="O290" s="773"/>
      <c r="P290" s="774"/>
      <c r="Q290" s="768"/>
      <c r="R290" s="769"/>
      <c r="S290" s="775"/>
      <c r="T290" s="776"/>
      <c r="U290" s="777"/>
      <c r="V290" s="777"/>
      <c r="W290" s="777"/>
      <c r="X290" s="57" t="str">
        <f t="shared" si="2"/>
        <v/>
      </c>
      <c r="Y290" s="795"/>
      <c r="Z290" s="770"/>
      <c r="AA290" s="796"/>
      <c r="AB290" s="769"/>
      <c r="AC290" s="770"/>
      <c r="AD290" s="796"/>
      <c r="AE290" s="769"/>
      <c r="AF290" s="769"/>
      <c r="AG290" s="769"/>
      <c r="AH290" s="769"/>
      <c r="AI290" s="769"/>
      <c r="AJ290" s="775"/>
      <c r="AK290" s="797"/>
      <c r="AL290" s="798"/>
      <c r="AM290" s="706"/>
      <c r="AN290" s="706"/>
      <c r="AO290" s="799"/>
      <c r="AP290" s="706"/>
      <c r="AQ290" s="800"/>
      <c r="AR290" s="797"/>
      <c r="AS290" s="798"/>
      <c r="AT290" s="706"/>
      <c r="AU290" s="706"/>
      <c r="AV290" s="799"/>
      <c r="AW290" s="706"/>
      <c r="AX290" s="800"/>
      <c r="AY290" s="797"/>
      <c r="AZ290" s="1028"/>
      <c r="BA290" s="797"/>
      <c r="BB290" s="806"/>
      <c r="BC290" s="809"/>
      <c r="BD290" s="1032"/>
      <c r="BE290" s="809"/>
      <c r="BF290" s="806"/>
      <c r="BG290" s="806"/>
      <c r="BH290" s="806"/>
      <c r="BI290" s="1035"/>
    </row>
    <row r="291" spans="1:61" hidden="1" outlineLevel="1" x14ac:dyDescent="0.35">
      <c r="A291" s="781" t="s">
        <v>1188</v>
      </c>
      <c r="B291" s="768"/>
      <c r="C291" s="768"/>
      <c r="D291" s="769"/>
      <c r="E291" s="770"/>
      <c r="F291" s="725"/>
      <c r="G291" s="726"/>
      <c r="H291" s="771"/>
      <c r="I291" s="768"/>
      <c r="J291" s="769"/>
      <c r="K291" s="769"/>
      <c r="L291" s="769"/>
      <c r="M291" s="769"/>
      <c r="N291" s="772"/>
      <c r="O291" s="773"/>
      <c r="P291" s="774"/>
      <c r="Q291" s="768"/>
      <c r="R291" s="769"/>
      <c r="S291" s="775"/>
      <c r="T291" s="776"/>
      <c r="U291" s="777"/>
      <c r="V291" s="777"/>
      <c r="W291" s="777"/>
      <c r="X291" s="57" t="str">
        <f t="shared" si="2"/>
        <v/>
      </c>
      <c r="Y291" s="795"/>
      <c r="Z291" s="770"/>
      <c r="AA291" s="796"/>
      <c r="AB291" s="769"/>
      <c r="AC291" s="770"/>
      <c r="AD291" s="796"/>
      <c r="AE291" s="769"/>
      <c r="AF291" s="769"/>
      <c r="AG291" s="769"/>
      <c r="AH291" s="769"/>
      <c r="AI291" s="769"/>
      <c r="AJ291" s="775"/>
      <c r="AK291" s="797"/>
      <c r="AL291" s="798"/>
      <c r="AM291" s="706"/>
      <c r="AN291" s="706"/>
      <c r="AO291" s="799"/>
      <c r="AP291" s="706"/>
      <c r="AQ291" s="800"/>
      <c r="AR291" s="797"/>
      <c r="AS291" s="798"/>
      <c r="AT291" s="706"/>
      <c r="AU291" s="706"/>
      <c r="AV291" s="799"/>
      <c r="AW291" s="706"/>
      <c r="AX291" s="800"/>
      <c r="AY291" s="797"/>
      <c r="AZ291" s="1028"/>
      <c r="BA291" s="797"/>
      <c r="BB291" s="806"/>
      <c r="BC291" s="809"/>
      <c r="BD291" s="1032"/>
      <c r="BE291" s="809"/>
      <c r="BF291" s="806"/>
      <c r="BG291" s="806"/>
      <c r="BH291" s="806"/>
      <c r="BI291" s="1035"/>
    </row>
    <row r="292" spans="1:61" hidden="1" outlineLevel="1" x14ac:dyDescent="0.35">
      <c r="A292" s="781" t="s">
        <v>1189</v>
      </c>
      <c r="B292" s="768"/>
      <c r="C292" s="768"/>
      <c r="D292" s="769"/>
      <c r="E292" s="770"/>
      <c r="F292" s="725"/>
      <c r="G292" s="726"/>
      <c r="H292" s="771"/>
      <c r="I292" s="768"/>
      <c r="J292" s="769"/>
      <c r="K292" s="769"/>
      <c r="L292" s="769"/>
      <c r="M292" s="769"/>
      <c r="N292" s="772"/>
      <c r="O292" s="773"/>
      <c r="P292" s="774"/>
      <c r="Q292" s="768"/>
      <c r="R292" s="769"/>
      <c r="S292" s="775"/>
      <c r="T292" s="776"/>
      <c r="U292" s="777"/>
      <c r="V292" s="777"/>
      <c r="W292" s="777"/>
      <c r="X292" s="57" t="str">
        <f t="shared" si="2"/>
        <v/>
      </c>
      <c r="Y292" s="795"/>
      <c r="Z292" s="770"/>
      <c r="AA292" s="796"/>
      <c r="AB292" s="769"/>
      <c r="AC292" s="770"/>
      <c r="AD292" s="796"/>
      <c r="AE292" s="769"/>
      <c r="AF292" s="769"/>
      <c r="AG292" s="769"/>
      <c r="AH292" s="769"/>
      <c r="AI292" s="769"/>
      <c r="AJ292" s="775"/>
      <c r="AK292" s="797"/>
      <c r="AL292" s="798"/>
      <c r="AM292" s="706"/>
      <c r="AN292" s="706"/>
      <c r="AO292" s="799"/>
      <c r="AP292" s="706"/>
      <c r="AQ292" s="800"/>
      <c r="AR292" s="797"/>
      <c r="AS292" s="798"/>
      <c r="AT292" s="706"/>
      <c r="AU292" s="706"/>
      <c r="AV292" s="799"/>
      <c r="AW292" s="706"/>
      <c r="AX292" s="800"/>
      <c r="AY292" s="797"/>
      <c r="AZ292" s="1028"/>
      <c r="BA292" s="797"/>
      <c r="BB292" s="806"/>
      <c r="BC292" s="809"/>
      <c r="BD292" s="1032"/>
      <c r="BE292" s="809"/>
      <c r="BF292" s="806"/>
      <c r="BG292" s="806"/>
      <c r="BH292" s="806"/>
      <c r="BI292" s="1035"/>
    </row>
    <row r="293" spans="1:61" hidden="1" outlineLevel="1" x14ac:dyDescent="0.35">
      <c r="A293" s="781" t="s">
        <v>1190</v>
      </c>
      <c r="B293" s="768"/>
      <c r="C293" s="768"/>
      <c r="D293" s="769"/>
      <c r="E293" s="770"/>
      <c r="F293" s="725"/>
      <c r="G293" s="726"/>
      <c r="H293" s="771"/>
      <c r="I293" s="768"/>
      <c r="J293" s="769"/>
      <c r="K293" s="769"/>
      <c r="L293" s="769"/>
      <c r="M293" s="769"/>
      <c r="N293" s="772"/>
      <c r="O293" s="773"/>
      <c r="P293" s="774"/>
      <c r="Q293" s="768"/>
      <c r="R293" s="769"/>
      <c r="S293" s="775"/>
      <c r="T293" s="776"/>
      <c r="U293" s="777"/>
      <c r="V293" s="777"/>
      <c r="W293" s="777"/>
      <c r="X293" s="57" t="str">
        <f t="shared" si="2"/>
        <v/>
      </c>
      <c r="Y293" s="795"/>
      <c r="Z293" s="770"/>
      <c r="AA293" s="796"/>
      <c r="AB293" s="769"/>
      <c r="AC293" s="770"/>
      <c r="AD293" s="796"/>
      <c r="AE293" s="769"/>
      <c r="AF293" s="769"/>
      <c r="AG293" s="769"/>
      <c r="AH293" s="769"/>
      <c r="AI293" s="769"/>
      <c r="AJ293" s="775"/>
      <c r="AK293" s="797"/>
      <c r="AL293" s="798"/>
      <c r="AM293" s="706"/>
      <c r="AN293" s="706"/>
      <c r="AO293" s="799"/>
      <c r="AP293" s="706"/>
      <c r="AQ293" s="800"/>
      <c r="AR293" s="797"/>
      <c r="AS293" s="798"/>
      <c r="AT293" s="706"/>
      <c r="AU293" s="706"/>
      <c r="AV293" s="799"/>
      <c r="AW293" s="706"/>
      <c r="AX293" s="800"/>
      <c r="AY293" s="797"/>
      <c r="AZ293" s="1028"/>
      <c r="BA293" s="797"/>
      <c r="BB293" s="806"/>
      <c r="BC293" s="809"/>
      <c r="BD293" s="1032"/>
      <c r="BE293" s="809"/>
      <c r="BF293" s="806"/>
      <c r="BG293" s="806"/>
      <c r="BH293" s="806"/>
      <c r="BI293" s="1035"/>
    </row>
    <row r="294" spans="1:61" hidden="1" outlineLevel="1" x14ac:dyDescent="0.35">
      <c r="A294" s="781" t="s">
        <v>1191</v>
      </c>
      <c r="B294" s="768"/>
      <c r="C294" s="768"/>
      <c r="D294" s="769"/>
      <c r="E294" s="770"/>
      <c r="F294" s="725"/>
      <c r="G294" s="726"/>
      <c r="H294" s="771"/>
      <c r="I294" s="768"/>
      <c r="J294" s="769"/>
      <c r="K294" s="769"/>
      <c r="L294" s="769"/>
      <c r="M294" s="769"/>
      <c r="N294" s="772"/>
      <c r="O294" s="773"/>
      <c r="P294" s="774"/>
      <c r="Q294" s="768"/>
      <c r="R294" s="769"/>
      <c r="S294" s="775"/>
      <c r="T294" s="776"/>
      <c r="U294" s="777"/>
      <c r="V294" s="777"/>
      <c r="W294" s="777"/>
      <c r="X294" s="57" t="str">
        <f t="shared" si="2"/>
        <v/>
      </c>
      <c r="Y294" s="795"/>
      <c r="Z294" s="770"/>
      <c r="AA294" s="796"/>
      <c r="AB294" s="769"/>
      <c r="AC294" s="770"/>
      <c r="AD294" s="796"/>
      <c r="AE294" s="769"/>
      <c r="AF294" s="769"/>
      <c r="AG294" s="769"/>
      <c r="AH294" s="769"/>
      <c r="AI294" s="769"/>
      <c r="AJ294" s="775"/>
      <c r="AK294" s="797"/>
      <c r="AL294" s="798"/>
      <c r="AM294" s="706"/>
      <c r="AN294" s="706"/>
      <c r="AO294" s="799"/>
      <c r="AP294" s="706"/>
      <c r="AQ294" s="800"/>
      <c r="AR294" s="797"/>
      <c r="AS294" s="798"/>
      <c r="AT294" s="706"/>
      <c r="AU294" s="706"/>
      <c r="AV294" s="799"/>
      <c r="AW294" s="706"/>
      <c r="AX294" s="800"/>
      <c r="AY294" s="797"/>
      <c r="AZ294" s="1028"/>
      <c r="BA294" s="797"/>
      <c r="BB294" s="806"/>
      <c r="BC294" s="809"/>
      <c r="BD294" s="1032"/>
      <c r="BE294" s="809"/>
      <c r="BF294" s="806"/>
      <c r="BG294" s="806"/>
      <c r="BH294" s="806"/>
      <c r="BI294" s="1035"/>
    </row>
    <row r="295" spans="1:61" hidden="1" outlineLevel="1" x14ac:dyDescent="0.35">
      <c r="A295" s="781" t="s">
        <v>1192</v>
      </c>
      <c r="B295" s="768"/>
      <c r="C295" s="768"/>
      <c r="D295" s="769"/>
      <c r="E295" s="770"/>
      <c r="F295" s="725"/>
      <c r="G295" s="726"/>
      <c r="H295" s="771"/>
      <c r="I295" s="768"/>
      <c r="J295" s="769"/>
      <c r="K295" s="769"/>
      <c r="L295" s="769"/>
      <c r="M295" s="769"/>
      <c r="N295" s="772"/>
      <c r="O295" s="773"/>
      <c r="P295" s="774"/>
      <c r="Q295" s="768"/>
      <c r="R295" s="769"/>
      <c r="S295" s="775"/>
      <c r="T295" s="776"/>
      <c r="U295" s="777"/>
      <c r="V295" s="777"/>
      <c r="W295" s="777"/>
      <c r="X295" s="57" t="str">
        <f t="shared" ref="X295:X312" si="3">IF(V295="", "", V295*W295)</f>
        <v/>
      </c>
      <c r="Y295" s="795"/>
      <c r="Z295" s="770"/>
      <c r="AA295" s="796"/>
      <c r="AB295" s="769"/>
      <c r="AC295" s="770"/>
      <c r="AD295" s="796"/>
      <c r="AE295" s="769"/>
      <c r="AF295" s="769"/>
      <c r="AG295" s="769"/>
      <c r="AH295" s="769"/>
      <c r="AI295" s="769"/>
      <c r="AJ295" s="775"/>
      <c r="AK295" s="797"/>
      <c r="AL295" s="798"/>
      <c r="AM295" s="706"/>
      <c r="AN295" s="706"/>
      <c r="AO295" s="799"/>
      <c r="AP295" s="706"/>
      <c r="AQ295" s="800"/>
      <c r="AR295" s="797"/>
      <c r="AS295" s="798"/>
      <c r="AT295" s="706"/>
      <c r="AU295" s="706"/>
      <c r="AV295" s="799"/>
      <c r="AW295" s="706"/>
      <c r="AX295" s="800"/>
      <c r="AY295" s="797"/>
      <c r="AZ295" s="1028"/>
      <c r="BA295" s="797"/>
      <c r="BB295" s="806"/>
      <c r="BC295" s="809"/>
      <c r="BD295" s="1032"/>
      <c r="BE295" s="809"/>
      <c r="BF295" s="806"/>
      <c r="BG295" s="806"/>
      <c r="BH295" s="806"/>
      <c r="BI295" s="1035"/>
    </row>
    <row r="296" spans="1:61" hidden="1" outlineLevel="1" x14ac:dyDescent="0.35">
      <c r="A296" s="781" t="s">
        <v>1193</v>
      </c>
      <c r="B296" s="768"/>
      <c r="C296" s="768"/>
      <c r="D296" s="769"/>
      <c r="E296" s="770"/>
      <c r="F296" s="725"/>
      <c r="G296" s="726"/>
      <c r="H296" s="771"/>
      <c r="I296" s="768"/>
      <c r="J296" s="769"/>
      <c r="K296" s="769"/>
      <c r="L296" s="769"/>
      <c r="M296" s="769"/>
      <c r="N296" s="772"/>
      <c r="O296" s="773"/>
      <c r="P296" s="774"/>
      <c r="Q296" s="768"/>
      <c r="R296" s="769"/>
      <c r="S296" s="775"/>
      <c r="T296" s="776"/>
      <c r="U296" s="777"/>
      <c r="V296" s="777"/>
      <c r="W296" s="777"/>
      <c r="X296" s="57" t="str">
        <f t="shared" si="3"/>
        <v/>
      </c>
      <c r="Y296" s="795"/>
      <c r="Z296" s="770"/>
      <c r="AA296" s="796"/>
      <c r="AB296" s="769"/>
      <c r="AC296" s="770"/>
      <c r="AD296" s="796"/>
      <c r="AE296" s="769"/>
      <c r="AF296" s="769"/>
      <c r="AG296" s="769"/>
      <c r="AH296" s="769"/>
      <c r="AI296" s="769"/>
      <c r="AJ296" s="775"/>
      <c r="AK296" s="797"/>
      <c r="AL296" s="798"/>
      <c r="AM296" s="706"/>
      <c r="AN296" s="706"/>
      <c r="AO296" s="799"/>
      <c r="AP296" s="706"/>
      <c r="AQ296" s="800"/>
      <c r="AR296" s="797"/>
      <c r="AS296" s="798"/>
      <c r="AT296" s="706"/>
      <c r="AU296" s="706"/>
      <c r="AV296" s="799"/>
      <c r="AW296" s="706"/>
      <c r="AX296" s="800"/>
      <c r="AY296" s="797"/>
      <c r="AZ296" s="1028"/>
      <c r="BA296" s="797"/>
      <c r="BB296" s="806"/>
      <c r="BC296" s="809"/>
      <c r="BD296" s="1032"/>
      <c r="BE296" s="809"/>
      <c r="BF296" s="806"/>
      <c r="BG296" s="806"/>
      <c r="BH296" s="806"/>
      <c r="BI296" s="1035"/>
    </row>
    <row r="297" spans="1:61" hidden="1" outlineLevel="1" x14ac:dyDescent="0.35">
      <c r="A297" s="781" t="s">
        <v>1194</v>
      </c>
      <c r="B297" s="768"/>
      <c r="C297" s="768"/>
      <c r="D297" s="769"/>
      <c r="E297" s="770"/>
      <c r="F297" s="725"/>
      <c r="G297" s="726"/>
      <c r="H297" s="771"/>
      <c r="I297" s="768"/>
      <c r="J297" s="769"/>
      <c r="K297" s="769"/>
      <c r="L297" s="769"/>
      <c r="M297" s="769"/>
      <c r="N297" s="772"/>
      <c r="O297" s="773"/>
      <c r="P297" s="774"/>
      <c r="Q297" s="768"/>
      <c r="R297" s="769"/>
      <c r="S297" s="775"/>
      <c r="T297" s="776"/>
      <c r="U297" s="777"/>
      <c r="V297" s="777"/>
      <c r="W297" s="777"/>
      <c r="X297" s="57" t="str">
        <f t="shared" si="3"/>
        <v/>
      </c>
      <c r="Y297" s="795"/>
      <c r="Z297" s="770"/>
      <c r="AA297" s="796"/>
      <c r="AB297" s="769"/>
      <c r="AC297" s="770"/>
      <c r="AD297" s="796"/>
      <c r="AE297" s="769"/>
      <c r="AF297" s="769"/>
      <c r="AG297" s="769"/>
      <c r="AH297" s="769"/>
      <c r="AI297" s="769"/>
      <c r="AJ297" s="775"/>
      <c r="AK297" s="797"/>
      <c r="AL297" s="798"/>
      <c r="AM297" s="706"/>
      <c r="AN297" s="706"/>
      <c r="AO297" s="799"/>
      <c r="AP297" s="706"/>
      <c r="AQ297" s="800"/>
      <c r="AR297" s="797"/>
      <c r="AS297" s="798"/>
      <c r="AT297" s="706"/>
      <c r="AU297" s="706"/>
      <c r="AV297" s="799"/>
      <c r="AW297" s="706"/>
      <c r="AX297" s="800"/>
      <c r="AY297" s="797"/>
      <c r="AZ297" s="1028"/>
      <c r="BA297" s="797"/>
      <c r="BB297" s="806"/>
      <c r="BC297" s="809"/>
      <c r="BD297" s="1032"/>
      <c r="BE297" s="809"/>
      <c r="BF297" s="806"/>
      <c r="BG297" s="806"/>
      <c r="BH297" s="806"/>
      <c r="BI297" s="1035"/>
    </row>
    <row r="298" spans="1:61" hidden="1" outlineLevel="1" x14ac:dyDescent="0.35">
      <c r="A298" s="781" t="s">
        <v>1195</v>
      </c>
      <c r="B298" s="768"/>
      <c r="C298" s="768"/>
      <c r="D298" s="769"/>
      <c r="E298" s="770"/>
      <c r="F298" s="725"/>
      <c r="G298" s="726"/>
      <c r="H298" s="771"/>
      <c r="I298" s="768"/>
      <c r="J298" s="769"/>
      <c r="K298" s="769"/>
      <c r="L298" s="769"/>
      <c r="M298" s="769"/>
      <c r="N298" s="772"/>
      <c r="O298" s="773"/>
      <c r="P298" s="774"/>
      <c r="Q298" s="768"/>
      <c r="R298" s="769"/>
      <c r="S298" s="775"/>
      <c r="T298" s="776"/>
      <c r="U298" s="777"/>
      <c r="V298" s="777"/>
      <c r="W298" s="777"/>
      <c r="X298" s="57" t="str">
        <f t="shared" si="3"/>
        <v/>
      </c>
      <c r="Y298" s="795"/>
      <c r="Z298" s="770"/>
      <c r="AA298" s="796"/>
      <c r="AB298" s="769"/>
      <c r="AC298" s="770"/>
      <c r="AD298" s="796"/>
      <c r="AE298" s="769"/>
      <c r="AF298" s="769"/>
      <c r="AG298" s="769"/>
      <c r="AH298" s="769"/>
      <c r="AI298" s="769"/>
      <c r="AJ298" s="775"/>
      <c r="AK298" s="797"/>
      <c r="AL298" s="798"/>
      <c r="AM298" s="706"/>
      <c r="AN298" s="706"/>
      <c r="AO298" s="799"/>
      <c r="AP298" s="706"/>
      <c r="AQ298" s="800"/>
      <c r="AR298" s="797"/>
      <c r="AS298" s="798"/>
      <c r="AT298" s="706"/>
      <c r="AU298" s="706"/>
      <c r="AV298" s="799"/>
      <c r="AW298" s="706"/>
      <c r="AX298" s="800"/>
      <c r="AY298" s="797"/>
      <c r="AZ298" s="1028"/>
      <c r="BA298" s="797"/>
      <c r="BB298" s="806"/>
      <c r="BC298" s="809"/>
      <c r="BD298" s="1032"/>
      <c r="BE298" s="809"/>
      <c r="BF298" s="806"/>
      <c r="BG298" s="806"/>
      <c r="BH298" s="806"/>
      <c r="BI298" s="1035"/>
    </row>
    <row r="299" spans="1:61" hidden="1" outlineLevel="1" x14ac:dyDescent="0.35">
      <c r="A299" s="781" t="s">
        <v>1196</v>
      </c>
      <c r="B299" s="768"/>
      <c r="C299" s="768"/>
      <c r="D299" s="769"/>
      <c r="E299" s="770"/>
      <c r="F299" s="725"/>
      <c r="G299" s="726"/>
      <c r="H299" s="771"/>
      <c r="I299" s="768"/>
      <c r="J299" s="769"/>
      <c r="K299" s="769"/>
      <c r="L299" s="769"/>
      <c r="M299" s="769"/>
      <c r="N299" s="772"/>
      <c r="O299" s="773"/>
      <c r="P299" s="774"/>
      <c r="Q299" s="768"/>
      <c r="R299" s="769"/>
      <c r="S299" s="775"/>
      <c r="T299" s="776"/>
      <c r="U299" s="777"/>
      <c r="V299" s="777"/>
      <c r="W299" s="777"/>
      <c r="X299" s="57" t="str">
        <f t="shared" si="3"/>
        <v/>
      </c>
      <c r="Y299" s="795"/>
      <c r="Z299" s="770"/>
      <c r="AA299" s="796"/>
      <c r="AB299" s="769"/>
      <c r="AC299" s="770"/>
      <c r="AD299" s="796"/>
      <c r="AE299" s="769"/>
      <c r="AF299" s="769"/>
      <c r="AG299" s="769"/>
      <c r="AH299" s="769"/>
      <c r="AI299" s="769"/>
      <c r="AJ299" s="775"/>
      <c r="AK299" s="797"/>
      <c r="AL299" s="798"/>
      <c r="AM299" s="706"/>
      <c r="AN299" s="706"/>
      <c r="AO299" s="799"/>
      <c r="AP299" s="706"/>
      <c r="AQ299" s="800"/>
      <c r="AR299" s="797"/>
      <c r="AS299" s="798"/>
      <c r="AT299" s="706"/>
      <c r="AU299" s="706"/>
      <c r="AV299" s="799"/>
      <c r="AW299" s="706"/>
      <c r="AX299" s="800"/>
      <c r="AY299" s="797"/>
      <c r="AZ299" s="1028"/>
      <c r="BA299" s="797"/>
      <c r="BB299" s="806"/>
      <c r="BC299" s="809"/>
      <c r="BD299" s="1032"/>
      <c r="BE299" s="809"/>
      <c r="BF299" s="806"/>
      <c r="BG299" s="806"/>
      <c r="BH299" s="806"/>
      <c r="BI299" s="1035"/>
    </row>
    <row r="300" spans="1:61" hidden="1" outlineLevel="1" x14ac:dyDescent="0.35">
      <c r="A300" s="781" t="s">
        <v>1197</v>
      </c>
      <c r="B300" s="768"/>
      <c r="C300" s="768"/>
      <c r="D300" s="769"/>
      <c r="E300" s="770"/>
      <c r="F300" s="725"/>
      <c r="G300" s="726"/>
      <c r="H300" s="771"/>
      <c r="I300" s="768"/>
      <c r="J300" s="769"/>
      <c r="K300" s="769"/>
      <c r="L300" s="769"/>
      <c r="M300" s="769"/>
      <c r="N300" s="772"/>
      <c r="O300" s="773"/>
      <c r="P300" s="774"/>
      <c r="Q300" s="768"/>
      <c r="R300" s="769"/>
      <c r="S300" s="775"/>
      <c r="T300" s="776"/>
      <c r="U300" s="777"/>
      <c r="V300" s="777"/>
      <c r="W300" s="777"/>
      <c r="X300" s="57" t="str">
        <f t="shared" si="3"/>
        <v/>
      </c>
      <c r="Y300" s="795"/>
      <c r="Z300" s="770"/>
      <c r="AA300" s="796"/>
      <c r="AB300" s="769"/>
      <c r="AC300" s="770"/>
      <c r="AD300" s="796"/>
      <c r="AE300" s="769"/>
      <c r="AF300" s="769"/>
      <c r="AG300" s="769"/>
      <c r="AH300" s="769"/>
      <c r="AI300" s="769"/>
      <c r="AJ300" s="775"/>
      <c r="AK300" s="797"/>
      <c r="AL300" s="798"/>
      <c r="AM300" s="706"/>
      <c r="AN300" s="706"/>
      <c r="AO300" s="799"/>
      <c r="AP300" s="706"/>
      <c r="AQ300" s="800"/>
      <c r="AR300" s="797"/>
      <c r="AS300" s="798"/>
      <c r="AT300" s="706"/>
      <c r="AU300" s="706"/>
      <c r="AV300" s="799"/>
      <c r="AW300" s="706"/>
      <c r="AX300" s="800"/>
      <c r="AY300" s="797"/>
      <c r="AZ300" s="1028"/>
      <c r="BA300" s="797"/>
      <c r="BB300" s="806"/>
      <c r="BC300" s="809"/>
      <c r="BD300" s="1032"/>
      <c r="BE300" s="809"/>
      <c r="BF300" s="806"/>
      <c r="BG300" s="806"/>
      <c r="BH300" s="806"/>
      <c r="BI300" s="1035"/>
    </row>
    <row r="301" spans="1:61" hidden="1" outlineLevel="1" x14ac:dyDescent="0.35">
      <c r="A301" s="781" t="s">
        <v>1198</v>
      </c>
      <c r="B301" s="768"/>
      <c r="C301" s="768"/>
      <c r="D301" s="769"/>
      <c r="E301" s="770"/>
      <c r="F301" s="725"/>
      <c r="G301" s="726"/>
      <c r="H301" s="771"/>
      <c r="I301" s="768"/>
      <c r="J301" s="769"/>
      <c r="K301" s="769"/>
      <c r="L301" s="769"/>
      <c r="M301" s="769"/>
      <c r="N301" s="772"/>
      <c r="O301" s="773"/>
      <c r="P301" s="774"/>
      <c r="Q301" s="768"/>
      <c r="R301" s="769"/>
      <c r="S301" s="775"/>
      <c r="T301" s="776"/>
      <c r="U301" s="777"/>
      <c r="V301" s="777"/>
      <c r="W301" s="777"/>
      <c r="X301" s="57" t="str">
        <f t="shared" si="3"/>
        <v/>
      </c>
      <c r="Y301" s="795"/>
      <c r="Z301" s="770"/>
      <c r="AA301" s="796"/>
      <c r="AB301" s="769"/>
      <c r="AC301" s="770"/>
      <c r="AD301" s="796"/>
      <c r="AE301" s="769"/>
      <c r="AF301" s="769"/>
      <c r="AG301" s="769"/>
      <c r="AH301" s="769"/>
      <c r="AI301" s="769"/>
      <c r="AJ301" s="775"/>
      <c r="AK301" s="797"/>
      <c r="AL301" s="798"/>
      <c r="AM301" s="706"/>
      <c r="AN301" s="706"/>
      <c r="AO301" s="799"/>
      <c r="AP301" s="706"/>
      <c r="AQ301" s="800"/>
      <c r="AR301" s="797"/>
      <c r="AS301" s="798"/>
      <c r="AT301" s="706"/>
      <c r="AU301" s="706"/>
      <c r="AV301" s="799"/>
      <c r="AW301" s="706"/>
      <c r="AX301" s="800"/>
      <c r="AY301" s="797"/>
      <c r="AZ301" s="1028"/>
      <c r="BA301" s="797"/>
      <c r="BB301" s="806"/>
      <c r="BC301" s="809"/>
      <c r="BD301" s="1032"/>
      <c r="BE301" s="809"/>
      <c r="BF301" s="806"/>
      <c r="BG301" s="806"/>
      <c r="BH301" s="806"/>
      <c r="BI301" s="1035"/>
    </row>
    <row r="302" spans="1:61" hidden="1" outlineLevel="1" x14ac:dyDescent="0.35">
      <c r="A302" s="781" t="s">
        <v>1199</v>
      </c>
      <c r="B302" s="768"/>
      <c r="C302" s="768"/>
      <c r="D302" s="769"/>
      <c r="E302" s="770"/>
      <c r="F302" s="725"/>
      <c r="G302" s="726"/>
      <c r="H302" s="771"/>
      <c r="I302" s="768"/>
      <c r="J302" s="769"/>
      <c r="K302" s="769"/>
      <c r="L302" s="769"/>
      <c r="M302" s="769"/>
      <c r="N302" s="772"/>
      <c r="O302" s="773"/>
      <c r="P302" s="774"/>
      <c r="Q302" s="768"/>
      <c r="R302" s="769"/>
      <c r="S302" s="775"/>
      <c r="T302" s="776"/>
      <c r="U302" s="777"/>
      <c r="V302" s="777"/>
      <c r="W302" s="777"/>
      <c r="X302" s="57" t="str">
        <f t="shared" si="3"/>
        <v/>
      </c>
      <c r="Y302" s="795"/>
      <c r="Z302" s="770"/>
      <c r="AA302" s="796"/>
      <c r="AB302" s="769"/>
      <c r="AC302" s="770"/>
      <c r="AD302" s="796"/>
      <c r="AE302" s="769"/>
      <c r="AF302" s="769"/>
      <c r="AG302" s="769"/>
      <c r="AH302" s="769"/>
      <c r="AI302" s="769"/>
      <c r="AJ302" s="775"/>
      <c r="AK302" s="797"/>
      <c r="AL302" s="798"/>
      <c r="AM302" s="706"/>
      <c r="AN302" s="706"/>
      <c r="AO302" s="799"/>
      <c r="AP302" s="706"/>
      <c r="AQ302" s="800"/>
      <c r="AR302" s="797"/>
      <c r="AS302" s="798"/>
      <c r="AT302" s="706"/>
      <c r="AU302" s="706"/>
      <c r="AV302" s="799"/>
      <c r="AW302" s="706"/>
      <c r="AX302" s="800"/>
      <c r="AY302" s="797"/>
      <c r="AZ302" s="1028"/>
      <c r="BA302" s="797"/>
      <c r="BB302" s="806"/>
      <c r="BC302" s="809"/>
      <c r="BD302" s="1032"/>
      <c r="BE302" s="809"/>
      <c r="BF302" s="806"/>
      <c r="BG302" s="806"/>
      <c r="BH302" s="806"/>
      <c r="BI302" s="1035"/>
    </row>
    <row r="303" spans="1:61" hidden="1" outlineLevel="1" x14ac:dyDescent="0.35">
      <c r="A303" s="781" t="s">
        <v>1200</v>
      </c>
      <c r="B303" s="768"/>
      <c r="C303" s="768"/>
      <c r="D303" s="769"/>
      <c r="E303" s="770"/>
      <c r="F303" s="725"/>
      <c r="G303" s="726"/>
      <c r="H303" s="771"/>
      <c r="I303" s="768"/>
      <c r="J303" s="769"/>
      <c r="K303" s="769"/>
      <c r="L303" s="769"/>
      <c r="M303" s="769"/>
      <c r="N303" s="772"/>
      <c r="O303" s="773"/>
      <c r="P303" s="774"/>
      <c r="Q303" s="768"/>
      <c r="R303" s="769"/>
      <c r="S303" s="775"/>
      <c r="T303" s="776"/>
      <c r="U303" s="777"/>
      <c r="V303" s="777"/>
      <c r="W303" s="777"/>
      <c r="X303" s="57" t="str">
        <f t="shared" si="3"/>
        <v/>
      </c>
      <c r="Y303" s="795"/>
      <c r="Z303" s="770"/>
      <c r="AA303" s="796"/>
      <c r="AB303" s="769"/>
      <c r="AC303" s="770"/>
      <c r="AD303" s="796"/>
      <c r="AE303" s="769"/>
      <c r="AF303" s="769"/>
      <c r="AG303" s="769"/>
      <c r="AH303" s="769"/>
      <c r="AI303" s="769"/>
      <c r="AJ303" s="775"/>
      <c r="AK303" s="797"/>
      <c r="AL303" s="798"/>
      <c r="AM303" s="706"/>
      <c r="AN303" s="706"/>
      <c r="AO303" s="799"/>
      <c r="AP303" s="706"/>
      <c r="AQ303" s="800"/>
      <c r="AR303" s="797"/>
      <c r="AS303" s="798"/>
      <c r="AT303" s="706"/>
      <c r="AU303" s="706"/>
      <c r="AV303" s="799"/>
      <c r="AW303" s="706"/>
      <c r="AX303" s="800"/>
      <c r="AY303" s="797"/>
      <c r="AZ303" s="1028"/>
      <c r="BA303" s="797"/>
      <c r="BB303" s="806"/>
      <c r="BC303" s="809"/>
      <c r="BD303" s="1032"/>
      <c r="BE303" s="809"/>
      <c r="BF303" s="806"/>
      <c r="BG303" s="806"/>
      <c r="BH303" s="806"/>
      <c r="BI303" s="1035"/>
    </row>
    <row r="304" spans="1:61" hidden="1" outlineLevel="1" x14ac:dyDescent="0.35">
      <c r="A304" s="781" t="s">
        <v>1201</v>
      </c>
      <c r="B304" s="768"/>
      <c r="C304" s="768"/>
      <c r="D304" s="769"/>
      <c r="E304" s="770"/>
      <c r="F304" s="725"/>
      <c r="G304" s="726"/>
      <c r="H304" s="771"/>
      <c r="I304" s="768"/>
      <c r="J304" s="769"/>
      <c r="K304" s="769"/>
      <c r="L304" s="769"/>
      <c r="M304" s="769"/>
      <c r="N304" s="772"/>
      <c r="O304" s="773"/>
      <c r="P304" s="774"/>
      <c r="Q304" s="768"/>
      <c r="R304" s="769"/>
      <c r="S304" s="775"/>
      <c r="T304" s="776"/>
      <c r="U304" s="777"/>
      <c r="V304" s="777"/>
      <c r="W304" s="777"/>
      <c r="X304" s="57" t="str">
        <f t="shared" si="3"/>
        <v/>
      </c>
      <c r="Y304" s="795"/>
      <c r="Z304" s="770"/>
      <c r="AA304" s="796"/>
      <c r="AB304" s="769"/>
      <c r="AC304" s="770"/>
      <c r="AD304" s="796"/>
      <c r="AE304" s="769"/>
      <c r="AF304" s="769"/>
      <c r="AG304" s="769"/>
      <c r="AH304" s="769"/>
      <c r="AI304" s="769"/>
      <c r="AJ304" s="775"/>
      <c r="AK304" s="797"/>
      <c r="AL304" s="798"/>
      <c r="AM304" s="706"/>
      <c r="AN304" s="706"/>
      <c r="AO304" s="799"/>
      <c r="AP304" s="706"/>
      <c r="AQ304" s="800"/>
      <c r="AR304" s="797"/>
      <c r="AS304" s="798"/>
      <c r="AT304" s="706"/>
      <c r="AU304" s="706"/>
      <c r="AV304" s="799"/>
      <c r="AW304" s="706"/>
      <c r="AX304" s="800"/>
      <c r="AY304" s="797"/>
      <c r="AZ304" s="1028"/>
      <c r="BA304" s="797"/>
      <c r="BB304" s="806"/>
      <c r="BC304" s="809"/>
      <c r="BD304" s="1032"/>
      <c r="BE304" s="809"/>
      <c r="BF304" s="806"/>
      <c r="BG304" s="806"/>
      <c r="BH304" s="806"/>
      <c r="BI304" s="1035"/>
    </row>
    <row r="305" spans="1:61" hidden="1" outlineLevel="1" x14ac:dyDescent="0.35">
      <c r="A305" s="781" t="s">
        <v>1202</v>
      </c>
      <c r="B305" s="768"/>
      <c r="C305" s="768"/>
      <c r="D305" s="769"/>
      <c r="E305" s="770"/>
      <c r="F305" s="725"/>
      <c r="G305" s="726"/>
      <c r="H305" s="771"/>
      <c r="I305" s="768"/>
      <c r="J305" s="769"/>
      <c r="K305" s="769"/>
      <c r="L305" s="769"/>
      <c r="M305" s="769"/>
      <c r="N305" s="772"/>
      <c r="O305" s="773"/>
      <c r="P305" s="774"/>
      <c r="Q305" s="768"/>
      <c r="R305" s="769"/>
      <c r="S305" s="775"/>
      <c r="T305" s="776"/>
      <c r="U305" s="777"/>
      <c r="V305" s="777"/>
      <c r="W305" s="777"/>
      <c r="X305" s="57" t="str">
        <f t="shared" si="3"/>
        <v/>
      </c>
      <c r="Y305" s="795"/>
      <c r="Z305" s="770"/>
      <c r="AA305" s="796"/>
      <c r="AB305" s="769"/>
      <c r="AC305" s="770"/>
      <c r="AD305" s="796"/>
      <c r="AE305" s="769"/>
      <c r="AF305" s="769"/>
      <c r="AG305" s="769"/>
      <c r="AH305" s="769"/>
      <c r="AI305" s="769"/>
      <c r="AJ305" s="775"/>
      <c r="AK305" s="797"/>
      <c r="AL305" s="798"/>
      <c r="AM305" s="706"/>
      <c r="AN305" s="706"/>
      <c r="AO305" s="799"/>
      <c r="AP305" s="706"/>
      <c r="AQ305" s="800"/>
      <c r="AR305" s="797"/>
      <c r="AS305" s="798"/>
      <c r="AT305" s="706"/>
      <c r="AU305" s="706"/>
      <c r="AV305" s="799"/>
      <c r="AW305" s="706"/>
      <c r="AX305" s="800"/>
      <c r="AY305" s="797"/>
      <c r="AZ305" s="1028"/>
      <c r="BA305" s="797"/>
      <c r="BB305" s="806"/>
      <c r="BC305" s="809"/>
      <c r="BD305" s="1032"/>
      <c r="BE305" s="809"/>
      <c r="BF305" s="806"/>
      <c r="BG305" s="806"/>
      <c r="BH305" s="806"/>
      <c r="BI305" s="1035"/>
    </row>
    <row r="306" spans="1:61" hidden="1" outlineLevel="1" x14ac:dyDescent="0.35">
      <c r="A306" s="781" t="s">
        <v>1203</v>
      </c>
      <c r="B306" s="768"/>
      <c r="C306" s="768"/>
      <c r="D306" s="769"/>
      <c r="E306" s="770"/>
      <c r="F306" s="725"/>
      <c r="G306" s="726"/>
      <c r="H306" s="771"/>
      <c r="I306" s="768"/>
      <c r="J306" s="769"/>
      <c r="K306" s="769"/>
      <c r="L306" s="769"/>
      <c r="M306" s="769"/>
      <c r="N306" s="772"/>
      <c r="O306" s="773"/>
      <c r="P306" s="774"/>
      <c r="Q306" s="768"/>
      <c r="R306" s="769"/>
      <c r="S306" s="775"/>
      <c r="T306" s="776"/>
      <c r="U306" s="777"/>
      <c r="V306" s="777"/>
      <c r="W306" s="777"/>
      <c r="X306" s="57" t="str">
        <f t="shared" si="3"/>
        <v/>
      </c>
      <c r="Y306" s="795"/>
      <c r="Z306" s="770"/>
      <c r="AA306" s="796"/>
      <c r="AB306" s="769"/>
      <c r="AC306" s="770"/>
      <c r="AD306" s="796"/>
      <c r="AE306" s="769"/>
      <c r="AF306" s="769"/>
      <c r="AG306" s="769"/>
      <c r="AH306" s="769"/>
      <c r="AI306" s="769"/>
      <c r="AJ306" s="775"/>
      <c r="AK306" s="797"/>
      <c r="AL306" s="798"/>
      <c r="AM306" s="706"/>
      <c r="AN306" s="706"/>
      <c r="AO306" s="799"/>
      <c r="AP306" s="706"/>
      <c r="AQ306" s="800"/>
      <c r="AR306" s="797"/>
      <c r="AS306" s="798"/>
      <c r="AT306" s="706"/>
      <c r="AU306" s="706"/>
      <c r="AV306" s="799"/>
      <c r="AW306" s="706"/>
      <c r="AX306" s="800"/>
      <c r="AY306" s="797"/>
      <c r="AZ306" s="1028"/>
      <c r="BA306" s="797"/>
      <c r="BB306" s="806"/>
      <c r="BC306" s="809"/>
      <c r="BD306" s="1032"/>
      <c r="BE306" s="809"/>
      <c r="BF306" s="806"/>
      <c r="BG306" s="806"/>
      <c r="BH306" s="806"/>
      <c r="BI306" s="1035"/>
    </row>
    <row r="307" spans="1:61" hidden="1" outlineLevel="1" x14ac:dyDescent="0.35">
      <c r="A307" s="781" t="s">
        <v>1204</v>
      </c>
      <c r="B307" s="768"/>
      <c r="C307" s="768"/>
      <c r="D307" s="769"/>
      <c r="E307" s="770"/>
      <c r="F307" s="725"/>
      <c r="G307" s="726"/>
      <c r="H307" s="771"/>
      <c r="I307" s="768"/>
      <c r="J307" s="769"/>
      <c r="K307" s="769"/>
      <c r="L307" s="769"/>
      <c r="M307" s="769"/>
      <c r="N307" s="772"/>
      <c r="O307" s="773"/>
      <c r="P307" s="774"/>
      <c r="Q307" s="768"/>
      <c r="R307" s="769"/>
      <c r="S307" s="775"/>
      <c r="T307" s="776"/>
      <c r="U307" s="777"/>
      <c r="V307" s="777"/>
      <c r="W307" s="777"/>
      <c r="X307" s="57" t="str">
        <f t="shared" si="3"/>
        <v/>
      </c>
      <c r="Y307" s="795"/>
      <c r="Z307" s="770"/>
      <c r="AA307" s="796"/>
      <c r="AB307" s="769"/>
      <c r="AC307" s="770"/>
      <c r="AD307" s="796"/>
      <c r="AE307" s="769"/>
      <c r="AF307" s="769"/>
      <c r="AG307" s="769"/>
      <c r="AH307" s="769"/>
      <c r="AI307" s="769"/>
      <c r="AJ307" s="775"/>
      <c r="AK307" s="797"/>
      <c r="AL307" s="798"/>
      <c r="AM307" s="706"/>
      <c r="AN307" s="706"/>
      <c r="AO307" s="799"/>
      <c r="AP307" s="706"/>
      <c r="AQ307" s="800"/>
      <c r="AR307" s="797"/>
      <c r="AS307" s="798"/>
      <c r="AT307" s="706"/>
      <c r="AU307" s="706"/>
      <c r="AV307" s="799"/>
      <c r="AW307" s="706"/>
      <c r="AX307" s="800"/>
      <c r="AY307" s="797"/>
      <c r="AZ307" s="1028"/>
      <c r="BA307" s="797"/>
      <c r="BB307" s="806"/>
      <c r="BC307" s="809"/>
      <c r="BD307" s="1032"/>
      <c r="BE307" s="809"/>
      <c r="BF307" s="806"/>
      <c r="BG307" s="806"/>
      <c r="BH307" s="806"/>
      <c r="BI307" s="1035"/>
    </row>
    <row r="308" spans="1:61" hidden="1" outlineLevel="1" x14ac:dyDescent="0.35">
      <c r="A308" s="781" t="s">
        <v>1205</v>
      </c>
      <c r="B308" s="768"/>
      <c r="C308" s="768"/>
      <c r="D308" s="769"/>
      <c r="E308" s="770"/>
      <c r="F308" s="725"/>
      <c r="G308" s="726"/>
      <c r="H308" s="771"/>
      <c r="I308" s="768"/>
      <c r="J308" s="769"/>
      <c r="K308" s="769"/>
      <c r="L308" s="769"/>
      <c r="M308" s="769"/>
      <c r="N308" s="772"/>
      <c r="O308" s="773"/>
      <c r="P308" s="774"/>
      <c r="Q308" s="768"/>
      <c r="R308" s="769"/>
      <c r="S308" s="775"/>
      <c r="T308" s="776"/>
      <c r="U308" s="777"/>
      <c r="V308" s="777"/>
      <c r="W308" s="777"/>
      <c r="X308" s="57" t="str">
        <f t="shared" si="3"/>
        <v/>
      </c>
      <c r="Y308" s="795"/>
      <c r="Z308" s="770"/>
      <c r="AA308" s="796"/>
      <c r="AB308" s="769"/>
      <c r="AC308" s="770"/>
      <c r="AD308" s="796"/>
      <c r="AE308" s="769"/>
      <c r="AF308" s="769"/>
      <c r="AG308" s="769"/>
      <c r="AH308" s="769"/>
      <c r="AI308" s="769"/>
      <c r="AJ308" s="775"/>
      <c r="AK308" s="797"/>
      <c r="AL308" s="798"/>
      <c r="AM308" s="706"/>
      <c r="AN308" s="706"/>
      <c r="AO308" s="799"/>
      <c r="AP308" s="706"/>
      <c r="AQ308" s="800"/>
      <c r="AR308" s="797"/>
      <c r="AS308" s="798"/>
      <c r="AT308" s="706"/>
      <c r="AU308" s="706"/>
      <c r="AV308" s="799"/>
      <c r="AW308" s="706"/>
      <c r="AX308" s="800"/>
      <c r="AY308" s="797"/>
      <c r="AZ308" s="1028"/>
      <c r="BA308" s="797"/>
      <c r="BB308" s="806"/>
      <c r="BC308" s="809"/>
      <c r="BD308" s="1032"/>
      <c r="BE308" s="809"/>
      <c r="BF308" s="806"/>
      <c r="BG308" s="806"/>
      <c r="BH308" s="806"/>
      <c r="BI308" s="1035"/>
    </row>
    <row r="309" spans="1:61" hidden="1" outlineLevel="1" x14ac:dyDescent="0.35">
      <c r="A309" s="781" t="s">
        <v>1206</v>
      </c>
      <c r="B309" s="768"/>
      <c r="C309" s="768"/>
      <c r="D309" s="769"/>
      <c r="E309" s="770"/>
      <c r="F309" s="725"/>
      <c r="G309" s="726"/>
      <c r="H309" s="771"/>
      <c r="I309" s="768"/>
      <c r="J309" s="769"/>
      <c r="K309" s="769"/>
      <c r="L309" s="769"/>
      <c r="M309" s="769"/>
      <c r="N309" s="772"/>
      <c r="O309" s="773"/>
      <c r="P309" s="774"/>
      <c r="Q309" s="768"/>
      <c r="R309" s="769"/>
      <c r="S309" s="775"/>
      <c r="T309" s="776"/>
      <c r="U309" s="777"/>
      <c r="V309" s="777"/>
      <c r="W309" s="777"/>
      <c r="X309" s="57" t="str">
        <f t="shared" si="3"/>
        <v/>
      </c>
      <c r="Y309" s="795"/>
      <c r="Z309" s="770"/>
      <c r="AA309" s="796"/>
      <c r="AB309" s="769"/>
      <c r="AC309" s="770"/>
      <c r="AD309" s="796"/>
      <c r="AE309" s="769"/>
      <c r="AF309" s="769"/>
      <c r="AG309" s="769"/>
      <c r="AH309" s="769"/>
      <c r="AI309" s="769"/>
      <c r="AJ309" s="775"/>
      <c r="AK309" s="797"/>
      <c r="AL309" s="798"/>
      <c r="AM309" s="706"/>
      <c r="AN309" s="706"/>
      <c r="AO309" s="799"/>
      <c r="AP309" s="706"/>
      <c r="AQ309" s="800"/>
      <c r="AR309" s="797"/>
      <c r="AS309" s="798"/>
      <c r="AT309" s="706"/>
      <c r="AU309" s="706"/>
      <c r="AV309" s="799"/>
      <c r="AW309" s="706"/>
      <c r="AX309" s="800"/>
      <c r="AY309" s="797"/>
      <c r="AZ309" s="1028"/>
      <c r="BA309" s="797"/>
      <c r="BB309" s="806"/>
      <c r="BC309" s="809"/>
      <c r="BD309" s="1032"/>
      <c r="BE309" s="809"/>
      <c r="BF309" s="806"/>
      <c r="BG309" s="806"/>
      <c r="BH309" s="806"/>
      <c r="BI309" s="1035"/>
    </row>
    <row r="310" spans="1:61" hidden="1" outlineLevel="1" x14ac:dyDescent="0.35">
      <c r="A310" s="781" t="s">
        <v>1207</v>
      </c>
      <c r="B310" s="768"/>
      <c r="C310" s="768"/>
      <c r="D310" s="769"/>
      <c r="E310" s="770"/>
      <c r="F310" s="725"/>
      <c r="G310" s="726"/>
      <c r="H310" s="771"/>
      <c r="I310" s="768"/>
      <c r="J310" s="769"/>
      <c r="K310" s="769"/>
      <c r="L310" s="769"/>
      <c r="M310" s="769"/>
      <c r="N310" s="772"/>
      <c r="O310" s="773"/>
      <c r="P310" s="774"/>
      <c r="Q310" s="768"/>
      <c r="R310" s="769"/>
      <c r="S310" s="775"/>
      <c r="T310" s="776"/>
      <c r="U310" s="777"/>
      <c r="V310" s="777"/>
      <c r="W310" s="777"/>
      <c r="X310" s="57" t="str">
        <f t="shared" si="3"/>
        <v/>
      </c>
      <c r="Y310" s="795"/>
      <c r="Z310" s="770"/>
      <c r="AA310" s="796"/>
      <c r="AB310" s="769"/>
      <c r="AC310" s="770"/>
      <c r="AD310" s="796"/>
      <c r="AE310" s="769"/>
      <c r="AF310" s="769"/>
      <c r="AG310" s="769"/>
      <c r="AH310" s="769"/>
      <c r="AI310" s="769"/>
      <c r="AJ310" s="775"/>
      <c r="AK310" s="797"/>
      <c r="AL310" s="798"/>
      <c r="AM310" s="706"/>
      <c r="AN310" s="706"/>
      <c r="AO310" s="799"/>
      <c r="AP310" s="706"/>
      <c r="AQ310" s="800"/>
      <c r="AR310" s="797"/>
      <c r="AS310" s="798"/>
      <c r="AT310" s="706"/>
      <c r="AU310" s="706"/>
      <c r="AV310" s="799"/>
      <c r="AW310" s="706"/>
      <c r="AX310" s="800"/>
      <c r="AY310" s="797"/>
      <c r="AZ310" s="1028"/>
      <c r="BA310" s="797"/>
      <c r="BB310" s="806"/>
      <c r="BC310" s="809"/>
      <c r="BD310" s="1032"/>
      <c r="BE310" s="809"/>
      <c r="BF310" s="806"/>
      <c r="BG310" s="806"/>
      <c r="BH310" s="806"/>
      <c r="BI310" s="1035"/>
    </row>
    <row r="311" spans="1:61" hidden="1" outlineLevel="1" x14ac:dyDescent="0.35">
      <c r="A311" s="781" t="s">
        <v>1208</v>
      </c>
      <c r="B311" s="768"/>
      <c r="C311" s="768"/>
      <c r="D311" s="769"/>
      <c r="E311" s="770"/>
      <c r="F311" s="725"/>
      <c r="G311" s="726"/>
      <c r="H311" s="771"/>
      <c r="I311" s="768"/>
      <c r="J311" s="769"/>
      <c r="K311" s="769"/>
      <c r="L311" s="769"/>
      <c r="M311" s="769"/>
      <c r="N311" s="772"/>
      <c r="O311" s="773"/>
      <c r="P311" s="774"/>
      <c r="Q311" s="768"/>
      <c r="R311" s="769"/>
      <c r="S311" s="775"/>
      <c r="T311" s="776"/>
      <c r="U311" s="777"/>
      <c r="V311" s="777"/>
      <c r="W311" s="777"/>
      <c r="X311" s="57" t="str">
        <f t="shared" si="3"/>
        <v/>
      </c>
      <c r="Y311" s="795"/>
      <c r="Z311" s="770"/>
      <c r="AA311" s="796"/>
      <c r="AB311" s="769"/>
      <c r="AC311" s="770"/>
      <c r="AD311" s="796"/>
      <c r="AE311" s="769"/>
      <c r="AF311" s="769"/>
      <c r="AG311" s="769"/>
      <c r="AH311" s="769"/>
      <c r="AI311" s="769"/>
      <c r="AJ311" s="775"/>
      <c r="AK311" s="797"/>
      <c r="AL311" s="798"/>
      <c r="AM311" s="706"/>
      <c r="AN311" s="706"/>
      <c r="AO311" s="799"/>
      <c r="AP311" s="706"/>
      <c r="AQ311" s="800"/>
      <c r="AR311" s="797"/>
      <c r="AS311" s="798"/>
      <c r="AT311" s="706"/>
      <c r="AU311" s="706"/>
      <c r="AV311" s="799"/>
      <c r="AW311" s="706"/>
      <c r="AX311" s="800"/>
      <c r="AY311" s="797"/>
      <c r="AZ311" s="1028"/>
      <c r="BA311" s="797"/>
      <c r="BB311" s="806"/>
      <c r="BC311" s="809"/>
      <c r="BD311" s="1032"/>
      <c r="BE311" s="809"/>
      <c r="BF311" s="806"/>
      <c r="BG311" s="806"/>
      <c r="BH311" s="806"/>
      <c r="BI311" s="1035"/>
    </row>
    <row r="312" spans="1:61" collapsed="1" x14ac:dyDescent="0.35">
      <c r="A312" s="1016" t="s">
        <v>1209</v>
      </c>
      <c r="B312" s="779"/>
      <c r="C312" s="779"/>
      <c r="D312" s="779"/>
      <c r="E312" s="779"/>
      <c r="F312" s="779"/>
      <c r="G312" s="779"/>
      <c r="H312" s="779"/>
      <c r="I312" s="779"/>
      <c r="J312" s="779"/>
      <c r="K312" s="779"/>
      <c r="L312" s="779"/>
      <c r="M312" s="779"/>
      <c r="N312" s="1009"/>
      <c r="O312" s="1010"/>
      <c r="P312" s="1009"/>
      <c r="Q312" s="1010"/>
      <c r="R312" s="779"/>
      <c r="S312" s="1009"/>
      <c r="T312" s="1010"/>
      <c r="U312" s="779"/>
      <c r="V312" s="779"/>
      <c r="W312" s="779"/>
      <c r="X312" s="1017" t="str">
        <f t="shared" si="3"/>
        <v/>
      </c>
      <c r="Y312" s="779"/>
      <c r="Z312" s="1009"/>
      <c r="AA312" s="1010"/>
      <c r="AB312" s="779"/>
      <c r="AC312" s="1009"/>
      <c r="AD312" s="1010"/>
      <c r="AE312" s="779"/>
      <c r="AF312" s="779"/>
      <c r="AG312" s="779"/>
      <c r="AH312" s="779"/>
      <c r="AI312" s="779"/>
      <c r="AJ312" s="1009"/>
      <c r="AK312" s="1010"/>
      <c r="AL312" s="779"/>
      <c r="AM312" s="779"/>
      <c r="AN312" s="779"/>
      <c r="AO312" s="779"/>
      <c r="AP312" s="779"/>
      <c r="AQ312" s="1009"/>
      <c r="AR312" s="1010"/>
      <c r="AS312" s="779"/>
      <c r="AT312" s="779"/>
      <c r="AU312" s="779"/>
      <c r="AV312" s="779"/>
      <c r="AW312" s="779"/>
      <c r="AX312" s="1009"/>
      <c r="AY312" s="1010"/>
      <c r="AZ312" s="1029"/>
      <c r="BA312" s="1025"/>
      <c r="BB312" s="1026"/>
      <c r="BC312" s="1031"/>
      <c r="BD312" s="1033"/>
      <c r="BE312" s="1010"/>
      <c r="BF312" s="1026"/>
      <c r="BG312" s="1026"/>
      <c r="BH312" s="1026"/>
      <c r="BI312" s="810"/>
    </row>
    <row r="313" spans="1:61" ht="14.5" x14ac:dyDescent="0.35">
      <c r="A313" s="1015" t="s">
        <v>821</v>
      </c>
      <c r="B313" s="756"/>
      <c r="C313" s="756"/>
      <c r="D313" s="756"/>
      <c r="E313" s="756"/>
      <c r="F313" s="756"/>
      <c r="G313" s="756"/>
      <c r="H313" s="756"/>
      <c r="I313" s="756"/>
      <c r="J313" s="756"/>
      <c r="K313" s="756"/>
      <c r="L313" s="756"/>
      <c r="M313" s="756"/>
      <c r="N313" s="756"/>
      <c r="O313" s="756"/>
      <c r="P313" s="756"/>
      <c r="Q313" s="756"/>
      <c r="R313" s="756"/>
      <c r="S313" s="756"/>
      <c r="T313" s="756"/>
      <c r="V313" s="756"/>
      <c r="W313" s="756"/>
      <c r="X313" s="757"/>
      <c r="Y313" s="757"/>
      <c r="Z313" s="757"/>
      <c r="AA313" s="756"/>
      <c r="AB313" s="756"/>
      <c r="AC313" s="756"/>
      <c r="AD313" s="756"/>
      <c r="AE313" s="756"/>
      <c r="AF313" s="756"/>
      <c r="AG313" s="756"/>
      <c r="AH313" s="756"/>
      <c r="AI313" s="756"/>
      <c r="AJ313" s="756"/>
      <c r="AK313" s="756"/>
      <c r="AL313" s="756"/>
      <c r="AM313" s="757"/>
      <c r="AN313" s="756"/>
      <c r="AO313" s="756"/>
      <c r="AP313" s="756"/>
      <c r="AQ313" s="756"/>
      <c r="AR313" s="756"/>
      <c r="AS313" s="756"/>
      <c r="AT313" s="756"/>
      <c r="AU313" s="756"/>
      <c r="AV313" s="756"/>
      <c r="AW313" s="756"/>
      <c r="AX313" s="756"/>
      <c r="AY313" s="756"/>
      <c r="AZ313" s="756"/>
      <c r="BA313" s="756"/>
      <c r="BB313" s="756"/>
      <c r="BC313" s="756"/>
      <c r="BD313" s="756"/>
      <c r="BE313" s="756"/>
      <c r="BF313" s="756"/>
    </row>
  </sheetData>
  <sheetProtection sheet="1" objects="1" scenarios="1" formatCells="0" formatColumns="0" formatRows="0"/>
  <mergeCells count="5">
    <mergeCell ref="A1:H1"/>
    <mergeCell ref="A2:H2"/>
    <mergeCell ref="A3:H3"/>
    <mergeCell ref="A5:H5"/>
    <mergeCell ref="A6:H6"/>
  </mergeCells>
  <phoneticPr fontId="3" type="noConversion"/>
  <conditionalFormatting sqref="H13:H312">
    <cfRule type="containsBlanks" dxfId="16" priority="15">
      <formula>LEN(TRIM(H13))=0</formula>
    </cfRule>
    <cfRule type="containsText" dxfId="15" priority="16" operator="containsText" text="Q">
      <formula>NOT(ISERROR(SEARCH("Q",H13)))</formula>
    </cfRule>
    <cfRule type="containsText" dxfId="14" priority="17" operator="containsText" text="I">
      <formula>NOT(ISERROR(SEARCH("I",H13)))</formula>
    </cfRule>
    <cfRule type="containsText" dxfId="13" priority="18" operator="containsText" text="O">
      <formula>NOT(ISERROR(SEARCH("O",H13)))</formula>
    </cfRule>
    <cfRule type="expression" dxfId="12" priority="19">
      <formula>LEN($H13)&lt;&gt;17</formula>
    </cfRule>
  </conditionalFormatting>
  <conditionalFormatting sqref="N13:N312">
    <cfRule type="cellIs" dxfId="11" priority="20" operator="lessThanOrEqual">
      <formula>10000</formula>
    </cfRule>
  </conditionalFormatting>
  <conditionalFormatting sqref="T13:Z312">
    <cfRule type="expression" dxfId="10" priority="14">
      <formula>$M13 = "Fuel Cell EV"</formula>
    </cfRule>
  </conditionalFormatting>
  <conditionalFormatting sqref="AA13:AC312">
    <cfRule type="expression" dxfId="9" priority="13">
      <formula>$M13 = "Battery Electric"</formula>
    </cfRule>
  </conditionalFormatting>
  <conditionalFormatting sqref="BB13:BB312">
    <cfRule type="expression" dxfId="8" priority="11">
      <formula>$BA13="Not Sure"</formula>
    </cfRule>
    <cfRule type="expression" dxfId="7" priority="12">
      <formula>$BA13="No"</formula>
    </cfRule>
  </conditionalFormatting>
  <dataValidations count="6">
    <dataValidation type="list" allowBlank="1" showInputMessage="1" showErrorMessage="1" sqref="BA12:BA312 BB12" xr:uid="{7D6D1280-F63A-44DA-8FBB-C2A63E861EBC}">
      <formula1>"Yes, No, Not Sure"</formula1>
    </dataValidation>
    <dataValidation type="list" allowBlank="1" showInputMessage="1" showErrorMessage="1" sqref="T13:T312" xr:uid="{B6FE1CF7-69FA-4241-90CC-A62624E11C68}">
      <formula1>"Yes, No, Not Applicable"</formula1>
    </dataValidation>
    <dataValidation type="list" allowBlank="1" showInputMessage="1" showErrorMessage="1" sqref="AD13:AD312 BC12:BC312 AH12:AH312 R13:R312 BE13:BE312" xr:uid="{0055C206-4FE0-468B-90AC-FFA5BFD410C0}">
      <formula1>"Yes, No"</formula1>
    </dataValidation>
    <dataValidation type="list" allowBlank="1" showInputMessage="1" showErrorMessage="1" sqref="AU13:AU312 AN13:AN312" xr:uid="{55CE222B-9278-4EEB-A12B-F7A145B8002D}">
      <formula1>INDIRECT(AM13)</formula1>
    </dataValidation>
    <dataValidation type="list" allowBlank="1" showInputMessage="1" showErrorMessage="1" sqref="BD13 BD15:BD312" xr:uid="{4D25C0ED-5FCD-4E34-8FBD-C56D64B45FE1}">
      <formula1>"Publicly Owned, Privately Owned"</formula1>
    </dataValidation>
    <dataValidation type="list" allowBlank="1" showInputMessage="1" showErrorMessage="1" sqref="E13:E312" xr:uid="{4C877A91-0373-4440-950F-88B3EF21ACB7}">
      <formula1>"Class 6, Class 7"</formula1>
    </dataValidation>
  </dataValidations>
  <pageMargins left="0.85" right="0.85" top="0.85" bottom="0.5" header="0.3" footer="0.3"/>
  <pageSetup scale="68" orientation="portrait" r:id="rId1"/>
  <headerFooter>
    <oddHeader>&amp;L&amp;G&amp;ROMB Control Number: 2060-0754
Expiration Date: 9/30/2028</oddHeader>
    <oddFooter>&amp;LEPA Form Number: 5900-683&amp;R&amp;A
&amp;P of &amp;N</oddFooter>
  </headerFooter>
  <legacyDrawingHF r:id="rId2"/>
  <tableParts count="1">
    <tablePart r:id="rId3"/>
  </tableParts>
  <extLst>
    <ext xmlns:x14="http://schemas.microsoft.com/office/spreadsheetml/2009/9/main" uri="{CCE6A557-97BC-4b89-ADB6-D9C93CAAB3DF}">
      <x14:dataValidations xmlns:xm="http://schemas.microsoft.com/office/excel/2006/main" count="7">
        <x14:dataValidation type="list" allowBlank="1" showInputMessage="1" showErrorMessage="1" xr:uid="{86CC4457-C7C7-4DB3-8FC0-0A2125AC64AC}">
          <x14:formula1>
            <xm:f>'Data Validation'!$C$2:$C$3</xm:f>
          </x14:formula1>
          <xm:sqref>M13:M312</xm:sqref>
        </x14:dataValidation>
        <x14:dataValidation type="list" allowBlank="1" showInputMessage="1" showErrorMessage="1" xr:uid="{2421ABC5-5DD0-4D90-AB6F-F5AD82175E2C}">
          <x14:formula1>
            <xm:f>'Data Validation'!$J$2:$J$57</xm:f>
          </x14:formula1>
          <xm:sqref>AT12:AT312 AM12:AM312</xm:sqref>
        </x14:dataValidation>
        <x14:dataValidation type="list" allowBlank="1" showInputMessage="1" showErrorMessage="1" xr:uid="{109ED5B4-5BC4-4204-9A4C-19681DABA7D2}">
          <x14:formula1>
            <xm:f>'Data Validation'!$U$2:$U$4</xm:f>
          </x14:formula1>
          <xm:sqref>BF13:BF312</xm:sqref>
        </x14:dataValidation>
        <x14:dataValidation type="list" allowBlank="1" showInputMessage="1" showErrorMessage="1" xr:uid="{9C4F435D-6C5B-43E6-983E-6DF1844EA468}">
          <x14:formula1>
            <xm:f>'Data Validation'!$V$2:$V$4</xm:f>
          </x14:formula1>
          <xm:sqref>BG13:BG312</xm:sqref>
        </x14:dataValidation>
        <x14:dataValidation type="list" allowBlank="1" showInputMessage="1" showErrorMessage="1" xr:uid="{D1F36686-5C70-41CD-81B0-99E2520A6455}">
          <x14:formula1>
            <xm:f>'Data Validation'!$W$2:$W$8</xm:f>
          </x14:formula1>
          <xm:sqref>BH13:BH312</xm:sqref>
        </x14:dataValidation>
        <x14:dataValidation type="list" allowBlank="1" showInputMessage="1" showErrorMessage="1" xr:uid="{C0D056F8-46CA-4C33-9254-300F679DDDEA}">
          <x14:formula1>
            <xm:f>'Data Validation'!$R$2:$R$12</xm:f>
          </x14:formula1>
          <xm:sqref>G13:G312</xm:sqref>
        </x14:dataValidation>
        <x14:dataValidation type="list" allowBlank="1" showInputMessage="1" showErrorMessage="1" xr:uid="{66E6CD34-7359-4DA5-BE7E-35AB94090D14}">
          <x14:formula1>
            <xm:f>'Data Validation'!$Q$2:$Q$11</xm:f>
          </x14:formula1>
          <xm:sqref>F13:F312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8629C-73A7-45DA-88F9-2213413A2163}">
  <dimension ref="A1:KU96"/>
  <sheetViews>
    <sheetView topLeftCell="C77" zoomScale="90" zoomScaleNormal="90" workbookViewId="0">
      <selection activeCell="AK19" sqref="AK19"/>
    </sheetView>
  </sheetViews>
  <sheetFormatPr defaultRowHeight="15" customHeight="1" outlineLevelCol="1" x14ac:dyDescent="0.35"/>
  <cols>
    <col min="1" max="1" width="38.1796875" customWidth="1"/>
    <col min="2" max="2" width="34.7265625" customWidth="1"/>
    <col min="3" max="3" width="36.7265625" customWidth="1"/>
    <col min="4" max="4" width="43.453125" customWidth="1"/>
    <col min="5" max="5" width="27.81640625" customWidth="1"/>
    <col min="6" max="6" width="31.1796875" customWidth="1"/>
    <col min="7" max="7" width="33.453125" customWidth="1"/>
    <col min="8" max="8" width="39.7265625" style="374" customWidth="1"/>
    <col min="9" max="9" width="38.54296875" customWidth="1"/>
    <col min="10" max="10" width="41.54296875" customWidth="1"/>
    <col min="11" max="11" width="41.1796875" customWidth="1"/>
    <col min="12" max="12" width="31" style="2" customWidth="1"/>
    <col min="13" max="13" width="41.81640625" customWidth="1"/>
    <col min="14" max="14" width="32" customWidth="1"/>
    <col min="15" max="15" width="34.1796875" customWidth="1"/>
    <col min="16" max="16" width="34.26953125" customWidth="1"/>
    <col min="17" max="17" width="31.1796875" customWidth="1"/>
    <col min="18" max="18" width="30.453125" customWidth="1"/>
    <col min="19" max="19" width="34" customWidth="1"/>
    <col min="20" max="20" width="35.54296875" customWidth="1"/>
    <col min="21" max="21" width="40.81640625" customWidth="1"/>
    <col min="22" max="22" width="27.453125" customWidth="1"/>
    <col min="23" max="23" width="35.7265625" customWidth="1"/>
    <col min="24" max="24" width="33" customWidth="1"/>
    <col min="25" max="29" width="34.453125" customWidth="1"/>
    <col min="30" max="30" width="41.81640625" customWidth="1"/>
    <col min="31" max="31" width="45" customWidth="1"/>
    <col min="32" max="32" width="47.54296875" customWidth="1"/>
    <col min="33" max="33" width="34.7265625" customWidth="1"/>
    <col min="34" max="34" width="47.26953125" customWidth="1"/>
    <col min="35" max="41" width="30.54296875" customWidth="1"/>
    <col min="42" max="42" width="30.54296875" style="269" customWidth="1"/>
    <col min="43" max="43" width="30.54296875" customWidth="1"/>
    <col min="44" max="44" width="28.26953125" customWidth="1"/>
    <col min="45" max="45" width="24.54296875" customWidth="1"/>
    <col min="46" max="47" width="38.1796875" customWidth="1"/>
    <col min="48" max="48" width="40.54296875" customWidth="1"/>
    <col min="49" max="49" width="38.1796875" customWidth="1"/>
    <col min="50" max="50" width="36.7265625" customWidth="1"/>
    <col min="51" max="55" width="38.1796875" customWidth="1"/>
    <col min="56" max="56" width="31.7265625" customWidth="1"/>
    <col min="57" max="60" width="38.1796875" customWidth="1"/>
    <col min="61" max="61" width="42.7265625" customWidth="1"/>
    <col min="62" max="63" width="28" customWidth="1"/>
    <col min="64" max="64" width="33.453125" hidden="1" customWidth="1" outlineLevel="1"/>
    <col min="65" max="65" width="27.1796875" hidden="1" customWidth="1" outlineLevel="1"/>
    <col min="66" max="66" width="30.54296875" hidden="1" customWidth="1" outlineLevel="1"/>
    <col min="67" max="297" width="12.26953125" hidden="1" customWidth="1" outlineLevel="1"/>
    <col min="298" max="298" width="31.1796875" hidden="1" customWidth="1" outlineLevel="1"/>
    <col min="299" max="306" width="31.7265625" hidden="1" customWidth="1" outlineLevel="1"/>
    <col min="307" max="307" width="31.7265625" customWidth="1" collapsed="1"/>
    <col min="308" max="308" width="19.81640625" customWidth="1"/>
    <col min="16383" max="16384" width="8.7265625" customWidth="1"/>
  </cols>
  <sheetData>
    <row r="1" spans="1:297" x14ac:dyDescent="0.35">
      <c r="A1" s="1349" t="s">
        <v>0</v>
      </c>
      <c r="B1" s="1350"/>
      <c r="C1" s="1350"/>
      <c r="D1" s="1350"/>
      <c r="E1" s="1350"/>
      <c r="F1" s="1350"/>
      <c r="G1" s="1350"/>
      <c r="H1" s="1350"/>
      <c r="I1" s="1350"/>
      <c r="J1" s="358"/>
      <c r="K1" s="358"/>
      <c r="L1" s="358"/>
      <c r="M1" s="358"/>
      <c r="N1" s="358"/>
      <c r="O1" s="46"/>
      <c r="P1" s="104"/>
      <c r="Q1" s="104"/>
      <c r="R1" s="104"/>
      <c r="S1" s="104"/>
      <c r="T1" s="104"/>
      <c r="U1" s="104"/>
      <c r="V1" s="104"/>
      <c r="W1" s="104"/>
      <c r="X1" s="104"/>
      <c r="Y1" s="104"/>
      <c r="Z1" s="104"/>
      <c r="AA1" s="104"/>
      <c r="AB1" s="104"/>
      <c r="AC1" s="104"/>
      <c r="AD1" s="104"/>
      <c r="AE1" s="104"/>
      <c r="AF1" s="104"/>
      <c r="AG1" s="104"/>
      <c r="AH1" s="104"/>
      <c r="AN1" s="269"/>
      <c r="AP1"/>
    </row>
    <row r="2" spans="1:297" x14ac:dyDescent="0.35">
      <c r="A2" s="1351" t="s">
        <v>33</v>
      </c>
      <c r="B2" s="1352"/>
      <c r="C2" s="1352"/>
      <c r="D2" s="1352"/>
      <c r="E2" s="1352"/>
      <c r="F2" s="1352"/>
      <c r="G2" s="1352"/>
      <c r="H2" s="1352"/>
      <c r="I2" s="1352"/>
      <c r="J2" s="358"/>
      <c r="K2" s="358"/>
      <c r="L2" s="358"/>
      <c r="M2" s="358"/>
      <c r="N2" s="358"/>
      <c r="O2" s="46"/>
      <c r="P2" s="104"/>
      <c r="Q2" s="104"/>
      <c r="R2" s="104"/>
      <c r="S2" s="104"/>
      <c r="T2" s="104"/>
      <c r="U2" s="104"/>
      <c r="V2" s="104"/>
      <c r="W2" s="104"/>
      <c r="X2" s="104"/>
      <c r="Y2" s="104"/>
      <c r="Z2" s="104"/>
      <c r="AA2" s="104"/>
      <c r="AB2" s="104"/>
      <c r="AC2" s="104"/>
      <c r="AD2" s="104"/>
      <c r="AE2" s="104"/>
      <c r="AF2" s="104"/>
      <c r="AG2" s="104"/>
      <c r="AH2" s="104"/>
      <c r="AN2" s="269"/>
      <c r="AP2"/>
    </row>
    <row r="3" spans="1:297" x14ac:dyDescent="0.35">
      <c r="A3" s="1353" t="s">
        <v>1210</v>
      </c>
      <c r="B3" s="1354"/>
      <c r="C3" s="1354"/>
      <c r="D3" s="1354"/>
      <c r="E3" s="1354"/>
      <c r="F3" s="1354"/>
      <c r="G3" s="1354"/>
      <c r="H3" s="1354"/>
      <c r="I3" s="1354"/>
      <c r="J3" s="359"/>
      <c r="K3" s="359"/>
      <c r="L3" s="359"/>
      <c r="M3" s="359"/>
      <c r="N3" s="359"/>
      <c r="O3" s="46"/>
      <c r="P3" s="104"/>
      <c r="Q3" s="104"/>
      <c r="R3" s="104"/>
      <c r="S3" s="104"/>
      <c r="T3" s="104"/>
      <c r="U3" s="104"/>
      <c r="V3" s="104"/>
      <c r="W3" s="104"/>
      <c r="X3" s="104"/>
      <c r="Y3" s="104"/>
      <c r="Z3" s="104"/>
      <c r="AA3" s="104"/>
      <c r="AB3" s="104"/>
      <c r="AC3" s="104"/>
      <c r="AD3" s="104"/>
      <c r="AE3" s="104"/>
      <c r="AF3" s="104"/>
      <c r="AG3" s="104"/>
      <c r="AH3" s="104"/>
      <c r="AN3" s="269"/>
      <c r="AP3"/>
    </row>
    <row r="4" spans="1:297" x14ac:dyDescent="0.35">
      <c r="A4" s="360"/>
      <c r="B4" s="359"/>
      <c r="C4" s="359"/>
      <c r="D4" s="359"/>
      <c r="E4" s="359"/>
      <c r="F4" s="359"/>
      <c r="G4" s="359"/>
      <c r="H4" s="490"/>
      <c r="I4" s="359"/>
      <c r="J4" s="359"/>
      <c r="K4" s="359"/>
      <c r="L4" s="359"/>
      <c r="M4" s="359"/>
      <c r="N4" s="359"/>
      <c r="O4" s="46"/>
      <c r="P4" s="104"/>
      <c r="Q4" s="104"/>
      <c r="R4" s="104"/>
      <c r="S4" s="104"/>
      <c r="T4" s="104"/>
      <c r="U4" s="104"/>
      <c r="V4" s="104"/>
      <c r="W4" s="104"/>
      <c r="X4" s="104"/>
      <c r="Y4" s="104"/>
      <c r="Z4" s="104"/>
      <c r="AA4" s="104"/>
      <c r="AB4" s="104"/>
      <c r="AC4" s="104"/>
      <c r="AD4" s="104"/>
      <c r="AE4" s="104"/>
      <c r="AF4" s="104"/>
      <c r="AG4" s="104"/>
      <c r="AH4" s="104"/>
      <c r="AN4" s="269"/>
      <c r="AP4"/>
    </row>
    <row r="5" spans="1:297" x14ac:dyDescent="0.35">
      <c r="A5" s="1355" t="s">
        <v>5</v>
      </c>
      <c r="B5" s="1356"/>
      <c r="C5" s="1356"/>
      <c r="D5" s="1356"/>
      <c r="E5" s="1356"/>
      <c r="F5" s="1356"/>
      <c r="G5" s="1356"/>
      <c r="H5" s="1356"/>
      <c r="I5" s="1356"/>
      <c r="J5" s="359"/>
      <c r="K5" s="359"/>
      <c r="L5" s="359"/>
      <c r="M5" s="359"/>
      <c r="N5" s="359"/>
      <c r="O5" s="46"/>
      <c r="P5" s="104"/>
      <c r="Q5" s="104"/>
      <c r="R5" s="104"/>
      <c r="S5" s="104"/>
      <c r="T5" s="104"/>
      <c r="U5" s="104"/>
      <c r="V5" s="104"/>
      <c r="W5" s="104"/>
      <c r="X5" s="104"/>
      <c r="Y5" s="104"/>
      <c r="Z5" s="104"/>
      <c r="AA5" s="104"/>
      <c r="AB5" s="104"/>
      <c r="AC5" s="104"/>
      <c r="AD5" s="104"/>
      <c r="AE5" s="104"/>
      <c r="AF5" s="104"/>
      <c r="AG5" s="104"/>
      <c r="AH5" s="104"/>
      <c r="AN5" s="269"/>
      <c r="AP5"/>
    </row>
    <row r="6" spans="1:297" s="364" customFormat="1" ht="95.25" customHeight="1" x14ac:dyDescent="0.35">
      <c r="A6" s="1357" t="s">
        <v>1211</v>
      </c>
      <c r="B6" s="1358"/>
      <c r="C6" s="1358"/>
      <c r="D6" s="1358"/>
      <c r="E6" s="1358"/>
      <c r="F6" s="1358"/>
      <c r="G6" s="1358"/>
      <c r="H6" s="1358"/>
      <c r="I6" s="1358"/>
      <c r="J6" s="361"/>
      <c r="K6" s="361"/>
      <c r="L6" s="361"/>
      <c r="M6" s="361"/>
      <c r="N6" s="361"/>
      <c r="O6" s="362"/>
      <c r="P6" s="363"/>
      <c r="Q6" s="363"/>
      <c r="R6" s="363"/>
      <c r="S6" s="363"/>
      <c r="T6" s="363"/>
      <c r="U6" s="363"/>
      <c r="V6" s="363"/>
      <c r="W6" s="363"/>
      <c r="X6" s="363"/>
      <c r="Y6" s="363"/>
      <c r="Z6" s="363"/>
      <c r="AA6" s="363"/>
      <c r="AB6" s="363"/>
      <c r="AC6" s="363"/>
      <c r="AD6" s="363"/>
      <c r="AE6" s="363"/>
      <c r="AF6" s="363"/>
      <c r="AG6" s="363"/>
      <c r="AH6" s="363"/>
      <c r="AN6" s="468"/>
    </row>
    <row r="7" spans="1:297" s="364" customFormat="1" ht="15.75" customHeight="1" x14ac:dyDescent="0.35">
      <c r="A7" s="1365"/>
      <c r="B7" s="1365"/>
      <c r="C7" s="1365"/>
      <c r="D7" s="1365"/>
      <c r="E7" s="1365"/>
      <c r="F7" s="1365"/>
      <c r="G7" s="1365"/>
      <c r="H7" s="1365"/>
      <c r="I7" s="1365"/>
      <c r="J7" s="361"/>
      <c r="K7" s="361"/>
      <c r="L7" s="361"/>
      <c r="M7" s="361"/>
      <c r="N7" s="361"/>
      <c r="O7" s="362"/>
      <c r="P7" s="363"/>
      <c r="Q7" s="363"/>
      <c r="R7" s="363"/>
      <c r="S7" s="363"/>
      <c r="T7" s="363"/>
      <c r="U7" s="363"/>
      <c r="V7" s="363"/>
      <c r="W7" s="363"/>
      <c r="X7" s="363"/>
      <c r="Y7" s="363"/>
      <c r="Z7" s="363"/>
      <c r="AA7" s="363"/>
      <c r="AB7" s="363"/>
      <c r="AC7" s="363"/>
      <c r="AD7" s="363"/>
      <c r="AE7" s="363"/>
      <c r="AF7" s="363"/>
      <c r="AG7" s="363"/>
      <c r="AH7" s="363"/>
      <c r="AN7" s="468"/>
    </row>
    <row r="8" spans="1:297" s="364" customFormat="1" ht="15" customHeight="1" x14ac:dyDescent="0.35">
      <c r="A8" s="1355" t="s">
        <v>1212</v>
      </c>
      <c r="B8" s="1356"/>
      <c r="C8" s="1356"/>
      <c r="D8" s="1356"/>
      <c r="E8" s="1356"/>
      <c r="F8" s="1356"/>
      <c r="G8" s="1356"/>
      <c r="H8" s="1356"/>
      <c r="I8" s="1356"/>
      <c r="J8" s="361"/>
      <c r="K8" s="361"/>
      <c r="L8" s="361"/>
      <c r="M8" s="361"/>
      <c r="N8" s="361"/>
      <c r="O8" s="362"/>
      <c r="P8" s="363"/>
      <c r="Q8" s="363"/>
      <c r="R8" s="363"/>
      <c r="S8" s="363"/>
      <c r="T8" s="363"/>
      <c r="U8" s="363"/>
      <c r="V8" s="363"/>
      <c r="W8" s="363"/>
      <c r="X8" s="363"/>
      <c r="Y8" s="363"/>
      <c r="Z8" s="363"/>
      <c r="AA8" s="363"/>
      <c r="AB8" s="363"/>
      <c r="AC8" s="363"/>
      <c r="AD8" s="363"/>
      <c r="AE8" s="363"/>
      <c r="AF8" s="363"/>
      <c r="AG8" s="363"/>
      <c r="AH8" s="363"/>
      <c r="AN8" s="468"/>
    </row>
    <row r="9" spans="1:297" ht="73.5" customHeight="1" x14ac:dyDescent="0.35">
      <c r="A9" s="1366" t="s">
        <v>1213</v>
      </c>
      <c r="B9" s="1367"/>
      <c r="C9" s="1367"/>
      <c r="D9" s="1367"/>
      <c r="E9" s="1367"/>
      <c r="F9" s="1367"/>
      <c r="G9" s="1367"/>
      <c r="H9" s="1367"/>
      <c r="I9" s="1367"/>
      <c r="J9" s="3"/>
      <c r="K9" s="3"/>
      <c r="L9" s="3"/>
      <c r="M9" s="1"/>
      <c r="N9" s="46"/>
      <c r="O9" s="46"/>
      <c r="P9" s="104"/>
      <c r="Q9" s="104"/>
      <c r="R9" s="104"/>
      <c r="S9" s="104"/>
      <c r="T9" s="104"/>
      <c r="U9" s="104"/>
      <c r="V9" s="104"/>
      <c r="W9" s="104"/>
      <c r="X9" s="104"/>
      <c r="Y9" s="104"/>
      <c r="Z9" s="104"/>
      <c r="AA9" s="104"/>
      <c r="AB9" s="104"/>
      <c r="AC9" s="104"/>
      <c r="AD9" s="104"/>
      <c r="AE9" s="104"/>
      <c r="AF9" s="104"/>
      <c r="AG9" s="104"/>
      <c r="AH9" s="104"/>
      <c r="AN9" s="269"/>
      <c r="AP9"/>
    </row>
    <row r="10" spans="1:297" ht="15.75" customHeight="1" x14ac:dyDescent="0.35">
      <c r="A10" s="365"/>
    </row>
    <row r="11" spans="1:297" ht="15.75" customHeight="1" x14ac:dyDescent="0.35">
      <c r="A11" s="513" t="s">
        <v>1214</v>
      </c>
      <c r="B11" s="514"/>
      <c r="C11" s="514"/>
      <c r="D11" s="514"/>
      <c r="E11" s="514"/>
      <c r="F11" s="514"/>
      <c r="G11" s="514"/>
      <c r="H11" s="515"/>
      <c r="I11" s="514"/>
      <c r="J11" s="514"/>
      <c r="K11" s="514"/>
      <c r="L11" s="514"/>
      <c r="M11" s="514"/>
      <c r="N11" s="514"/>
      <c r="O11" s="514"/>
      <c r="P11" s="516"/>
      <c r="Q11" s="516"/>
      <c r="R11" s="517"/>
      <c r="S11" s="517"/>
      <c r="T11" s="517"/>
      <c r="U11" s="517"/>
      <c r="V11" s="517"/>
      <c r="W11" s="517"/>
      <c r="X11" s="517"/>
      <c r="Y11" s="517"/>
      <c r="Z11" s="517"/>
      <c r="AA11" s="517"/>
      <c r="AB11" s="517"/>
      <c r="AC11" s="517"/>
      <c r="AD11" s="517"/>
      <c r="AE11" s="517"/>
      <c r="AF11" s="517"/>
      <c r="AG11" s="517"/>
      <c r="AH11" s="517"/>
      <c r="AI11" s="517"/>
      <c r="AJ11" s="517"/>
      <c r="AK11" s="518"/>
      <c r="AL11" s="518"/>
      <c r="AM11" s="518"/>
      <c r="AN11" s="518"/>
      <c r="AO11" s="518"/>
      <c r="AP11" s="519"/>
      <c r="AQ11" s="518"/>
      <c r="AR11" s="518"/>
      <c r="AS11" s="518"/>
      <c r="AT11" s="518"/>
      <c r="AU11" s="518"/>
      <c r="AV11" s="518"/>
      <c r="AW11" s="520"/>
      <c r="AX11" s="520"/>
      <c r="AY11" s="520"/>
      <c r="AZ11" s="520"/>
      <c r="BA11" s="520"/>
      <c r="BB11" s="520"/>
      <c r="BC11" s="520"/>
      <c r="BD11" s="520"/>
      <c r="BE11" s="520"/>
      <c r="BF11" s="520"/>
      <c r="BG11" s="520"/>
      <c r="BH11" s="520"/>
      <c r="BI11" s="520"/>
      <c r="BJ11" s="520"/>
      <c r="BK11" s="520"/>
      <c r="BL11" s="520"/>
      <c r="BM11" s="520"/>
      <c r="BN11" s="520"/>
      <c r="BO11" s="520"/>
      <c r="BP11" s="520"/>
      <c r="BQ11" s="520"/>
      <c r="BR11" s="520"/>
      <c r="BS11" s="520"/>
      <c r="BT11" s="520"/>
      <c r="BU11" s="520"/>
      <c r="BV11" s="520"/>
      <c r="BW11" s="520"/>
      <c r="BX11" s="520"/>
      <c r="BY11" s="520"/>
      <c r="BZ11" s="520"/>
      <c r="CA11" s="520"/>
      <c r="CB11" s="520"/>
      <c r="CC11" s="520"/>
      <c r="CD11" s="520"/>
      <c r="CE11" s="520"/>
      <c r="CF11" s="520"/>
      <c r="CG11" s="520"/>
      <c r="CH11" s="520"/>
      <c r="CI11" s="520"/>
      <c r="CJ11" s="520"/>
      <c r="CK11" s="520"/>
      <c r="CL11" s="520"/>
      <c r="CM11" s="520"/>
      <c r="CN11" s="520"/>
      <c r="CO11" s="520"/>
      <c r="CP11" s="520"/>
      <c r="CQ11" s="520"/>
      <c r="CR11" s="520"/>
      <c r="CS11" s="520"/>
      <c r="CT11" s="520"/>
      <c r="CU11" s="520"/>
      <c r="CV11" s="520"/>
      <c r="CW11" s="520"/>
      <c r="CX11" s="520"/>
      <c r="CY11" s="520"/>
      <c r="CZ11" s="520"/>
      <c r="DA11" s="520"/>
      <c r="DB11" s="520"/>
      <c r="DC11" s="520"/>
      <c r="DD11" s="520"/>
      <c r="DE11" s="520"/>
      <c r="DF11" s="520"/>
      <c r="DG11" s="520"/>
      <c r="DH11" s="520"/>
      <c r="DI11" s="520"/>
      <c r="DJ11" s="520"/>
      <c r="DK11" s="520"/>
      <c r="DL11" s="520"/>
      <c r="DM11" s="520"/>
      <c r="DN11" s="520"/>
      <c r="DO11" s="520"/>
      <c r="DP11" s="520"/>
      <c r="DQ11" s="520"/>
      <c r="DR11" s="520"/>
      <c r="DS11" s="520"/>
      <c r="DT11" s="520"/>
      <c r="DU11" s="520"/>
      <c r="DV11" s="520"/>
      <c r="DW11" s="520"/>
      <c r="DX11" s="520"/>
      <c r="DY11" s="520"/>
      <c r="DZ11" s="520"/>
      <c r="EA11" s="520"/>
      <c r="EB11" s="520"/>
      <c r="EC11" s="520"/>
      <c r="ED11" s="520"/>
      <c r="EE11" s="520"/>
      <c r="EF11" s="520"/>
      <c r="EG11" s="520"/>
      <c r="EH11" s="520"/>
      <c r="EI11" s="520"/>
      <c r="EJ11" s="520"/>
      <c r="EK11" s="520"/>
      <c r="EL11" s="520"/>
      <c r="EM11" s="520"/>
      <c r="EN11" s="520"/>
      <c r="EO11" s="520"/>
      <c r="EP11" s="520"/>
      <c r="EQ11" s="520"/>
      <c r="ER11" s="520"/>
      <c r="ES11" s="520"/>
      <c r="ET11" s="520"/>
      <c r="EU11" s="520"/>
      <c r="EV11" s="520"/>
      <c r="EW11" s="520"/>
      <c r="EX11" s="520"/>
      <c r="EY11" s="520"/>
      <c r="EZ11" s="520"/>
      <c r="FA11" s="520"/>
      <c r="FB11" s="520"/>
      <c r="FC11" s="520"/>
      <c r="FD11" s="520"/>
      <c r="FE11" s="520"/>
      <c r="FF11" s="520"/>
      <c r="FG11" s="520"/>
      <c r="FH11" s="520"/>
      <c r="FI11" s="520"/>
      <c r="FJ11" s="520"/>
      <c r="FK11" s="520"/>
      <c r="FL11" s="520"/>
      <c r="FM11" s="520"/>
      <c r="FN11" s="520"/>
      <c r="FO11" s="520"/>
      <c r="FP11" s="520"/>
      <c r="FQ11" s="520"/>
      <c r="FR11" s="520"/>
      <c r="FS11" s="520"/>
      <c r="FT11" s="520"/>
      <c r="FU11" s="520"/>
      <c r="FV11" s="520"/>
      <c r="FW11" s="520"/>
      <c r="FX11" s="520"/>
      <c r="FY11" s="520"/>
      <c r="FZ11" s="520"/>
      <c r="GA11" s="520"/>
      <c r="GB11" s="520"/>
      <c r="GC11" s="520"/>
      <c r="GD11" s="520"/>
      <c r="GE11" s="520"/>
      <c r="GF11" s="520"/>
      <c r="GG11" s="520"/>
      <c r="GH11" s="520"/>
      <c r="GI11" s="520"/>
      <c r="GJ11" s="520"/>
      <c r="GK11" s="520"/>
      <c r="GL11" s="520"/>
      <c r="GM11" s="520"/>
      <c r="GN11" s="520"/>
      <c r="GO11" s="520"/>
      <c r="GP11" s="520"/>
      <c r="GQ11" s="520"/>
      <c r="GR11" s="520"/>
      <c r="GS11" s="520"/>
      <c r="GT11" s="520"/>
      <c r="GU11" s="520"/>
      <c r="GV11" s="520"/>
      <c r="GW11" s="520"/>
      <c r="GX11" s="520"/>
      <c r="GY11" s="520"/>
      <c r="GZ11" s="520"/>
      <c r="HA11" s="520"/>
      <c r="HB11" s="520"/>
      <c r="HC11" s="520"/>
      <c r="HD11" s="520"/>
      <c r="HE11" s="520"/>
      <c r="HF11" s="520"/>
      <c r="HG11" s="520"/>
      <c r="HH11" s="520"/>
      <c r="HI11" s="520"/>
      <c r="HJ11" s="520"/>
      <c r="HK11" s="520"/>
      <c r="HL11" s="520"/>
      <c r="HM11" s="520"/>
      <c r="HN11" s="520"/>
      <c r="HO11" s="520"/>
      <c r="HP11" s="520"/>
      <c r="HQ11" s="520"/>
      <c r="HR11" s="520"/>
      <c r="HS11" s="520"/>
      <c r="HT11" s="520"/>
      <c r="HU11" s="520"/>
      <c r="HV11" s="520"/>
      <c r="HW11" s="520"/>
      <c r="HX11" s="520"/>
      <c r="HY11" s="520"/>
      <c r="HZ11" s="520"/>
      <c r="IA11" s="520"/>
      <c r="IB11" s="520"/>
      <c r="IC11" s="520"/>
      <c r="ID11" s="520"/>
      <c r="IE11" s="520"/>
      <c r="IF11" s="520"/>
      <c r="IG11" s="520"/>
      <c r="IH11" s="520"/>
      <c r="II11" s="520"/>
      <c r="IJ11" s="520"/>
      <c r="IK11" s="520"/>
      <c r="IL11" s="520"/>
      <c r="IM11" s="520"/>
      <c r="IN11" s="520"/>
      <c r="IO11" s="520"/>
      <c r="IP11" s="520"/>
      <c r="IQ11" s="520"/>
      <c r="IR11" s="520"/>
      <c r="IS11" s="520"/>
      <c r="IT11" s="520"/>
      <c r="IU11" s="520"/>
      <c r="IV11" s="520"/>
      <c r="IW11" s="520"/>
      <c r="IX11" s="520"/>
      <c r="IY11" s="520"/>
      <c r="IZ11" s="520"/>
      <c r="JA11" s="520"/>
      <c r="JB11" s="520"/>
      <c r="JC11" s="520"/>
      <c r="JD11" s="520"/>
      <c r="JE11" s="520"/>
      <c r="JF11" s="520"/>
      <c r="JG11" s="520"/>
      <c r="JH11" s="520"/>
      <c r="JI11" s="520"/>
      <c r="JJ11" s="520"/>
      <c r="JK11" s="520"/>
      <c r="JL11" s="520"/>
      <c r="JM11" s="520"/>
      <c r="JN11" s="520"/>
      <c r="JO11" s="520"/>
      <c r="JP11" s="520"/>
      <c r="JQ11" s="520"/>
      <c r="JR11" s="520"/>
      <c r="JS11" s="520"/>
      <c r="JT11" s="520"/>
      <c r="JU11" s="520"/>
      <c r="JV11" s="520"/>
      <c r="JW11" s="520"/>
      <c r="JX11" s="520"/>
      <c r="JY11" s="520"/>
      <c r="JZ11" s="520"/>
      <c r="KA11" s="520"/>
      <c r="KB11" s="520"/>
      <c r="KC11" s="520"/>
      <c r="KD11" s="520"/>
      <c r="KE11" s="520"/>
      <c r="KF11" s="520"/>
      <c r="KG11" s="520"/>
      <c r="KH11" s="520"/>
      <c r="KI11" s="520"/>
      <c r="KJ11" s="520"/>
      <c r="KK11" s="520"/>
    </row>
    <row r="12" spans="1:297" ht="15" customHeight="1" x14ac:dyDescent="0.35">
      <c r="A12" s="366" t="s">
        <v>105</v>
      </c>
      <c r="B12" s="367" t="s">
        <v>1215</v>
      </c>
      <c r="C12" s="368"/>
      <c r="D12" s="368"/>
      <c r="E12" s="368"/>
      <c r="F12" s="368"/>
      <c r="G12" s="368"/>
      <c r="H12" s="491"/>
      <c r="I12" s="368"/>
      <c r="J12" s="368"/>
      <c r="K12" s="368"/>
      <c r="L12" s="368"/>
      <c r="M12" s="368"/>
      <c r="N12" s="368"/>
      <c r="O12" s="368"/>
      <c r="P12" s="368"/>
      <c r="Q12" s="368"/>
      <c r="R12" s="368"/>
      <c r="S12" s="368"/>
      <c r="T12" s="369" t="s">
        <v>1216</v>
      </c>
      <c r="U12" s="90"/>
      <c r="V12" s="90"/>
      <c r="W12" s="90"/>
      <c r="X12" s="94"/>
      <c r="Y12" s="108" t="s">
        <v>1217</v>
      </c>
      <c r="Z12" s="109"/>
      <c r="AA12" s="109"/>
      <c r="AB12" s="109"/>
      <c r="AC12" s="110"/>
      <c r="AD12" s="108" t="s">
        <v>1218</v>
      </c>
      <c r="AE12" s="109"/>
      <c r="AF12" s="109"/>
      <c r="AG12" s="367" t="s">
        <v>1219</v>
      </c>
      <c r="AH12" s="368"/>
      <c r="AI12" s="368"/>
      <c r="AJ12" s="368"/>
      <c r="AK12" s="482"/>
      <c r="AL12" s="368"/>
      <c r="AM12" s="368"/>
      <c r="AN12" s="368"/>
      <c r="AO12" s="368"/>
      <c r="AP12" s="368"/>
      <c r="AQ12" s="368"/>
      <c r="AR12" s="368"/>
      <c r="AS12" s="102" t="s">
        <v>1220</v>
      </c>
      <c r="AT12" s="106" t="s">
        <v>1221</v>
      </c>
      <c r="AU12" s="370"/>
      <c r="AV12" s="107" t="s">
        <v>1222</v>
      </c>
      <c r="AW12" s="371"/>
      <c r="AX12" s="371"/>
      <c r="AY12" s="371"/>
      <c r="AZ12" s="372" t="s">
        <v>1223</v>
      </c>
      <c r="BA12" s="371"/>
      <c r="BB12" s="371"/>
      <c r="BC12" s="372"/>
      <c r="BD12" s="371"/>
      <c r="BE12" s="371"/>
      <c r="BF12" s="371"/>
      <c r="BG12" s="371"/>
      <c r="BH12" s="371"/>
      <c r="BI12" s="371"/>
      <c r="BJ12" s="371"/>
      <c r="BK12" s="371"/>
      <c r="BL12" s="371"/>
      <c r="BM12" s="371"/>
      <c r="BN12" s="371"/>
      <c r="BO12" s="371"/>
      <c r="BP12" s="371"/>
      <c r="BQ12" s="371"/>
      <c r="BR12" s="371"/>
      <c r="BS12" s="371"/>
      <c r="BT12" s="371"/>
      <c r="BU12" s="371"/>
      <c r="BV12" s="371"/>
      <c r="BW12" s="371"/>
      <c r="BX12" s="371"/>
      <c r="BY12" s="371"/>
      <c r="BZ12" s="371"/>
      <c r="CA12" s="371"/>
      <c r="CB12" s="371"/>
      <c r="CC12" s="371"/>
      <c r="CD12" s="371"/>
      <c r="CE12" s="371"/>
      <c r="CF12" s="371"/>
      <c r="CG12" s="371"/>
      <c r="CH12" s="371"/>
      <c r="CI12" s="371"/>
      <c r="CJ12" s="371"/>
      <c r="CK12" s="371"/>
      <c r="CL12" s="371"/>
      <c r="CM12" s="371"/>
      <c r="CN12" s="371"/>
      <c r="CO12" s="371"/>
      <c r="CP12" s="371"/>
      <c r="CQ12" s="371"/>
      <c r="CR12" s="371"/>
      <c r="CS12" s="371"/>
      <c r="CT12" s="371"/>
      <c r="CU12" s="371"/>
      <c r="CV12" s="371"/>
      <c r="CW12" s="371"/>
      <c r="CX12" s="371"/>
      <c r="CY12" s="371"/>
      <c r="CZ12" s="371"/>
      <c r="DA12" s="371"/>
      <c r="DB12" s="371"/>
      <c r="DC12" s="371"/>
      <c r="DD12" s="371"/>
      <c r="DE12" s="371"/>
      <c r="DF12" s="371"/>
      <c r="DG12" s="371"/>
      <c r="DH12" s="371"/>
      <c r="DI12" s="371"/>
      <c r="DJ12" s="371"/>
      <c r="DK12" s="371"/>
      <c r="DL12" s="371"/>
      <c r="DM12" s="371"/>
      <c r="DN12" s="371"/>
      <c r="DO12" s="371"/>
      <c r="DP12" s="371"/>
      <c r="DQ12" s="371"/>
      <c r="DR12" s="371"/>
      <c r="DS12" s="371"/>
      <c r="DT12" s="371"/>
      <c r="DU12" s="371"/>
      <c r="DV12" s="371"/>
      <c r="DW12" s="371"/>
      <c r="DX12" s="371"/>
      <c r="DY12" s="371"/>
      <c r="DZ12" s="371"/>
      <c r="EA12" s="371"/>
      <c r="EB12" s="371"/>
      <c r="EC12" s="371"/>
      <c r="ED12" s="371"/>
      <c r="EE12" s="371"/>
      <c r="EF12" s="371"/>
      <c r="EG12" s="371"/>
      <c r="EH12" s="371"/>
      <c r="EI12" s="371"/>
      <c r="EJ12" s="371"/>
      <c r="EK12" s="371"/>
      <c r="EL12" s="371"/>
      <c r="EM12" s="371"/>
      <c r="EN12" s="371"/>
      <c r="EO12" s="371"/>
      <c r="EP12" s="371"/>
      <c r="EQ12" s="371"/>
      <c r="ER12" s="371"/>
      <c r="ES12" s="371"/>
      <c r="ET12" s="371"/>
      <c r="EU12" s="371"/>
      <c r="EV12" s="371"/>
      <c r="EW12" s="371"/>
      <c r="EX12" s="371"/>
      <c r="EY12" s="371"/>
      <c r="EZ12" s="371"/>
      <c r="FA12" s="371"/>
      <c r="FB12" s="371"/>
      <c r="FC12" s="371"/>
      <c r="FD12" s="371"/>
      <c r="FE12" s="371"/>
      <c r="FF12" s="371"/>
      <c r="FG12" s="371"/>
      <c r="FH12" s="371"/>
      <c r="FI12" s="371"/>
      <c r="FJ12" s="371"/>
      <c r="FK12" s="371"/>
      <c r="FL12" s="371"/>
      <c r="FM12" s="371"/>
      <c r="FN12" s="371"/>
      <c r="FO12" s="371"/>
      <c r="FP12" s="371"/>
      <c r="FQ12" s="371"/>
      <c r="FR12" s="371"/>
      <c r="FS12" s="371"/>
      <c r="FT12" s="371"/>
      <c r="FU12" s="371"/>
      <c r="FV12" s="371"/>
      <c r="FW12" s="371"/>
      <c r="FX12" s="371"/>
      <c r="FY12" s="371"/>
      <c r="FZ12" s="371"/>
      <c r="GA12" s="371"/>
      <c r="GB12" s="371"/>
      <c r="GC12" s="371"/>
      <c r="GD12" s="371"/>
      <c r="GE12" s="371"/>
      <c r="GF12" s="371"/>
      <c r="GG12" s="371"/>
      <c r="GH12" s="371"/>
      <c r="GI12" s="371"/>
      <c r="GJ12" s="371"/>
      <c r="GK12" s="371"/>
      <c r="GL12" s="371"/>
      <c r="GM12" s="371"/>
      <c r="GN12" s="371"/>
      <c r="GO12" s="371"/>
      <c r="GP12" s="371"/>
      <c r="GQ12" s="371"/>
      <c r="GR12" s="371"/>
      <c r="GS12" s="371"/>
      <c r="GT12" s="371"/>
      <c r="GU12" s="371"/>
      <c r="GV12" s="371"/>
      <c r="GW12" s="371"/>
      <c r="GX12" s="371"/>
      <c r="GY12" s="371"/>
      <c r="GZ12" s="371"/>
      <c r="HA12" s="371"/>
      <c r="HB12" s="371"/>
      <c r="HC12" s="371"/>
      <c r="HD12" s="371"/>
      <c r="HE12" s="371"/>
      <c r="HF12" s="371"/>
      <c r="HG12" s="371"/>
      <c r="HH12" s="371"/>
      <c r="HI12" s="371"/>
      <c r="HJ12" s="371"/>
      <c r="HK12" s="371"/>
      <c r="HL12" s="371"/>
      <c r="HM12" s="371"/>
      <c r="HN12" s="371"/>
      <c r="HO12" s="371"/>
      <c r="HP12" s="371"/>
      <c r="HQ12" s="371"/>
      <c r="HR12" s="371"/>
      <c r="HS12" s="371"/>
      <c r="HT12" s="371"/>
      <c r="HU12" s="371"/>
      <c r="HV12" s="371"/>
      <c r="HW12" s="371"/>
      <c r="HX12" s="371"/>
      <c r="HY12" s="371"/>
      <c r="HZ12" s="371"/>
      <c r="IA12" s="371"/>
      <c r="IB12" s="371"/>
      <c r="IC12" s="371"/>
      <c r="ID12" s="371"/>
      <c r="IE12" s="371"/>
      <c r="IF12" s="371"/>
      <c r="IG12" s="371"/>
      <c r="IH12" s="371"/>
      <c r="II12" s="371"/>
      <c r="IJ12" s="371"/>
      <c r="IK12" s="371"/>
      <c r="IL12" s="371"/>
      <c r="IM12" s="371"/>
      <c r="IN12" s="371"/>
      <c r="IO12" s="371"/>
      <c r="IP12" s="371"/>
      <c r="IQ12" s="371"/>
      <c r="IR12" s="371"/>
      <c r="IS12" s="371"/>
      <c r="IT12" s="371"/>
      <c r="IU12" s="371"/>
      <c r="IV12" s="371"/>
      <c r="IW12" s="371"/>
      <c r="IX12" s="371"/>
      <c r="IY12" s="371"/>
      <c r="IZ12" s="371"/>
      <c r="JA12" s="371"/>
      <c r="JB12" s="371"/>
      <c r="JC12" s="371"/>
      <c r="JD12" s="371"/>
      <c r="JE12" s="371"/>
      <c r="JF12" s="371"/>
      <c r="JG12" s="371"/>
      <c r="JH12" s="371"/>
      <c r="JI12" s="371"/>
      <c r="JJ12" s="371"/>
      <c r="JK12" s="371"/>
      <c r="JL12" s="371"/>
      <c r="JM12" s="371"/>
      <c r="JN12" s="371"/>
      <c r="JO12" s="371"/>
      <c r="JP12" s="371"/>
      <c r="JQ12" s="371"/>
      <c r="JR12" s="371"/>
      <c r="JS12" s="371"/>
      <c r="JT12" s="371"/>
      <c r="JU12" s="371"/>
      <c r="JV12" s="371"/>
      <c r="JW12" s="371"/>
      <c r="JX12" s="371"/>
      <c r="JY12" s="371"/>
      <c r="JZ12" s="371"/>
      <c r="KA12" s="371"/>
      <c r="KB12" s="371"/>
      <c r="KC12" s="371"/>
      <c r="KD12" s="371"/>
      <c r="KE12" s="371"/>
      <c r="KF12" s="371"/>
      <c r="KG12" s="371"/>
      <c r="KH12" s="371"/>
      <c r="KI12" s="371"/>
      <c r="KJ12" s="371"/>
      <c r="KK12" s="521"/>
    </row>
    <row r="13" spans="1:297" s="374" customFormat="1" ht="75" x14ac:dyDescent="0.35">
      <c r="A13" s="373" t="s">
        <v>105</v>
      </c>
      <c r="B13" s="526" t="s">
        <v>1224</v>
      </c>
      <c r="C13" s="526" t="s">
        <v>1225</v>
      </c>
      <c r="D13" s="526" t="s">
        <v>1226</v>
      </c>
      <c r="E13" s="526" t="s">
        <v>1227</v>
      </c>
      <c r="F13" s="526" t="s">
        <v>1228</v>
      </c>
      <c r="G13" s="526" t="s">
        <v>1229</v>
      </c>
      <c r="H13" s="526" t="s">
        <v>1230</v>
      </c>
      <c r="I13" s="526" t="s">
        <v>1231</v>
      </c>
      <c r="J13" s="526" t="s">
        <v>1232</v>
      </c>
      <c r="K13" s="526" t="s">
        <v>1233</v>
      </c>
      <c r="L13" s="1005" t="s">
        <v>1234</v>
      </c>
      <c r="M13" s="568" t="s">
        <v>1235</v>
      </c>
      <c r="N13" s="568" t="s">
        <v>1236</v>
      </c>
      <c r="O13" s="526" t="s">
        <v>1237</v>
      </c>
      <c r="P13" s="526" t="s">
        <v>1238</v>
      </c>
      <c r="Q13" s="512" t="s">
        <v>1239</v>
      </c>
      <c r="R13" s="526" t="s">
        <v>1240</v>
      </c>
      <c r="S13" s="526" t="s">
        <v>1241</v>
      </c>
      <c r="T13" s="527" t="s">
        <v>1242</v>
      </c>
      <c r="U13" s="526" t="s">
        <v>1243</v>
      </c>
      <c r="V13" s="526" t="s">
        <v>1244</v>
      </c>
      <c r="W13" s="526" t="s">
        <v>1245</v>
      </c>
      <c r="X13" s="528" t="s">
        <v>1246</v>
      </c>
      <c r="Y13" s="526" t="s">
        <v>1247</v>
      </c>
      <c r="Z13" s="526" t="s">
        <v>1248</v>
      </c>
      <c r="AA13" s="526" t="s">
        <v>1249</v>
      </c>
      <c r="AB13" s="526" t="s">
        <v>1250</v>
      </c>
      <c r="AC13" s="526" t="s">
        <v>1251</v>
      </c>
      <c r="AD13" s="1005" t="s">
        <v>1252</v>
      </c>
      <c r="AE13" s="568" t="s">
        <v>1253</v>
      </c>
      <c r="AF13" s="529" t="s">
        <v>1254</v>
      </c>
      <c r="AG13" s="526" t="s">
        <v>1255</v>
      </c>
      <c r="AH13" s="568" t="s">
        <v>1256</v>
      </c>
      <c r="AI13" s="568" t="s">
        <v>1257</v>
      </c>
      <c r="AJ13" s="526" t="s">
        <v>1258</v>
      </c>
      <c r="AK13" s="526" t="s">
        <v>1259</v>
      </c>
      <c r="AL13" s="526" t="s">
        <v>1260</v>
      </c>
      <c r="AM13" s="526" t="s">
        <v>1261</v>
      </c>
      <c r="AN13" s="526" t="s">
        <v>1262</v>
      </c>
      <c r="AO13" s="512" t="s">
        <v>1263</v>
      </c>
      <c r="AP13" s="511" t="s">
        <v>1264</v>
      </c>
      <c r="AQ13" s="587" t="s">
        <v>1265</v>
      </c>
      <c r="AR13" s="536" t="s">
        <v>1266</v>
      </c>
      <c r="AS13" s="562" t="s">
        <v>1267</v>
      </c>
      <c r="AT13" s="1004" t="s">
        <v>1268</v>
      </c>
      <c r="AU13" s="1005" t="s">
        <v>1269</v>
      </c>
      <c r="AV13" s="530" t="s">
        <v>1270</v>
      </c>
      <c r="AW13" s="530" t="s">
        <v>1271</v>
      </c>
      <c r="AX13" s="530" t="s">
        <v>1272</v>
      </c>
      <c r="AY13" s="530" t="s">
        <v>1273</v>
      </c>
      <c r="AZ13" s="530" t="s">
        <v>1274</v>
      </c>
      <c r="BA13" s="530" t="s">
        <v>1275</v>
      </c>
      <c r="BB13" s="530" t="s">
        <v>1276</v>
      </c>
      <c r="BC13" s="530" t="s">
        <v>1277</v>
      </c>
      <c r="BD13" s="530" t="s">
        <v>1278</v>
      </c>
      <c r="BE13" s="530" t="s">
        <v>1279</v>
      </c>
      <c r="BF13" s="530" t="s">
        <v>1280</v>
      </c>
      <c r="BG13" s="530" t="s">
        <v>1281</v>
      </c>
      <c r="BH13" s="530" t="s">
        <v>1282</v>
      </c>
      <c r="BI13" s="530" t="s">
        <v>1283</v>
      </c>
      <c r="BJ13" s="530" t="s">
        <v>1284</v>
      </c>
      <c r="BK13" s="530" t="s">
        <v>1285</v>
      </c>
      <c r="BL13" s="530" t="s">
        <v>1286</v>
      </c>
      <c r="BM13" s="530" t="s">
        <v>1287</v>
      </c>
      <c r="BN13" s="530" t="s">
        <v>1288</v>
      </c>
      <c r="BO13" s="530" t="s">
        <v>1289</v>
      </c>
      <c r="BP13" s="530" t="s">
        <v>1290</v>
      </c>
      <c r="BQ13" s="530" t="s">
        <v>1291</v>
      </c>
      <c r="BR13" s="530" t="s">
        <v>1292</v>
      </c>
      <c r="BS13" s="530" t="s">
        <v>1293</v>
      </c>
      <c r="BT13" s="530" t="s">
        <v>1294</v>
      </c>
      <c r="BU13" s="530" t="s">
        <v>1295</v>
      </c>
      <c r="BV13" s="530" t="s">
        <v>1296</v>
      </c>
      <c r="BW13" s="530" t="s">
        <v>1297</v>
      </c>
      <c r="BX13" s="530" t="s">
        <v>1298</v>
      </c>
      <c r="BY13" s="530" t="s">
        <v>1299</v>
      </c>
      <c r="BZ13" s="530" t="s">
        <v>1300</v>
      </c>
      <c r="CA13" s="530" t="s">
        <v>1301</v>
      </c>
      <c r="CB13" s="530" t="s">
        <v>1302</v>
      </c>
      <c r="CC13" s="530" t="s">
        <v>1303</v>
      </c>
      <c r="CD13" s="530" t="s">
        <v>1304</v>
      </c>
      <c r="CE13" s="530" t="s">
        <v>1305</v>
      </c>
      <c r="CF13" s="530" t="s">
        <v>1306</v>
      </c>
      <c r="CG13" s="530" t="s">
        <v>1307</v>
      </c>
      <c r="CH13" s="530" t="s">
        <v>1308</v>
      </c>
      <c r="CI13" s="530" t="s">
        <v>1309</v>
      </c>
      <c r="CJ13" s="530" t="s">
        <v>1310</v>
      </c>
      <c r="CK13" s="530" t="s">
        <v>1311</v>
      </c>
      <c r="CL13" s="530" t="s">
        <v>1312</v>
      </c>
      <c r="CM13" s="530" t="s">
        <v>1313</v>
      </c>
      <c r="CN13" s="530" t="s">
        <v>1314</v>
      </c>
      <c r="CO13" s="530" t="s">
        <v>1315</v>
      </c>
      <c r="CP13" s="530" t="s">
        <v>1316</v>
      </c>
      <c r="CQ13" s="530" t="s">
        <v>1317</v>
      </c>
      <c r="CR13" s="530" t="s">
        <v>1318</v>
      </c>
      <c r="CS13" s="530" t="s">
        <v>1319</v>
      </c>
      <c r="CT13" s="530" t="s">
        <v>1320</v>
      </c>
      <c r="CU13" s="530" t="s">
        <v>1321</v>
      </c>
      <c r="CV13" s="530" t="s">
        <v>1322</v>
      </c>
      <c r="CW13" s="530" t="s">
        <v>1323</v>
      </c>
      <c r="CX13" s="530" t="s">
        <v>1324</v>
      </c>
      <c r="CY13" s="530" t="s">
        <v>1325</v>
      </c>
      <c r="CZ13" s="530" t="s">
        <v>1326</v>
      </c>
      <c r="DA13" s="530" t="s">
        <v>1327</v>
      </c>
      <c r="DB13" s="530" t="s">
        <v>1328</v>
      </c>
      <c r="DC13" s="530" t="s">
        <v>1329</v>
      </c>
      <c r="DD13" s="530" t="s">
        <v>1330</v>
      </c>
      <c r="DE13" s="530" t="s">
        <v>1331</v>
      </c>
      <c r="DF13" s="530" t="s">
        <v>1332</v>
      </c>
      <c r="DG13" s="530" t="s">
        <v>1333</v>
      </c>
      <c r="DH13" s="530" t="s">
        <v>1334</v>
      </c>
      <c r="DI13" s="530" t="s">
        <v>1335</v>
      </c>
      <c r="DJ13" s="530" t="s">
        <v>1336</v>
      </c>
      <c r="DK13" s="530" t="s">
        <v>1337</v>
      </c>
      <c r="DL13" s="530" t="s">
        <v>1338</v>
      </c>
      <c r="DM13" s="530" t="s">
        <v>1339</v>
      </c>
      <c r="DN13" s="530" t="s">
        <v>1340</v>
      </c>
      <c r="DO13" s="530" t="s">
        <v>1341</v>
      </c>
      <c r="DP13" s="530" t="s">
        <v>1342</v>
      </c>
      <c r="DQ13" s="530" t="s">
        <v>1343</v>
      </c>
      <c r="DR13" s="530" t="s">
        <v>1344</v>
      </c>
      <c r="DS13" s="530" t="s">
        <v>1345</v>
      </c>
      <c r="DT13" s="530" t="s">
        <v>1346</v>
      </c>
      <c r="DU13" s="530" t="s">
        <v>1347</v>
      </c>
      <c r="DV13" s="530" t="s">
        <v>1348</v>
      </c>
      <c r="DW13" s="530" t="s">
        <v>1349</v>
      </c>
      <c r="DX13" s="530" t="s">
        <v>1350</v>
      </c>
      <c r="DY13" s="530" t="s">
        <v>1351</v>
      </c>
      <c r="DZ13" s="530" t="s">
        <v>1352</v>
      </c>
      <c r="EA13" s="530" t="s">
        <v>1353</v>
      </c>
      <c r="EB13" s="530" t="s">
        <v>1354</v>
      </c>
      <c r="EC13" s="530" t="s">
        <v>1355</v>
      </c>
      <c r="ED13" s="530" t="s">
        <v>1356</v>
      </c>
      <c r="EE13" s="530" t="s">
        <v>1357</v>
      </c>
      <c r="EF13" s="530" t="s">
        <v>1358</v>
      </c>
      <c r="EG13" s="530" t="s">
        <v>1359</v>
      </c>
      <c r="EH13" s="530" t="s">
        <v>1360</v>
      </c>
      <c r="EI13" s="530" t="s">
        <v>1361</v>
      </c>
      <c r="EJ13" s="530" t="s">
        <v>1362</v>
      </c>
      <c r="EK13" s="530" t="s">
        <v>1363</v>
      </c>
      <c r="EL13" s="530" t="s">
        <v>1364</v>
      </c>
      <c r="EM13" s="530" t="s">
        <v>1365</v>
      </c>
      <c r="EN13" s="530" t="s">
        <v>1366</v>
      </c>
      <c r="EO13" s="530" t="s">
        <v>1367</v>
      </c>
      <c r="EP13" s="530" t="s">
        <v>1368</v>
      </c>
      <c r="EQ13" s="530" t="s">
        <v>1369</v>
      </c>
      <c r="ER13" s="530" t="s">
        <v>1370</v>
      </c>
      <c r="ES13" s="530" t="s">
        <v>1371</v>
      </c>
      <c r="ET13" s="530" t="s">
        <v>1372</v>
      </c>
      <c r="EU13" s="530" t="s">
        <v>1373</v>
      </c>
      <c r="EV13" s="530" t="s">
        <v>1374</v>
      </c>
      <c r="EW13" s="530" t="s">
        <v>1375</v>
      </c>
      <c r="EX13" s="530" t="s">
        <v>1376</v>
      </c>
      <c r="EY13" s="530" t="s">
        <v>1377</v>
      </c>
      <c r="EZ13" s="530" t="s">
        <v>1378</v>
      </c>
      <c r="FA13" s="530" t="s">
        <v>1379</v>
      </c>
      <c r="FB13" s="530" t="s">
        <v>1380</v>
      </c>
      <c r="FC13" s="530" t="s">
        <v>1381</v>
      </c>
      <c r="FD13" s="530" t="s">
        <v>1382</v>
      </c>
      <c r="FE13" s="530" t="s">
        <v>1383</v>
      </c>
      <c r="FF13" s="530" t="s">
        <v>1384</v>
      </c>
      <c r="FG13" s="530" t="s">
        <v>1385</v>
      </c>
      <c r="FH13" s="530" t="s">
        <v>1386</v>
      </c>
      <c r="FI13" s="530" t="s">
        <v>1387</v>
      </c>
      <c r="FJ13" s="530" t="s">
        <v>1388</v>
      </c>
      <c r="FK13" s="530" t="s">
        <v>1389</v>
      </c>
      <c r="FL13" s="530" t="s">
        <v>1390</v>
      </c>
      <c r="FM13" s="530" t="s">
        <v>1391</v>
      </c>
      <c r="FN13" s="530" t="s">
        <v>1392</v>
      </c>
      <c r="FO13" s="530" t="s">
        <v>1393</v>
      </c>
      <c r="FP13" s="530" t="s">
        <v>1394</v>
      </c>
      <c r="FQ13" s="530" t="s">
        <v>1395</v>
      </c>
      <c r="FR13" s="530" t="s">
        <v>1396</v>
      </c>
      <c r="FS13" s="530" t="s">
        <v>1397</v>
      </c>
      <c r="FT13" s="530" t="s">
        <v>1398</v>
      </c>
      <c r="FU13" s="530" t="s">
        <v>1399</v>
      </c>
      <c r="FV13" s="530" t="s">
        <v>1400</v>
      </c>
      <c r="FW13" s="530" t="s">
        <v>1401</v>
      </c>
      <c r="FX13" s="530" t="s">
        <v>1402</v>
      </c>
      <c r="FY13" s="530" t="s">
        <v>1403</v>
      </c>
      <c r="FZ13" s="530" t="s">
        <v>1404</v>
      </c>
      <c r="GA13" s="530" t="s">
        <v>1405</v>
      </c>
      <c r="GB13" s="530" t="s">
        <v>1406</v>
      </c>
      <c r="GC13" s="530" t="s">
        <v>1407</v>
      </c>
      <c r="GD13" s="530" t="s">
        <v>1408</v>
      </c>
      <c r="GE13" s="530" t="s">
        <v>1409</v>
      </c>
      <c r="GF13" s="530" t="s">
        <v>1410</v>
      </c>
      <c r="GG13" s="530" t="s">
        <v>1411</v>
      </c>
      <c r="GH13" s="530" t="s">
        <v>1412</v>
      </c>
      <c r="GI13" s="530" t="s">
        <v>1413</v>
      </c>
      <c r="GJ13" s="530" t="s">
        <v>1414</v>
      </c>
      <c r="GK13" s="530" t="s">
        <v>1415</v>
      </c>
      <c r="GL13" s="530" t="s">
        <v>1416</v>
      </c>
      <c r="GM13" s="530" t="s">
        <v>1417</v>
      </c>
      <c r="GN13" s="530" t="s">
        <v>1418</v>
      </c>
      <c r="GO13" s="530" t="s">
        <v>1419</v>
      </c>
      <c r="GP13" s="530" t="s">
        <v>1420</v>
      </c>
      <c r="GQ13" s="530" t="s">
        <v>1421</v>
      </c>
      <c r="GR13" s="530" t="s">
        <v>1422</v>
      </c>
      <c r="GS13" s="530" t="s">
        <v>1423</v>
      </c>
      <c r="GT13" s="530" t="s">
        <v>1424</v>
      </c>
      <c r="GU13" s="530" t="s">
        <v>1425</v>
      </c>
      <c r="GV13" s="530" t="s">
        <v>1426</v>
      </c>
      <c r="GW13" s="530" t="s">
        <v>1427</v>
      </c>
      <c r="GX13" s="530" t="s">
        <v>1428</v>
      </c>
      <c r="GY13" s="530" t="s">
        <v>1429</v>
      </c>
      <c r="GZ13" s="530" t="s">
        <v>1430</v>
      </c>
      <c r="HA13" s="530" t="s">
        <v>1431</v>
      </c>
      <c r="HB13" s="530" t="s">
        <v>1432</v>
      </c>
      <c r="HC13" s="530" t="s">
        <v>1433</v>
      </c>
      <c r="HD13" s="530" t="s">
        <v>1434</v>
      </c>
      <c r="HE13" s="530" t="s">
        <v>1435</v>
      </c>
      <c r="HF13" s="530" t="s">
        <v>1436</v>
      </c>
      <c r="HG13" s="530" t="s">
        <v>1437</v>
      </c>
      <c r="HH13" s="530" t="s">
        <v>1438</v>
      </c>
      <c r="HI13" s="530" t="s">
        <v>1439</v>
      </c>
      <c r="HJ13" s="530" t="s">
        <v>1440</v>
      </c>
      <c r="HK13" s="530" t="s">
        <v>1441</v>
      </c>
      <c r="HL13" s="530" t="s">
        <v>1442</v>
      </c>
      <c r="HM13" s="530" t="s">
        <v>1443</v>
      </c>
      <c r="HN13" s="530" t="s">
        <v>1444</v>
      </c>
      <c r="HO13" s="530" t="s">
        <v>1445</v>
      </c>
      <c r="HP13" s="530" t="s">
        <v>1446</v>
      </c>
      <c r="HQ13" s="530" t="s">
        <v>1447</v>
      </c>
      <c r="HR13" s="530" t="s">
        <v>1448</v>
      </c>
      <c r="HS13" s="530" t="s">
        <v>1449</v>
      </c>
      <c r="HT13" s="530" t="s">
        <v>1450</v>
      </c>
      <c r="HU13" s="530" t="s">
        <v>1451</v>
      </c>
      <c r="HV13" s="530" t="s">
        <v>1452</v>
      </c>
      <c r="HW13" s="530" t="s">
        <v>1453</v>
      </c>
      <c r="HX13" s="530" t="s">
        <v>1454</v>
      </c>
      <c r="HY13" s="530" t="s">
        <v>1455</v>
      </c>
      <c r="HZ13" s="530" t="s">
        <v>1456</v>
      </c>
      <c r="IA13" s="530" t="s">
        <v>1457</v>
      </c>
      <c r="IB13" s="530" t="s">
        <v>1458</v>
      </c>
      <c r="IC13" s="530" t="s">
        <v>1459</v>
      </c>
      <c r="ID13" s="530" t="s">
        <v>1460</v>
      </c>
      <c r="IE13" s="530" t="s">
        <v>1461</v>
      </c>
      <c r="IF13" s="530" t="s">
        <v>1462</v>
      </c>
      <c r="IG13" s="530" t="s">
        <v>1463</v>
      </c>
      <c r="IH13" s="530" t="s">
        <v>1464</v>
      </c>
      <c r="II13" s="530" t="s">
        <v>1465</v>
      </c>
      <c r="IJ13" s="530" t="s">
        <v>1466</v>
      </c>
      <c r="IK13" s="530" t="s">
        <v>1467</v>
      </c>
      <c r="IL13" s="530" t="s">
        <v>1468</v>
      </c>
      <c r="IM13" s="530" t="s">
        <v>1469</v>
      </c>
      <c r="IN13" s="530" t="s">
        <v>1470</v>
      </c>
      <c r="IO13" s="530" t="s">
        <v>1471</v>
      </c>
      <c r="IP13" s="530" t="s">
        <v>1472</v>
      </c>
      <c r="IQ13" s="530" t="s">
        <v>1473</v>
      </c>
      <c r="IR13" s="530" t="s">
        <v>1474</v>
      </c>
      <c r="IS13" s="530" t="s">
        <v>1475</v>
      </c>
      <c r="IT13" s="530" t="s">
        <v>1476</v>
      </c>
      <c r="IU13" s="530" t="s">
        <v>1477</v>
      </c>
      <c r="IV13" s="530" t="s">
        <v>1478</v>
      </c>
      <c r="IW13" s="530" t="s">
        <v>1479</v>
      </c>
      <c r="IX13" s="530" t="s">
        <v>1480</v>
      </c>
      <c r="IY13" s="530" t="s">
        <v>1481</v>
      </c>
      <c r="IZ13" s="530" t="s">
        <v>1482</v>
      </c>
      <c r="JA13" s="530" t="s">
        <v>1483</v>
      </c>
      <c r="JB13" s="530" t="s">
        <v>1484</v>
      </c>
      <c r="JC13" s="530" t="s">
        <v>1485</v>
      </c>
      <c r="JD13" s="530" t="s">
        <v>1486</v>
      </c>
      <c r="JE13" s="530" t="s">
        <v>1487</v>
      </c>
      <c r="JF13" s="530" t="s">
        <v>1488</v>
      </c>
      <c r="JG13" s="530" t="s">
        <v>1489</v>
      </c>
      <c r="JH13" s="530" t="s">
        <v>1490</v>
      </c>
      <c r="JI13" s="530" t="s">
        <v>1491</v>
      </c>
      <c r="JJ13" s="530" t="s">
        <v>1492</v>
      </c>
      <c r="JK13" s="530" t="s">
        <v>1493</v>
      </c>
      <c r="JL13" s="530" t="s">
        <v>1494</v>
      </c>
      <c r="JM13" s="530" t="s">
        <v>1495</v>
      </c>
      <c r="JN13" s="530" t="s">
        <v>1496</v>
      </c>
      <c r="JO13" s="530" t="s">
        <v>1497</v>
      </c>
      <c r="JP13" s="530" t="s">
        <v>1498</v>
      </c>
      <c r="JQ13" s="530" t="s">
        <v>1499</v>
      </c>
      <c r="JR13" s="530" t="s">
        <v>1500</v>
      </c>
      <c r="JS13" s="530" t="s">
        <v>1501</v>
      </c>
      <c r="JT13" s="530" t="s">
        <v>1502</v>
      </c>
      <c r="JU13" s="530" t="s">
        <v>1503</v>
      </c>
      <c r="JV13" s="530" t="s">
        <v>1504</v>
      </c>
      <c r="JW13" s="530" t="s">
        <v>1505</v>
      </c>
      <c r="JX13" s="530" t="s">
        <v>1506</v>
      </c>
      <c r="JY13" s="530" t="s">
        <v>1507</v>
      </c>
      <c r="JZ13" s="530" t="s">
        <v>1508</v>
      </c>
      <c r="KA13" s="530" t="s">
        <v>1509</v>
      </c>
      <c r="KB13" s="530" t="s">
        <v>1510</v>
      </c>
      <c r="KC13" s="530" t="s">
        <v>1511</v>
      </c>
      <c r="KD13" s="530" t="s">
        <v>1512</v>
      </c>
      <c r="KE13" s="530" t="s">
        <v>1513</v>
      </c>
      <c r="KF13" s="530" t="s">
        <v>1514</v>
      </c>
      <c r="KG13" s="530" t="s">
        <v>1515</v>
      </c>
      <c r="KH13" s="530" t="s">
        <v>1516</v>
      </c>
      <c r="KI13" s="530" t="s">
        <v>1517</v>
      </c>
      <c r="KJ13" s="530" t="s">
        <v>1518</v>
      </c>
      <c r="KK13" s="530" t="s">
        <v>1519</v>
      </c>
    </row>
    <row r="14" spans="1:297" s="375" customFormat="1" ht="39" customHeight="1" x14ac:dyDescent="0.35">
      <c r="A14" s="522" t="s">
        <v>1520</v>
      </c>
      <c r="B14" s="524" t="s">
        <v>1521</v>
      </c>
      <c r="C14" s="524" t="s">
        <v>100</v>
      </c>
      <c r="D14" s="524" t="s">
        <v>495</v>
      </c>
      <c r="E14" s="524" t="s">
        <v>1522</v>
      </c>
      <c r="F14" s="524" t="s">
        <v>887</v>
      </c>
      <c r="G14" s="524" t="s">
        <v>1523</v>
      </c>
      <c r="H14" s="524" t="s">
        <v>114</v>
      </c>
      <c r="I14" s="524" t="s">
        <v>486</v>
      </c>
      <c r="J14" s="524" t="s">
        <v>486</v>
      </c>
      <c r="K14" s="524" t="s">
        <v>114</v>
      </c>
      <c r="L14" s="524" t="s">
        <v>1524</v>
      </c>
      <c r="M14" s="524" t="s">
        <v>100</v>
      </c>
      <c r="N14" s="524" t="s">
        <v>1525</v>
      </c>
      <c r="O14" s="524" t="s">
        <v>1526</v>
      </c>
      <c r="P14" s="524" t="s">
        <v>1527</v>
      </c>
      <c r="Q14" s="524" t="s">
        <v>1528</v>
      </c>
      <c r="R14" s="524" t="s">
        <v>1529</v>
      </c>
      <c r="S14" s="524" t="s">
        <v>1530</v>
      </c>
      <c r="T14" s="524" t="s">
        <v>1531</v>
      </c>
      <c r="U14" s="524" t="s">
        <v>1532</v>
      </c>
      <c r="V14" s="524" t="s">
        <v>1533</v>
      </c>
      <c r="W14" s="524" t="s">
        <v>1534</v>
      </c>
      <c r="X14" s="524" t="s">
        <v>1535</v>
      </c>
      <c r="Y14" s="524" t="s">
        <v>885</v>
      </c>
      <c r="Z14" s="524" t="s">
        <v>1536</v>
      </c>
      <c r="AA14" s="524" t="s">
        <v>100</v>
      </c>
      <c r="AB14" s="524" t="s">
        <v>1537</v>
      </c>
      <c r="AC14" s="524" t="s">
        <v>1538</v>
      </c>
      <c r="AD14" s="524" t="s">
        <v>1539</v>
      </c>
      <c r="AE14" s="524" t="s">
        <v>100</v>
      </c>
      <c r="AF14" s="524" t="s">
        <v>1540</v>
      </c>
      <c r="AG14" s="524" t="s">
        <v>1526</v>
      </c>
      <c r="AH14" s="524" t="s">
        <v>486</v>
      </c>
      <c r="AI14" s="524" t="s">
        <v>1525</v>
      </c>
      <c r="AJ14" s="524" t="s">
        <v>1541</v>
      </c>
      <c r="AK14" s="524" t="s">
        <v>486</v>
      </c>
      <c r="AL14" s="524" t="s">
        <v>1542</v>
      </c>
      <c r="AM14" s="524" t="s">
        <v>1543</v>
      </c>
      <c r="AN14" s="524" t="s">
        <v>1544</v>
      </c>
      <c r="AO14" s="524" t="s">
        <v>100</v>
      </c>
      <c r="AP14" s="524" t="s">
        <v>1545</v>
      </c>
      <c r="AQ14" s="524" t="s">
        <v>1546</v>
      </c>
      <c r="AR14" s="1155" t="s">
        <v>909</v>
      </c>
      <c r="AS14" s="524" t="s">
        <v>1547</v>
      </c>
      <c r="AT14" s="524" t="s">
        <v>100</v>
      </c>
      <c r="AU14" s="524" t="s">
        <v>1548</v>
      </c>
      <c r="AV14" s="524" t="s">
        <v>1549</v>
      </c>
      <c r="AW14" s="524" t="s">
        <v>1550</v>
      </c>
      <c r="AX14" s="524" t="s">
        <v>1551</v>
      </c>
      <c r="AY14" s="524" t="s">
        <v>1552</v>
      </c>
      <c r="AZ14" s="524" t="s">
        <v>1553</v>
      </c>
      <c r="BA14" s="524" t="s">
        <v>1554</v>
      </c>
      <c r="BB14" s="524" t="s">
        <v>1555</v>
      </c>
      <c r="BC14" s="524" t="s">
        <v>1556</v>
      </c>
      <c r="BD14" s="524" t="s">
        <v>1557</v>
      </c>
      <c r="BE14" s="524" t="s">
        <v>1558</v>
      </c>
      <c r="BF14" s="524" t="s">
        <v>1559</v>
      </c>
      <c r="BG14" s="524" t="s">
        <v>1551</v>
      </c>
      <c r="BH14" s="524" t="s">
        <v>1560</v>
      </c>
      <c r="BI14" s="524" t="s">
        <v>1561</v>
      </c>
      <c r="BJ14" s="524" t="s">
        <v>1562</v>
      </c>
      <c r="BK14" s="524" t="s">
        <v>1556</v>
      </c>
      <c r="BL14" s="524" t="s">
        <v>1563</v>
      </c>
      <c r="BM14" s="524" t="s">
        <v>1564</v>
      </c>
      <c r="BN14" s="524" t="s">
        <v>1565</v>
      </c>
      <c r="BO14" s="524" t="s">
        <v>1566</v>
      </c>
      <c r="BP14" s="524" t="s">
        <v>1551</v>
      </c>
      <c r="BQ14" s="524" t="s">
        <v>1567</v>
      </c>
      <c r="BR14" s="524" t="s">
        <v>1568</v>
      </c>
      <c r="BS14" s="524" t="s">
        <v>1569</v>
      </c>
      <c r="BT14" s="524" t="s">
        <v>1557</v>
      </c>
      <c r="BU14" s="524" t="s">
        <v>1570</v>
      </c>
      <c r="BV14" s="524" t="s">
        <v>1571</v>
      </c>
      <c r="BW14" s="524" t="s">
        <v>1572</v>
      </c>
      <c r="BX14" s="524" t="s">
        <v>1573</v>
      </c>
      <c r="BY14" s="524" t="s">
        <v>1551</v>
      </c>
      <c r="BZ14" s="524" t="s">
        <v>1574</v>
      </c>
      <c r="CA14" s="524" t="s">
        <v>1575</v>
      </c>
      <c r="CB14" s="524" t="s">
        <v>1576</v>
      </c>
      <c r="CC14" s="524" t="s">
        <v>1577</v>
      </c>
      <c r="CD14" s="524" t="s">
        <v>1578</v>
      </c>
      <c r="CE14" s="524" t="s">
        <v>1579</v>
      </c>
      <c r="CF14" s="524" t="s">
        <v>1580</v>
      </c>
      <c r="CG14" s="524" t="s">
        <v>1581</v>
      </c>
      <c r="CH14" s="524" t="s">
        <v>1551</v>
      </c>
      <c r="CI14" s="524" t="s">
        <v>1582</v>
      </c>
      <c r="CJ14" s="524" t="s">
        <v>1583</v>
      </c>
      <c r="CK14" s="524" t="s">
        <v>1584</v>
      </c>
      <c r="CL14" s="524" t="s">
        <v>1585</v>
      </c>
      <c r="CM14" s="524" t="s">
        <v>1586</v>
      </c>
      <c r="CN14" s="524" t="s">
        <v>1587</v>
      </c>
      <c r="CO14" s="524" t="s">
        <v>1588</v>
      </c>
      <c r="CP14" s="524" t="s">
        <v>1589</v>
      </c>
      <c r="CQ14" s="524" t="s">
        <v>1551</v>
      </c>
      <c r="CR14" s="524" t="s">
        <v>1590</v>
      </c>
      <c r="CS14" s="524" t="s">
        <v>1591</v>
      </c>
      <c r="CT14" s="524" t="s">
        <v>1592</v>
      </c>
      <c r="CU14" s="524" t="s">
        <v>1593</v>
      </c>
      <c r="CV14" s="524" t="s">
        <v>1594</v>
      </c>
      <c r="CW14" s="524" t="s">
        <v>1595</v>
      </c>
      <c r="CX14" s="524" t="s">
        <v>1596</v>
      </c>
      <c r="CY14" s="524" t="s">
        <v>1597</v>
      </c>
      <c r="CZ14" s="524" t="s">
        <v>1551</v>
      </c>
      <c r="DA14" s="524" t="s">
        <v>1598</v>
      </c>
      <c r="DB14" s="524" t="s">
        <v>1599</v>
      </c>
      <c r="DC14" s="524" t="s">
        <v>1600</v>
      </c>
      <c r="DD14" s="524" t="s">
        <v>1601</v>
      </c>
      <c r="DE14" s="524" t="s">
        <v>1602</v>
      </c>
      <c r="DF14" s="524" t="s">
        <v>1603</v>
      </c>
      <c r="DG14" s="524" t="s">
        <v>1604</v>
      </c>
      <c r="DH14" s="524" t="s">
        <v>1605</v>
      </c>
      <c r="DI14" s="524" t="s">
        <v>1551</v>
      </c>
      <c r="DJ14" s="524" t="s">
        <v>1606</v>
      </c>
      <c r="DK14" s="524" t="s">
        <v>1607</v>
      </c>
      <c r="DL14" s="524" t="s">
        <v>1608</v>
      </c>
      <c r="DM14" s="524" t="s">
        <v>1609</v>
      </c>
      <c r="DN14" s="524" t="s">
        <v>1610</v>
      </c>
      <c r="DO14" s="524" t="s">
        <v>1611</v>
      </c>
      <c r="DP14" s="524" t="s">
        <v>1612</v>
      </c>
      <c r="DQ14" s="524" t="s">
        <v>1613</v>
      </c>
      <c r="DR14" s="524" t="s">
        <v>1551</v>
      </c>
      <c r="DS14" s="524" t="s">
        <v>1614</v>
      </c>
      <c r="DT14" s="524" t="s">
        <v>1615</v>
      </c>
      <c r="DU14" s="524" t="s">
        <v>1616</v>
      </c>
      <c r="DV14" s="524" t="s">
        <v>1617</v>
      </c>
      <c r="DW14" s="524" t="s">
        <v>1618</v>
      </c>
      <c r="DX14" s="524" t="s">
        <v>1619</v>
      </c>
      <c r="DY14" s="524" t="s">
        <v>1620</v>
      </c>
      <c r="DZ14" s="524" t="s">
        <v>1621</v>
      </c>
      <c r="EA14" s="524" t="s">
        <v>1551</v>
      </c>
      <c r="EB14" s="524" t="s">
        <v>1622</v>
      </c>
      <c r="EC14" s="524" t="s">
        <v>1623</v>
      </c>
      <c r="ED14" s="524" t="s">
        <v>1624</v>
      </c>
      <c r="EE14" s="524" t="s">
        <v>1625</v>
      </c>
      <c r="EF14" s="524" t="s">
        <v>1626</v>
      </c>
      <c r="EG14" s="524" t="s">
        <v>1627</v>
      </c>
      <c r="EH14" s="524" t="s">
        <v>1628</v>
      </c>
      <c r="EI14" s="524" t="s">
        <v>1629</v>
      </c>
      <c r="EJ14" s="524" t="s">
        <v>1551</v>
      </c>
      <c r="EK14" s="524" t="s">
        <v>1630</v>
      </c>
      <c r="EL14" s="524" t="s">
        <v>1631</v>
      </c>
      <c r="EM14" s="524" t="s">
        <v>1632</v>
      </c>
      <c r="EN14" s="524" t="s">
        <v>1633</v>
      </c>
      <c r="EO14" s="524" t="s">
        <v>1634</v>
      </c>
      <c r="EP14" s="524" t="s">
        <v>1635</v>
      </c>
      <c r="EQ14" s="524" t="s">
        <v>1636</v>
      </c>
      <c r="ER14" s="524" t="s">
        <v>1637</v>
      </c>
      <c r="ES14" s="524" t="s">
        <v>1551</v>
      </c>
      <c r="ET14" s="524" t="s">
        <v>1638</v>
      </c>
      <c r="EU14" s="524" t="s">
        <v>1639</v>
      </c>
      <c r="EV14" s="524" t="s">
        <v>1640</v>
      </c>
      <c r="EW14" s="524" t="s">
        <v>1641</v>
      </c>
      <c r="EX14" s="524" t="s">
        <v>1642</v>
      </c>
      <c r="EY14" s="524" t="s">
        <v>1643</v>
      </c>
      <c r="EZ14" s="524" t="s">
        <v>1644</v>
      </c>
      <c r="FA14" s="524" t="s">
        <v>1645</v>
      </c>
      <c r="FB14" s="524" t="s">
        <v>1551</v>
      </c>
      <c r="FC14" s="524" t="s">
        <v>1646</v>
      </c>
      <c r="FD14" s="524" t="s">
        <v>1647</v>
      </c>
      <c r="FE14" s="524" t="s">
        <v>1648</v>
      </c>
      <c r="FF14" s="524" t="s">
        <v>1649</v>
      </c>
      <c r="FG14" s="524" t="s">
        <v>1650</v>
      </c>
      <c r="FH14" s="524" t="s">
        <v>1651</v>
      </c>
      <c r="FI14" s="524" t="s">
        <v>1652</v>
      </c>
      <c r="FJ14" s="524" t="s">
        <v>1653</v>
      </c>
      <c r="FK14" s="524" t="s">
        <v>1551</v>
      </c>
      <c r="FL14" s="524" t="s">
        <v>1654</v>
      </c>
      <c r="FM14" s="524" t="s">
        <v>1655</v>
      </c>
      <c r="FN14" s="524" t="s">
        <v>1656</v>
      </c>
      <c r="FO14" s="524" t="s">
        <v>1657</v>
      </c>
      <c r="FP14" s="524" t="s">
        <v>1658</v>
      </c>
      <c r="FQ14" s="524" t="s">
        <v>1659</v>
      </c>
      <c r="FR14" s="524" t="s">
        <v>1660</v>
      </c>
      <c r="FS14" s="524" t="s">
        <v>1661</v>
      </c>
      <c r="FT14" s="524" t="s">
        <v>1551</v>
      </c>
      <c r="FU14" s="524" t="s">
        <v>1662</v>
      </c>
      <c r="FV14" s="524" t="s">
        <v>1663</v>
      </c>
      <c r="FW14" s="524" t="s">
        <v>1664</v>
      </c>
      <c r="FX14" s="524" t="s">
        <v>1665</v>
      </c>
      <c r="FY14" s="524" t="s">
        <v>1666</v>
      </c>
      <c r="FZ14" s="524" t="s">
        <v>1667</v>
      </c>
      <c r="GA14" s="524" t="s">
        <v>1668</v>
      </c>
      <c r="GB14" s="524" t="s">
        <v>1669</v>
      </c>
      <c r="GC14" s="524" t="s">
        <v>1551</v>
      </c>
      <c r="GD14" s="524" t="s">
        <v>1670</v>
      </c>
      <c r="GE14" s="524" t="s">
        <v>1671</v>
      </c>
      <c r="GF14" s="524" t="s">
        <v>1672</v>
      </c>
      <c r="GG14" s="524" t="s">
        <v>1673</v>
      </c>
      <c r="GH14" s="524" t="s">
        <v>1674</v>
      </c>
      <c r="GI14" s="524" t="s">
        <v>1675</v>
      </c>
      <c r="GJ14" s="524" t="s">
        <v>1671</v>
      </c>
      <c r="GK14" s="524" t="s">
        <v>1672</v>
      </c>
      <c r="GL14" s="524" t="s">
        <v>1673</v>
      </c>
      <c r="GM14" s="524" t="s">
        <v>1674</v>
      </c>
      <c r="GN14" s="524" t="s">
        <v>1675</v>
      </c>
      <c r="GO14" s="524" t="s">
        <v>1676</v>
      </c>
      <c r="GP14" s="524" t="s">
        <v>1677</v>
      </c>
      <c r="GQ14" s="524" t="s">
        <v>1551</v>
      </c>
      <c r="GR14" s="524" t="s">
        <v>1678</v>
      </c>
      <c r="GS14" s="524" t="s">
        <v>1679</v>
      </c>
      <c r="GT14" s="524" t="s">
        <v>1680</v>
      </c>
      <c r="GU14" s="524" t="s">
        <v>1681</v>
      </c>
      <c r="GV14" s="524" t="s">
        <v>1682</v>
      </c>
      <c r="GW14" s="524" t="s">
        <v>1683</v>
      </c>
      <c r="GX14" s="524" t="s">
        <v>1679</v>
      </c>
      <c r="GY14" s="524" t="s">
        <v>1680</v>
      </c>
      <c r="GZ14" s="524" t="s">
        <v>1681</v>
      </c>
      <c r="HA14" s="524" t="s">
        <v>1682</v>
      </c>
      <c r="HB14" s="524" t="s">
        <v>1683</v>
      </c>
      <c r="HC14" s="524" t="s">
        <v>1684</v>
      </c>
      <c r="HD14" s="524" t="s">
        <v>1685</v>
      </c>
      <c r="HE14" s="524" t="s">
        <v>1551</v>
      </c>
      <c r="HF14" s="524" t="s">
        <v>1686</v>
      </c>
      <c r="HG14" s="524" t="s">
        <v>1687</v>
      </c>
      <c r="HH14" s="524" t="s">
        <v>1688</v>
      </c>
      <c r="HI14" s="524" t="s">
        <v>1689</v>
      </c>
      <c r="HJ14" s="524" t="s">
        <v>1690</v>
      </c>
      <c r="HK14" s="524" t="s">
        <v>1691</v>
      </c>
      <c r="HL14" s="524" t="s">
        <v>1687</v>
      </c>
      <c r="HM14" s="524" t="s">
        <v>1688</v>
      </c>
      <c r="HN14" s="524" t="s">
        <v>1689</v>
      </c>
      <c r="HO14" s="524" t="s">
        <v>1690</v>
      </c>
      <c r="HP14" s="524" t="s">
        <v>1691</v>
      </c>
      <c r="HQ14" s="524" t="s">
        <v>1692</v>
      </c>
      <c r="HR14" s="524" t="s">
        <v>1693</v>
      </c>
      <c r="HS14" s="524" t="s">
        <v>1551</v>
      </c>
      <c r="HT14" s="524" t="s">
        <v>1694</v>
      </c>
      <c r="HU14" s="524" t="s">
        <v>1695</v>
      </c>
      <c r="HV14" s="524" t="s">
        <v>1696</v>
      </c>
      <c r="HW14" s="524" t="s">
        <v>1697</v>
      </c>
      <c r="HX14" s="524" t="s">
        <v>1698</v>
      </c>
      <c r="HY14" s="524" t="s">
        <v>1699</v>
      </c>
      <c r="HZ14" s="524" t="s">
        <v>1695</v>
      </c>
      <c r="IA14" s="524" t="s">
        <v>1696</v>
      </c>
      <c r="IB14" s="524" t="s">
        <v>1697</v>
      </c>
      <c r="IC14" s="524" t="s">
        <v>1698</v>
      </c>
      <c r="ID14" s="524" t="s">
        <v>1699</v>
      </c>
      <c r="IE14" s="524" t="s">
        <v>1700</v>
      </c>
      <c r="IF14" s="524" t="s">
        <v>1701</v>
      </c>
      <c r="IG14" s="524" t="s">
        <v>1551</v>
      </c>
      <c r="IH14" s="524" t="s">
        <v>1702</v>
      </c>
      <c r="II14" s="524" t="s">
        <v>1703</v>
      </c>
      <c r="IJ14" s="524" t="s">
        <v>1704</v>
      </c>
      <c r="IK14" s="524" t="s">
        <v>1705</v>
      </c>
      <c r="IL14" s="524" t="s">
        <v>1706</v>
      </c>
      <c r="IM14" s="524" t="s">
        <v>1707</v>
      </c>
      <c r="IN14" s="524" t="s">
        <v>1703</v>
      </c>
      <c r="IO14" s="524" t="s">
        <v>1704</v>
      </c>
      <c r="IP14" s="524" t="s">
        <v>1705</v>
      </c>
      <c r="IQ14" s="524" t="s">
        <v>1706</v>
      </c>
      <c r="IR14" s="524" t="s">
        <v>1707</v>
      </c>
      <c r="IS14" s="524" t="s">
        <v>1708</v>
      </c>
      <c r="IT14" s="524" t="s">
        <v>1709</v>
      </c>
      <c r="IU14" s="524" t="s">
        <v>1551</v>
      </c>
      <c r="IV14" s="524" t="s">
        <v>1710</v>
      </c>
      <c r="IW14" s="524" t="s">
        <v>1711</v>
      </c>
      <c r="IX14" s="524" t="s">
        <v>1712</v>
      </c>
      <c r="IY14" s="524" t="s">
        <v>1713</v>
      </c>
      <c r="IZ14" s="524" t="s">
        <v>1714</v>
      </c>
      <c r="JA14" s="524" t="s">
        <v>1715</v>
      </c>
      <c r="JB14" s="524" t="s">
        <v>1711</v>
      </c>
      <c r="JC14" s="524" t="s">
        <v>1712</v>
      </c>
      <c r="JD14" s="524" t="s">
        <v>1713</v>
      </c>
      <c r="JE14" s="524" t="s">
        <v>1714</v>
      </c>
      <c r="JF14" s="524" t="s">
        <v>1715</v>
      </c>
      <c r="JG14" s="524" t="s">
        <v>1716</v>
      </c>
      <c r="JH14" s="524" t="s">
        <v>1717</v>
      </c>
      <c r="JI14" s="524" t="s">
        <v>1551</v>
      </c>
      <c r="JJ14" s="524" t="s">
        <v>1718</v>
      </c>
      <c r="JK14" s="524" t="s">
        <v>1719</v>
      </c>
      <c r="JL14" s="524" t="s">
        <v>1720</v>
      </c>
      <c r="JM14" s="524" t="s">
        <v>1721</v>
      </c>
      <c r="JN14" s="524" t="s">
        <v>1722</v>
      </c>
      <c r="JO14" s="524" t="s">
        <v>1723</v>
      </c>
      <c r="JP14" s="524" t="s">
        <v>1719</v>
      </c>
      <c r="JQ14" s="524" t="s">
        <v>1720</v>
      </c>
      <c r="JR14" s="524" t="s">
        <v>1721</v>
      </c>
      <c r="JS14" s="524" t="s">
        <v>1722</v>
      </c>
      <c r="JT14" s="524" t="s">
        <v>1723</v>
      </c>
      <c r="JU14" s="524" t="s">
        <v>1724</v>
      </c>
      <c r="JV14" s="524" t="s">
        <v>1725</v>
      </c>
      <c r="JW14" s="524" t="s">
        <v>1551</v>
      </c>
      <c r="JX14" s="524" t="s">
        <v>1726</v>
      </c>
      <c r="JY14" s="524" t="s">
        <v>1727</v>
      </c>
      <c r="JZ14" s="524" t="s">
        <v>1728</v>
      </c>
      <c r="KA14" s="524" t="s">
        <v>1729</v>
      </c>
      <c r="KB14" s="524" t="s">
        <v>1730</v>
      </c>
      <c r="KC14" s="524" t="s">
        <v>1731</v>
      </c>
      <c r="KD14" s="524" t="s">
        <v>1727</v>
      </c>
      <c r="KE14" s="524" t="s">
        <v>1728</v>
      </c>
      <c r="KF14" s="524" t="s">
        <v>1729</v>
      </c>
      <c r="KG14" s="524" t="s">
        <v>1730</v>
      </c>
      <c r="KH14" s="524" t="s">
        <v>1731</v>
      </c>
      <c r="KI14" s="524" t="s">
        <v>1732</v>
      </c>
      <c r="KJ14" s="524" t="s">
        <v>1733</v>
      </c>
      <c r="KK14" s="525" t="s">
        <v>1551</v>
      </c>
    </row>
    <row r="15" spans="1:297" ht="39" customHeight="1" x14ac:dyDescent="0.35">
      <c r="A15" s="811" t="s">
        <v>1734</v>
      </c>
      <c r="B15" s="812"/>
      <c r="C15" s="813"/>
      <c r="D15" s="813"/>
      <c r="E15" s="813"/>
      <c r="F15" s="813"/>
      <c r="G15" s="813"/>
      <c r="H15" s="813"/>
      <c r="I15" s="813"/>
      <c r="J15" s="813"/>
      <c r="K15" s="813"/>
      <c r="L15" s="814"/>
      <c r="M15" s="814"/>
      <c r="N15" s="814"/>
      <c r="O15" s="814"/>
      <c r="P15" s="87">
        <f t="shared" ref="P15:P44" si="0">K15*O15</f>
        <v>0</v>
      </c>
      <c r="Q15" s="827"/>
      <c r="R15" s="827"/>
      <c r="S15" s="828"/>
      <c r="T15" s="829"/>
      <c r="U15" s="813"/>
      <c r="V15" s="813"/>
      <c r="W15" s="830"/>
      <c r="X15" s="831"/>
      <c r="Y15" s="832"/>
      <c r="Z15" s="813"/>
      <c r="AA15" s="813"/>
      <c r="AB15" s="813"/>
      <c r="AC15" s="833"/>
      <c r="AD15" s="832"/>
      <c r="AE15" s="813"/>
      <c r="AF15" s="834"/>
      <c r="AG15" s="835"/>
      <c r="AH15" s="814"/>
      <c r="AI15" s="814"/>
      <c r="AJ15" s="814"/>
      <c r="AK15" s="813"/>
      <c r="AL15" s="813"/>
      <c r="AM15" s="813"/>
      <c r="AN15" s="834"/>
      <c r="AO15" s="1167" t="str">
        <f>IF(Table24_EVSE[[#This Row],[Type of Charger]] &lt;&gt; "", "Yes", "")</f>
        <v/>
      </c>
      <c r="AP15" s="853"/>
      <c r="AQ15" s="854"/>
      <c r="AR15" s="1154"/>
      <c r="AS15" s="560">
        <f t="shared" ref="AS15:AS44" si="1">P15+AJ15</f>
        <v>0</v>
      </c>
      <c r="AT15" s="859"/>
      <c r="AU15" s="860"/>
      <c r="AV15" s="861"/>
      <c r="AW15" s="862"/>
      <c r="AX15" s="862"/>
      <c r="AY15" s="862"/>
      <c r="AZ15" s="862"/>
      <c r="BA15" s="862"/>
      <c r="BB15" s="862"/>
      <c r="BC15" s="862"/>
      <c r="BD15" s="862"/>
      <c r="BE15" s="862"/>
      <c r="BF15" s="862"/>
      <c r="BG15" s="862"/>
      <c r="BH15" s="862"/>
      <c r="BI15" s="862"/>
      <c r="BJ15" s="862"/>
      <c r="BK15" s="862"/>
      <c r="BL15" s="862"/>
      <c r="BM15" s="862"/>
      <c r="BN15" s="862"/>
      <c r="BO15" s="862"/>
      <c r="BP15" s="862"/>
      <c r="BQ15" s="862"/>
      <c r="BR15" s="862"/>
      <c r="BS15" s="862"/>
      <c r="BT15" s="862"/>
      <c r="BU15" s="862"/>
      <c r="BV15" s="862"/>
      <c r="BW15" s="862"/>
      <c r="BX15" s="862"/>
      <c r="BY15" s="862"/>
      <c r="BZ15" s="862"/>
      <c r="CA15" s="862"/>
      <c r="CB15" s="862"/>
      <c r="CC15" s="862"/>
      <c r="CD15" s="862"/>
      <c r="CE15" s="862"/>
      <c r="CF15" s="862"/>
      <c r="CG15" s="862"/>
      <c r="CH15" s="862"/>
      <c r="CI15" s="862"/>
      <c r="CJ15" s="862"/>
      <c r="CK15" s="862"/>
      <c r="CL15" s="862"/>
      <c r="CM15" s="862"/>
      <c r="CN15" s="862"/>
      <c r="CO15" s="862"/>
      <c r="CP15" s="862"/>
      <c r="CQ15" s="862"/>
      <c r="CR15" s="862"/>
      <c r="CS15" s="862"/>
      <c r="CT15" s="862"/>
      <c r="CU15" s="862"/>
      <c r="CV15" s="862"/>
      <c r="CW15" s="862"/>
      <c r="CX15" s="862"/>
      <c r="CY15" s="862"/>
      <c r="CZ15" s="862"/>
      <c r="DA15" s="862"/>
      <c r="DB15" s="862"/>
      <c r="DC15" s="862"/>
      <c r="DD15" s="862"/>
      <c r="DE15" s="862"/>
      <c r="DF15" s="862"/>
      <c r="DG15" s="862"/>
      <c r="DH15" s="862"/>
      <c r="DI15" s="862"/>
      <c r="DJ15" s="862"/>
      <c r="DK15" s="862"/>
      <c r="DL15" s="862"/>
      <c r="DM15" s="862"/>
      <c r="DN15" s="862"/>
      <c r="DO15" s="862"/>
      <c r="DP15" s="862"/>
      <c r="DQ15" s="862"/>
      <c r="DR15" s="862"/>
      <c r="DS15" s="862"/>
      <c r="DT15" s="862"/>
      <c r="DU15" s="862"/>
      <c r="DV15" s="862"/>
      <c r="DW15" s="862"/>
      <c r="DX15" s="862"/>
      <c r="DY15" s="862"/>
      <c r="DZ15" s="862"/>
      <c r="EA15" s="862"/>
      <c r="EB15" s="862"/>
      <c r="EC15" s="862"/>
      <c r="ED15" s="862"/>
      <c r="EE15" s="862"/>
      <c r="EF15" s="862"/>
      <c r="EG15" s="862"/>
      <c r="EH15" s="862"/>
      <c r="EI15" s="862"/>
      <c r="EJ15" s="862"/>
      <c r="EK15" s="862"/>
      <c r="EL15" s="862"/>
      <c r="EM15" s="862"/>
      <c r="EN15" s="862"/>
      <c r="EO15" s="862"/>
      <c r="EP15" s="862"/>
      <c r="EQ15" s="862"/>
      <c r="ER15" s="862"/>
      <c r="ES15" s="862"/>
      <c r="ET15" s="862"/>
      <c r="EU15" s="862"/>
      <c r="EV15" s="862"/>
      <c r="EW15" s="862"/>
      <c r="EX15" s="862"/>
      <c r="EY15" s="862"/>
      <c r="EZ15" s="862"/>
      <c r="FA15" s="862"/>
      <c r="FB15" s="862"/>
      <c r="FC15" s="862"/>
      <c r="FD15" s="862"/>
      <c r="FE15" s="862"/>
      <c r="FF15" s="862"/>
      <c r="FG15" s="862"/>
      <c r="FH15" s="862"/>
      <c r="FI15" s="862"/>
      <c r="FJ15" s="862"/>
      <c r="FK15" s="862"/>
      <c r="FL15" s="862"/>
      <c r="FM15" s="862"/>
      <c r="FN15" s="862"/>
      <c r="FO15" s="862"/>
      <c r="FP15" s="862"/>
      <c r="FQ15" s="862"/>
      <c r="FR15" s="862"/>
      <c r="FS15" s="862"/>
      <c r="FT15" s="862"/>
      <c r="FU15" s="862"/>
      <c r="FV15" s="862"/>
      <c r="FW15" s="862"/>
      <c r="FX15" s="862"/>
      <c r="FY15" s="862"/>
      <c r="FZ15" s="862"/>
      <c r="GA15" s="862"/>
      <c r="GB15" s="862"/>
      <c r="GC15" s="862"/>
      <c r="GD15" s="862"/>
      <c r="GE15" s="862"/>
      <c r="GF15" s="862"/>
      <c r="GG15" s="862"/>
      <c r="GH15" s="862"/>
      <c r="GI15" s="862"/>
      <c r="GJ15" s="862"/>
      <c r="GK15" s="862"/>
      <c r="GL15" s="862"/>
      <c r="GM15" s="862"/>
      <c r="GN15" s="862"/>
      <c r="GO15" s="862"/>
      <c r="GP15" s="862"/>
      <c r="GQ15" s="862"/>
      <c r="GR15" s="862"/>
      <c r="GS15" s="862"/>
      <c r="GT15" s="862"/>
      <c r="GU15" s="862"/>
      <c r="GV15" s="862"/>
      <c r="GW15" s="862"/>
      <c r="GX15" s="862"/>
      <c r="GY15" s="862"/>
      <c r="GZ15" s="862"/>
      <c r="HA15" s="862"/>
      <c r="HB15" s="862"/>
      <c r="HC15" s="862"/>
      <c r="HD15" s="862"/>
      <c r="HE15" s="862"/>
      <c r="HF15" s="862"/>
      <c r="HG15" s="862"/>
      <c r="HH15" s="862"/>
      <c r="HI15" s="862"/>
      <c r="HJ15" s="862"/>
      <c r="HK15" s="862"/>
      <c r="HL15" s="862"/>
      <c r="HM15" s="862"/>
      <c r="HN15" s="862"/>
      <c r="HO15" s="862"/>
      <c r="HP15" s="862"/>
      <c r="HQ15" s="862"/>
      <c r="HR15" s="862"/>
      <c r="HS15" s="862"/>
      <c r="HT15" s="862"/>
      <c r="HU15" s="862"/>
      <c r="HV15" s="862"/>
      <c r="HW15" s="862"/>
      <c r="HX15" s="862"/>
      <c r="HY15" s="862"/>
      <c r="HZ15" s="862"/>
      <c r="IA15" s="862"/>
      <c r="IB15" s="862"/>
      <c r="IC15" s="862"/>
      <c r="ID15" s="862"/>
      <c r="IE15" s="862"/>
      <c r="IF15" s="862"/>
      <c r="IG15" s="862"/>
      <c r="IH15" s="862"/>
      <c r="II15" s="862"/>
      <c r="IJ15" s="862"/>
      <c r="IK15" s="862"/>
      <c r="IL15" s="862"/>
      <c r="IM15" s="862"/>
      <c r="IN15" s="862"/>
      <c r="IO15" s="862"/>
      <c r="IP15" s="862"/>
      <c r="IQ15" s="862"/>
      <c r="IR15" s="862"/>
      <c r="IS15" s="862"/>
      <c r="IT15" s="862"/>
      <c r="IU15" s="862"/>
      <c r="IV15" s="862"/>
      <c r="IW15" s="862"/>
      <c r="IX15" s="862"/>
      <c r="IY15" s="862"/>
      <c r="IZ15" s="862"/>
      <c r="JA15" s="862"/>
      <c r="JB15" s="862"/>
      <c r="JC15" s="862"/>
      <c r="JD15" s="862"/>
      <c r="JE15" s="862"/>
      <c r="JF15" s="862"/>
      <c r="JG15" s="862"/>
      <c r="JH15" s="862"/>
      <c r="JI15" s="862"/>
      <c r="JJ15" s="862"/>
      <c r="JK15" s="862"/>
      <c r="JL15" s="862"/>
      <c r="JM15" s="862"/>
      <c r="JN15" s="862"/>
      <c r="JO15" s="862"/>
      <c r="JP15" s="862"/>
      <c r="JQ15" s="862"/>
      <c r="JR15" s="862"/>
      <c r="JS15" s="862"/>
      <c r="JT15" s="862"/>
      <c r="JU15" s="862"/>
      <c r="JV15" s="862"/>
      <c r="JW15" s="862"/>
      <c r="JX15" s="862"/>
      <c r="JY15" s="862"/>
      <c r="JZ15" s="862"/>
      <c r="KA15" s="862"/>
      <c r="KB15" s="862"/>
      <c r="KC15" s="862"/>
      <c r="KD15" s="862"/>
      <c r="KE15" s="862"/>
      <c r="KF15" s="862"/>
      <c r="KG15" s="862"/>
      <c r="KH15" s="862"/>
      <c r="KI15" s="862"/>
      <c r="KJ15" s="862"/>
      <c r="KK15" s="863"/>
    </row>
    <row r="16" spans="1:297" ht="39" customHeight="1" x14ac:dyDescent="0.35">
      <c r="A16" s="811" t="s">
        <v>1735</v>
      </c>
      <c r="B16" s="815"/>
      <c r="C16" s="816"/>
      <c r="D16" s="817"/>
      <c r="E16" s="816"/>
      <c r="F16" s="816"/>
      <c r="G16" s="816"/>
      <c r="H16" s="816"/>
      <c r="I16" s="816"/>
      <c r="J16" s="816"/>
      <c r="K16" s="816"/>
      <c r="L16" s="818"/>
      <c r="M16" s="818"/>
      <c r="N16" s="818"/>
      <c r="O16" s="818"/>
      <c r="P16" s="87">
        <f t="shared" si="0"/>
        <v>0</v>
      </c>
      <c r="Q16" s="836"/>
      <c r="R16" s="836"/>
      <c r="S16" s="837"/>
      <c r="T16" s="820"/>
      <c r="U16" s="816"/>
      <c r="V16" s="816"/>
      <c r="W16" s="838"/>
      <c r="X16" s="839"/>
      <c r="Y16" s="840"/>
      <c r="Z16" s="816"/>
      <c r="AA16" s="813"/>
      <c r="AB16" s="816"/>
      <c r="AC16" s="841"/>
      <c r="AD16" s="840"/>
      <c r="AE16" s="816"/>
      <c r="AF16" s="819"/>
      <c r="AG16" s="842"/>
      <c r="AH16" s="818"/>
      <c r="AI16" s="818"/>
      <c r="AJ16" s="818"/>
      <c r="AK16" s="816"/>
      <c r="AL16" s="816"/>
      <c r="AM16" s="816"/>
      <c r="AN16" s="819"/>
      <c r="AO16" s="1167" t="str">
        <f>IF(Table24_EVSE[[#This Row],[Type of Charger]] &lt;&gt; "", "Yes", "")</f>
        <v/>
      </c>
      <c r="AP16" s="853"/>
      <c r="AQ16" s="854"/>
      <c r="AR16" s="855"/>
      <c r="AS16" s="560">
        <f t="shared" si="1"/>
        <v>0</v>
      </c>
      <c r="AT16" s="859"/>
      <c r="AU16" s="860"/>
      <c r="AV16" s="861"/>
      <c r="AW16" s="862"/>
      <c r="AX16" s="862"/>
      <c r="AY16" s="862"/>
      <c r="AZ16" s="862"/>
      <c r="BA16" s="862"/>
      <c r="BB16" s="862"/>
      <c r="BC16" s="862"/>
      <c r="BD16" s="862"/>
      <c r="BE16" s="862"/>
      <c r="BF16" s="862"/>
      <c r="BG16" s="862"/>
      <c r="BH16" s="862"/>
      <c r="BI16" s="862"/>
      <c r="BJ16" s="862"/>
      <c r="BK16" s="862"/>
      <c r="BL16" s="862"/>
      <c r="BM16" s="862"/>
      <c r="BN16" s="862"/>
      <c r="BO16" s="862"/>
      <c r="BP16" s="862"/>
      <c r="BQ16" s="862"/>
      <c r="BR16" s="862"/>
      <c r="BS16" s="862"/>
      <c r="BT16" s="862"/>
      <c r="BU16" s="862"/>
      <c r="BV16" s="862"/>
      <c r="BW16" s="862"/>
      <c r="BX16" s="862"/>
      <c r="BY16" s="862"/>
      <c r="BZ16" s="862"/>
      <c r="CA16" s="862"/>
      <c r="CB16" s="862"/>
      <c r="CC16" s="862"/>
      <c r="CD16" s="862"/>
      <c r="CE16" s="862"/>
      <c r="CF16" s="862"/>
      <c r="CG16" s="862"/>
      <c r="CH16" s="862"/>
      <c r="CI16" s="862"/>
      <c r="CJ16" s="862"/>
      <c r="CK16" s="862"/>
      <c r="CL16" s="862"/>
      <c r="CM16" s="862"/>
      <c r="CN16" s="862"/>
      <c r="CO16" s="862"/>
      <c r="CP16" s="862"/>
      <c r="CQ16" s="862"/>
      <c r="CR16" s="862"/>
      <c r="CS16" s="862"/>
      <c r="CT16" s="862"/>
      <c r="CU16" s="862"/>
      <c r="CV16" s="862"/>
      <c r="CW16" s="862"/>
      <c r="CX16" s="862"/>
      <c r="CY16" s="862"/>
      <c r="CZ16" s="862"/>
      <c r="DA16" s="862"/>
      <c r="DB16" s="862"/>
      <c r="DC16" s="862"/>
      <c r="DD16" s="862"/>
      <c r="DE16" s="862"/>
      <c r="DF16" s="862"/>
      <c r="DG16" s="862"/>
      <c r="DH16" s="862"/>
      <c r="DI16" s="862"/>
      <c r="DJ16" s="862"/>
      <c r="DK16" s="862"/>
      <c r="DL16" s="862"/>
      <c r="DM16" s="862"/>
      <c r="DN16" s="862"/>
      <c r="DO16" s="862"/>
      <c r="DP16" s="862"/>
      <c r="DQ16" s="862"/>
      <c r="DR16" s="862"/>
      <c r="DS16" s="862"/>
      <c r="DT16" s="862"/>
      <c r="DU16" s="862"/>
      <c r="DV16" s="862"/>
      <c r="DW16" s="862"/>
      <c r="DX16" s="862"/>
      <c r="DY16" s="862"/>
      <c r="DZ16" s="862"/>
      <c r="EA16" s="862"/>
      <c r="EB16" s="862"/>
      <c r="EC16" s="862"/>
      <c r="ED16" s="862"/>
      <c r="EE16" s="862"/>
      <c r="EF16" s="862"/>
      <c r="EG16" s="862"/>
      <c r="EH16" s="862"/>
      <c r="EI16" s="862"/>
      <c r="EJ16" s="862"/>
      <c r="EK16" s="862"/>
      <c r="EL16" s="862"/>
      <c r="EM16" s="862"/>
      <c r="EN16" s="862"/>
      <c r="EO16" s="862"/>
      <c r="EP16" s="862"/>
      <c r="EQ16" s="862"/>
      <c r="ER16" s="862"/>
      <c r="ES16" s="862"/>
      <c r="ET16" s="862"/>
      <c r="EU16" s="862"/>
      <c r="EV16" s="862"/>
      <c r="EW16" s="862"/>
      <c r="EX16" s="862"/>
      <c r="EY16" s="862"/>
      <c r="EZ16" s="862"/>
      <c r="FA16" s="862"/>
      <c r="FB16" s="862"/>
      <c r="FC16" s="862"/>
      <c r="FD16" s="862"/>
      <c r="FE16" s="862"/>
      <c r="FF16" s="862"/>
      <c r="FG16" s="862"/>
      <c r="FH16" s="862"/>
      <c r="FI16" s="862"/>
      <c r="FJ16" s="862"/>
      <c r="FK16" s="862"/>
      <c r="FL16" s="862"/>
      <c r="FM16" s="862"/>
      <c r="FN16" s="862"/>
      <c r="FO16" s="862"/>
      <c r="FP16" s="862"/>
      <c r="FQ16" s="862"/>
      <c r="FR16" s="862"/>
      <c r="FS16" s="862"/>
      <c r="FT16" s="862"/>
      <c r="FU16" s="862"/>
      <c r="FV16" s="862"/>
      <c r="FW16" s="862"/>
      <c r="FX16" s="862"/>
      <c r="FY16" s="862"/>
      <c r="FZ16" s="862"/>
      <c r="GA16" s="862"/>
      <c r="GB16" s="862"/>
      <c r="GC16" s="862"/>
      <c r="GD16" s="862"/>
      <c r="GE16" s="862"/>
      <c r="GF16" s="862"/>
      <c r="GG16" s="862"/>
      <c r="GH16" s="862"/>
      <c r="GI16" s="862"/>
      <c r="GJ16" s="862"/>
      <c r="GK16" s="862"/>
      <c r="GL16" s="862"/>
      <c r="GM16" s="862"/>
      <c r="GN16" s="862"/>
      <c r="GO16" s="862"/>
      <c r="GP16" s="862"/>
      <c r="GQ16" s="862"/>
      <c r="GR16" s="862"/>
      <c r="GS16" s="862"/>
      <c r="GT16" s="862"/>
      <c r="GU16" s="862"/>
      <c r="GV16" s="862"/>
      <c r="GW16" s="862"/>
      <c r="GX16" s="862"/>
      <c r="GY16" s="862"/>
      <c r="GZ16" s="862"/>
      <c r="HA16" s="862"/>
      <c r="HB16" s="862"/>
      <c r="HC16" s="862"/>
      <c r="HD16" s="862"/>
      <c r="HE16" s="862"/>
      <c r="HF16" s="862"/>
      <c r="HG16" s="862"/>
      <c r="HH16" s="862"/>
      <c r="HI16" s="862"/>
      <c r="HJ16" s="862"/>
      <c r="HK16" s="862"/>
      <c r="HL16" s="862"/>
      <c r="HM16" s="862"/>
      <c r="HN16" s="862"/>
      <c r="HO16" s="862"/>
      <c r="HP16" s="862"/>
      <c r="HQ16" s="862"/>
      <c r="HR16" s="862"/>
      <c r="HS16" s="862"/>
      <c r="HT16" s="862"/>
      <c r="HU16" s="862"/>
      <c r="HV16" s="862"/>
      <c r="HW16" s="862"/>
      <c r="HX16" s="862"/>
      <c r="HY16" s="862"/>
      <c r="HZ16" s="862"/>
      <c r="IA16" s="862"/>
      <c r="IB16" s="862"/>
      <c r="IC16" s="862"/>
      <c r="ID16" s="862"/>
      <c r="IE16" s="862"/>
      <c r="IF16" s="862"/>
      <c r="IG16" s="862"/>
      <c r="IH16" s="862"/>
      <c r="II16" s="862"/>
      <c r="IJ16" s="862"/>
      <c r="IK16" s="862"/>
      <c r="IL16" s="862"/>
      <c r="IM16" s="862"/>
      <c r="IN16" s="862"/>
      <c r="IO16" s="862"/>
      <c r="IP16" s="862"/>
      <c r="IQ16" s="862"/>
      <c r="IR16" s="862"/>
      <c r="IS16" s="862"/>
      <c r="IT16" s="862"/>
      <c r="IU16" s="862"/>
      <c r="IV16" s="862"/>
      <c r="IW16" s="862"/>
      <c r="IX16" s="862"/>
      <c r="IY16" s="862"/>
      <c r="IZ16" s="862"/>
      <c r="JA16" s="862"/>
      <c r="JB16" s="862"/>
      <c r="JC16" s="862"/>
      <c r="JD16" s="862"/>
      <c r="JE16" s="862"/>
      <c r="JF16" s="862"/>
      <c r="JG16" s="862"/>
      <c r="JH16" s="862"/>
      <c r="JI16" s="862"/>
      <c r="JJ16" s="862"/>
      <c r="JK16" s="862"/>
      <c r="JL16" s="862"/>
      <c r="JM16" s="862"/>
      <c r="JN16" s="862"/>
      <c r="JO16" s="862"/>
      <c r="JP16" s="862"/>
      <c r="JQ16" s="862"/>
      <c r="JR16" s="862"/>
      <c r="JS16" s="862"/>
      <c r="JT16" s="862"/>
      <c r="JU16" s="862"/>
      <c r="JV16" s="862"/>
      <c r="JW16" s="862"/>
      <c r="JX16" s="862"/>
      <c r="JY16" s="862"/>
      <c r="JZ16" s="862"/>
      <c r="KA16" s="862"/>
      <c r="KB16" s="862"/>
      <c r="KC16" s="862"/>
      <c r="KD16" s="862"/>
      <c r="KE16" s="862"/>
      <c r="KF16" s="862"/>
      <c r="KG16" s="862"/>
      <c r="KH16" s="862"/>
      <c r="KI16" s="862"/>
      <c r="KJ16" s="862"/>
      <c r="KK16" s="863"/>
    </row>
    <row r="17" spans="1:297" ht="39" customHeight="1" x14ac:dyDescent="0.35">
      <c r="A17" s="811" t="s">
        <v>1736</v>
      </c>
      <c r="B17" s="815"/>
      <c r="C17" s="819"/>
      <c r="D17" s="817" t="s">
        <v>105</v>
      </c>
      <c r="E17" s="820" t="s">
        <v>105</v>
      </c>
      <c r="F17" s="816"/>
      <c r="G17" s="816" t="s">
        <v>105</v>
      </c>
      <c r="H17" s="816" t="s">
        <v>105</v>
      </c>
      <c r="I17" s="816" t="s">
        <v>105</v>
      </c>
      <c r="J17" s="816" t="s">
        <v>105</v>
      </c>
      <c r="K17" s="816"/>
      <c r="L17" s="818"/>
      <c r="M17" s="818"/>
      <c r="N17" s="818"/>
      <c r="O17" s="818"/>
      <c r="P17" s="87">
        <f t="shared" si="0"/>
        <v>0</v>
      </c>
      <c r="Q17" s="836"/>
      <c r="R17" s="836"/>
      <c r="S17" s="837"/>
      <c r="T17" s="820" t="s">
        <v>105</v>
      </c>
      <c r="U17" s="816" t="s">
        <v>105</v>
      </c>
      <c r="V17" s="816" t="s">
        <v>105</v>
      </c>
      <c r="W17" s="838"/>
      <c r="X17" s="839" t="s">
        <v>105</v>
      </c>
      <c r="Y17" s="840" t="s">
        <v>105</v>
      </c>
      <c r="Z17" s="816"/>
      <c r="AA17" s="813" t="s">
        <v>105</v>
      </c>
      <c r="AB17" s="816" t="s">
        <v>105</v>
      </c>
      <c r="AC17" s="841" t="s">
        <v>105</v>
      </c>
      <c r="AD17" s="840"/>
      <c r="AE17" s="816"/>
      <c r="AF17" s="819"/>
      <c r="AG17" s="842"/>
      <c r="AH17" s="818"/>
      <c r="AI17" s="818"/>
      <c r="AJ17" s="818"/>
      <c r="AK17" s="816" t="s">
        <v>105</v>
      </c>
      <c r="AL17" s="816" t="s">
        <v>105</v>
      </c>
      <c r="AM17" s="816"/>
      <c r="AN17" s="819" t="s">
        <v>105</v>
      </c>
      <c r="AO17" s="1167" t="str">
        <f>IF(Table24_EVSE[[#This Row],[Type of Charger]] &lt;&gt; "", "Yes", "")</f>
        <v/>
      </c>
      <c r="AP17" s="853"/>
      <c r="AQ17" s="854"/>
      <c r="AR17" s="855"/>
      <c r="AS17" s="560">
        <f t="shared" si="1"/>
        <v>0</v>
      </c>
      <c r="AT17" s="859"/>
      <c r="AU17" s="860"/>
      <c r="AV17" s="861"/>
      <c r="AW17" s="862"/>
      <c r="AX17" s="862"/>
      <c r="AY17" s="862"/>
      <c r="AZ17" s="862"/>
      <c r="BA17" s="862"/>
      <c r="BB17" s="862"/>
      <c r="BC17" s="862"/>
      <c r="BD17" s="862"/>
      <c r="BE17" s="862"/>
      <c r="BF17" s="862"/>
      <c r="BG17" s="862"/>
      <c r="BH17" s="862"/>
      <c r="BI17" s="862"/>
      <c r="BJ17" s="862"/>
      <c r="BK17" s="862"/>
      <c r="BL17" s="862"/>
      <c r="BM17" s="862"/>
      <c r="BN17" s="862"/>
      <c r="BO17" s="862"/>
      <c r="BP17" s="862"/>
      <c r="BQ17" s="862"/>
      <c r="BR17" s="862"/>
      <c r="BS17" s="862"/>
      <c r="BT17" s="862"/>
      <c r="BU17" s="862"/>
      <c r="BV17" s="862"/>
      <c r="BW17" s="862"/>
      <c r="BX17" s="862"/>
      <c r="BY17" s="862"/>
      <c r="BZ17" s="862"/>
      <c r="CA17" s="862"/>
      <c r="CB17" s="862"/>
      <c r="CC17" s="862"/>
      <c r="CD17" s="862"/>
      <c r="CE17" s="862"/>
      <c r="CF17" s="862"/>
      <c r="CG17" s="862"/>
      <c r="CH17" s="862"/>
      <c r="CI17" s="862"/>
      <c r="CJ17" s="862"/>
      <c r="CK17" s="862"/>
      <c r="CL17" s="862"/>
      <c r="CM17" s="862"/>
      <c r="CN17" s="862"/>
      <c r="CO17" s="862"/>
      <c r="CP17" s="862"/>
      <c r="CQ17" s="862"/>
      <c r="CR17" s="862"/>
      <c r="CS17" s="862"/>
      <c r="CT17" s="862"/>
      <c r="CU17" s="862"/>
      <c r="CV17" s="862"/>
      <c r="CW17" s="862"/>
      <c r="CX17" s="862"/>
      <c r="CY17" s="862"/>
      <c r="CZ17" s="862"/>
      <c r="DA17" s="862"/>
      <c r="DB17" s="862"/>
      <c r="DC17" s="862"/>
      <c r="DD17" s="862"/>
      <c r="DE17" s="862"/>
      <c r="DF17" s="862"/>
      <c r="DG17" s="862"/>
      <c r="DH17" s="862"/>
      <c r="DI17" s="862"/>
      <c r="DJ17" s="862"/>
      <c r="DK17" s="862"/>
      <c r="DL17" s="862"/>
      <c r="DM17" s="862"/>
      <c r="DN17" s="862"/>
      <c r="DO17" s="862"/>
      <c r="DP17" s="862"/>
      <c r="DQ17" s="862"/>
      <c r="DR17" s="862"/>
      <c r="DS17" s="862"/>
      <c r="DT17" s="862"/>
      <c r="DU17" s="862"/>
      <c r="DV17" s="862"/>
      <c r="DW17" s="862"/>
      <c r="DX17" s="862"/>
      <c r="DY17" s="862"/>
      <c r="DZ17" s="862"/>
      <c r="EA17" s="862"/>
      <c r="EB17" s="862"/>
      <c r="EC17" s="862"/>
      <c r="ED17" s="862"/>
      <c r="EE17" s="862"/>
      <c r="EF17" s="862"/>
      <c r="EG17" s="862"/>
      <c r="EH17" s="862"/>
      <c r="EI17" s="862"/>
      <c r="EJ17" s="862"/>
      <c r="EK17" s="862"/>
      <c r="EL17" s="862"/>
      <c r="EM17" s="862"/>
      <c r="EN17" s="862"/>
      <c r="EO17" s="862"/>
      <c r="EP17" s="862"/>
      <c r="EQ17" s="862"/>
      <c r="ER17" s="862"/>
      <c r="ES17" s="862"/>
      <c r="ET17" s="862"/>
      <c r="EU17" s="862"/>
      <c r="EV17" s="862"/>
      <c r="EW17" s="862"/>
      <c r="EX17" s="862"/>
      <c r="EY17" s="862"/>
      <c r="EZ17" s="862"/>
      <c r="FA17" s="862"/>
      <c r="FB17" s="862"/>
      <c r="FC17" s="862"/>
      <c r="FD17" s="862"/>
      <c r="FE17" s="862"/>
      <c r="FF17" s="862"/>
      <c r="FG17" s="862"/>
      <c r="FH17" s="862"/>
      <c r="FI17" s="862"/>
      <c r="FJ17" s="862"/>
      <c r="FK17" s="862"/>
      <c r="FL17" s="862"/>
      <c r="FM17" s="862"/>
      <c r="FN17" s="862"/>
      <c r="FO17" s="862"/>
      <c r="FP17" s="862"/>
      <c r="FQ17" s="862"/>
      <c r="FR17" s="862"/>
      <c r="FS17" s="862"/>
      <c r="FT17" s="862"/>
      <c r="FU17" s="862"/>
      <c r="FV17" s="862"/>
      <c r="FW17" s="862"/>
      <c r="FX17" s="862"/>
      <c r="FY17" s="862"/>
      <c r="FZ17" s="862"/>
      <c r="GA17" s="862"/>
      <c r="GB17" s="862"/>
      <c r="GC17" s="862"/>
      <c r="GD17" s="862"/>
      <c r="GE17" s="862"/>
      <c r="GF17" s="862"/>
      <c r="GG17" s="862"/>
      <c r="GH17" s="862"/>
      <c r="GI17" s="862"/>
      <c r="GJ17" s="862"/>
      <c r="GK17" s="862"/>
      <c r="GL17" s="862"/>
      <c r="GM17" s="862"/>
      <c r="GN17" s="862"/>
      <c r="GO17" s="862"/>
      <c r="GP17" s="862"/>
      <c r="GQ17" s="862"/>
      <c r="GR17" s="862"/>
      <c r="GS17" s="862"/>
      <c r="GT17" s="862"/>
      <c r="GU17" s="862"/>
      <c r="GV17" s="862"/>
      <c r="GW17" s="862"/>
      <c r="GX17" s="862"/>
      <c r="GY17" s="862"/>
      <c r="GZ17" s="862"/>
      <c r="HA17" s="862"/>
      <c r="HB17" s="862"/>
      <c r="HC17" s="862"/>
      <c r="HD17" s="862"/>
      <c r="HE17" s="862"/>
      <c r="HF17" s="862"/>
      <c r="HG17" s="862"/>
      <c r="HH17" s="862"/>
      <c r="HI17" s="862"/>
      <c r="HJ17" s="862"/>
      <c r="HK17" s="862"/>
      <c r="HL17" s="862"/>
      <c r="HM17" s="862"/>
      <c r="HN17" s="862"/>
      <c r="HO17" s="862"/>
      <c r="HP17" s="862"/>
      <c r="HQ17" s="862"/>
      <c r="HR17" s="862"/>
      <c r="HS17" s="862"/>
      <c r="HT17" s="862"/>
      <c r="HU17" s="862"/>
      <c r="HV17" s="862"/>
      <c r="HW17" s="862"/>
      <c r="HX17" s="862"/>
      <c r="HY17" s="862"/>
      <c r="HZ17" s="862"/>
      <c r="IA17" s="862"/>
      <c r="IB17" s="862"/>
      <c r="IC17" s="862"/>
      <c r="ID17" s="862"/>
      <c r="IE17" s="862"/>
      <c r="IF17" s="862"/>
      <c r="IG17" s="862"/>
      <c r="IH17" s="862"/>
      <c r="II17" s="862"/>
      <c r="IJ17" s="862"/>
      <c r="IK17" s="862"/>
      <c r="IL17" s="862"/>
      <c r="IM17" s="862"/>
      <c r="IN17" s="862"/>
      <c r="IO17" s="862"/>
      <c r="IP17" s="862"/>
      <c r="IQ17" s="862"/>
      <c r="IR17" s="862"/>
      <c r="IS17" s="862"/>
      <c r="IT17" s="862"/>
      <c r="IU17" s="862"/>
      <c r="IV17" s="862"/>
      <c r="IW17" s="862"/>
      <c r="IX17" s="862"/>
      <c r="IY17" s="862"/>
      <c r="IZ17" s="862"/>
      <c r="JA17" s="862"/>
      <c r="JB17" s="862"/>
      <c r="JC17" s="862"/>
      <c r="JD17" s="862"/>
      <c r="JE17" s="862"/>
      <c r="JF17" s="862"/>
      <c r="JG17" s="862"/>
      <c r="JH17" s="862"/>
      <c r="JI17" s="862"/>
      <c r="JJ17" s="862"/>
      <c r="JK17" s="862"/>
      <c r="JL17" s="862"/>
      <c r="JM17" s="862"/>
      <c r="JN17" s="862"/>
      <c r="JO17" s="862"/>
      <c r="JP17" s="862"/>
      <c r="JQ17" s="862"/>
      <c r="JR17" s="862"/>
      <c r="JS17" s="862"/>
      <c r="JT17" s="862"/>
      <c r="JU17" s="862"/>
      <c r="JV17" s="862"/>
      <c r="JW17" s="862"/>
      <c r="JX17" s="862"/>
      <c r="JY17" s="862"/>
      <c r="JZ17" s="862"/>
      <c r="KA17" s="862"/>
      <c r="KB17" s="862"/>
      <c r="KC17" s="862"/>
      <c r="KD17" s="862"/>
      <c r="KE17" s="862"/>
      <c r="KF17" s="862"/>
      <c r="KG17" s="862"/>
      <c r="KH17" s="862"/>
      <c r="KI17" s="862"/>
      <c r="KJ17" s="862"/>
      <c r="KK17" s="863"/>
    </row>
    <row r="18" spans="1:297" ht="39" customHeight="1" x14ac:dyDescent="0.35">
      <c r="A18" s="811" t="s">
        <v>1737</v>
      </c>
      <c r="B18" s="815"/>
      <c r="C18" s="816"/>
      <c r="D18" s="817" t="s">
        <v>105</v>
      </c>
      <c r="E18" s="816" t="s">
        <v>105</v>
      </c>
      <c r="F18" s="816" t="s">
        <v>105</v>
      </c>
      <c r="G18" s="816" t="s">
        <v>105</v>
      </c>
      <c r="H18" s="816" t="s">
        <v>105</v>
      </c>
      <c r="I18" s="816" t="s">
        <v>105</v>
      </c>
      <c r="J18" s="816" t="s">
        <v>105</v>
      </c>
      <c r="K18" s="816"/>
      <c r="L18" s="818"/>
      <c r="M18" s="818"/>
      <c r="N18" s="818"/>
      <c r="O18" s="818"/>
      <c r="P18" s="87">
        <f t="shared" si="0"/>
        <v>0</v>
      </c>
      <c r="Q18" s="836"/>
      <c r="R18" s="836"/>
      <c r="S18" s="837"/>
      <c r="T18" s="820" t="s">
        <v>105</v>
      </c>
      <c r="U18" s="816" t="s">
        <v>105</v>
      </c>
      <c r="V18" s="816" t="s">
        <v>105</v>
      </c>
      <c r="W18" s="838"/>
      <c r="X18" s="839" t="s">
        <v>105</v>
      </c>
      <c r="Y18" s="840" t="s">
        <v>105</v>
      </c>
      <c r="Z18" s="816"/>
      <c r="AA18" s="813" t="s">
        <v>105</v>
      </c>
      <c r="AB18" s="816" t="s">
        <v>105</v>
      </c>
      <c r="AC18" s="841" t="s">
        <v>105</v>
      </c>
      <c r="AD18" s="840"/>
      <c r="AE18" s="816"/>
      <c r="AF18" s="819"/>
      <c r="AG18" s="842"/>
      <c r="AH18" s="818"/>
      <c r="AI18" s="818"/>
      <c r="AJ18" s="818"/>
      <c r="AK18" s="816" t="s">
        <v>105</v>
      </c>
      <c r="AL18" s="816" t="s">
        <v>105</v>
      </c>
      <c r="AM18" s="816"/>
      <c r="AN18" s="819" t="s">
        <v>105</v>
      </c>
      <c r="AO18" s="1167" t="str">
        <f>IF(Table24_EVSE[[#This Row],[Type of Charger]] &lt;&gt; "", "Yes", "")</f>
        <v/>
      </c>
      <c r="AP18" s="853"/>
      <c r="AQ18" s="854"/>
      <c r="AR18" s="855"/>
      <c r="AS18" s="560">
        <f t="shared" si="1"/>
        <v>0</v>
      </c>
      <c r="AT18" s="859"/>
      <c r="AU18" s="860"/>
      <c r="AV18" s="861"/>
      <c r="AW18" s="862"/>
      <c r="AX18" s="862"/>
      <c r="AY18" s="862"/>
      <c r="AZ18" s="862"/>
      <c r="BA18" s="862"/>
      <c r="BB18" s="862"/>
      <c r="BC18" s="862"/>
      <c r="BD18" s="862"/>
      <c r="BE18" s="862"/>
      <c r="BF18" s="862"/>
      <c r="BG18" s="862"/>
      <c r="BH18" s="862"/>
      <c r="BI18" s="862"/>
      <c r="BJ18" s="862"/>
      <c r="BK18" s="862"/>
      <c r="BL18" s="862"/>
      <c r="BM18" s="862"/>
      <c r="BN18" s="862"/>
      <c r="BO18" s="862"/>
      <c r="BP18" s="862"/>
      <c r="BQ18" s="862"/>
      <c r="BR18" s="862"/>
      <c r="BS18" s="862"/>
      <c r="BT18" s="862"/>
      <c r="BU18" s="862"/>
      <c r="BV18" s="862"/>
      <c r="BW18" s="862"/>
      <c r="BX18" s="862"/>
      <c r="BY18" s="862"/>
      <c r="BZ18" s="862"/>
      <c r="CA18" s="862"/>
      <c r="CB18" s="862"/>
      <c r="CC18" s="862"/>
      <c r="CD18" s="862"/>
      <c r="CE18" s="862"/>
      <c r="CF18" s="862"/>
      <c r="CG18" s="862"/>
      <c r="CH18" s="862"/>
      <c r="CI18" s="862"/>
      <c r="CJ18" s="862"/>
      <c r="CK18" s="862"/>
      <c r="CL18" s="862"/>
      <c r="CM18" s="862"/>
      <c r="CN18" s="862"/>
      <c r="CO18" s="862"/>
      <c r="CP18" s="862"/>
      <c r="CQ18" s="862"/>
      <c r="CR18" s="862"/>
      <c r="CS18" s="862"/>
      <c r="CT18" s="862"/>
      <c r="CU18" s="862"/>
      <c r="CV18" s="862"/>
      <c r="CW18" s="862"/>
      <c r="CX18" s="862"/>
      <c r="CY18" s="862"/>
      <c r="CZ18" s="862"/>
      <c r="DA18" s="862"/>
      <c r="DB18" s="862"/>
      <c r="DC18" s="862"/>
      <c r="DD18" s="862"/>
      <c r="DE18" s="862"/>
      <c r="DF18" s="862"/>
      <c r="DG18" s="862"/>
      <c r="DH18" s="862"/>
      <c r="DI18" s="862"/>
      <c r="DJ18" s="862"/>
      <c r="DK18" s="862"/>
      <c r="DL18" s="862"/>
      <c r="DM18" s="862"/>
      <c r="DN18" s="862"/>
      <c r="DO18" s="862"/>
      <c r="DP18" s="862"/>
      <c r="DQ18" s="862"/>
      <c r="DR18" s="862"/>
      <c r="DS18" s="862"/>
      <c r="DT18" s="862"/>
      <c r="DU18" s="862"/>
      <c r="DV18" s="862"/>
      <c r="DW18" s="862"/>
      <c r="DX18" s="862"/>
      <c r="DY18" s="862"/>
      <c r="DZ18" s="862"/>
      <c r="EA18" s="862"/>
      <c r="EB18" s="862"/>
      <c r="EC18" s="862"/>
      <c r="ED18" s="862"/>
      <c r="EE18" s="862"/>
      <c r="EF18" s="862"/>
      <c r="EG18" s="862"/>
      <c r="EH18" s="862"/>
      <c r="EI18" s="862"/>
      <c r="EJ18" s="862"/>
      <c r="EK18" s="862"/>
      <c r="EL18" s="862"/>
      <c r="EM18" s="862"/>
      <c r="EN18" s="862"/>
      <c r="EO18" s="862"/>
      <c r="EP18" s="862"/>
      <c r="EQ18" s="862"/>
      <c r="ER18" s="862"/>
      <c r="ES18" s="862"/>
      <c r="ET18" s="862"/>
      <c r="EU18" s="862"/>
      <c r="EV18" s="862"/>
      <c r="EW18" s="862"/>
      <c r="EX18" s="862"/>
      <c r="EY18" s="862"/>
      <c r="EZ18" s="862"/>
      <c r="FA18" s="862"/>
      <c r="FB18" s="862"/>
      <c r="FC18" s="862"/>
      <c r="FD18" s="862"/>
      <c r="FE18" s="862"/>
      <c r="FF18" s="862"/>
      <c r="FG18" s="862"/>
      <c r="FH18" s="862"/>
      <c r="FI18" s="862"/>
      <c r="FJ18" s="862"/>
      <c r="FK18" s="862"/>
      <c r="FL18" s="862"/>
      <c r="FM18" s="862"/>
      <c r="FN18" s="862"/>
      <c r="FO18" s="862"/>
      <c r="FP18" s="862"/>
      <c r="FQ18" s="862"/>
      <c r="FR18" s="862"/>
      <c r="FS18" s="862"/>
      <c r="FT18" s="862"/>
      <c r="FU18" s="862"/>
      <c r="FV18" s="862"/>
      <c r="FW18" s="862"/>
      <c r="FX18" s="862"/>
      <c r="FY18" s="862"/>
      <c r="FZ18" s="862"/>
      <c r="GA18" s="862"/>
      <c r="GB18" s="862"/>
      <c r="GC18" s="862"/>
      <c r="GD18" s="862"/>
      <c r="GE18" s="862"/>
      <c r="GF18" s="862"/>
      <c r="GG18" s="862"/>
      <c r="GH18" s="862"/>
      <c r="GI18" s="862"/>
      <c r="GJ18" s="862"/>
      <c r="GK18" s="862"/>
      <c r="GL18" s="862"/>
      <c r="GM18" s="862"/>
      <c r="GN18" s="862"/>
      <c r="GO18" s="862"/>
      <c r="GP18" s="862"/>
      <c r="GQ18" s="862"/>
      <c r="GR18" s="862"/>
      <c r="GS18" s="862"/>
      <c r="GT18" s="862"/>
      <c r="GU18" s="862"/>
      <c r="GV18" s="862"/>
      <c r="GW18" s="862"/>
      <c r="GX18" s="862"/>
      <c r="GY18" s="862"/>
      <c r="GZ18" s="862"/>
      <c r="HA18" s="862"/>
      <c r="HB18" s="862"/>
      <c r="HC18" s="862"/>
      <c r="HD18" s="862"/>
      <c r="HE18" s="862"/>
      <c r="HF18" s="862"/>
      <c r="HG18" s="862"/>
      <c r="HH18" s="862"/>
      <c r="HI18" s="862"/>
      <c r="HJ18" s="862"/>
      <c r="HK18" s="862"/>
      <c r="HL18" s="862"/>
      <c r="HM18" s="862"/>
      <c r="HN18" s="862"/>
      <c r="HO18" s="862"/>
      <c r="HP18" s="862"/>
      <c r="HQ18" s="862"/>
      <c r="HR18" s="862"/>
      <c r="HS18" s="862"/>
      <c r="HT18" s="862"/>
      <c r="HU18" s="862"/>
      <c r="HV18" s="862"/>
      <c r="HW18" s="862"/>
      <c r="HX18" s="862"/>
      <c r="HY18" s="862"/>
      <c r="HZ18" s="862"/>
      <c r="IA18" s="862"/>
      <c r="IB18" s="862"/>
      <c r="IC18" s="862"/>
      <c r="ID18" s="862"/>
      <c r="IE18" s="862"/>
      <c r="IF18" s="862"/>
      <c r="IG18" s="862"/>
      <c r="IH18" s="862"/>
      <c r="II18" s="862"/>
      <c r="IJ18" s="862"/>
      <c r="IK18" s="862"/>
      <c r="IL18" s="862"/>
      <c r="IM18" s="862"/>
      <c r="IN18" s="862"/>
      <c r="IO18" s="862"/>
      <c r="IP18" s="862"/>
      <c r="IQ18" s="862"/>
      <c r="IR18" s="862"/>
      <c r="IS18" s="862"/>
      <c r="IT18" s="862"/>
      <c r="IU18" s="862"/>
      <c r="IV18" s="862"/>
      <c r="IW18" s="862"/>
      <c r="IX18" s="862"/>
      <c r="IY18" s="862"/>
      <c r="IZ18" s="862"/>
      <c r="JA18" s="862"/>
      <c r="JB18" s="862"/>
      <c r="JC18" s="862"/>
      <c r="JD18" s="862"/>
      <c r="JE18" s="862"/>
      <c r="JF18" s="862"/>
      <c r="JG18" s="862"/>
      <c r="JH18" s="862"/>
      <c r="JI18" s="862"/>
      <c r="JJ18" s="862"/>
      <c r="JK18" s="862"/>
      <c r="JL18" s="862"/>
      <c r="JM18" s="862"/>
      <c r="JN18" s="862"/>
      <c r="JO18" s="862"/>
      <c r="JP18" s="862"/>
      <c r="JQ18" s="862"/>
      <c r="JR18" s="862"/>
      <c r="JS18" s="862"/>
      <c r="JT18" s="862"/>
      <c r="JU18" s="862"/>
      <c r="JV18" s="862"/>
      <c r="JW18" s="862"/>
      <c r="JX18" s="862"/>
      <c r="JY18" s="862"/>
      <c r="JZ18" s="862"/>
      <c r="KA18" s="862"/>
      <c r="KB18" s="862"/>
      <c r="KC18" s="862"/>
      <c r="KD18" s="862"/>
      <c r="KE18" s="862"/>
      <c r="KF18" s="862"/>
      <c r="KG18" s="862"/>
      <c r="KH18" s="862"/>
      <c r="KI18" s="862"/>
      <c r="KJ18" s="862"/>
      <c r="KK18" s="863"/>
    </row>
    <row r="19" spans="1:297" ht="39" customHeight="1" x14ac:dyDescent="0.35">
      <c r="A19" s="811" t="s">
        <v>1738</v>
      </c>
      <c r="B19" s="815"/>
      <c r="C19" s="816"/>
      <c r="D19" s="817" t="s">
        <v>105</v>
      </c>
      <c r="E19" s="816" t="s">
        <v>105</v>
      </c>
      <c r="F19" s="816" t="s">
        <v>105</v>
      </c>
      <c r="G19" s="816" t="s">
        <v>105</v>
      </c>
      <c r="H19" s="816" t="s">
        <v>105</v>
      </c>
      <c r="I19" s="816" t="s">
        <v>105</v>
      </c>
      <c r="J19" s="816" t="s">
        <v>105</v>
      </c>
      <c r="K19" s="816"/>
      <c r="L19" s="818"/>
      <c r="M19" s="818"/>
      <c r="N19" s="818"/>
      <c r="O19" s="818"/>
      <c r="P19" s="87">
        <f t="shared" si="0"/>
        <v>0</v>
      </c>
      <c r="Q19" s="836"/>
      <c r="R19" s="836"/>
      <c r="S19" s="837"/>
      <c r="T19" s="820" t="s">
        <v>105</v>
      </c>
      <c r="U19" s="816" t="s">
        <v>105</v>
      </c>
      <c r="V19" s="816" t="s">
        <v>105</v>
      </c>
      <c r="W19" s="838"/>
      <c r="X19" s="839" t="s">
        <v>105</v>
      </c>
      <c r="Y19" s="840" t="s">
        <v>105</v>
      </c>
      <c r="Z19" s="816"/>
      <c r="AA19" s="813" t="s">
        <v>105</v>
      </c>
      <c r="AB19" s="816" t="s">
        <v>105</v>
      </c>
      <c r="AC19" s="841" t="s">
        <v>105</v>
      </c>
      <c r="AD19" s="840"/>
      <c r="AE19" s="816"/>
      <c r="AF19" s="819"/>
      <c r="AG19" s="842"/>
      <c r="AH19" s="818"/>
      <c r="AI19" s="818"/>
      <c r="AJ19" s="818"/>
      <c r="AK19" s="816" t="s">
        <v>105</v>
      </c>
      <c r="AL19" s="816" t="s">
        <v>105</v>
      </c>
      <c r="AM19" s="816"/>
      <c r="AN19" s="819" t="s">
        <v>105</v>
      </c>
      <c r="AO19" s="1167" t="str">
        <f>IF(Table24_EVSE[[#This Row],[Type of Charger]] &lt;&gt; "", "Yes", "")</f>
        <v/>
      </c>
      <c r="AP19" s="853"/>
      <c r="AQ19" s="854"/>
      <c r="AR19" s="855"/>
      <c r="AS19" s="560">
        <f t="shared" si="1"/>
        <v>0</v>
      </c>
      <c r="AT19" s="859"/>
      <c r="AU19" s="860"/>
      <c r="AV19" s="861"/>
      <c r="AW19" s="862"/>
      <c r="AX19" s="862"/>
      <c r="AY19" s="862"/>
      <c r="AZ19" s="862"/>
      <c r="BA19" s="862"/>
      <c r="BB19" s="862"/>
      <c r="BC19" s="862"/>
      <c r="BD19" s="862"/>
      <c r="BE19" s="862"/>
      <c r="BF19" s="862"/>
      <c r="BG19" s="862"/>
      <c r="BH19" s="862"/>
      <c r="BI19" s="862"/>
      <c r="BJ19" s="862"/>
      <c r="BK19" s="862"/>
      <c r="BL19" s="862"/>
      <c r="BM19" s="862"/>
      <c r="BN19" s="862"/>
      <c r="BO19" s="862"/>
      <c r="BP19" s="862"/>
      <c r="BQ19" s="862"/>
      <c r="BR19" s="862"/>
      <c r="BS19" s="862"/>
      <c r="BT19" s="862"/>
      <c r="BU19" s="862"/>
      <c r="BV19" s="862"/>
      <c r="BW19" s="862"/>
      <c r="BX19" s="862"/>
      <c r="BY19" s="862"/>
      <c r="BZ19" s="862"/>
      <c r="CA19" s="862"/>
      <c r="CB19" s="862"/>
      <c r="CC19" s="862"/>
      <c r="CD19" s="862"/>
      <c r="CE19" s="862"/>
      <c r="CF19" s="862"/>
      <c r="CG19" s="862"/>
      <c r="CH19" s="862"/>
      <c r="CI19" s="862"/>
      <c r="CJ19" s="862"/>
      <c r="CK19" s="862"/>
      <c r="CL19" s="862"/>
      <c r="CM19" s="862"/>
      <c r="CN19" s="862"/>
      <c r="CO19" s="862"/>
      <c r="CP19" s="862"/>
      <c r="CQ19" s="862"/>
      <c r="CR19" s="862"/>
      <c r="CS19" s="862"/>
      <c r="CT19" s="862"/>
      <c r="CU19" s="862"/>
      <c r="CV19" s="862"/>
      <c r="CW19" s="862"/>
      <c r="CX19" s="862"/>
      <c r="CY19" s="862"/>
      <c r="CZ19" s="862"/>
      <c r="DA19" s="862"/>
      <c r="DB19" s="862"/>
      <c r="DC19" s="862"/>
      <c r="DD19" s="862"/>
      <c r="DE19" s="862"/>
      <c r="DF19" s="862"/>
      <c r="DG19" s="862"/>
      <c r="DH19" s="862"/>
      <c r="DI19" s="862"/>
      <c r="DJ19" s="862"/>
      <c r="DK19" s="862"/>
      <c r="DL19" s="862"/>
      <c r="DM19" s="862"/>
      <c r="DN19" s="862"/>
      <c r="DO19" s="862"/>
      <c r="DP19" s="862"/>
      <c r="DQ19" s="862"/>
      <c r="DR19" s="862"/>
      <c r="DS19" s="862"/>
      <c r="DT19" s="862"/>
      <c r="DU19" s="862"/>
      <c r="DV19" s="862"/>
      <c r="DW19" s="862"/>
      <c r="DX19" s="862"/>
      <c r="DY19" s="862"/>
      <c r="DZ19" s="862"/>
      <c r="EA19" s="862"/>
      <c r="EB19" s="862"/>
      <c r="EC19" s="862"/>
      <c r="ED19" s="862"/>
      <c r="EE19" s="862"/>
      <c r="EF19" s="862"/>
      <c r="EG19" s="862"/>
      <c r="EH19" s="862"/>
      <c r="EI19" s="862"/>
      <c r="EJ19" s="862"/>
      <c r="EK19" s="862"/>
      <c r="EL19" s="862"/>
      <c r="EM19" s="862"/>
      <c r="EN19" s="862"/>
      <c r="EO19" s="862"/>
      <c r="EP19" s="862"/>
      <c r="EQ19" s="862"/>
      <c r="ER19" s="862"/>
      <c r="ES19" s="862"/>
      <c r="ET19" s="862"/>
      <c r="EU19" s="862"/>
      <c r="EV19" s="862"/>
      <c r="EW19" s="862"/>
      <c r="EX19" s="862"/>
      <c r="EY19" s="862"/>
      <c r="EZ19" s="862"/>
      <c r="FA19" s="862"/>
      <c r="FB19" s="862"/>
      <c r="FC19" s="862"/>
      <c r="FD19" s="862"/>
      <c r="FE19" s="862"/>
      <c r="FF19" s="862"/>
      <c r="FG19" s="862"/>
      <c r="FH19" s="862"/>
      <c r="FI19" s="862"/>
      <c r="FJ19" s="862"/>
      <c r="FK19" s="862"/>
      <c r="FL19" s="862"/>
      <c r="FM19" s="862"/>
      <c r="FN19" s="862"/>
      <c r="FO19" s="862"/>
      <c r="FP19" s="862"/>
      <c r="FQ19" s="862"/>
      <c r="FR19" s="862"/>
      <c r="FS19" s="862"/>
      <c r="FT19" s="862"/>
      <c r="FU19" s="862"/>
      <c r="FV19" s="862"/>
      <c r="FW19" s="862"/>
      <c r="FX19" s="862"/>
      <c r="FY19" s="862"/>
      <c r="FZ19" s="862"/>
      <c r="GA19" s="862"/>
      <c r="GB19" s="862"/>
      <c r="GC19" s="862"/>
      <c r="GD19" s="862"/>
      <c r="GE19" s="862"/>
      <c r="GF19" s="862"/>
      <c r="GG19" s="862"/>
      <c r="GH19" s="862"/>
      <c r="GI19" s="862"/>
      <c r="GJ19" s="862"/>
      <c r="GK19" s="862"/>
      <c r="GL19" s="862"/>
      <c r="GM19" s="862"/>
      <c r="GN19" s="862"/>
      <c r="GO19" s="862"/>
      <c r="GP19" s="862"/>
      <c r="GQ19" s="862"/>
      <c r="GR19" s="862"/>
      <c r="GS19" s="862"/>
      <c r="GT19" s="862"/>
      <c r="GU19" s="862"/>
      <c r="GV19" s="862"/>
      <c r="GW19" s="862"/>
      <c r="GX19" s="862"/>
      <c r="GY19" s="862"/>
      <c r="GZ19" s="862"/>
      <c r="HA19" s="862"/>
      <c r="HB19" s="862"/>
      <c r="HC19" s="862"/>
      <c r="HD19" s="862"/>
      <c r="HE19" s="862"/>
      <c r="HF19" s="862"/>
      <c r="HG19" s="862"/>
      <c r="HH19" s="862"/>
      <c r="HI19" s="862"/>
      <c r="HJ19" s="862"/>
      <c r="HK19" s="862"/>
      <c r="HL19" s="862"/>
      <c r="HM19" s="862"/>
      <c r="HN19" s="862"/>
      <c r="HO19" s="862"/>
      <c r="HP19" s="862"/>
      <c r="HQ19" s="862"/>
      <c r="HR19" s="862"/>
      <c r="HS19" s="862"/>
      <c r="HT19" s="862"/>
      <c r="HU19" s="862"/>
      <c r="HV19" s="862"/>
      <c r="HW19" s="862"/>
      <c r="HX19" s="862"/>
      <c r="HY19" s="862"/>
      <c r="HZ19" s="862"/>
      <c r="IA19" s="862"/>
      <c r="IB19" s="862"/>
      <c r="IC19" s="862"/>
      <c r="ID19" s="862"/>
      <c r="IE19" s="862"/>
      <c r="IF19" s="862"/>
      <c r="IG19" s="862"/>
      <c r="IH19" s="862"/>
      <c r="II19" s="862"/>
      <c r="IJ19" s="862"/>
      <c r="IK19" s="862"/>
      <c r="IL19" s="862"/>
      <c r="IM19" s="862"/>
      <c r="IN19" s="862"/>
      <c r="IO19" s="862"/>
      <c r="IP19" s="862"/>
      <c r="IQ19" s="862"/>
      <c r="IR19" s="862"/>
      <c r="IS19" s="862"/>
      <c r="IT19" s="862"/>
      <c r="IU19" s="862"/>
      <c r="IV19" s="862"/>
      <c r="IW19" s="862"/>
      <c r="IX19" s="862"/>
      <c r="IY19" s="862"/>
      <c r="IZ19" s="862"/>
      <c r="JA19" s="862"/>
      <c r="JB19" s="862"/>
      <c r="JC19" s="862"/>
      <c r="JD19" s="862"/>
      <c r="JE19" s="862"/>
      <c r="JF19" s="862"/>
      <c r="JG19" s="862"/>
      <c r="JH19" s="862"/>
      <c r="JI19" s="862"/>
      <c r="JJ19" s="862"/>
      <c r="JK19" s="862"/>
      <c r="JL19" s="862"/>
      <c r="JM19" s="862"/>
      <c r="JN19" s="862"/>
      <c r="JO19" s="862"/>
      <c r="JP19" s="862"/>
      <c r="JQ19" s="862"/>
      <c r="JR19" s="862"/>
      <c r="JS19" s="862"/>
      <c r="JT19" s="862"/>
      <c r="JU19" s="862"/>
      <c r="JV19" s="862"/>
      <c r="JW19" s="862"/>
      <c r="JX19" s="862"/>
      <c r="JY19" s="862"/>
      <c r="JZ19" s="862"/>
      <c r="KA19" s="862"/>
      <c r="KB19" s="862"/>
      <c r="KC19" s="862"/>
      <c r="KD19" s="862"/>
      <c r="KE19" s="862"/>
      <c r="KF19" s="862"/>
      <c r="KG19" s="862"/>
      <c r="KH19" s="862"/>
      <c r="KI19" s="862"/>
      <c r="KJ19" s="862"/>
      <c r="KK19" s="863"/>
    </row>
    <row r="20" spans="1:297" ht="39" customHeight="1" x14ac:dyDescent="0.35">
      <c r="A20" s="811" t="s">
        <v>1739</v>
      </c>
      <c r="B20" s="815"/>
      <c r="C20" s="816"/>
      <c r="D20" s="817" t="s">
        <v>105</v>
      </c>
      <c r="E20" s="816" t="s">
        <v>105</v>
      </c>
      <c r="F20" s="816" t="s">
        <v>105</v>
      </c>
      <c r="G20" s="816" t="s">
        <v>105</v>
      </c>
      <c r="H20" s="816" t="s">
        <v>105</v>
      </c>
      <c r="I20" s="816" t="s">
        <v>105</v>
      </c>
      <c r="J20" s="816" t="s">
        <v>105</v>
      </c>
      <c r="K20" s="816"/>
      <c r="L20" s="818"/>
      <c r="M20" s="818"/>
      <c r="N20" s="818"/>
      <c r="O20" s="818"/>
      <c r="P20" s="87">
        <f t="shared" si="0"/>
        <v>0</v>
      </c>
      <c r="Q20" s="836"/>
      <c r="R20" s="836"/>
      <c r="S20" s="837"/>
      <c r="T20" s="820" t="s">
        <v>105</v>
      </c>
      <c r="U20" s="816" t="s">
        <v>105</v>
      </c>
      <c r="V20" s="816" t="s">
        <v>105</v>
      </c>
      <c r="W20" s="838"/>
      <c r="X20" s="839" t="s">
        <v>105</v>
      </c>
      <c r="Y20" s="840" t="s">
        <v>105</v>
      </c>
      <c r="Z20" s="816"/>
      <c r="AA20" s="813" t="s">
        <v>105</v>
      </c>
      <c r="AB20" s="816" t="s">
        <v>105</v>
      </c>
      <c r="AC20" s="841" t="s">
        <v>105</v>
      </c>
      <c r="AD20" s="840"/>
      <c r="AE20" s="816"/>
      <c r="AF20" s="819"/>
      <c r="AG20" s="842"/>
      <c r="AH20" s="818"/>
      <c r="AI20" s="818"/>
      <c r="AJ20" s="818"/>
      <c r="AK20" s="816" t="s">
        <v>105</v>
      </c>
      <c r="AL20" s="816" t="s">
        <v>105</v>
      </c>
      <c r="AM20" s="816"/>
      <c r="AN20" s="819" t="s">
        <v>105</v>
      </c>
      <c r="AO20" s="1167" t="str">
        <f>IF(Table24_EVSE[[#This Row],[Type of Charger]] &lt;&gt; "", "Yes", "")</f>
        <v/>
      </c>
      <c r="AP20" s="853"/>
      <c r="AQ20" s="854"/>
      <c r="AR20" s="855"/>
      <c r="AS20" s="560">
        <f t="shared" si="1"/>
        <v>0</v>
      </c>
      <c r="AT20" s="859"/>
      <c r="AU20" s="860"/>
      <c r="AV20" s="861"/>
      <c r="AW20" s="862"/>
      <c r="AX20" s="862"/>
      <c r="AY20" s="862"/>
      <c r="AZ20" s="862"/>
      <c r="BA20" s="862"/>
      <c r="BB20" s="862"/>
      <c r="BC20" s="862"/>
      <c r="BD20" s="862"/>
      <c r="BE20" s="862"/>
      <c r="BF20" s="862"/>
      <c r="BG20" s="862"/>
      <c r="BH20" s="862"/>
      <c r="BI20" s="862"/>
      <c r="BJ20" s="862"/>
      <c r="BK20" s="862"/>
      <c r="BL20" s="862"/>
      <c r="BM20" s="862"/>
      <c r="BN20" s="862"/>
      <c r="BO20" s="862"/>
      <c r="BP20" s="862"/>
      <c r="BQ20" s="862"/>
      <c r="BR20" s="862"/>
      <c r="BS20" s="862"/>
      <c r="BT20" s="862"/>
      <c r="BU20" s="862"/>
      <c r="BV20" s="862"/>
      <c r="BW20" s="862"/>
      <c r="BX20" s="862"/>
      <c r="BY20" s="862"/>
      <c r="BZ20" s="862"/>
      <c r="CA20" s="862"/>
      <c r="CB20" s="862"/>
      <c r="CC20" s="862"/>
      <c r="CD20" s="862"/>
      <c r="CE20" s="862"/>
      <c r="CF20" s="862"/>
      <c r="CG20" s="862"/>
      <c r="CH20" s="862"/>
      <c r="CI20" s="862"/>
      <c r="CJ20" s="862"/>
      <c r="CK20" s="862"/>
      <c r="CL20" s="862"/>
      <c r="CM20" s="862"/>
      <c r="CN20" s="862"/>
      <c r="CO20" s="862"/>
      <c r="CP20" s="862"/>
      <c r="CQ20" s="862"/>
      <c r="CR20" s="862"/>
      <c r="CS20" s="862"/>
      <c r="CT20" s="862"/>
      <c r="CU20" s="862"/>
      <c r="CV20" s="862"/>
      <c r="CW20" s="862"/>
      <c r="CX20" s="862"/>
      <c r="CY20" s="862"/>
      <c r="CZ20" s="862"/>
      <c r="DA20" s="862"/>
      <c r="DB20" s="862"/>
      <c r="DC20" s="862"/>
      <c r="DD20" s="862"/>
      <c r="DE20" s="862"/>
      <c r="DF20" s="862"/>
      <c r="DG20" s="862"/>
      <c r="DH20" s="862"/>
      <c r="DI20" s="862"/>
      <c r="DJ20" s="862"/>
      <c r="DK20" s="862"/>
      <c r="DL20" s="862"/>
      <c r="DM20" s="862"/>
      <c r="DN20" s="862"/>
      <c r="DO20" s="862"/>
      <c r="DP20" s="862"/>
      <c r="DQ20" s="862"/>
      <c r="DR20" s="862"/>
      <c r="DS20" s="862"/>
      <c r="DT20" s="862"/>
      <c r="DU20" s="862"/>
      <c r="DV20" s="862"/>
      <c r="DW20" s="862"/>
      <c r="DX20" s="862"/>
      <c r="DY20" s="862"/>
      <c r="DZ20" s="862"/>
      <c r="EA20" s="862"/>
      <c r="EB20" s="862"/>
      <c r="EC20" s="862"/>
      <c r="ED20" s="862"/>
      <c r="EE20" s="862"/>
      <c r="EF20" s="862"/>
      <c r="EG20" s="862"/>
      <c r="EH20" s="862"/>
      <c r="EI20" s="862"/>
      <c r="EJ20" s="862"/>
      <c r="EK20" s="862"/>
      <c r="EL20" s="862"/>
      <c r="EM20" s="862"/>
      <c r="EN20" s="862"/>
      <c r="EO20" s="862"/>
      <c r="EP20" s="862"/>
      <c r="EQ20" s="862"/>
      <c r="ER20" s="862"/>
      <c r="ES20" s="862"/>
      <c r="ET20" s="862"/>
      <c r="EU20" s="862"/>
      <c r="EV20" s="862"/>
      <c r="EW20" s="862"/>
      <c r="EX20" s="862"/>
      <c r="EY20" s="862"/>
      <c r="EZ20" s="862"/>
      <c r="FA20" s="862"/>
      <c r="FB20" s="862"/>
      <c r="FC20" s="862"/>
      <c r="FD20" s="862"/>
      <c r="FE20" s="862"/>
      <c r="FF20" s="862"/>
      <c r="FG20" s="862"/>
      <c r="FH20" s="862"/>
      <c r="FI20" s="862"/>
      <c r="FJ20" s="862"/>
      <c r="FK20" s="862"/>
      <c r="FL20" s="862"/>
      <c r="FM20" s="862"/>
      <c r="FN20" s="862"/>
      <c r="FO20" s="862"/>
      <c r="FP20" s="862"/>
      <c r="FQ20" s="862"/>
      <c r="FR20" s="862"/>
      <c r="FS20" s="862"/>
      <c r="FT20" s="862"/>
      <c r="FU20" s="862"/>
      <c r="FV20" s="862"/>
      <c r="FW20" s="862"/>
      <c r="FX20" s="862"/>
      <c r="FY20" s="862"/>
      <c r="FZ20" s="862"/>
      <c r="GA20" s="862"/>
      <c r="GB20" s="862"/>
      <c r="GC20" s="862"/>
      <c r="GD20" s="862"/>
      <c r="GE20" s="862"/>
      <c r="GF20" s="862"/>
      <c r="GG20" s="862"/>
      <c r="GH20" s="862"/>
      <c r="GI20" s="862"/>
      <c r="GJ20" s="862"/>
      <c r="GK20" s="862"/>
      <c r="GL20" s="862"/>
      <c r="GM20" s="862"/>
      <c r="GN20" s="862"/>
      <c r="GO20" s="862"/>
      <c r="GP20" s="862"/>
      <c r="GQ20" s="862"/>
      <c r="GR20" s="862"/>
      <c r="GS20" s="862"/>
      <c r="GT20" s="862"/>
      <c r="GU20" s="862"/>
      <c r="GV20" s="862"/>
      <c r="GW20" s="862"/>
      <c r="GX20" s="862"/>
      <c r="GY20" s="862"/>
      <c r="GZ20" s="862"/>
      <c r="HA20" s="862"/>
      <c r="HB20" s="862"/>
      <c r="HC20" s="862"/>
      <c r="HD20" s="862"/>
      <c r="HE20" s="862"/>
      <c r="HF20" s="862"/>
      <c r="HG20" s="862"/>
      <c r="HH20" s="862"/>
      <c r="HI20" s="862"/>
      <c r="HJ20" s="862"/>
      <c r="HK20" s="862"/>
      <c r="HL20" s="862"/>
      <c r="HM20" s="862"/>
      <c r="HN20" s="862"/>
      <c r="HO20" s="862"/>
      <c r="HP20" s="862"/>
      <c r="HQ20" s="862"/>
      <c r="HR20" s="862"/>
      <c r="HS20" s="862"/>
      <c r="HT20" s="862"/>
      <c r="HU20" s="862"/>
      <c r="HV20" s="862"/>
      <c r="HW20" s="862"/>
      <c r="HX20" s="862"/>
      <c r="HY20" s="862"/>
      <c r="HZ20" s="862"/>
      <c r="IA20" s="862"/>
      <c r="IB20" s="862"/>
      <c r="IC20" s="862"/>
      <c r="ID20" s="862"/>
      <c r="IE20" s="862"/>
      <c r="IF20" s="862"/>
      <c r="IG20" s="862"/>
      <c r="IH20" s="862"/>
      <c r="II20" s="862"/>
      <c r="IJ20" s="862"/>
      <c r="IK20" s="862"/>
      <c r="IL20" s="862"/>
      <c r="IM20" s="862"/>
      <c r="IN20" s="862"/>
      <c r="IO20" s="862"/>
      <c r="IP20" s="862"/>
      <c r="IQ20" s="862"/>
      <c r="IR20" s="862"/>
      <c r="IS20" s="862"/>
      <c r="IT20" s="862"/>
      <c r="IU20" s="862"/>
      <c r="IV20" s="862"/>
      <c r="IW20" s="862"/>
      <c r="IX20" s="862"/>
      <c r="IY20" s="862"/>
      <c r="IZ20" s="862"/>
      <c r="JA20" s="862"/>
      <c r="JB20" s="862"/>
      <c r="JC20" s="862"/>
      <c r="JD20" s="862"/>
      <c r="JE20" s="862"/>
      <c r="JF20" s="862"/>
      <c r="JG20" s="862"/>
      <c r="JH20" s="862"/>
      <c r="JI20" s="862"/>
      <c r="JJ20" s="862"/>
      <c r="JK20" s="862"/>
      <c r="JL20" s="862"/>
      <c r="JM20" s="862"/>
      <c r="JN20" s="862"/>
      <c r="JO20" s="862"/>
      <c r="JP20" s="862"/>
      <c r="JQ20" s="862"/>
      <c r="JR20" s="862"/>
      <c r="JS20" s="862"/>
      <c r="JT20" s="862"/>
      <c r="JU20" s="862"/>
      <c r="JV20" s="862"/>
      <c r="JW20" s="862"/>
      <c r="JX20" s="862"/>
      <c r="JY20" s="862"/>
      <c r="JZ20" s="862"/>
      <c r="KA20" s="862"/>
      <c r="KB20" s="862"/>
      <c r="KC20" s="862"/>
      <c r="KD20" s="862"/>
      <c r="KE20" s="862"/>
      <c r="KF20" s="862"/>
      <c r="KG20" s="862"/>
      <c r="KH20" s="862"/>
      <c r="KI20" s="862"/>
      <c r="KJ20" s="862"/>
      <c r="KK20" s="863"/>
    </row>
    <row r="21" spans="1:297" ht="39" customHeight="1" x14ac:dyDescent="0.35">
      <c r="A21" s="811" t="s">
        <v>1740</v>
      </c>
      <c r="B21" s="815"/>
      <c r="C21" s="816"/>
      <c r="D21" s="816" t="s">
        <v>105</v>
      </c>
      <c r="E21" s="816" t="s">
        <v>105</v>
      </c>
      <c r="F21" s="816" t="s">
        <v>105</v>
      </c>
      <c r="G21" s="816" t="s">
        <v>105</v>
      </c>
      <c r="H21" s="816" t="s">
        <v>105</v>
      </c>
      <c r="I21" s="816" t="s">
        <v>105</v>
      </c>
      <c r="J21" s="816" t="s">
        <v>105</v>
      </c>
      <c r="K21" s="816"/>
      <c r="L21" s="818"/>
      <c r="M21" s="818"/>
      <c r="N21" s="818"/>
      <c r="O21" s="818"/>
      <c r="P21" s="87">
        <f t="shared" si="0"/>
        <v>0</v>
      </c>
      <c r="Q21" s="836"/>
      <c r="R21" s="836"/>
      <c r="S21" s="837"/>
      <c r="T21" s="820" t="s">
        <v>105</v>
      </c>
      <c r="U21" s="816" t="s">
        <v>105</v>
      </c>
      <c r="V21" s="816" t="s">
        <v>105</v>
      </c>
      <c r="W21" s="838"/>
      <c r="X21" s="839" t="s">
        <v>105</v>
      </c>
      <c r="Y21" s="840" t="s">
        <v>105</v>
      </c>
      <c r="Z21" s="816"/>
      <c r="AA21" s="813" t="s">
        <v>105</v>
      </c>
      <c r="AB21" s="816" t="s">
        <v>105</v>
      </c>
      <c r="AC21" s="841" t="s">
        <v>105</v>
      </c>
      <c r="AD21" s="840"/>
      <c r="AE21" s="816"/>
      <c r="AF21" s="819"/>
      <c r="AG21" s="842"/>
      <c r="AH21" s="818"/>
      <c r="AI21" s="818"/>
      <c r="AJ21" s="818"/>
      <c r="AK21" s="816" t="s">
        <v>105</v>
      </c>
      <c r="AL21" s="816" t="s">
        <v>105</v>
      </c>
      <c r="AM21" s="816"/>
      <c r="AN21" s="819" t="s">
        <v>105</v>
      </c>
      <c r="AO21" s="1167" t="str">
        <f>IF(Table24_EVSE[[#This Row],[Type of Charger]] &lt;&gt; "", "Yes", "")</f>
        <v/>
      </c>
      <c r="AP21" s="853"/>
      <c r="AQ21" s="854"/>
      <c r="AR21" s="855"/>
      <c r="AS21" s="560">
        <f t="shared" si="1"/>
        <v>0</v>
      </c>
      <c r="AT21" s="859"/>
      <c r="AU21" s="860"/>
      <c r="AV21" s="861"/>
      <c r="AW21" s="862"/>
      <c r="AX21" s="862"/>
      <c r="AY21" s="862"/>
      <c r="AZ21" s="862"/>
      <c r="BA21" s="862"/>
      <c r="BB21" s="862"/>
      <c r="BC21" s="862"/>
      <c r="BD21" s="862"/>
      <c r="BE21" s="862"/>
      <c r="BF21" s="862"/>
      <c r="BG21" s="862"/>
      <c r="BH21" s="862"/>
      <c r="BI21" s="862"/>
      <c r="BJ21" s="862"/>
      <c r="BK21" s="862"/>
      <c r="BL21" s="862"/>
      <c r="BM21" s="862"/>
      <c r="BN21" s="862"/>
      <c r="BO21" s="862"/>
      <c r="BP21" s="862"/>
      <c r="BQ21" s="862"/>
      <c r="BR21" s="862"/>
      <c r="BS21" s="862"/>
      <c r="BT21" s="862"/>
      <c r="BU21" s="862"/>
      <c r="BV21" s="862"/>
      <c r="BW21" s="862"/>
      <c r="BX21" s="862"/>
      <c r="BY21" s="862"/>
      <c r="BZ21" s="862"/>
      <c r="CA21" s="862"/>
      <c r="CB21" s="862"/>
      <c r="CC21" s="862"/>
      <c r="CD21" s="862"/>
      <c r="CE21" s="862"/>
      <c r="CF21" s="862"/>
      <c r="CG21" s="862"/>
      <c r="CH21" s="862"/>
      <c r="CI21" s="862"/>
      <c r="CJ21" s="862"/>
      <c r="CK21" s="862"/>
      <c r="CL21" s="862"/>
      <c r="CM21" s="862"/>
      <c r="CN21" s="862"/>
      <c r="CO21" s="862"/>
      <c r="CP21" s="862"/>
      <c r="CQ21" s="862"/>
      <c r="CR21" s="862"/>
      <c r="CS21" s="862"/>
      <c r="CT21" s="862"/>
      <c r="CU21" s="862"/>
      <c r="CV21" s="862"/>
      <c r="CW21" s="862"/>
      <c r="CX21" s="862"/>
      <c r="CY21" s="862"/>
      <c r="CZ21" s="862"/>
      <c r="DA21" s="862"/>
      <c r="DB21" s="862"/>
      <c r="DC21" s="862"/>
      <c r="DD21" s="862"/>
      <c r="DE21" s="862"/>
      <c r="DF21" s="862"/>
      <c r="DG21" s="862"/>
      <c r="DH21" s="862"/>
      <c r="DI21" s="862"/>
      <c r="DJ21" s="862"/>
      <c r="DK21" s="862"/>
      <c r="DL21" s="862"/>
      <c r="DM21" s="862"/>
      <c r="DN21" s="862"/>
      <c r="DO21" s="862"/>
      <c r="DP21" s="862"/>
      <c r="DQ21" s="862"/>
      <c r="DR21" s="862"/>
      <c r="DS21" s="862"/>
      <c r="DT21" s="862"/>
      <c r="DU21" s="862"/>
      <c r="DV21" s="862"/>
      <c r="DW21" s="862"/>
      <c r="DX21" s="862"/>
      <c r="DY21" s="862"/>
      <c r="DZ21" s="862"/>
      <c r="EA21" s="862"/>
      <c r="EB21" s="862"/>
      <c r="EC21" s="862"/>
      <c r="ED21" s="862"/>
      <c r="EE21" s="862"/>
      <c r="EF21" s="862"/>
      <c r="EG21" s="862"/>
      <c r="EH21" s="862"/>
      <c r="EI21" s="862"/>
      <c r="EJ21" s="862"/>
      <c r="EK21" s="862"/>
      <c r="EL21" s="862"/>
      <c r="EM21" s="862"/>
      <c r="EN21" s="862"/>
      <c r="EO21" s="862"/>
      <c r="EP21" s="862"/>
      <c r="EQ21" s="862"/>
      <c r="ER21" s="862"/>
      <c r="ES21" s="862"/>
      <c r="ET21" s="862"/>
      <c r="EU21" s="862"/>
      <c r="EV21" s="862"/>
      <c r="EW21" s="862"/>
      <c r="EX21" s="862"/>
      <c r="EY21" s="862"/>
      <c r="EZ21" s="862"/>
      <c r="FA21" s="862"/>
      <c r="FB21" s="862"/>
      <c r="FC21" s="862"/>
      <c r="FD21" s="862"/>
      <c r="FE21" s="862"/>
      <c r="FF21" s="862"/>
      <c r="FG21" s="862"/>
      <c r="FH21" s="862"/>
      <c r="FI21" s="862"/>
      <c r="FJ21" s="862"/>
      <c r="FK21" s="862"/>
      <c r="FL21" s="862"/>
      <c r="FM21" s="862"/>
      <c r="FN21" s="862"/>
      <c r="FO21" s="862"/>
      <c r="FP21" s="862"/>
      <c r="FQ21" s="862"/>
      <c r="FR21" s="862"/>
      <c r="FS21" s="862"/>
      <c r="FT21" s="862"/>
      <c r="FU21" s="862"/>
      <c r="FV21" s="862"/>
      <c r="FW21" s="862"/>
      <c r="FX21" s="862"/>
      <c r="FY21" s="862"/>
      <c r="FZ21" s="862"/>
      <c r="GA21" s="862"/>
      <c r="GB21" s="862"/>
      <c r="GC21" s="862"/>
      <c r="GD21" s="862"/>
      <c r="GE21" s="862"/>
      <c r="GF21" s="862"/>
      <c r="GG21" s="862"/>
      <c r="GH21" s="862"/>
      <c r="GI21" s="862"/>
      <c r="GJ21" s="862"/>
      <c r="GK21" s="862"/>
      <c r="GL21" s="862"/>
      <c r="GM21" s="862"/>
      <c r="GN21" s="862"/>
      <c r="GO21" s="862"/>
      <c r="GP21" s="862"/>
      <c r="GQ21" s="862"/>
      <c r="GR21" s="862"/>
      <c r="GS21" s="862"/>
      <c r="GT21" s="862"/>
      <c r="GU21" s="862"/>
      <c r="GV21" s="862"/>
      <c r="GW21" s="862"/>
      <c r="GX21" s="862"/>
      <c r="GY21" s="862"/>
      <c r="GZ21" s="862"/>
      <c r="HA21" s="862"/>
      <c r="HB21" s="862"/>
      <c r="HC21" s="862"/>
      <c r="HD21" s="862"/>
      <c r="HE21" s="862"/>
      <c r="HF21" s="862"/>
      <c r="HG21" s="862"/>
      <c r="HH21" s="862"/>
      <c r="HI21" s="862"/>
      <c r="HJ21" s="862"/>
      <c r="HK21" s="862"/>
      <c r="HL21" s="862"/>
      <c r="HM21" s="862"/>
      <c r="HN21" s="862"/>
      <c r="HO21" s="862"/>
      <c r="HP21" s="862"/>
      <c r="HQ21" s="862"/>
      <c r="HR21" s="862"/>
      <c r="HS21" s="862"/>
      <c r="HT21" s="862"/>
      <c r="HU21" s="862"/>
      <c r="HV21" s="862"/>
      <c r="HW21" s="862"/>
      <c r="HX21" s="862"/>
      <c r="HY21" s="862"/>
      <c r="HZ21" s="862"/>
      <c r="IA21" s="862"/>
      <c r="IB21" s="862"/>
      <c r="IC21" s="862"/>
      <c r="ID21" s="862"/>
      <c r="IE21" s="862"/>
      <c r="IF21" s="862"/>
      <c r="IG21" s="862"/>
      <c r="IH21" s="862"/>
      <c r="II21" s="862"/>
      <c r="IJ21" s="862"/>
      <c r="IK21" s="862"/>
      <c r="IL21" s="862"/>
      <c r="IM21" s="862"/>
      <c r="IN21" s="862"/>
      <c r="IO21" s="862"/>
      <c r="IP21" s="862"/>
      <c r="IQ21" s="862"/>
      <c r="IR21" s="862"/>
      <c r="IS21" s="862"/>
      <c r="IT21" s="862"/>
      <c r="IU21" s="862"/>
      <c r="IV21" s="862"/>
      <c r="IW21" s="862"/>
      <c r="IX21" s="862"/>
      <c r="IY21" s="862"/>
      <c r="IZ21" s="862"/>
      <c r="JA21" s="862"/>
      <c r="JB21" s="862"/>
      <c r="JC21" s="862"/>
      <c r="JD21" s="862"/>
      <c r="JE21" s="862"/>
      <c r="JF21" s="862"/>
      <c r="JG21" s="862"/>
      <c r="JH21" s="862"/>
      <c r="JI21" s="862"/>
      <c r="JJ21" s="862"/>
      <c r="JK21" s="862"/>
      <c r="JL21" s="862"/>
      <c r="JM21" s="862"/>
      <c r="JN21" s="862"/>
      <c r="JO21" s="862"/>
      <c r="JP21" s="862"/>
      <c r="JQ21" s="862"/>
      <c r="JR21" s="862"/>
      <c r="JS21" s="862"/>
      <c r="JT21" s="862"/>
      <c r="JU21" s="862"/>
      <c r="JV21" s="862"/>
      <c r="JW21" s="862"/>
      <c r="JX21" s="862"/>
      <c r="JY21" s="862"/>
      <c r="JZ21" s="862"/>
      <c r="KA21" s="862"/>
      <c r="KB21" s="862"/>
      <c r="KC21" s="862"/>
      <c r="KD21" s="862"/>
      <c r="KE21" s="862"/>
      <c r="KF21" s="862"/>
      <c r="KG21" s="862"/>
      <c r="KH21" s="862"/>
      <c r="KI21" s="862"/>
      <c r="KJ21" s="862"/>
      <c r="KK21" s="863"/>
    </row>
    <row r="22" spans="1:297" ht="39" customHeight="1" x14ac:dyDescent="0.35">
      <c r="A22" s="811" t="s">
        <v>1741</v>
      </c>
      <c r="B22" s="815"/>
      <c r="C22" s="816"/>
      <c r="D22" s="816" t="s">
        <v>105</v>
      </c>
      <c r="E22" s="816" t="s">
        <v>105</v>
      </c>
      <c r="F22" s="816" t="s">
        <v>105</v>
      </c>
      <c r="G22" s="816" t="s">
        <v>105</v>
      </c>
      <c r="H22" s="816" t="s">
        <v>105</v>
      </c>
      <c r="I22" s="816" t="s">
        <v>105</v>
      </c>
      <c r="J22" s="816" t="s">
        <v>105</v>
      </c>
      <c r="K22" s="816"/>
      <c r="L22" s="818"/>
      <c r="M22" s="818"/>
      <c r="N22" s="818"/>
      <c r="O22" s="818"/>
      <c r="P22" s="87">
        <f t="shared" si="0"/>
        <v>0</v>
      </c>
      <c r="Q22" s="836"/>
      <c r="R22" s="836"/>
      <c r="S22" s="837"/>
      <c r="T22" s="820" t="s">
        <v>105</v>
      </c>
      <c r="U22" s="816" t="s">
        <v>105</v>
      </c>
      <c r="V22" s="816" t="s">
        <v>105</v>
      </c>
      <c r="W22" s="838"/>
      <c r="X22" s="839" t="s">
        <v>105</v>
      </c>
      <c r="Y22" s="840" t="s">
        <v>105</v>
      </c>
      <c r="Z22" s="816"/>
      <c r="AA22" s="813" t="s">
        <v>105</v>
      </c>
      <c r="AB22" s="816" t="s">
        <v>105</v>
      </c>
      <c r="AC22" s="841" t="s">
        <v>105</v>
      </c>
      <c r="AD22" s="840"/>
      <c r="AE22" s="816"/>
      <c r="AF22" s="819"/>
      <c r="AG22" s="842"/>
      <c r="AH22" s="818"/>
      <c r="AI22" s="818"/>
      <c r="AJ22" s="818"/>
      <c r="AK22" s="816" t="s">
        <v>105</v>
      </c>
      <c r="AL22" s="816" t="s">
        <v>105</v>
      </c>
      <c r="AM22" s="816"/>
      <c r="AN22" s="819" t="s">
        <v>105</v>
      </c>
      <c r="AO22" s="1167" t="str">
        <f>IF(Table24_EVSE[[#This Row],[Type of Charger]] &lt;&gt; "", "Yes", "")</f>
        <v/>
      </c>
      <c r="AP22" s="853"/>
      <c r="AQ22" s="854"/>
      <c r="AR22" s="855"/>
      <c r="AS22" s="560">
        <f t="shared" si="1"/>
        <v>0</v>
      </c>
      <c r="AT22" s="859"/>
      <c r="AU22" s="860"/>
      <c r="AV22" s="861"/>
      <c r="AW22" s="862"/>
      <c r="AX22" s="862"/>
      <c r="AY22" s="862"/>
      <c r="AZ22" s="862"/>
      <c r="BA22" s="862"/>
      <c r="BB22" s="862"/>
      <c r="BC22" s="862"/>
      <c r="BD22" s="862"/>
      <c r="BE22" s="862"/>
      <c r="BF22" s="862"/>
      <c r="BG22" s="862"/>
      <c r="BH22" s="862"/>
      <c r="BI22" s="862"/>
      <c r="BJ22" s="862"/>
      <c r="BK22" s="862"/>
      <c r="BL22" s="862"/>
      <c r="BM22" s="862"/>
      <c r="BN22" s="862"/>
      <c r="BO22" s="862"/>
      <c r="BP22" s="862"/>
      <c r="BQ22" s="862"/>
      <c r="BR22" s="862"/>
      <c r="BS22" s="862"/>
      <c r="BT22" s="862"/>
      <c r="BU22" s="862"/>
      <c r="BV22" s="862"/>
      <c r="BW22" s="862"/>
      <c r="BX22" s="862"/>
      <c r="BY22" s="862"/>
      <c r="BZ22" s="862"/>
      <c r="CA22" s="862"/>
      <c r="CB22" s="862"/>
      <c r="CC22" s="862"/>
      <c r="CD22" s="862"/>
      <c r="CE22" s="862"/>
      <c r="CF22" s="862"/>
      <c r="CG22" s="862"/>
      <c r="CH22" s="862"/>
      <c r="CI22" s="862"/>
      <c r="CJ22" s="862"/>
      <c r="CK22" s="862"/>
      <c r="CL22" s="862"/>
      <c r="CM22" s="862"/>
      <c r="CN22" s="862"/>
      <c r="CO22" s="862"/>
      <c r="CP22" s="862"/>
      <c r="CQ22" s="862"/>
      <c r="CR22" s="862"/>
      <c r="CS22" s="862"/>
      <c r="CT22" s="862"/>
      <c r="CU22" s="862"/>
      <c r="CV22" s="862"/>
      <c r="CW22" s="862"/>
      <c r="CX22" s="862"/>
      <c r="CY22" s="862"/>
      <c r="CZ22" s="862"/>
      <c r="DA22" s="862"/>
      <c r="DB22" s="862"/>
      <c r="DC22" s="862"/>
      <c r="DD22" s="862"/>
      <c r="DE22" s="862"/>
      <c r="DF22" s="862"/>
      <c r="DG22" s="862"/>
      <c r="DH22" s="862"/>
      <c r="DI22" s="862"/>
      <c r="DJ22" s="862"/>
      <c r="DK22" s="862"/>
      <c r="DL22" s="862"/>
      <c r="DM22" s="862"/>
      <c r="DN22" s="862"/>
      <c r="DO22" s="862"/>
      <c r="DP22" s="862"/>
      <c r="DQ22" s="862"/>
      <c r="DR22" s="862"/>
      <c r="DS22" s="862"/>
      <c r="DT22" s="862"/>
      <c r="DU22" s="862"/>
      <c r="DV22" s="862"/>
      <c r="DW22" s="862"/>
      <c r="DX22" s="862"/>
      <c r="DY22" s="862"/>
      <c r="DZ22" s="862"/>
      <c r="EA22" s="862"/>
      <c r="EB22" s="862"/>
      <c r="EC22" s="862"/>
      <c r="ED22" s="862"/>
      <c r="EE22" s="862"/>
      <c r="EF22" s="862"/>
      <c r="EG22" s="862"/>
      <c r="EH22" s="862"/>
      <c r="EI22" s="862"/>
      <c r="EJ22" s="862"/>
      <c r="EK22" s="862"/>
      <c r="EL22" s="862"/>
      <c r="EM22" s="862"/>
      <c r="EN22" s="862"/>
      <c r="EO22" s="862"/>
      <c r="EP22" s="862"/>
      <c r="EQ22" s="862"/>
      <c r="ER22" s="862"/>
      <c r="ES22" s="862"/>
      <c r="ET22" s="862"/>
      <c r="EU22" s="862"/>
      <c r="EV22" s="862"/>
      <c r="EW22" s="862"/>
      <c r="EX22" s="862"/>
      <c r="EY22" s="862"/>
      <c r="EZ22" s="862"/>
      <c r="FA22" s="862"/>
      <c r="FB22" s="862"/>
      <c r="FC22" s="862"/>
      <c r="FD22" s="862"/>
      <c r="FE22" s="862"/>
      <c r="FF22" s="862"/>
      <c r="FG22" s="862"/>
      <c r="FH22" s="862"/>
      <c r="FI22" s="862"/>
      <c r="FJ22" s="862"/>
      <c r="FK22" s="862"/>
      <c r="FL22" s="862"/>
      <c r="FM22" s="862"/>
      <c r="FN22" s="862"/>
      <c r="FO22" s="862"/>
      <c r="FP22" s="862"/>
      <c r="FQ22" s="862"/>
      <c r="FR22" s="862"/>
      <c r="FS22" s="862"/>
      <c r="FT22" s="862"/>
      <c r="FU22" s="862"/>
      <c r="FV22" s="862"/>
      <c r="FW22" s="862"/>
      <c r="FX22" s="862"/>
      <c r="FY22" s="862"/>
      <c r="FZ22" s="862"/>
      <c r="GA22" s="862"/>
      <c r="GB22" s="862"/>
      <c r="GC22" s="862"/>
      <c r="GD22" s="862"/>
      <c r="GE22" s="862"/>
      <c r="GF22" s="862"/>
      <c r="GG22" s="862"/>
      <c r="GH22" s="862"/>
      <c r="GI22" s="862"/>
      <c r="GJ22" s="862"/>
      <c r="GK22" s="862"/>
      <c r="GL22" s="862"/>
      <c r="GM22" s="862"/>
      <c r="GN22" s="862"/>
      <c r="GO22" s="862"/>
      <c r="GP22" s="862"/>
      <c r="GQ22" s="862"/>
      <c r="GR22" s="862"/>
      <c r="GS22" s="862"/>
      <c r="GT22" s="862"/>
      <c r="GU22" s="862"/>
      <c r="GV22" s="862"/>
      <c r="GW22" s="862"/>
      <c r="GX22" s="862"/>
      <c r="GY22" s="862"/>
      <c r="GZ22" s="862"/>
      <c r="HA22" s="862"/>
      <c r="HB22" s="862"/>
      <c r="HC22" s="862"/>
      <c r="HD22" s="862"/>
      <c r="HE22" s="862"/>
      <c r="HF22" s="862"/>
      <c r="HG22" s="862"/>
      <c r="HH22" s="862"/>
      <c r="HI22" s="862"/>
      <c r="HJ22" s="862"/>
      <c r="HK22" s="862"/>
      <c r="HL22" s="862"/>
      <c r="HM22" s="862"/>
      <c r="HN22" s="862"/>
      <c r="HO22" s="862"/>
      <c r="HP22" s="862"/>
      <c r="HQ22" s="862"/>
      <c r="HR22" s="862"/>
      <c r="HS22" s="862"/>
      <c r="HT22" s="862"/>
      <c r="HU22" s="862"/>
      <c r="HV22" s="862"/>
      <c r="HW22" s="862"/>
      <c r="HX22" s="862"/>
      <c r="HY22" s="862"/>
      <c r="HZ22" s="862"/>
      <c r="IA22" s="862"/>
      <c r="IB22" s="862"/>
      <c r="IC22" s="862"/>
      <c r="ID22" s="862"/>
      <c r="IE22" s="862"/>
      <c r="IF22" s="862"/>
      <c r="IG22" s="862"/>
      <c r="IH22" s="862"/>
      <c r="II22" s="862"/>
      <c r="IJ22" s="862"/>
      <c r="IK22" s="862"/>
      <c r="IL22" s="862"/>
      <c r="IM22" s="862"/>
      <c r="IN22" s="862"/>
      <c r="IO22" s="862"/>
      <c r="IP22" s="862"/>
      <c r="IQ22" s="862"/>
      <c r="IR22" s="862"/>
      <c r="IS22" s="862"/>
      <c r="IT22" s="862"/>
      <c r="IU22" s="862"/>
      <c r="IV22" s="862"/>
      <c r="IW22" s="862"/>
      <c r="IX22" s="862"/>
      <c r="IY22" s="862"/>
      <c r="IZ22" s="862"/>
      <c r="JA22" s="862"/>
      <c r="JB22" s="862"/>
      <c r="JC22" s="862"/>
      <c r="JD22" s="862"/>
      <c r="JE22" s="862"/>
      <c r="JF22" s="862"/>
      <c r="JG22" s="862"/>
      <c r="JH22" s="862"/>
      <c r="JI22" s="862"/>
      <c r="JJ22" s="862"/>
      <c r="JK22" s="862"/>
      <c r="JL22" s="862"/>
      <c r="JM22" s="862"/>
      <c r="JN22" s="862"/>
      <c r="JO22" s="862"/>
      <c r="JP22" s="862"/>
      <c r="JQ22" s="862"/>
      <c r="JR22" s="862"/>
      <c r="JS22" s="862"/>
      <c r="JT22" s="862"/>
      <c r="JU22" s="862"/>
      <c r="JV22" s="862"/>
      <c r="JW22" s="862"/>
      <c r="JX22" s="862"/>
      <c r="JY22" s="862"/>
      <c r="JZ22" s="862"/>
      <c r="KA22" s="862"/>
      <c r="KB22" s="862"/>
      <c r="KC22" s="862"/>
      <c r="KD22" s="862"/>
      <c r="KE22" s="862"/>
      <c r="KF22" s="862"/>
      <c r="KG22" s="862"/>
      <c r="KH22" s="862"/>
      <c r="KI22" s="862"/>
      <c r="KJ22" s="862"/>
      <c r="KK22" s="863"/>
    </row>
    <row r="23" spans="1:297" ht="39" customHeight="1" x14ac:dyDescent="0.35">
      <c r="A23" s="811" t="s">
        <v>1742</v>
      </c>
      <c r="B23" s="815"/>
      <c r="C23" s="816"/>
      <c r="D23" s="816" t="s">
        <v>105</v>
      </c>
      <c r="E23" s="816" t="s">
        <v>105</v>
      </c>
      <c r="F23" s="816" t="s">
        <v>105</v>
      </c>
      <c r="G23" s="816" t="s">
        <v>105</v>
      </c>
      <c r="H23" s="816" t="s">
        <v>105</v>
      </c>
      <c r="I23" s="816" t="s">
        <v>105</v>
      </c>
      <c r="J23" s="816" t="s">
        <v>105</v>
      </c>
      <c r="K23" s="816"/>
      <c r="L23" s="818"/>
      <c r="M23" s="818"/>
      <c r="N23" s="818"/>
      <c r="O23" s="818"/>
      <c r="P23" s="87">
        <f t="shared" si="0"/>
        <v>0</v>
      </c>
      <c r="Q23" s="836"/>
      <c r="R23" s="836"/>
      <c r="S23" s="837"/>
      <c r="T23" s="820" t="s">
        <v>105</v>
      </c>
      <c r="U23" s="816" t="s">
        <v>105</v>
      </c>
      <c r="V23" s="816" t="s">
        <v>105</v>
      </c>
      <c r="W23" s="838"/>
      <c r="X23" s="839" t="s">
        <v>105</v>
      </c>
      <c r="Y23" s="840" t="s">
        <v>105</v>
      </c>
      <c r="Z23" s="816"/>
      <c r="AA23" s="813" t="s">
        <v>105</v>
      </c>
      <c r="AB23" s="816" t="s">
        <v>105</v>
      </c>
      <c r="AC23" s="841" t="s">
        <v>105</v>
      </c>
      <c r="AD23" s="840"/>
      <c r="AE23" s="816"/>
      <c r="AF23" s="819"/>
      <c r="AG23" s="842"/>
      <c r="AH23" s="818"/>
      <c r="AI23" s="818"/>
      <c r="AJ23" s="818"/>
      <c r="AK23" s="816" t="s">
        <v>105</v>
      </c>
      <c r="AL23" s="816" t="s">
        <v>105</v>
      </c>
      <c r="AM23" s="816"/>
      <c r="AN23" s="819" t="s">
        <v>105</v>
      </c>
      <c r="AO23" s="1167" t="str">
        <f>IF(Table24_EVSE[[#This Row],[Type of Charger]] &lt;&gt; "", "Yes", "")</f>
        <v/>
      </c>
      <c r="AP23" s="853"/>
      <c r="AQ23" s="854"/>
      <c r="AR23" s="855"/>
      <c r="AS23" s="560">
        <f t="shared" si="1"/>
        <v>0</v>
      </c>
      <c r="AT23" s="859"/>
      <c r="AU23" s="860"/>
      <c r="AV23" s="861"/>
      <c r="AW23" s="862"/>
      <c r="AX23" s="862"/>
      <c r="AY23" s="862"/>
      <c r="AZ23" s="862"/>
      <c r="BA23" s="862"/>
      <c r="BB23" s="862"/>
      <c r="BC23" s="862"/>
      <c r="BD23" s="862"/>
      <c r="BE23" s="862"/>
      <c r="BF23" s="862"/>
      <c r="BG23" s="862"/>
      <c r="BH23" s="862"/>
      <c r="BI23" s="862"/>
      <c r="BJ23" s="862"/>
      <c r="BK23" s="862"/>
      <c r="BL23" s="862"/>
      <c r="BM23" s="862"/>
      <c r="BN23" s="862"/>
      <c r="BO23" s="862"/>
      <c r="BP23" s="862"/>
      <c r="BQ23" s="862"/>
      <c r="BR23" s="862"/>
      <c r="BS23" s="862"/>
      <c r="BT23" s="862"/>
      <c r="BU23" s="862"/>
      <c r="BV23" s="862"/>
      <c r="BW23" s="862"/>
      <c r="BX23" s="862"/>
      <c r="BY23" s="862"/>
      <c r="BZ23" s="862"/>
      <c r="CA23" s="862"/>
      <c r="CB23" s="862"/>
      <c r="CC23" s="862"/>
      <c r="CD23" s="862"/>
      <c r="CE23" s="862"/>
      <c r="CF23" s="862"/>
      <c r="CG23" s="862"/>
      <c r="CH23" s="862"/>
      <c r="CI23" s="862"/>
      <c r="CJ23" s="862"/>
      <c r="CK23" s="862"/>
      <c r="CL23" s="862"/>
      <c r="CM23" s="862"/>
      <c r="CN23" s="862"/>
      <c r="CO23" s="862"/>
      <c r="CP23" s="862"/>
      <c r="CQ23" s="862"/>
      <c r="CR23" s="862"/>
      <c r="CS23" s="862"/>
      <c r="CT23" s="862"/>
      <c r="CU23" s="862"/>
      <c r="CV23" s="862"/>
      <c r="CW23" s="862"/>
      <c r="CX23" s="862"/>
      <c r="CY23" s="862"/>
      <c r="CZ23" s="862"/>
      <c r="DA23" s="862"/>
      <c r="DB23" s="862"/>
      <c r="DC23" s="862"/>
      <c r="DD23" s="862"/>
      <c r="DE23" s="862"/>
      <c r="DF23" s="862"/>
      <c r="DG23" s="862"/>
      <c r="DH23" s="862"/>
      <c r="DI23" s="862"/>
      <c r="DJ23" s="862"/>
      <c r="DK23" s="862"/>
      <c r="DL23" s="862"/>
      <c r="DM23" s="862"/>
      <c r="DN23" s="862"/>
      <c r="DO23" s="862"/>
      <c r="DP23" s="862"/>
      <c r="DQ23" s="862"/>
      <c r="DR23" s="862"/>
      <c r="DS23" s="862"/>
      <c r="DT23" s="862"/>
      <c r="DU23" s="862"/>
      <c r="DV23" s="862"/>
      <c r="DW23" s="862"/>
      <c r="DX23" s="862"/>
      <c r="DY23" s="862"/>
      <c r="DZ23" s="862"/>
      <c r="EA23" s="862"/>
      <c r="EB23" s="862"/>
      <c r="EC23" s="862"/>
      <c r="ED23" s="862"/>
      <c r="EE23" s="862"/>
      <c r="EF23" s="862"/>
      <c r="EG23" s="862"/>
      <c r="EH23" s="862"/>
      <c r="EI23" s="862"/>
      <c r="EJ23" s="862"/>
      <c r="EK23" s="862"/>
      <c r="EL23" s="862"/>
      <c r="EM23" s="862"/>
      <c r="EN23" s="862"/>
      <c r="EO23" s="862"/>
      <c r="EP23" s="862"/>
      <c r="EQ23" s="862"/>
      <c r="ER23" s="862"/>
      <c r="ES23" s="862"/>
      <c r="ET23" s="862"/>
      <c r="EU23" s="862"/>
      <c r="EV23" s="862"/>
      <c r="EW23" s="862"/>
      <c r="EX23" s="862"/>
      <c r="EY23" s="862"/>
      <c r="EZ23" s="862"/>
      <c r="FA23" s="862"/>
      <c r="FB23" s="862"/>
      <c r="FC23" s="862"/>
      <c r="FD23" s="862"/>
      <c r="FE23" s="862"/>
      <c r="FF23" s="862"/>
      <c r="FG23" s="862"/>
      <c r="FH23" s="862"/>
      <c r="FI23" s="862"/>
      <c r="FJ23" s="862"/>
      <c r="FK23" s="862"/>
      <c r="FL23" s="862"/>
      <c r="FM23" s="862"/>
      <c r="FN23" s="862"/>
      <c r="FO23" s="862"/>
      <c r="FP23" s="862"/>
      <c r="FQ23" s="862"/>
      <c r="FR23" s="862"/>
      <c r="FS23" s="862"/>
      <c r="FT23" s="862"/>
      <c r="FU23" s="862"/>
      <c r="FV23" s="862"/>
      <c r="FW23" s="862"/>
      <c r="FX23" s="862"/>
      <c r="FY23" s="862"/>
      <c r="FZ23" s="862"/>
      <c r="GA23" s="862"/>
      <c r="GB23" s="862"/>
      <c r="GC23" s="862"/>
      <c r="GD23" s="862"/>
      <c r="GE23" s="862"/>
      <c r="GF23" s="862"/>
      <c r="GG23" s="862"/>
      <c r="GH23" s="862"/>
      <c r="GI23" s="862"/>
      <c r="GJ23" s="862"/>
      <c r="GK23" s="862"/>
      <c r="GL23" s="862"/>
      <c r="GM23" s="862"/>
      <c r="GN23" s="862"/>
      <c r="GO23" s="862"/>
      <c r="GP23" s="862"/>
      <c r="GQ23" s="862"/>
      <c r="GR23" s="862"/>
      <c r="GS23" s="862"/>
      <c r="GT23" s="862"/>
      <c r="GU23" s="862"/>
      <c r="GV23" s="862"/>
      <c r="GW23" s="862"/>
      <c r="GX23" s="862"/>
      <c r="GY23" s="862"/>
      <c r="GZ23" s="862"/>
      <c r="HA23" s="862"/>
      <c r="HB23" s="862"/>
      <c r="HC23" s="862"/>
      <c r="HD23" s="862"/>
      <c r="HE23" s="862"/>
      <c r="HF23" s="862"/>
      <c r="HG23" s="862"/>
      <c r="HH23" s="862"/>
      <c r="HI23" s="862"/>
      <c r="HJ23" s="862"/>
      <c r="HK23" s="862"/>
      <c r="HL23" s="862"/>
      <c r="HM23" s="862"/>
      <c r="HN23" s="862"/>
      <c r="HO23" s="862"/>
      <c r="HP23" s="862"/>
      <c r="HQ23" s="862"/>
      <c r="HR23" s="862"/>
      <c r="HS23" s="862"/>
      <c r="HT23" s="862"/>
      <c r="HU23" s="862"/>
      <c r="HV23" s="862"/>
      <c r="HW23" s="862"/>
      <c r="HX23" s="862"/>
      <c r="HY23" s="862"/>
      <c r="HZ23" s="862"/>
      <c r="IA23" s="862"/>
      <c r="IB23" s="862"/>
      <c r="IC23" s="862"/>
      <c r="ID23" s="862"/>
      <c r="IE23" s="862"/>
      <c r="IF23" s="862"/>
      <c r="IG23" s="862"/>
      <c r="IH23" s="862"/>
      <c r="II23" s="862"/>
      <c r="IJ23" s="862"/>
      <c r="IK23" s="862"/>
      <c r="IL23" s="862"/>
      <c r="IM23" s="862"/>
      <c r="IN23" s="862"/>
      <c r="IO23" s="862"/>
      <c r="IP23" s="862"/>
      <c r="IQ23" s="862"/>
      <c r="IR23" s="862"/>
      <c r="IS23" s="862"/>
      <c r="IT23" s="862"/>
      <c r="IU23" s="862"/>
      <c r="IV23" s="862"/>
      <c r="IW23" s="862"/>
      <c r="IX23" s="862"/>
      <c r="IY23" s="862"/>
      <c r="IZ23" s="862"/>
      <c r="JA23" s="862"/>
      <c r="JB23" s="862"/>
      <c r="JC23" s="862"/>
      <c r="JD23" s="862"/>
      <c r="JE23" s="862"/>
      <c r="JF23" s="862"/>
      <c r="JG23" s="862"/>
      <c r="JH23" s="862"/>
      <c r="JI23" s="862"/>
      <c r="JJ23" s="862"/>
      <c r="JK23" s="862"/>
      <c r="JL23" s="862"/>
      <c r="JM23" s="862"/>
      <c r="JN23" s="862"/>
      <c r="JO23" s="862"/>
      <c r="JP23" s="862"/>
      <c r="JQ23" s="862"/>
      <c r="JR23" s="862"/>
      <c r="JS23" s="862"/>
      <c r="JT23" s="862"/>
      <c r="JU23" s="862"/>
      <c r="JV23" s="862"/>
      <c r="JW23" s="862"/>
      <c r="JX23" s="862"/>
      <c r="JY23" s="862"/>
      <c r="JZ23" s="862"/>
      <c r="KA23" s="862"/>
      <c r="KB23" s="862"/>
      <c r="KC23" s="862"/>
      <c r="KD23" s="862"/>
      <c r="KE23" s="862"/>
      <c r="KF23" s="862"/>
      <c r="KG23" s="862"/>
      <c r="KH23" s="862"/>
      <c r="KI23" s="862"/>
      <c r="KJ23" s="862"/>
      <c r="KK23" s="863"/>
    </row>
    <row r="24" spans="1:297" ht="39" customHeight="1" x14ac:dyDescent="0.35">
      <c r="A24" s="811" t="s">
        <v>1743</v>
      </c>
      <c r="B24" s="815"/>
      <c r="C24" s="816"/>
      <c r="D24" s="816" t="s">
        <v>105</v>
      </c>
      <c r="E24" s="816" t="s">
        <v>105</v>
      </c>
      <c r="F24" s="816" t="s">
        <v>105</v>
      </c>
      <c r="G24" s="816" t="s">
        <v>105</v>
      </c>
      <c r="H24" s="816" t="s">
        <v>105</v>
      </c>
      <c r="I24" s="816" t="s">
        <v>105</v>
      </c>
      <c r="J24" s="816" t="s">
        <v>105</v>
      </c>
      <c r="K24" s="816"/>
      <c r="L24" s="818"/>
      <c r="M24" s="818"/>
      <c r="N24" s="818"/>
      <c r="O24" s="818"/>
      <c r="P24" s="87">
        <f t="shared" si="0"/>
        <v>0</v>
      </c>
      <c r="Q24" s="836"/>
      <c r="R24" s="836"/>
      <c r="S24" s="843"/>
      <c r="T24" s="820" t="s">
        <v>105</v>
      </c>
      <c r="U24" s="816" t="s">
        <v>105</v>
      </c>
      <c r="V24" s="816" t="s">
        <v>105</v>
      </c>
      <c r="W24" s="838"/>
      <c r="X24" s="839" t="s">
        <v>105</v>
      </c>
      <c r="Y24" s="840" t="s">
        <v>105</v>
      </c>
      <c r="Z24" s="816"/>
      <c r="AA24" s="813" t="s">
        <v>105</v>
      </c>
      <c r="AB24" s="816" t="s">
        <v>105</v>
      </c>
      <c r="AC24" s="841" t="s">
        <v>105</v>
      </c>
      <c r="AD24" s="840"/>
      <c r="AE24" s="816"/>
      <c r="AF24" s="819"/>
      <c r="AG24" s="842"/>
      <c r="AH24" s="818"/>
      <c r="AI24" s="818"/>
      <c r="AJ24" s="818"/>
      <c r="AK24" s="816" t="s">
        <v>105</v>
      </c>
      <c r="AL24" s="816" t="s">
        <v>105</v>
      </c>
      <c r="AM24" s="816"/>
      <c r="AN24" s="819" t="s">
        <v>105</v>
      </c>
      <c r="AO24" s="1167" t="str">
        <f>IF(Table24_EVSE[[#This Row],[Type of Charger]] &lt;&gt; "", "Yes", "")</f>
        <v/>
      </c>
      <c r="AP24" s="853"/>
      <c r="AQ24" s="854"/>
      <c r="AR24" s="855"/>
      <c r="AS24" s="560">
        <f t="shared" si="1"/>
        <v>0</v>
      </c>
      <c r="AT24" s="859"/>
      <c r="AU24" s="860"/>
      <c r="AV24" s="861"/>
      <c r="AW24" s="862"/>
      <c r="AX24" s="862"/>
      <c r="AY24" s="862"/>
      <c r="AZ24" s="862"/>
      <c r="BA24" s="862"/>
      <c r="BB24" s="862"/>
      <c r="BC24" s="862"/>
      <c r="BD24" s="862"/>
      <c r="BE24" s="862"/>
      <c r="BF24" s="862"/>
      <c r="BG24" s="862"/>
      <c r="BH24" s="862"/>
      <c r="BI24" s="862"/>
      <c r="BJ24" s="862"/>
      <c r="BK24" s="862"/>
      <c r="BL24" s="862"/>
      <c r="BM24" s="862"/>
      <c r="BN24" s="862"/>
      <c r="BO24" s="862"/>
      <c r="BP24" s="862"/>
      <c r="BQ24" s="862"/>
      <c r="BR24" s="862"/>
      <c r="BS24" s="862"/>
      <c r="BT24" s="862"/>
      <c r="BU24" s="862"/>
      <c r="BV24" s="862"/>
      <c r="BW24" s="862"/>
      <c r="BX24" s="862"/>
      <c r="BY24" s="862"/>
      <c r="BZ24" s="862"/>
      <c r="CA24" s="862"/>
      <c r="CB24" s="862"/>
      <c r="CC24" s="862"/>
      <c r="CD24" s="862"/>
      <c r="CE24" s="862"/>
      <c r="CF24" s="862"/>
      <c r="CG24" s="862"/>
      <c r="CH24" s="862"/>
      <c r="CI24" s="862"/>
      <c r="CJ24" s="862"/>
      <c r="CK24" s="862"/>
      <c r="CL24" s="862"/>
      <c r="CM24" s="862"/>
      <c r="CN24" s="862"/>
      <c r="CO24" s="862"/>
      <c r="CP24" s="862"/>
      <c r="CQ24" s="862"/>
      <c r="CR24" s="862"/>
      <c r="CS24" s="862"/>
      <c r="CT24" s="862"/>
      <c r="CU24" s="862"/>
      <c r="CV24" s="862"/>
      <c r="CW24" s="862"/>
      <c r="CX24" s="862"/>
      <c r="CY24" s="862"/>
      <c r="CZ24" s="862"/>
      <c r="DA24" s="862"/>
      <c r="DB24" s="862"/>
      <c r="DC24" s="862"/>
      <c r="DD24" s="862"/>
      <c r="DE24" s="862"/>
      <c r="DF24" s="862"/>
      <c r="DG24" s="862"/>
      <c r="DH24" s="862"/>
      <c r="DI24" s="862"/>
      <c r="DJ24" s="862"/>
      <c r="DK24" s="862"/>
      <c r="DL24" s="862"/>
      <c r="DM24" s="862"/>
      <c r="DN24" s="862"/>
      <c r="DO24" s="862"/>
      <c r="DP24" s="862"/>
      <c r="DQ24" s="862"/>
      <c r="DR24" s="862"/>
      <c r="DS24" s="862"/>
      <c r="DT24" s="862"/>
      <c r="DU24" s="862"/>
      <c r="DV24" s="862"/>
      <c r="DW24" s="862"/>
      <c r="DX24" s="862"/>
      <c r="DY24" s="862"/>
      <c r="DZ24" s="862"/>
      <c r="EA24" s="862"/>
      <c r="EB24" s="862"/>
      <c r="EC24" s="862"/>
      <c r="ED24" s="862"/>
      <c r="EE24" s="862"/>
      <c r="EF24" s="862"/>
      <c r="EG24" s="862"/>
      <c r="EH24" s="862"/>
      <c r="EI24" s="862"/>
      <c r="EJ24" s="862"/>
      <c r="EK24" s="862"/>
      <c r="EL24" s="862"/>
      <c r="EM24" s="862"/>
      <c r="EN24" s="862"/>
      <c r="EO24" s="862"/>
      <c r="EP24" s="862"/>
      <c r="EQ24" s="862"/>
      <c r="ER24" s="862"/>
      <c r="ES24" s="862"/>
      <c r="ET24" s="862"/>
      <c r="EU24" s="862"/>
      <c r="EV24" s="862"/>
      <c r="EW24" s="862"/>
      <c r="EX24" s="862"/>
      <c r="EY24" s="862"/>
      <c r="EZ24" s="862"/>
      <c r="FA24" s="862"/>
      <c r="FB24" s="862"/>
      <c r="FC24" s="862"/>
      <c r="FD24" s="862"/>
      <c r="FE24" s="862"/>
      <c r="FF24" s="862"/>
      <c r="FG24" s="862"/>
      <c r="FH24" s="862"/>
      <c r="FI24" s="862"/>
      <c r="FJ24" s="862"/>
      <c r="FK24" s="862"/>
      <c r="FL24" s="862"/>
      <c r="FM24" s="862"/>
      <c r="FN24" s="862"/>
      <c r="FO24" s="862"/>
      <c r="FP24" s="862"/>
      <c r="FQ24" s="862"/>
      <c r="FR24" s="862"/>
      <c r="FS24" s="862"/>
      <c r="FT24" s="862"/>
      <c r="FU24" s="862"/>
      <c r="FV24" s="862"/>
      <c r="FW24" s="862"/>
      <c r="FX24" s="862"/>
      <c r="FY24" s="862"/>
      <c r="FZ24" s="862"/>
      <c r="GA24" s="862"/>
      <c r="GB24" s="862"/>
      <c r="GC24" s="862"/>
      <c r="GD24" s="862"/>
      <c r="GE24" s="862"/>
      <c r="GF24" s="862"/>
      <c r="GG24" s="862"/>
      <c r="GH24" s="862"/>
      <c r="GI24" s="862"/>
      <c r="GJ24" s="862"/>
      <c r="GK24" s="862"/>
      <c r="GL24" s="862"/>
      <c r="GM24" s="862"/>
      <c r="GN24" s="862"/>
      <c r="GO24" s="862"/>
      <c r="GP24" s="862"/>
      <c r="GQ24" s="862"/>
      <c r="GR24" s="862"/>
      <c r="GS24" s="862"/>
      <c r="GT24" s="862"/>
      <c r="GU24" s="862"/>
      <c r="GV24" s="862"/>
      <c r="GW24" s="862"/>
      <c r="GX24" s="862"/>
      <c r="GY24" s="862"/>
      <c r="GZ24" s="862"/>
      <c r="HA24" s="862"/>
      <c r="HB24" s="862"/>
      <c r="HC24" s="862"/>
      <c r="HD24" s="862"/>
      <c r="HE24" s="862"/>
      <c r="HF24" s="862"/>
      <c r="HG24" s="862"/>
      <c r="HH24" s="862"/>
      <c r="HI24" s="862"/>
      <c r="HJ24" s="862"/>
      <c r="HK24" s="862"/>
      <c r="HL24" s="862"/>
      <c r="HM24" s="862"/>
      <c r="HN24" s="862"/>
      <c r="HO24" s="862"/>
      <c r="HP24" s="862"/>
      <c r="HQ24" s="862"/>
      <c r="HR24" s="862"/>
      <c r="HS24" s="862"/>
      <c r="HT24" s="862"/>
      <c r="HU24" s="862"/>
      <c r="HV24" s="862"/>
      <c r="HW24" s="862"/>
      <c r="HX24" s="862"/>
      <c r="HY24" s="862"/>
      <c r="HZ24" s="862"/>
      <c r="IA24" s="862"/>
      <c r="IB24" s="862"/>
      <c r="IC24" s="862"/>
      <c r="ID24" s="862"/>
      <c r="IE24" s="862"/>
      <c r="IF24" s="862"/>
      <c r="IG24" s="862"/>
      <c r="IH24" s="862"/>
      <c r="II24" s="862"/>
      <c r="IJ24" s="862"/>
      <c r="IK24" s="862"/>
      <c r="IL24" s="862"/>
      <c r="IM24" s="862"/>
      <c r="IN24" s="862"/>
      <c r="IO24" s="862"/>
      <c r="IP24" s="862"/>
      <c r="IQ24" s="862"/>
      <c r="IR24" s="862"/>
      <c r="IS24" s="862"/>
      <c r="IT24" s="862"/>
      <c r="IU24" s="862"/>
      <c r="IV24" s="862"/>
      <c r="IW24" s="862"/>
      <c r="IX24" s="862"/>
      <c r="IY24" s="862"/>
      <c r="IZ24" s="862"/>
      <c r="JA24" s="862"/>
      <c r="JB24" s="862"/>
      <c r="JC24" s="862"/>
      <c r="JD24" s="862"/>
      <c r="JE24" s="862"/>
      <c r="JF24" s="862"/>
      <c r="JG24" s="862"/>
      <c r="JH24" s="862"/>
      <c r="JI24" s="862"/>
      <c r="JJ24" s="862"/>
      <c r="JK24" s="862"/>
      <c r="JL24" s="862"/>
      <c r="JM24" s="862"/>
      <c r="JN24" s="862"/>
      <c r="JO24" s="862"/>
      <c r="JP24" s="862"/>
      <c r="JQ24" s="862"/>
      <c r="JR24" s="862"/>
      <c r="JS24" s="862"/>
      <c r="JT24" s="862"/>
      <c r="JU24" s="862"/>
      <c r="JV24" s="862"/>
      <c r="JW24" s="862"/>
      <c r="JX24" s="862"/>
      <c r="JY24" s="862"/>
      <c r="JZ24" s="862"/>
      <c r="KA24" s="862"/>
      <c r="KB24" s="862"/>
      <c r="KC24" s="862"/>
      <c r="KD24" s="862"/>
      <c r="KE24" s="862"/>
      <c r="KF24" s="862"/>
      <c r="KG24" s="862"/>
      <c r="KH24" s="862"/>
      <c r="KI24" s="862"/>
      <c r="KJ24" s="862"/>
      <c r="KK24" s="863"/>
    </row>
    <row r="25" spans="1:297" ht="39" customHeight="1" x14ac:dyDescent="0.35">
      <c r="A25" s="811" t="s">
        <v>1744</v>
      </c>
      <c r="B25" s="815"/>
      <c r="C25" s="816"/>
      <c r="D25" s="816" t="s">
        <v>105</v>
      </c>
      <c r="E25" s="816" t="s">
        <v>105</v>
      </c>
      <c r="F25" s="816" t="s">
        <v>105</v>
      </c>
      <c r="G25" s="816" t="s">
        <v>105</v>
      </c>
      <c r="H25" s="816" t="s">
        <v>105</v>
      </c>
      <c r="I25" s="816" t="s">
        <v>105</v>
      </c>
      <c r="J25" s="816" t="s">
        <v>105</v>
      </c>
      <c r="K25" s="816"/>
      <c r="L25" s="818"/>
      <c r="M25" s="818"/>
      <c r="N25" s="818"/>
      <c r="O25" s="818"/>
      <c r="P25" s="87">
        <f t="shared" si="0"/>
        <v>0</v>
      </c>
      <c r="Q25" s="836"/>
      <c r="R25" s="836"/>
      <c r="S25" s="843"/>
      <c r="T25" s="820" t="s">
        <v>105</v>
      </c>
      <c r="U25" s="816" t="s">
        <v>105</v>
      </c>
      <c r="V25" s="816" t="s">
        <v>105</v>
      </c>
      <c r="W25" s="838"/>
      <c r="X25" s="839" t="s">
        <v>105</v>
      </c>
      <c r="Y25" s="840" t="s">
        <v>105</v>
      </c>
      <c r="Z25" s="816"/>
      <c r="AA25" s="813" t="s">
        <v>105</v>
      </c>
      <c r="AB25" s="816" t="s">
        <v>105</v>
      </c>
      <c r="AC25" s="841" t="s">
        <v>105</v>
      </c>
      <c r="AD25" s="840"/>
      <c r="AE25" s="816"/>
      <c r="AF25" s="819"/>
      <c r="AG25" s="842"/>
      <c r="AH25" s="818"/>
      <c r="AI25" s="818"/>
      <c r="AJ25" s="818"/>
      <c r="AK25" s="816" t="s">
        <v>105</v>
      </c>
      <c r="AL25" s="816" t="s">
        <v>105</v>
      </c>
      <c r="AM25" s="816"/>
      <c r="AN25" s="819" t="s">
        <v>105</v>
      </c>
      <c r="AO25" s="1167" t="str">
        <f>IF(Table24_EVSE[[#This Row],[Type of Charger]] &lt;&gt; "", "Yes", "")</f>
        <v/>
      </c>
      <c r="AP25" s="853"/>
      <c r="AQ25" s="854"/>
      <c r="AR25" s="855"/>
      <c r="AS25" s="560">
        <f t="shared" si="1"/>
        <v>0</v>
      </c>
      <c r="AT25" s="859"/>
      <c r="AU25" s="860"/>
      <c r="AV25" s="861"/>
      <c r="AW25" s="862"/>
      <c r="AX25" s="862"/>
      <c r="AY25" s="862"/>
      <c r="AZ25" s="862"/>
      <c r="BA25" s="862"/>
      <c r="BB25" s="862"/>
      <c r="BC25" s="862"/>
      <c r="BD25" s="862"/>
      <c r="BE25" s="862"/>
      <c r="BF25" s="862"/>
      <c r="BG25" s="862"/>
      <c r="BH25" s="862"/>
      <c r="BI25" s="862"/>
      <c r="BJ25" s="862"/>
      <c r="BK25" s="862"/>
      <c r="BL25" s="862"/>
      <c r="BM25" s="862"/>
      <c r="BN25" s="862"/>
      <c r="BO25" s="862"/>
      <c r="BP25" s="862"/>
      <c r="BQ25" s="862"/>
      <c r="BR25" s="862"/>
      <c r="BS25" s="862"/>
      <c r="BT25" s="862"/>
      <c r="BU25" s="862"/>
      <c r="BV25" s="862"/>
      <c r="BW25" s="862"/>
      <c r="BX25" s="862"/>
      <c r="BY25" s="862"/>
      <c r="BZ25" s="862"/>
      <c r="CA25" s="862"/>
      <c r="CB25" s="862"/>
      <c r="CC25" s="862"/>
      <c r="CD25" s="862"/>
      <c r="CE25" s="862"/>
      <c r="CF25" s="862"/>
      <c r="CG25" s="862"/>
      <c r="CH25" s="862"/>
      <c r="CI25" s="862"/>
      <c r="CJ25" s="862"/>
      <c r="CK25" s="862"/>
      <c r="CL25" s="862"/>
      <c r="CM25" s="862"/>
      <c r="CN25" s="862"/>
      <c r="CO25" s="862"/>
      <c r="CP25" s="862"/>
      <c r="CQ25" s="862"/>
      <c r="CR25" s="862"/>
      <c r="CS25" s="862"/>
      <c r="CT25" s="862"/>
      <c r="CU25" s="862"/>
      <c r="CV25" s="862"/>
      <c r="CW25" s="862"/>
      <c r="CX25" s="862"/>
      <c r="CY25" s="862"/>
      <c r="CZ25" s="862"/>
      <c r="DA25" s="862"/>
      <c r="DB25" s="862"/>
      <c r="DC25" s="862"/>
      <c r="DD25" s="862"/>
      <c r="DE25" s="862"/>
      <c r="DF25" s="862"/>
      <c r="DG25" s="862"/>
      <c r="DH25" s="862"/>
      <c r="DI25" s="862"/>
      <c r="DJ25" s="862"/>
      <c r="DK25" s="862"/>
      <c r="DL25" s="862"/>
      <c r="DM25" s="862"/>
      <c r="DN25" s="862"/>
      <c r="DO25" s="862"/>
      <c r="DP25" s="862"/>
      <c r="DQ25" s="862"/>
      <c r="DR25" s="862"/>
      <c r="DS25" s="862"/>
      <c r="DT25" s="862"/>
      <c r="DU25" s="862"/>
      <c r="DV25" s="862"/>
      <c r="DW25" s="862"/>
      <c r="DX25" s="862"/>
      <c r="DY25" s="862"/>
      <c r="DZ25" s="862"/>
      <c r="EA25" s="862"/>
      <c r="EB25" s="862"/>
      <c r="EC25" s="862"/>
      <c r="ED25" s="862"/>
      <c r="EE25" s="862"/>
      <c r="EF25" s="862"/>
      <c r="EG25" s="862"/>
      <c r="EH25" s="862"/>
      <c r="EI25" s="862"/>
      <c r="EJ25" s="862"/>
      <c r="EK25" s="862"/>
      <c r="EL25" s="862"/>
      <c r="EM25" s="862"/>
      <c r="EN25" s="862"/>
      <c r="EO25" s="862"/>
      <c r="EP25" s="862"/>
      <c r="EQ25" s="862"/>
      <c r="ER25" s="862"/>
      <c r="ES25" s="862"/>
      <c r="ET25" s="862"/>
      <c r="EU25" s="862"/>
      <c r="EV25" s="862"/>
      <c r="EW25" s="862"/>
      <c r="EX25" s="862"/>
      <c r="EY25" s="862"/>
      <c r="EZ25" s="862"/>
      <c r="FA25" s="862"/>
      <c r="FB25" s="862"/>
      <c r="FC25" s="862"/>
      <c r="FD25" s="862"/>
      <c r="FE25" s="862"/>
      <c r="FF25" s="862"/>
      <c r="FG25" s="862"/>
      <c r="FH25" s="862"/>
      <c r="FI25" s="862"/>
      <c r="FJ25" s="862"/>
      <c r="FK25" s="862"/>
      <c r="FL25" s="862"/>
      <c r="FM25" s="862"/>
      <c r="FN25" s="862"/>
      <c r="FO25" s="862"/>
      <c r="FP25" s="862"/>
      <c r="FQ25" s="862"/>
      <c r="FR25" s="862"/>
      <c r="FS25" s="862"/>
      <c r="FT25" s="862"/>
      <c r="FU25" s="862"/>
      <c r="FV25" s="862"/>
      <c r="FW25" s="862"/>
      <c r="FX25" s="862"/>
      <c r="FY25" s="862"/>
      <c r="FZ25" s="862"/>
      <c r="GA25" s="862"/>
      <c r="GB25" s="862"/>
      <c r="GC25" s="862"/>
      <c r="GD25" s="862"/>
      <c r="GE25" s="862"/>
      <c r="GF25" s="862"/>
      <c r="GG25" s="862"/>
      <c r="GH25" s="862"/>
      <c r="GI25" s="862"/>
      <c r="GJ25" s="862"/>
      <c r="GK25" s="862"/>
      <c r="GL25" s="862"/>
      <c r="GM25" s="862"/>
      <c r="GN25" s="862"/>
      <c r="GO25" s="862"/>
      <c r="GP25" s="862"/>
      <c r="GQ25" s="862"/>
      <c r="GR25" s="862"/>
      <c r="GS25" s="862"/>
      <c r="GT25" s="862"/>
      <c r="GU25" s="862"/>
      <c r="GV25" s="862"/>
      <c r="GW25" s="862"/>
      <c r="GX25" s="862"/>
      <c r="GY25" s="862"/>
      <c r="GZ25" s="862"/>
      <c r="HA25" s="862"/>
      <c r="HB25" s="862"/>
      <c r="HC25" s="862"/>
      <c r="HD25" s="862"/>
      <c r="HE25" s="862"/>
      <c r="HF25" s="862"/>
      <c r="HG25" s="862"/>
      <c r="HH25" s="862"/>
      <c r="HI25" s="862"/>
      <c r="HJ25" s="862"/>
      <c r="HK25" s="862"/>
      <c r="HL25" s="862"/>
      <c r="HM25" s="862"/>
      <c r="HN25" s="862"/>
      <c r="HO25" s="862"/>
      <c r="HP25" s="862"/>
      <c r="HQ25" s="862"/>
      <c r="HR25" s="862"/>
      <c r="HS25" s="862"/>
      <c r="HT25" s="862"/>
      <c r="HU25" s="862"/>
      <c r="HV25" s="862"/>
      <c r="HW25" s="862"/>
      <c r="HX25" s="862"/>
      <c r="HY25" s="862"/>
      <c r="HZ25" s="862"/>
      <c r="IA25" s="862"/>
      <c r="IB25" s="862"/>
      <c r="IC25" s="862"/>
      <c r="ID25" s="862"/>
      <c r="IE25" s="862"/>
      <c r="IF25" s="862"/>
      <c r="IG25" s="862"/>
      <c r="IH25" s="862"/>
      <c r="II25" s="862"/>
      <c r="IJ25" s="862"/>
      <c r="IK25" s="862"/>
      <c r="IL25" s="862"/>
      <c r="IM25" s="862"/>
      <c r="IN25" s="862"/>
      <c r="IO25" s="862"/>
      <c r="IP25" s="862"/>
      <c r="IQ25" s="862"/>
      <c r="IR25" s="862"/>
      <c r="IS25" s="862"/>
      <c r="IT25" s="862"/>
      <c r="IU25" s="862"/>
      <c r="IV25" s="862"/>
      <c r="IW25" s="862"/>
      <c r="IX25" s="862"/>
      <c r="IY25" s="862"/>
      <c r="IZ25" s="862"/>
      <c r="JA25" s="862"/>
      <c r="JB25" s="862"/>
      <c r="JC25" s="862"/>
      <c r="JD25" s="862"/>
      <c r="JE25" s="862"/>
      <c r="JF25" s="862"/>
      <c r="JG25" s="862"/>
      <c r="JH25" s="862"/>
      <c r="JI25" s="862"/>
      <c r="JJ25" s="862"/>
      <c r="JK25" s="862"/>
      <c r="JL25" s="862"/>
      <c r="JM25" s="862"/>
      <c r="JN25" s="862"/>
      <c r="JO25" s="862"/>
      <c r="JP25" s="862"/>
      <c r="JQ25" s="862"/>
      <c r="JR25" s="862"/>
      <c r="JS25" s="862"/>
      <c r="JT25" s="862"/>
      <c r="JU25" s="862"/>
      <c r="JV25" s="862"/>
      <c r="JW25" s="862"/>
      <c r="JX25" s="862"/>
      <c r="JY25" s="862"/>
      <c r="JZ25" s="862"/>
      <c r="KA25" s="862"/>
      <c r="KB25" s="862"/>
      <c r="KC25" s="862"/>
      <c r="KD25" s="862"/>
      <c r="KE25" s="862"/>
      <c r="KF25" s="862"/>
      <c r="KG25" s="862"/>
      <c r="KH25" s="862"/>
      <c r="KI25" s="862"/>
      <c r="KJ25" s="862"/>
      <c r="KK25" s="863"/>
    </row>
    <row r="26" spans="1:297" ht="39" customHeight="1" x14ac:dyDescent="0.35">
      <c r="A26" s="811" t="s">
        <v>1745</v>
      </c>
      <c r="B26" s="815"/>
      <c r="C26" s="816"/>
      <c r="D26" s="816" t="s">
        <v>105</v>
      </c>
      <c r="E26" s="816" t="s">
        <v>105</v>
      </c>
      <c r="F26" s="816" t="s">
        <v>105</v>
      </c>
      <c r="G26" s="816" t="s">
        <v>105</v>
      </c>
      <c r="H26" s="816" t="s">
        <v>105</v>
      </c>
      <c r="I26" s="816" t="s">
        <v>105</v>
      </c>
      <c r="J26" s="816" t="s">
        <v>105</v>
      </c>
      <c r="K26" s="816"/>
      <c r="L26" s="818"/>
      <c r="M26" s="818"/>
      <c r="N26" s="818"/>
      <c r="O26" s="818"/>
      <c r="P26" s="87">
        <f t="shared" si="0"/>
        <v>0</v>
      </c>
      <c r="Q26" s="836"/>
      <c r="R26" s="836"/>
      <c r="S26" s="843"/>
      <c r="T26" s="820" t="s">
        <v>105</v>
      </c>
      <c r="U26" s="816" t="s">
        <v>105</v>
      </c>
      <c r="V26" s="816" t="s">
        <v>105</v>
      </c>
      <c r="W26" s="838"/>
      <c r="X26" s="839" t="s">
        <v>105</v>
      </c>
      <c r="Y26" s="840" t="s">
        <v>105</v>
      </c>
      <c r="Z26" s="816"/>
      <c r="AA26" s="813" t="s">
        <v>105</v>
      </c>
      <c r="AB26" s="816" t="s">
        <v>105</v>
      </c>
      <c r="AC26" s="841" t="s">
        <v>105</v>
      </c>
      <c r="AD26" s="840"/>
      <c r="AE26" s="816"/>
      <c r="AF26" s="819"/>
      <c r="AG26" s="842"/>
      <c r="AH26" s="818"/>
      <c r="AI26" s="818"/>
      <c r="AJ26" s="818"/>
      <c r="AK26" s="816" t="s">
        <v>105</v>
      </c>
      <c r="AL26" s="816" t="s">
        <v>105</v>
      </c>
      <c r="AM26" s="816"/>
      <c r="AN26" s="819" t="s">
        <v>105</v>
      </c>
      <c r="AO26" s="1167" t="str">
        <f>IF(Table24_EVSE[[#This Row],[Type of Charger]] &lt;&gt; "", "Yes", "")</f>
        <v/>
      </c>
      <c r="AP26" s="853"/>
      <c r="AQ26" s="854"/>
      <c r="AR26" s="855"/>
      <c r="AS26" s="560">
        <f t="shared" si="1"/>
        <v>0</v>
      </c>
      <c r="AT26" s="859"/>
      <c r="AU26" s="860"/>
      <c r="AV26" s="861"/>
      <c r="AW26" s="862"/>
      <c r="AX26" s="862"/>
      <c r="AY26" s="862"/>
      <c r="AZ26" s="862"/>
      <c r="BA26" s="862"/>
      <c r="BB26" s="862"/>
      <c r="BC26" s="862"/>
      <c r="BD26" s="862"/>
      <c r="BE26" s="862"/>
      <c r="BF26" s="862"/>
      <c r="BG26" s="862"/>
      <c r="BH26" s="862"/>
      <c r="BI26" s="862"/>
      <c r="BJ26" s="862"/>
      <c r="BK26" s="862"/>
      <c r="BL26" s="862"/>
      <c r="BM26" s="862"/>
      <c r="BN26" s="862"/>
      <c r="BO26" s="862"/>
      <c r="BP26" s="862"/>
      <c r="BQ26" s="862"/>
      <c r="BR26" s="862"/>
      <c r="BS26" s="862"/>
      <c r="BT26" s="862"/>
      <c r="BU26" s="862"/>
      <c r="BV26" s="862"/>
      <c r="BW26" s="862"/>
      <c r="BX26" s="862"/>
      <c r="BY26" s="862"/>
      <c r="BZ26" s="862"/>
      <c r="CA26" s="862"/>
      <c r="CB26" s="862"/>
      <c r="CC26" s="862"/>
      <c r="CD26" s="862"/>
      <c r="CE26" s="862"/>
      <c r="CF26" s="862"/>
      <c r="CG26" s="862"/>
      <c r="CH26" s="862"/>
      <c r="CI26" s="862"/>
      <c r="CJ26" s="862"/>
      <c r="CK26" s="862"/>
      <c r="CL26" s="862"/>
      <c r="CM26" s="862"/>
      <c r="CN26" s="862"/>
      <c r="CO26" s="862"/>
      <c r="CP26" s="862"/>
      <c r="CQ26" s="862"/>
      <c r="CR26" s="862"/>
      <c r="CS26" s="862"/>
      <c r="CT26" s="862"/>
      <c r="CU26" s="862"/>
      <c r="CV26" s="862"/>
      <c r="CW26" s="862"/>
      <c r="CX26" s="862"/>
      <c r="CY26" s="862"/>
      <c r="CZ26" s="862"/>
      <c r="DA26" s="862"/>
      <c r="DB26" s="862"/>
      <c r="DC26" s="862"/>
      <c r="DD26" s="862"/>
      <c r="DE26" s="862"/>
      <c r="DF26" s="862"/>
      <c r="DG26" s="862"/>
      <c r="DH26" s="862"/>
      <c r="DI26" s="862"/>
      <c r="DJ26" s="862"/>
      <c r="DK26" s="862"/>
      <c r="DL26" s="862"/>
      <c r="DM26" s="862"/>
      <c r="DN26" s="862"/>
      <c r="DO26" s="862"/>
      <c r="DP26" s="862"/>
      <c r="DQ26" s="862"/>
      <c r="DR26" s="862"/>
      <c r="DS26" s="862"/>
      <c r="DT26" s="862"/>
      <c r="DU26" s="862"/>
      <c r="DV26" s="862"/>
      <c r="DW26" s="862"/>
      <c r="DX26" s="862"/>
      <c r="DY26" s="862"/>
      <c r="DZ26" s="862"/>
      <c r="EA26" s="862"/>
      <c r="EB26" s="862"/>
      <c r="EC26" s="862"/>
      <c r="ED26" s="862"/>
      <c r="EE26" s="862"/>
      <c r="EF26" s="862"/>
      <c r="EG26" s="862"/>
      <c r="EH26" s="862"/>
      <c r="EI26" s="862"/>
      <c r="EJ26" s="862"/>
      <c r="EK26" s="862"/>
      <c r="EL26" s="862"/>
      <c r="EM26" s="862"/>
      <c r="EN26" s="862"/>
      <c r="EO26" s="862"/>
      <c r="EP26" s="862"/>
      <c r="EQ26" s="862"/>
      <c r="ER26" s="862"/>
      <c r="ES26" s="862"/>
      <c r="ET26" s="862"/>
      <c r="EU26" s="862"/>
      <c r="EV26" s="862"/>
      <c r="EW26" s="862"/>
      <c r="EX26" s="862"/>
      <c r="EY26" s="862"/>
      <c r="EZ26" s="862"/>
      <c r="FA26" s="862"/>
      <c r="FB26" s="862"/>
      <c r="FC26" s="862"/>
      <c r="FD26" s="862"/>
      <c r="FE26" s="862"/>
      <c r="FF26" s="862"/>
      <c r="FG26" s="862"/>
      <c r="FH26" s="862"/>
      <c r="FI26" s="862"/>
      <c r="FJ26" s="862"/>
      <c r="FK26" s="862"/>
      <c r="FL26" s="862"/>
      <c r="FM26" s="862"/>
      <c r="FN26" s="862"/>
      <c r="FO26" s="862"/>
      <c r="FP26" s="862"/>
      <c r="FQ26" s="862"/>
      <c r="FR26" s="862"/>
      <c r="FS26" s="862"/>
      <c r="FT26" s="862"/>
      <c r="FU26" s="862"/>
      <c r="FV26" s="862"/>
      <c r="FW26" s="862"/>
      <c r="FX26" s="862"/>
      <c r="FY26" s="862"/>
      <c r="FZ26" s="862"/>
      <c r="GA26" s="862"/>
      <c r="GB26" s="862"/>
      <c r="GC26" s="862"/>
      <c r="GD26" s="862"/>
      <c r="GE26" s="862"/>
      <c r="GF26" s="862"/>
      <c r="GG26" s="862"/>
      <c r="GH26" s="862"/>
      <c r="GI26" s="862"/>
      <c r="GJ26" s="862"/>
      <c r="GK26" s="862"/>
      <c r="GL26" s="862"/>
      <c r="GM26" s="862"/>
      <c r="GN26" s="862"/>
      <c r="GO26" s="862"/>
      <c r="GP26" s="862"/>
      <c r="GQ26" s="862"/>
      <c r="GR26" s="862"/>
      <c r="GS26" s="862"/>
      <c r="GT26" s="862"/>
      <c r="GU26" s="862"/>
      <c r="GV26" s="862"/>
      <c r="GW26" s="862"/>
      <c r="GX26" s="862"/>
      <c r="GY26" s="862"/>
      <c r="GZ26" s="862"/>
      <c r="HA26" s="862"/>
      <c r="HB26" s="862"/>
      <c r="HC26" s="862"/>
      <c r="HD26" s="862"/>
      <c r="HE26" s="862"/>
      <c r="HF26" s="862"/>
      <c r="HG26" s="862"/>
      <c r="HH26" s="862"/>
      <c r="HI26" s="862"/>
      <c r="HJ26" s="862"/>
      <c r="HK26" s="862"/>
      <c r="HL26" s="862"/>
      <c r="HM26" s="862"/>
      <c r="HN26" s="862"/>
      <c r="HO26" s="862"/>
      <c r="HP26" s="862"/>
      <c r="HQ26" s="862"/>
      <c r="HR26" s="862"/>
      <c r="HS26" s="862"/>
      <c r="HT26" s="862"/>
      <c r="HU26" s="862"/>
      <c r="HV26" s="862"/>
      <c r="HW26" s="862"/>
      <c r="HX26" s="862"/>
      <c r="HY26" s="862"/>
      <c r="HZ26" s="862"/>
      <c r="IA26" s="862"/>
      <c r="IB26" s="862"/>
      <c r="IC26" s="862"/>
      <c r="ID26" s="862"/>
      <c r="IE26" s="862"/>
      <c r="IF26" s="862"/>
      <c r="IG26" s="862"/>
      <c r="IH26" s="862"/>
      <c r="II26" s="862"/>
      <c r="IJ26" s="862"/>
      <c r="IK26" s="862"/>
      <c r="IL26" s="862"/>
      <c r="IM26" s="862"/>
      <c r="IN26" s="862"/>
      <c r="IO26" s="862"/>
      <c r="IP26" s="862"/>
      <c r="IQ26" s="862"/>
      <c r="IR26" s="862"/>
      <c r="IS26" s="862"/>
      <c r="IT26" s="862"/>
      <c r="IU26" s="862"/>
      <c r="IV26" s="862"/>
      <c r="IW26" s="862"/>
      <c r="IX26" s="862"/>
      <c r="IY26" s="862"/>
      <c r="IZ26" s="862"/>
      <c r="JA26" s="862"/>
      <c r="JB26" s="862"/>
      <c r="JC26" s="862"/>
      <c r="JD26" s="862"/>
      <c r="JE26" s="862"/>
      <c r="JF26" s="862"/>
      <c r="JG26" s="862"/>
      <c r="JH26" s="862"/>
      <c r="JI26" s="862"/>
      <c r="JJ26" s="862"/>
      <c r="JK26" s="862"/>
      <c r="JL26" s="862"/>
      <c r="JM26" s="862"/>
      <c r="JN26" s="862"/>
      <c r="JO26" s="862"/>
      <c r="JP26" s="862"/>
      <c r="JQ26" s="862"/>
      <c r="JR26" s="862"/>
      <c r="JS26" s="862"/>
      <c r="JT26" s="862"/>
      <c r="JU26" s="862"/>
      <c r="JV26" s="862"/>
      <c r="JW26" s="862"/>
      <c r="JX26" s="862"/>
      <c r="JY26" s="862"/>
      <c r="JZ26" s="862"/>
      <c r="KA26" s="862"/>
      <c r="KB26" s="862"/>
      <c r="KC26" s="862"/>
      <c r="KD26" s="862"/>
      <c r="KE26" s="862"/>
      <c r="KF26" s="862"/>
      <c r="KG26" s="862"/>
      <c r="KH26" s="862"/>
      <c r="KI26" s="862"/>
      <c r="KJ26" s="862"/>
      <c r="KK26" s="863"/>
    </row>
    <row r="27" spans="1:297" ht="39" customHeight="1" x14ac:dyDescent="0.35">
      <c r="A27" s="811" t="s">
        <v>1746</v>
      </c>
      <c r="B27" s="815"/>
      <c r="C27" s="816"/>
      <c r="D27" s="816" t="s">
        <v>105</v>
      </c>
      <c r="E27" s="816" t="s">
        <v>105</v>
      </c>
      <c r="F27" s="816" t="s">
        <v>105</v>
      </c>
      <c r="G27" s="816" t="s">
        <v>105</v>
      </c>
      <c r="H27" s="816" t="s">
        <v>105</v>
      </c>
      <c r="I27" s="816" t="s">
        <v>105</v>
      </c>
      <c r="J27" s="816" t="s">
        <v>105</v>
      </c>
      <c r="K27" s="816"/>
      <c r="L27" s="818"/>
      <c r="M27" s="818"/>
      <c r="N27" s="818"/>
      <c r="O27" s="818"/>
      <c r="P27" s="87">
        <f t="shared" si="0"/>
        <v>0</v>
      </c>
      <c r="Q27" s="836"/>
      <c r="R27" s="836"/>
      <c r="S27" s="843"/>
      <c r="T27" s="820" t="s">
        <v>105</v>
      </c>
      <c r="U27" s="816" t="s">
        <v>105</v>
      </c>
      <c r="V27" s="816" t="s">
        <v>105</v>
      </c>
      <c r="W27" s="838"/>
      <c r="X27" s="839" t="s">
        <v>105</v>
      </c>
      <c r="Y27" s="840" t="s">
        <v>105</v>
      </c>
      <c r="Z27" s="816"/>
      <c r="AA27" s="813" t="s">
        <v>105</v>
      </c>
      <c r="AB27" s="816" t="s">
        <v>105</v>
      </c>
      <c r="AC27" s="841" t="s">
        <v>105</v>
      </c>
      <c r="AD27" s="840"/>
      <c r="AE27" s="816"/>
      <c r="AF27" s="819"/>
      <c r="AG27" s="842"/>
      <c r="AH27" s="818"/>
      <c r="AI27" s="818"/>
      <c r="AJ27" s="818"/>
      <c r="AK27" s="816" t="s">
        <v>105</v>
      </c>
      <c r="AL27" s="816" t="s">
        <v>105</v>
      </c>
      <c r="AM27" s="816"/>
      <c r="AN27" s="819" t="s">
        <v>105</v>
      </c>
      <c r="AO27" s="1167" t="str">
        <f>IF(Table24_EVSE[[#This Row],[Type of Charger]] &lt;&gt; "", "Yes", "")</f>
        <v/>
      </c>
      <c r="AP27" s="853"/>
      <c r="AQ27" s="854"/>
      <c r="AR27" s="855"/>
      <c r="AS27" s="560">
        <f t="shared" si="1"/>
        <v>0</v>
      </c>
      <c r="AT27" s="859"/>
      <c r="AU27" s="860"/>
      <c r="AV27" s="861"/>
      <c r="AW27" s="862"/>
      <c r="AX27" s="862"/>
      <c r="AY27" s="862"/>
      <c r="AZ27" s="862"/>
      <c r="BA27" s="862"/>
      <c r="BB27" s="862"/>
      <c r="BC27" s="862"/>
      <c r="BD27" s="862"/>
      <c r="BE27" s="862"/>
      <c r="BF27" s="862"/>
      <c r="BG27" s="862"/>
      <c r="BH27" s="862"/>
      <c r="BI27" s="862"/>
      <c r="BJ27" s="862"/>
      <c r="BK27" s="862"/>
      <c r="BL27" s="862"/>
      <c r="BM27" s="862"/>
      <c r="BN27" s="862"/>
      <c r="BO27" s="862"/>
      <c r="BP27" s="862"/>
      <c r="BQ27" s="862"/>
      <c r="BR27" s="862"/>
      <c r="BS27" s="862"/>
      <c r="BT27" s="862"/>
      <c r="BU27" s="862"/>
      <c r="BV27" s="862"/>
      <c r="BW27" s="862"/>
      <c r="BX27" s="862"/>
      <c r="BY27" s="862"/>
      <c r="BZ27" s="862"/>
      <c r="CA27" s="862"/>
      <c r="CB27" s="862"/>
      <c r="CC27" s="862"/>
      <c r="CD27" s="862"/>
      <c r="CE27" s="862"/>
      <c r="CF27" s="862"/>
      <c r="CG27" s="862"/>
      <c r="CH27" s="862"/>
      <c r="CI27" s="862"/>
      <c r="CJ27" s="862"/>
      <c r="CK27" s="862"/>
      <c r="CL27" s="862"/>
      <c r="CM27" s="862"/>
      <c r="CN27" s="862"/>
      <c r="CO27" s="862"/>
      <c r="CP27" s="862"/>
      <c r="CQ27" s="862"/>
      <c r="CR27" s="862"/>
      <c r="CS27" s="862"/>
      <c r="CT27" s="862"/>
      <c r="CU27" s="862"/>
      <c r="CV27" s="862"/>
      <c r="CW27" s="862"/>
      <c r="CX27" s="862"/>
      <c r="CY27" s="862"/>
      <c r="CZ27" s="862"/>
      <c r="DA27" s="862"/>
      <c r="DB27" s="862"/>
      <c r="DC27" s="862"/>
      <c r="DD27" s="862"/>
      <c r="DE27" s="862"/>
      <c r="DF27" s="862"/>
      <c r="DG27" s="862"/>
      <c r="DH27" s="862"/>
      <c r="DI27" s="862"/>
      <c r="DJ27" s="862"/>
      <c r="DK27" s="862"/>
      <c r="DL27" s="862"/>
      <c r="DM27" s="862"/>
      <c r="DN27" s="862"/>
      <c r="DO27" s="862"/>
      <c r="DP27" s="862"/>
      <c r="DQ27" s="862"/>
      <c r="DR27" s="862"/>
      <c r="DS27" s="862"/>
      <c r="DT27" s="862"/>
      <c r="DU27" s="862"/>
      <c r="DV27" s="862"/>
      <c r="DW27" s="862"/>
      <c r="DX27" s="862"/>
      <c r="DY27" s="862"/>
      <c r="DZ27" s="862"/>
      <c r="EA27" s="862"/>
      <c r="EB27" s="862"/>
      <c r="EC27" s="862"/>
      <c r="ED27" s="862"/>
      <c r="EE27" s="862"/>
      <c r="EF27" s="862"/>
      <c r="EG27" s="862"/>
      <c r="EH27" s="862"/>
      <c r="EI27" s="862"/>
      <c r="EJ27" s="862"/>
      <c r="EK27" s="862"/>
      <c r="EL27" s="862"/>
      <c r="EM27" s="862"/>
      <c r="EN27" s="862"/>
      <c r="EO27" s="862"/>
      <c r="EP27" s="862"/>
      <c r="EQ27" s="862"/>
      <c r="ER27" s="862"/>
      <c r="ES27" s="862"/>
      <c r="ET27" s="862"/>
      <c r="EU27" s="862"/>
      <c r="EV27" s="862"/>
      <c r="EW27" s="862"/>
      <c r="EX27" s="862"/>
      <c r="EY27" s="862"/>
      <c r="EZ27" s="862"/>
      <c r="FA27" s="862"/>
      <c r="FB27" s="862"/>
      <c r="FC27" s="862"/>
      <c r="FD27" s="862"/>
      <c r="FE27" s="862"/>
      <c r="FF27" s="862"/>
      <c r="FG27" s="862"/>
      <c r="FH27" s="862"/>
      <c r="FI27" s="862"/>
      <c r="FJ27" s="862"/>
      <c r="FK27" s="862"/>
      <c r="FL27" s="862"/>
      <c r="FM27" s="862"/>
      <c r="FN27" s="862"/>
      <c r="FO27" s="862"/>
      <c r="FP27" s="862"/>
      <c r="FQ27" s="862"/>
      <c r="FR27" s="862"/>
      <c r="FS27" s="862"/>
      <c r="FT27" s="862"/>
      <c r="FU27" s="862"/>
      <c r="FV27" s="862"/>
      <c r="FW27" s="862"/>
      <c r="FX27" s="862"/>
      <c r="FY27" s="862"/>
      <c r="FZ27" s="862"/>
      <c r="GA27" s="862"/>
      <c r="GB27" s="862"/>
      <c r="GC27" s="862"/>
      <c r="GD27" s="862"/>
      <c r="GE27" s="862"/>
      <c r="GF27" s="862"/>
      <c r="GG27" s="862"/>
      <c r="GH27" s="862"/>
      <c r="GI27" s="862"/>
      <c r="GJ27" s="862"/>
      <c r="GK27" s="862"/>
      <c r="GL27" s="862"/>
      <c r="GM27" s="862"/>
      <c r="GN27" s="862"/>
      <c r="GO27" s="862"/>
      <c r="GP27" s="862"/>
      <c r="GQ27" s="862"/>
      <c r="GR27" s="862"/>
      <c r="GS27" s="862"/>
      <c r="GT27" s="862"/>
      <c r="GU27" s="862"/>
      <c r="GV27" s="862"/>
      <c r="GW27" s="862"/>
      <c r="GX27" s="862"/>
      <c r="GY27" s="862"/>
      <c r="GZ27" s="862"/>
      <c r="HA27" s="862"/>
      <c r="HB27" s="862"/>
      <c r="HC27" s="862"/>
      <c r="HD27" s="862"/>
      <c r="HE27" s="862"/>
      <c r="HF27" s="862"/>
      <c r="HG27" s="862"/>
      <c r="HH27" s="862"/>
      <c r="HI27" s="862"/>
      <c r="HJ27" s="862"/>
      <c r="HK27" s="862"/>
      <c r="HL27" s="862"/>
      <c r="HM27" s="862"/>
      <c r="HN27" s="862"/>
      <c r="HO27" s="862"/>
      <c r="HP27" s="862"/>
      <c r="HQ27" s="862"/>
      <c r="HR27" s="862"/>
      <c r="HS27" s="862"/>
      <c r="HT27" s="862"/>
      <c r="HU27" s="862"/>
      <c r="HV27" s="862"/>
      <c r="HW27" s="862"/>
      <c r="HX27" s="862"/>
      <c r="HY27" s="862"/>
      <c r="HZ27" s="862"/>
      <c r="IA27" s="862"/>
      <c r="IB27" s="862"/>
      <c r="IC27" s="862"/>
      <c r="ID27" s="862"/>
      <c r="IE27" s="862"/>
      <c r="IF27" s="862"/>
      <c r="IG27" s="862"/>
      <c r="IH27" s="862"/>
      <c r="II27" s="862"/>
      <c r="IJ27" s="862"/>
      <c r="IK27" s="862"/>
      <c r="IL27" s="862"/>
      <c r="IM27" s="862"/>
      <c r="IN27" s="862"/>
      <c r="IO27" s="862"/>
      <c r="IP27" s="862"/>
      <c r="IQ27" s="862"/>
      <c r="IR27" s="862"/>
      <c r="IS27" s="862"/>
      <c r="IT27" s="862"/>
      <c r="IU27" s="862"/>
      <c r="IV27" s="862"/>
      <c r="IW27" s="862"/>
      <c r="IX27" s="862"/>
      <c r="IY27" s="862"/>
      <c r="IZ27" s="862"/>
      <c r="JA27" s="862"/>
      <c r="JB27" s="862"/>
      <c r="JC27" s="862"/>
      <c r="JD27" s="862"/>
      <c r="JE27" s="862"/>
      <c r="JF27" s="862"/>
      <c r="JG27" s="862"/>
      <c r="JH27" s="862"/>
      <c r="JI27" s="862"/>
      <c r="JJ27" s="862"/>
      <c r="JK27" s="862"/>
      <c r="JL27" s="862"/>
      <c r="JM27" s="862"/>
      <c r="JN27" s="862"/>
      <c r="JO27" s="862"/>
      <c r="JP27" s="862"/>
      <c r="JQ27" s="862"/>
      <c r="JR27" s="862"/>
      <c r="JS27" s="862"/>
      <c r="JT27" s="862"/>
      <c r="JU27" s="862"/>
      <c r="JV27" s="862"/>
      <c r="JW27" s="862"/>
      <c r="JX27" s="862"/>
      <c r="JY27" s="862"/>
      <c r="JZ27" s="862"/>
      <c r="KA27" s="862"/>
      <c r="KB27" s="862"/>
      <c r="KC27" s="862"/>
      <c r="KD27" s="862"/>
      <c r="KE27" s="862"/>
      <c r="KF27" s="862"/>
      <c r="KG27" s="862"/>
      <c r="KH27" s="862"/>
      <c r="KI27" s="862"/>
      <c r="KJ27" s="862"/>
      <c r="KK27" s="863"/>
    </row>
    <row r="28" spans="1:297" ht="39" customHeight="1" x14ac:dyDescent="0.35">
      <c r="A28" s="811" t="s">
        <v>1747</v>
      </c>
      <c r="B28" s="815"/>
      <c r="C28" s="816"/>
      <c r="D28" s="816" t="s">
        <v>105</v>
      </c>
      <c r="E28" s="816" t="s">
        <v>105</v>
      </c>
      <c r="F28" s="816" t="s">
        <v>105</v>
      </c>
      <c r="G28" s="816" t="s">
        <v>105</v>
      </c>
      <c r="H28" s="816" t="s">
        <v>105</v>
      </c>
      <c r="I28" s="816" t="s">
        <v>105</v>
      </c>
      <c r="J28" s="816" t="s">
        <v>105</v>
      </c>
      <c r="K28" s="816"/>
      <c r="L28" s="818"/>
      <c r="M28" s="818"/>
      <c r="N28" s="818"/>
      <c r="O28" s="818"/>
      <c r="P28" s="87">
        <f t="shared" si="0"/>
        <v>0</v>
      </c>
      <c r="Q28" s="836"/>
      <c r="R28" s="836"/>
      <c r="S28" s="843"/>
      <c r="T28" s="820" t="s">
        <v>105</v>
      </c>
      <c r="U28" s="816" t="s">
        <v>105</v>
      </c>
      <c r="V28" s="816" t="s">
        <v>105</v>
      </c>
      <c r="W28" s="838"/>
      <c r="X28" s="839" t="s">
        <v>105</v>
      </c>
      <c r="Y28" s="840" t="s">
        <v>105</v>
      </c>
      <c r="Z28" s="816"/>
      <c r="AA28" s="813" t="s">
        <v>105</v>
      </c>
      <c r="AB28" s="816" t="s">
        <v>105</v>
      </c>
      <c r="AC28" s="841" t="s">
        <v>105</v>
      </c>
      <c r="AD28" s="840"/>
      <c r="AE28" s="816"/>
      <c r="AF28" s="819"/>
      <c r="AG28" s="842"/>
      <c r="AH28" s="818"/>
      <c r="AI28" s="818"/>
      <c r="AJ28" s="818"/>
      <c r="AK28" s="816" t="s">
        <v>105</v>
      </c>
      <c r="AL28" s="816" t="s">
        <v>105</v>
      </c>
      <c r="AM28" s="816"/>
      <c r="AN28" s="819" t="s">
        <v>105</v>
      </c>
      <c r="AO28" s="1167" t="str">
        <f>IF(Table24_EVSE[[#This Row],[Type of Charger]] &lt;&gt; "", "Yes", "")</f>
        <v/>
      </c>
      <c r="AP28" s="853"/>
      <c r="AQ28" s="854"/>
      <c r="AR28" s="855"/>
      <c r="AS28" s="560">
        <f t="shared" si="1"/>
        <v>0</v>
      </c>
      <c r="AT28" s="859"/>
      <c r="AU28" s="860"/>
      <c r="AV28" s="861"/>
      <c r="AW28" s="862"/>
      <c r="AX28" s="862"/>
      <c r="AY28" s="862"/>
      <c r="AZ28" s="862"/>
      <c r="BA28" s="862"/>
      <c r="BB28" s="862"/>
      <c r="BC28" s="862"/>
      <c r="BD28" s="862"/>
      <c r="BE28" s="862"/>
      <c r="BF28" s="862"/>
      <c r="BG28" s="862"/>
      <c r="BH28" s="862"/>
      <c r="BI28" s="862"/>
      <c r="BJ28" s="862"/>
      <c r="BK28" s="862"/>
      <c r="BL28" s="862"/>
      <c r="BM28" s="862"/>
      <c r="BN28" s="862"/>
      <c r="BO28" s="862"/>
      <c r="BP28" s="862"/>
      <c r="BQ28" s="862"/>
      <c r="BR28" s="862"/>
      <c r="BS28" s="862"/>
      <c r="BT28" s="862"/>
      <c r="BU28" s="862"/>
      <c r="BV28" s="862"/>
      <c r="BW28" s="862"/>
      <c r="BX28" s="862"/>
      <c r="BY28" s="862"/>
      <c r="BZ28" s="862"/>
      <c r="CA28" s="862"/>
      <c r="CB28" s="862"/>
      <c r="CC28" s="862"/>
      <c r="CD28" s="862"/>
      <c r="CE28" s="862"/>
      <c r="CF28" s="862"/>
      <c r="CG28" s="862"/>
      <c r="CH28" s="862"/>
      <c r="CI28" s="862"/>
      <c r="CJ28" s="862"/>
      <c r="CK28" s="862"/>
      <c r="CL28" s="862"/>
      <c r="CM28" s="862"/>
      <c r="CN28" s="862"/>
      <c r="CO28" s="862"/>
      <c r="CP28" s="862"/>
      <c r="CQ28" s="862"/>
      <c r="CR28" s="862"/>
      <c r="CS28" s="862"/>
      <c r="CT28" s="862"/>
      <c r="CU28" s="862"/>
      <c r="CV28" s="862"/>
      <c r="CW28" s="862"/>
      <c r="CX28" s="862"/>
      <c r="CY28" s="862"/>
      <c r="CZ28" s="862"/>
      <c r="DA28" s="862"/>
      <c r="DB28" s="862"/>
      <c r="DC28" s="862"/>
      <c r="DD28" s="862"/>
      <c r="DE28" s="862"/>
      <c r="DF28" s="862"/>
      <c r="DG28" s="862"/>
      <c r="DH28" s="862"/>
      <c r="DI28" s="862"/>
      <c r="DJ28" s="862"/>
      <c r="DK28" s="862"/>
      <c r="DL28" s="862"/>
      <c r="DM28" s="862"/>
      <c r="DN28" s="862"/>
      <c r="DO28" s="862"/>
      <c r="DP28" s="862"/>
      <c r="DQ28" s="862"/>
      <c r="DR28" s="862"/>
      <c r="DS28" s="862"/>
      <c r="DT28" s="862"/>
      <c r="DU28" s="862"/>
      <c r="DV28" s="862"/>
      <c r="DW28" s="862"/>
      <c r="DX28" s="862"/>
      <c r="DY28" s="862"/>
      <c r="DZ28" s="862"/>
      <c r="EA28" s="862"/>
      <c r="EB28" s="862"/>
      <c r="EC28" s="862"/>
      <c r="ED28" s="862"/>
      <c r="EE28" s="862"/>
      <c r="EF28" s="862"/>
      <c r="EG28" s="862"/>
      <c r="EH28" s="862"/>
      <c r="EI28" s="862"/>
      <c r="EJ28" s="862"/>
      <c r="EK28" s="862"/>
      <c r="EL28" s="862"/>
      <c r="EM28" s="862"/>
      <c r="EN28" s="862"/>
      <c r="EO28" s="862"/>
      <c r="EP28" s="862"/>
      <c r="EQ28" s="862"/>
      <c r="ER28" s="862"/>
      <c r="ES28" s="862"/>
      <c r="ET28" s="862"/>
      <c r="EU28" s="862"/>
      <c r="EV28" s="862"/>
      <c r="EW28" s="862"/>
      <c r="EX28" s="862"/>
      <c r="EY28" s="862"/>
      <c r="EZ28" s="862"/>
      <c r="FA28" s="862"/>
      <c r="FB28" s="862"/>
      <c r="FC28" s="862"/>
      <c r="FD28" s="862"/>
      <c r="FE28" s="862"/>
      <c r="FF28" s="862"/>
      <c r="FG28" s="862"/>
      <c r="FH28" s="862"/>
      <c r="FI28" s="862"/>
      <c r="FJ28" s="862"/>
      <c r="FK28" s="862"/>
      <c r="FL28" s="862"/>
      <c r="FM28" s="862"/>
      <c r="FN28" s="862"/>
      <c r="FO28" s="862"/>
      <c r="FP28" s="862"/>
      <c r="FQ28" s="862"/>
      <c r="FR28" s="862"/>
      <c r="FS28" s="862"/>
      <c r="FT28" s="862"/>
      <c r="FU28" s="862"/>
      <c r="FV28" s="862"/>
      <c r="FW28" s="862"/>
      <c r="FX28" s="862"/>
      <c r="FY28" s="862"/>
      <c r="FZ28" s="862"/>
      <c r="GA28" s="862"/>
      <c r="GB28" s="862"/>
      <c r="GC28" s="862"/>
      <c r="GD28" s="862"/>
      <c r="GE28" s="862"/>
      <c r="GF28" s="862"/>
      <c r="GG28" s="862"/>
      <c r="GH28" s="862"/>
      <c r="GI28" s="862"/>
      <c r="GJ28" s="862"/>
      <c r="GK28" s="862"/>
      <c r="GL28" s="862"/>
      <c r="GM28" s="862"/>
      <c r="GN28" s="862"/>
      <c r="GO28" s="862"/>
      <c r="GP28" s="862"/>
      <c r="GQ28" s="862"/>
      <c r="GR28" s="862"/>
      <c r="GS28" s="862"/>
      <c r="GT28" s="862"/>
      <c r="GU28" s="862"/>
      <c r="GV28" s="862"/>
      <c r="GW28" s="862"/>
      <c r="GX28" s="862"/>
      <c r="GY28" s="862"/>
      <c r="GZ28" s="862"/>
      <c r="HA28" s="862"/>
      <c r="HB28" s="862"/>
      <c r="HC28" s="862"/>
      <c r="HD28" s="862"/>
      <c r="HE28" s="862"/>
      <c r="HF28" s="862"/>
      <c r="HG28" s="862"/>
      <c r="HH28" s="862"/>
      <c r="HI28" s="862"/>
      <c r="HJ28" s="862"/>
      <c r="HK28" s="862"/>
      <c r="HL28" s="862"/>
      <c r="HM28" s="862"/>
      <c r="HN28" s="862"/>
      <c r="HO28" s="862"/>
      <c r="HP28" s="862"/>
      <c r="HQ28" s="862"/>
      <c r="HR28" s="862"/>
      <c r="HS28" s="862"/>
      <c r="HT28" s="862"/>
      <c r="HU28" s="862"/>
      <c r="HV28" s="862"/>
      <c r="HW28" s="862"/>
      <c r="HX28" s="862"/>
      <c r="HY28" s="862"/>
      <c r="HZ28" s="862"/>
      <c r="IA28" s="862"/>
      <c r="IB28" s="862"/>
      <c r="IC28" s="862"/>
      <c r="ID28" s="862"/>
      <c r="IE28" s="862"/>
      <c r="IF28" s="862"/>
      <c r="IG28" s="862"/>
      <c r="IH28" s="862"/>
      <c r="II28" s="862"/>
      <c r="IJ28" s="862"/>
      <c r="IK28" s="862"/>
      <c r="IL28" s="862"/>
      <c r="IM28" s="862"/>
      <c r="IN28" s="862"/>
      <c r="IO28" s="862"/>
      <c r="IP28" s="862"/>
      <c r="IQ28" s="862"/>
      <c r="IR28" s="862"/>
      <c r="IS28" s="862"/>
      <c r="IT28" s="862"/>
      <c r="IU28" s="862"/>
      <c r="IV28" s="862"/>
      <c r="IW28" s="862"/>
      <c r="IX28" s="862"/>
      <c r="IY28" s="862"/>
      <c r="IZ28" s="862"/>
      <c r="JA28" s="862"/>
      <c r="JB28" s="862"/>
      <c r="JC28" s="862"/>
      <c r="JD28" s="862"/>
      <c r="JE28" s="862"/>
      <c r="JF28" s="862"/>
      <c r="JG28" s="862"/>
      <c r="JH28" s="862"/>
      <c r="JI28" s="862"/>
      <c r="JJ28" s="862"/>
      <c r="JK28" s="862"/>
      <c r="JL28" s="862"/>
      <c r="JM28" s="862"/>
      <c r="JN28" s="862"/>
      <c r="JO28" s="862"/>
      <c r="JP28" s="862"/>
      <c r="JQ28" s="862"/>
      <c r="JR28" s="862"/>
      <c r="JS28" s="862"/>
      <c r="JT28" s="862"/>
      <c r="JU28" s="862"/>
      <c r="JV28" s="862"/>
      <c r="JW28" s="862"/>
      <c r="JX28" s="862"/>
      <c r="JY28" s="862"/>
      <c r="JZ28" s="862"/>
      <c r="KA28" s="862"/>
      <c r="KB28" s="862"/>
      <c r="KC28" s="862"/>
      <c r="KD28" s="862"/>
      <c r="KE28" s="862"/>
      <c r="KF28" s="862"/>
      <c r="KG28" s="862"/>
      <c r="KH28" s="862"/>
      <c r="KI28" s="862"/>
      <c r="KJ28" s="862"/>
      <c r="KK28" s="863"/>
    </row>
    <row r="29" spans="1:297" ht="39" customHeight="1" x14ac:dyDescent="0.35">
      <c r="A29" s="811" t="s">
        <v>1748</v>
      </c>
      <c r="B29" s="815"/>
      <c r="C29" s="816"/>
      <c r="D29" s="816" t="s">
        <v>105</v>
      </c>
      <c r="E29" s="816" t="s">
        <v>105</v>
      </c>
      <c r="F29" s="816" t="s">
        <v>105</v>
      </c>
      <c r="G29" s="816" t="s">
        <v>105</v>
      </c>
      <c r="H29" s="816" t="s">
        <v>105</v>
      </c>
      <c r="I29" s="816" t="s">
        <v>105</v>
      </c>
      <c r="J29" s="816" t="s">
        <v>105</v>
      </c>
      <c r="K29" s="816"/>
      <c r="L29" s="818"/>
      <c r="M29" s="818"/>
      <c r="N29" s="818"/>
      <c r="O29" s="818"/>
      <c r="P29" s="87">
        <f t="shared" si="0"/>
        <v>0</v>
      </c>
      <c r="Q29" s="836"/>
      <c r="R29" s="836"/>
      <c r="S29" s="843"/>
      <c r="T29" s="820" t="s">
        <v>105</v>
      </c>
      <c r="U29" s="816" t="s">
        <v>105</v>
      </c>
      <c r="V29" s="816" t="s">
        <v>105</v>
      </c>
      <c r="W29" s="838"/>
      <c r="X29" s="839" t="s">
        <v>105</v>
      </c>
      <c r="Y29" s="840" t="s">
        <v>105</v>
      </c>
      <c r="Z29" s="816"/>
      <c r="AA29" s="813" t="s">
        <v>105</v>
      </c>
      <c r="AB29" s="816" t="s">
        <v>105</v>
      </c>
      <c r="AC29" s="841" t="s">
        <v>105</v>
      </c>
      <c r="AD29" s="840"/>
      <c r="AE29" s="816"/>
      <c r="AF29" s="819"/>
      <c r="AG29" s="842"/>
      <c r="AH29" s="818"/>
      <c r="AI29" s="818"/>
      <c r="AJ29" s="818"/>
      <c r="AK29" s="816" t="s">
        <v>105</v>
      </c>
      <c r="AL29" s="816" t="s">
        <v>105</v>
      </c>
      <c r="AM29" s="816"/>
      <c r="AN29" s="819" t="s">
        <v>105</v>
      </c>
      <c r="AO29" s="1167" t="str">
        <f>IF(Table24_EVSE[[#This Row],[Type of Charger]] &lt;&gt; "", "Yes", "")</f>
        <v/>
      </c>
      <c r="AP29" s="853"/>
      <c r="AQ29" s="854"/>
      <c r="AR29" s="855"/>
      <c r="AS29" s="560">
        <f t="shared" si="1"/>
        <v>0</v>
      </c>
      <c r="AT29" s="859"/>
      <c r="AU29" s="860"/>
      <c r="AV29" s="861"/>
      <c r="AW29" s="862"/>
      <c r="AX29" s="862"/>
      <c r="AY29" s="862"/>
      <c r="AZ29" s="862"/>
      <c r="BA29" s="862"/>
      <c r="BB29" s="862"/>
      <c r="BC29" s="862"/>
      <c r="BD29" s="862"/>
      <c r="BE29" s="862"/>
      <c r="BF29" s="862"/>
      <c r="BG29" s="862"/>
      <c r="BH29" s="862"/>
      <c r="BI29" s="862"/>
      <c r="BJ29" s="862"/>
      <c r="BK29" s="862"/>
      <c r="BL29" s="862"/>
      <c r="BM29" s="862"/>
      <c r="BN29" s="862"/>
      <c r="BO29" s="862"/>
      <c r="BP29" s="862"/>
      <c r="BQ29" s="862"/>
      <c r="BR29" s="862"/>
      <c r="BS29" s="862"/>
      <c r="BT29" s="862"/>
      <c r="BU29" s="862"/>
      <c r="BV29" s="862"/>
      <c r="BW29" s="862"/>
      <c r="BX29" s="862"/>
      <c r="BY29" s="862"/>
      <c r="BZ29" s="862"/>
      <c r="CA29" s="862"/>
      <c r="CB29" s="862"/>
      <c r="CC29" s="862"/>
      <c r="CD29" s="862"/>
      <c r="CE29" s="862"/>
      <c r="CF29" s="862"/>
      <c r="CG29" s="862"/>
      <c r="CH29" s="862"/>
      <c r="CI29" s="862"/>
      <c r="CJ29" s="862"/>
      <c r="CK29" s="862"/>
      <c r="CL29" s="862"/>
      <c r="CM29" s="862"/>
      <c r="CN29" s="862"/>
      <c r="CO29" s="862"/>
      <c r="CP29" s="862"/>
      <c r="CQ29" s="862"/>
      <c r="CR29" s="862"/>
      <c r="CS29" s="862"/>
      <c r="CT29" s="862"/>
      <c r="CU29" s="862"/>
      <c r="CV29" s="862"/>
      <c r="CW29" s="862"/>
      <c r="CX29" s="862"/>
      <c r="CY29" s="862"/>
      <c r="CZ29" s="862"/>
      <c r="DA29" s="862"/>
      <c r="DB29" s="862"/>
      <c r="DC29" s="862"/>
      <c r="DD29" s="862"/>
      <c r="DE29" s="862"/>
      <c r="DF29" s="862"/>
      <c r="DG29" s="862"/>
      <c r="DH29" s="862"/>
      <c r="DI29" s="862"/>
      <c r="DJ29" s="862"/>
      <c r="DK29" s="862"/>
      <c r="DL29" s="862"/>
      <c r="DM29" s="862"/>
      <c r="DN29" s="862"/>
      <c r="DO29" s="862"/>
      <c r="DP29" s="862"/>
      <c r="DQ29" s="862"/>
      <c r="DR29" s="862"/>
      <c r="DS29" s="862"/>
      <c r="DT29" s="862"/>
      <c r="DU29" s="862"/>
      <c r="DV29" s="862"/>
      <c r="DW29" s="862"/>
      <c r="DX29" s="862"/>
      <c r="DY29" s="862"/>
      <c r="DZ29" s="862"/>
      <c r="EA29" s="862"/>
      <c r="EB29" s="862"/>
      <c r="EC29" s="862"/>
      <c r="ED29" s="862"/>
      <c r="EE29" s="862"/>
      <c r="EF29" s="862"/>
      <c r="EG29" s="862"/>
      <c r="EH29" s="862"/>
      <c r="EI29" s="862"/>
      <c r="EJ29" s="862"/>
      <c r="EK29" s="862"/>
      <c r="EL29" s="862"/>
      <c r="EM29" s="862"/>
      <c r="EN29" s="862"/>
      <c r="EO29" s="862"/>
      <c r="EP29" s="862"/>
      <c r="EQ29" s="862"/>
      <c r="ER29" s="862"/>
      <c r="ES29" s="862"/>
      <c r="ET29" s="862"/>
      <c r="EU29" s="862"/>
      <c r="EV29" s="862"/>
      <c r="EW29" s="862"/>
      <c r="EX29" s="862"/>
      <c r="EY29" s="862"/>
      <c r="EZ29" s="862"/>
      <c r="FA29" s="862"/>
      <c r="FB29" s="862"/>
      <c r="FC29" s="862"/>
      <c r="FD29" s="862"/>
      <c r="FE29" s="862"/>
      <c r="FF29" s="862"/>
      <c r="FG29" s="862"/>
      <c r="FH29" s="862"/>
      <c r="FI29" s="862"/>
      <c r="FJ29" s="862"/>
      <c r="FK29" s="862"/>
      <c r="FL29" s="862"/>
      <c r="FM29" s="862"/>
      <c r="FN29" s="862"/>
      <c r="FO29" s="862"/>
      <c r="FP29" s="862"/>
      <c r="FQ29" s="862"/>
      <c r="FR29" s="862"/>
      <c r="FS29" s="862"/>
      <c r="FT29" s="862"/>
      <c r="FU29" s="862"/>
      <c r="FV29" s="862"/>
      <c r="FW29" s="862"/>
      <c r="FX29" s="862"/>
      <c r="FY29" s="862"/>
      <c r="FZ29" s="862"/>
      <c r="GA29" s="862"/>
      <c r="GB29" s="862"/>
      <c r="GC29" s="862"/>
      <c r="GD29" s="862"/>
      <c r="GE29" s="862"/>
      <c r="GF29" s="862"/>
      <c r="GG29" s="862"/>
      <c r="GH29" s="862"/>
      <c r="GI29" s="862"/>
      <c r="GJ29" s="862"/>
      <c r="GK29" s="862"/>
      <c r="GL29" s="862"/>
      <c r="GM29" s="862"/>
      <c r="GN29" s="862"/>
      <c r="GO29" s="862"/>
      <c r="GP29" s="862"/>
      <c r="GQ29" s="862"/>
      <c r="GR29" s="862"/>
      <c r="GS29" s="862"/>
      <c r="GT29" s="862"/>
      <c r="GU29" s="862"/>
      <c r="GV29" s="862"/>
      <c r="GW29" s="862"/>
      <c r="GX29" s="862"/>
      <c r="GY29" s="862"/>
      <c r="GZ29" s="862"/>
      <c r="HA29" s="862"/>
      <c r="HB29" s="862"/>
      <c r="HC29" s="862"/>
      <c r="HD29" s="862"/>
      <c r="HE29" s="862"/>
      <c r="HF29" s="862"/>
      <c r="HG29" s="862"/>
      <c r="HH29" s="862"/>
      <c r="HI29" s="862"/>
      <c r="HJ29" s="862"/>
      <c r="HK29" s="862"/>
      <c r="HL29" s="862"/>
      <c r="HM29" s="862"/>
      <c r="HN29" s="862"/>
      <c r="HO29" s="862"/>
      <c r="HP29" s="862"/>
      <c r="HQ29" s="862"/>
      <c r="HR29" s="862"/>
      <c r="HS29" s="862"/>
      <c r="HT29" s="862"/>
      <c r="HU29" s="862"/>
      <c r="HV29" s="862"/>
      <c r="HW29" s="862"/>
      <c r="HX29" s="862"/>
      <c r="HY29" s="862"/>
      <c r="HZ29" s="862"/>
      <c r="IA29" s="862"/>
      <c r="IB29" s="862"/>
      <c r="IC29" s="862"/>
      <c r="ID29" s="862"/>
      <c r="IE29" s="862"/>
      <c r="IF29" s="862"/>
      <c r="IG29" s="862"/>
      <c r="IH29" s="862"/>
      <c r="II29" s="862"/>
      <c r="IJ29" s="862"/>
      <c r="IK29" s="862"/>
      <c r="IL29" s="862"/>
      <c r="IM29" s="862"/>
      <c r="IN29" s="862"/>
      <c r="IO29" s="862"/>
      <c r="IP29" s="862"/>
      <c r="IQ29" s="862"/>
      <c r="IR29" s="862"/>
      <c r="IS29" s="862"/>
      <c r="IT29" s="862"/>
      <c r="IU29" s="862"/>
      <c r="IV29" s="862"/>
      <c r="IW29" s="862"/>
      <c r="IX29" s="862"/>
      <c r="IY29" s="862"/>
      <c r="IZ29" s="862"/>
      <c r="JA29" s="862"/>
      <c r="JB29" s="862"/>
      <c r="JC29" s="862"/>
      <c r="JD29" s="862"/>
      <c r="JE29" s="862"/>
      <c r="JF29" s="862"/>
      <c r="JG29" s="862"/>
      <c r="JH29" s="862"/>
      <c r="JI29" s="862"/>
      <c r="JJ29" s="862"/>
      <c r="JK29" s="862"/>
      <c r="JL29" s="862"/>
      <c r="JM29" s="862"/>
      <c r="JN29" s="862"/>
      <c r="JO29" s="862"/>
      <c r="JP29" s="862"/>
      <c r="JQ29" s="862"/>
      <c r="JR29" s="862"/>
      <c r="JS29" s="862"/>
      <c r="JT29" s="862"/>
      <c r="JU29" s="862"/>
      <c r="JV29" s="862"/>
      <c r="JW29" s="862"/>
      <c r="JX29" s="862"/>
      <c r="JY29" s="862"/>
      <c r="JZ29" s="862"/>
      <c r="KA29" s="862"/>
      <c r="KB29" s="862"/>
      <c r="KC29" s="862"/>
      <c r="KD29" s="862"/>
      <c r="KE29" s="862"/>
      <c r="KF29" s="862"/>
      <c r="KG29" s="862"/>
      <c r="KH29" s="862"/>
      <c r="KI29" s="862"/>
      <c r="KJ29" s="862"/>
      <c r="KK29" s="863"/>
    </row>
    <row r="30" spans="1:297" ht="39" customHeight="1" x14ac:dyDescent="0.35">
      <c r="A30" s="811" t="s">
        <v>1749</v>
      </c>
      <c r="B30" s="815"/>
      <c r="C30" s="816"/>
      <c r="D30" s="816" t="s">
        <v>105</v>
      </c>
      <c r="E30" s="816" t="s">
        <v>105</v>
      </c>
      <c r="F30" s="816" t="s">
        <v>105</v>
      </c>
      <c r="G30" s="816" t="s">
        <v>105</v>
      </c>
      <c r="H30" s="816" t="s">
        <v>105</v>
      </c>
      <c r="I30" s="816" t="s">
        <v>105</v>
      </c>
      <c r="J30" s="816" t="s">
        <v>105</v>
      </c>
      <c r="K30" s="816"/>
      <c r="L30" s="818"/>
      <c r="M30" s="818"/>
      <c r="N30" s="818"/>
      <c r="O30" s="818"/>
      <c r="P30" s="87">
        <f t="shared" si="0"/>
        <v>0</v>
      </c>
      <c r="Q30" s="836"/>
      <c r="R30" s="836"/>
      <c r="S30" s="843"/>
      <c r="T30" s="820" t="s">
        <v>105</v>
      </c>
      <c r="U30" s="816" t="s">
        <v>105</v>
      </c>
      <c r="V30" s="816" t="s">
        <v>105</v>
      </c>
      <c r="W30" s="838"/>
      <c r="X30" s="839" t="s">
        <v>105</v>
      </c>
      <c r="Y30" s="840" t="s">
        <v>105</v>
      </c>
      <c r="Z30" s="816"/>
      <c r="AA30" s="813" t="s">
        <v>105</v>
      </c>
      <c r="AB30" s="816" t="s">
        <v>105</v>
      </c>
      <c r="AC30" s="841" t="s">
        <v>105</v>
      </c>
      <c r="AD30" s="840"/>
      <c r="AE30" s="816"/>
      <c r="AF30" s="819"/>
      <c r="AG30" s="842"/>
      <c r="AH30" s="818"/>
      <c r="AI30" s="818"/>
      <c r="AJ30" s="818"/>
      <c r="AK30" s="816" t="s">
        <v>105</v>
      </c>
      <c r="AL30" s="816" t="s">
        <v>105</v>
      </c>
      <c r="AM30" s="816"/>
      <c r="AN30" s="819" t="s">
        <v>105</v>
      </c>
      <c r="AO30" s="1167" t="str">
        <f>IF(Table24_EVSE[[#This Row],[Type of Charger]] &lt;&gt; "", "Yes", "")</f>
        <v/>
      </c>
      <c r="AP30" s="853"/>
      <c r="AQ30" s="854"/>
      <c r="AR30" s="855"/>
      <c r="AS30" s="560">
        <f t="shared" si="1"/>
        <v>0</v>
      </c>
      <c r="AT30" s="859"/>
      <c r="AU30" s="860"/>
      <c r="AV30" s="861"/>
      <c r="AW30" s="862"/>
      <c r="AX30" s="862"/>
      <c r="AY30" s="862"/>
      <c r="AZ30" s="862"/>
      <c r="BA30" s="862"/>
      <c r="BB30" s="862"/>
      <c r="BC30" s="862"/>
      <c r="BD30" s="862"/>
      <c r="BE30" s="862"/>
      <c r="BF30" s="862"/>
      <c r="BG30" s="862"/>
      <c r="BH30" s="862"/>
      <c r="BI30" s="862"/>
      <c r="BJ30" s="862"/>
      <c r="BK30" s="862"/>
      <c r="BL30" s="862"/>
      <c r="BM30" s="862"/>
      <c r="BN30" s="862"/>
      <c r="BO30" s="862"/>
      <c r="BP30" s="862"/>
      <c r="BQ30" s="862"/>
      <c r="BR30" s="862"/>
      <c r="BS30" s="862"/>
      <c r="BT30" s="862"/>
      <c r="BU30" s="862"/>
      <c r="BV30" s="862"/>
      <c r="BW30" s="862"/>
      <c r="BX30" s="862"/>
      <c r="BY30" s="862"/>
      <c r="BZ30" s="862"/>
      <c r="CA30" s="862"/>
      <c r="CB30" s="862"/>
      <c r="CC30" s="862"/>
      <c r="CD30" s="862"/>
      <c r="CE30" s="862"/>
      <c r="CF30" s="862"/>
      <c r="CG30" s="862"/>
      <c r="CH30" s="862"/>
      <c r="CI30" s="862"/>
      <c r="CJ30" s="862"/>
      <c r="CK30" s="862"/>
      <c r="CL30" s="862"/>
      <c r="CM30" s="862"/>
      <c r="CN30" s="862"/>
      <c r="CO30" s="862"/>
      <c r="CP30" s="862"/>
      <c r="CQ30" s="862"/>
      <c r="CR30" s="862"/>
      <c r="CS30" s="862"/>
      <c r="CT30" s="862"/>
      <c r="CU30" s="862"/>
      <c r="CV30" s="862"/>
      <c r="CW30" s="862"/>
      <c r="CX30" s="862"/>
      <c r="CY30" s="862"/>
      <c r="CZ30" s="862"/>
      <c r="DA30" s="862"/>
      <c r="DB30" s="862"/>
      <c r="DC30" s="862"/>
      <c r="DD30" s="862"/>
      <c r="DE30" s="862"/>
      <c r="DF30" s="862"/>
      <c r="DG30" s="862"/>
      <c r="DH30" s="862"/>
      <c r="DI30" s="862"/>
      <c r="DJ30" s="862"/>
      <c r="DK30" s="862"/>
      <c r="DL30" s="862"/>
      <c r="DM30" s="862"/>
      <c r="DN30" s="862"/>
      <c r="DO30" s="862"/>
      <c r="DP30" s="862"/>
      <c r="DQ30" s="862"/>
      <c r="DR30" s="862"/>
      <c r="DS30" s="862"/>
      <c r="DT30" s="862"/>
      <c r="DU30" s="862"/>
      <c r="DV30" s="862"/>
      <c r="DW30" s="862"/>
      <c r="DX30" s="862"/>
      <c r="DY30" s="862"/>
      <c r="DZ30" s="862"/>
      <c r="EA30" s="862"/>
      <c r="EB30" s="862"/>
      <c r="EC30" s="862"/>
      <c r="ED30" s="862"/>
      <c r="EE30" s="862"/>
      <c r="EF30" s="862"/>
      <c r="EG30" s="862"/>
      <c r="EH30" s="862"/>
      <c r="EI30" s="862"/>
      <c r="EJ30" s="862"/>
      <c r="EK30" s="862"/>
      <c r="EL30" s="862"/>
      <c r="EM30" s="862"/>
      <c r="EN30" s="862"/>
      <c r="EO30" s="862"/>
      <c r="EP30" s="862"/>
      <c r="EQ30" s="862"/>
      <c r="ER30" s="862"/>
      <c r="ES30" s="862"/>
      <c r="ET30" s="862"/>
      <c r="EU30" s="862"/>
      <c r="EV30" s="862"/>
      <c r="EW30" s="862"/>
      <c r="EX30" s="862"/>
      <c r="EY30" s="862"/>
      <c r="EZ30" s="862"/>
      <c r="FA30" s="862"/>
      <c r="FB30" s="862"/>
      <c r="FC30" s="862"/>
      <c r="FD30" s="862"/>
      <c r="FE30" s="862"/>
      <c r="FF30" s="862"/>
      <c r="FG30" s="862"/>
      <c r="FH30" s="862"/>
      <c r="FI30" s="862"/>
      <c r="FJ30" s="862"/>
      <c r="FK30" s="862"/>
      <c r="FL30" s="862"/>
      <c r="FM30" s="862"/>
      <c r="FN30" s="862"/>
      <c r="FO30" s="862"/>
      <c r="FP30" s="862"/>
      <c r="FQ30" s="862"/>
      <c r="FR30" s="862"/>
      <c r="FS30" s="862"/>
      <c r="FT30" s="862"/>
      <c r="FU30" s="862"/>
      <c r="FV30" s="862"/>
      <c r="FW30" s="862"/>
      <c r="FX30" s="862"/>
      <c r="FY30" s="862"/>
      <c r="FZ30" s="862"/>
      <c r="GA30" s="862"/>
      <c r="GB30" s="862"/>
      <c r="GC30" s="862"/>
      <c r="GD30" s="862"/>
      <c r="GE30" s="862"/>
      <c r="GF30" s="862"/>
      <c r="GG30" s="862"/>
      <c r="GH30" s="862"/>
      <c r="GI30" s="862"/>
      <c r="GJ30" s="862"/>
      <c r="GK30" s="862"/>
      <c r="GL30" s="862"/>
      <c r="GM30" s="862"/>
      <c r="GN30" s="862"/>
      <c r="GO30" s="862"/>
      <c r="GP30" s="862"/>
      <c r="GQ30" s="862"/>
      <c r="GR30" s="862"/>
      <c r="GS30" s="862"/>
      <c r="GT30" s="862"/>
      <c r="GU30" s="862"/>
      <c r="GV30" s="862"/>
      <c r="GW30" s="862"/>
      <c r="GX30" s="862"/>
      <c r="GY30" s="862"/>
      <c r="GZ30" s="862"/>
      <c r="HA30" s="862"/>
      <c r="HB30" s="862"/>
      <c r="HC30" s="862"/>
      <c r="HD30" s="862"/>
      <c r="HE30" s="862"/>
      <c r="HF30" s="862"/>
      <c r="HG30" s="862"/>
      <c r="HH30" s="862"/>
      <c r="HI30" s="862"/>
      <c r="HJ30" s="862"/>
      <c r="HK30" s="862"/>
      <c r="HL30" s="862"/>
      <c r="HM30" s="862"/>
      <c r="HN30" s="862"/>
      <c r="HO30" s="862"/>
      <c r="HP30" s="862"/>
      <c r="HQ30" s="862"/>
      <c r="HR30" s="862"/>
      <c r="HS30" s="862"/>
      <c r="HT30" s="862"/>
      <c r="HU30" s="862"/>
      <c r="HV30" s="862"/>
      <c r="HW30" s="862"/>
      <c r="HX30" s="862"/>
      <c r="HY30" s="862"/>
      <c r="HZ30" s="862"/>
      <c r="IA30" s="862"/>
      <c r="IB30" s="862"/>
      <c r="IC30" s="862"/>
      <c r="ID30" s="862"/>
      <c r="IE30" s="862"/>
      <c r="IF30" s="862"/>
      <c r="IG30" s="862"/>
      <c r="IH30" s="862"/>
      <c r="II30" s="862"/>
      <c r="IJ30" s="862"/>
      <c r="IK30" s="862"/>
      <c r="IL30" s="862"/>
      <c r="IM30" s="862"/>
      <c r="IN30" s="862"/>
      <c r="IO30" s="862"/>
      <c r="IP30" s="862"/>
      <c r="IQ30" s="862"/>
      <c r="IR30" s="862"/>
      <c r="IS30" s="862"/>
      <c r="IT30" s="862"/>
      <c r="IU30" s="862"/>
      <c r="IV30" s="862"/>
      <c r="IW30" s="862"/>
      <c r="IX30" s="862"/>
      <c r="IY30" s="862"/>
      <c r="IZ30" s="862"/>
      <c r="JA30" s="862"/>
      <c r="JB30" s="862"/>
      <c r="JC30" s="862"/>
      <c r="JD30" s="862"/>
      <c r="JE30" s="862"/>
      <c r="JF30" s="862"/>
      <c r="JG30" s="862"/>
      <c r="JH30" s="862"/>
      <c r="JI30" s="862"/>
      <c r="JJ30" s="862"/>
      <c r="JK30" s="862"/>
      <c r="JL30" s="862"/>
      <c r="JM30" s="862"/>
      <c r="JN30" s="862"/>
      <c r="JO30" s="862"/>
      <c r="JP30" s="862"/>
      <c r="JQ30" s="862"/>
      <c r="JR30" s="862"/>
      <c r="JS30" s="862"/>
      <c r="JT30" s="862"/>
      <c r="JU30" s="862"/>
      <c r="JV30" s="862"/>
      <c r="JW30" s="862"/>
      <c r="JX30" s="862"/>
      <c r="JY30" s="862"/>
      <c r="JZ30" s="862"/>
      <c r="KA30" s="862"/>
      <c r="KB30" s="862"/>
      <c r="KC30" s="862"/>
      <c r="KD30" s="862"/>
      <c r="KE30" s="862"/>
      <c r="KF30" s="862"/>
      <c r="KG30" s="862"/>
      <c r="KH30" s="862"/>
      <c r="KI30" s="862"/>
      <c r="KJ30" s="862"/>
      <c r="KK30" s="863"/>
    </row>
    <row r="31" spans="1:297" ht="39" customHeight="1" x14ac:dyDescent="0.35">
      <c r="A31" s="811" t="s">
        <v>1750</v>
      </c>
      <c r="B31" s="815"/>
      <c r="C31" s="816"/>
      <c r="D31" s="816" t="s">
        <v>105</v>
      </c>
      <c r="E31" s="816" t="s">
        <v>105</v>
      </c>
      <c r="F31" s="816" t="s">
        <v>105</v>
      </c>
      <c r="G31" s="816" t="s">
        <v>105</v>
      </c>
      <c r="H31" s="816" t="s">
        <v>105</v>
      </c>
      <c r="I31" s="816" t="s">
        <v>105</v>
      </c>
      <c r="J31" s="816" t="s">
        <v>105</v>
      </c>
      <c r="K31" s="816"/>
      <c r="L31" s="818"/>
      <c r="M31" s="818"/>
      <c r="N31" s="818"/>
      <c r="O31" s="818"/>
      <c r="P31" s="87">
        <f t="shared" si="0"/>
        <v>0</v>
      </c>
      <c r="Q31" s="836"/>
      <c r="R31" s="836"/>
      <c r="S31" s="843"/>
      <c r="T31" s="820" t="s">
        <v>105</v>
      </c>
      <c r="U31" s="816" t="s">
        <v>105</v>
      </c>
      <c r="V31" s="816" t="s">
        <v>105</v>
      </c>
      <c r="W31" s="838"/>
      <c r="X31" s="839" t="s">
        <v>105</v>
      </c>
      <c r="Y31" s="840" t="s">
        <v>105</v>
      </c>
      <c r="Z31" s="816"/>
      <c r="AA31" s="813" t="s">
        <v>105</v>
      </c>
      <c r="AB31" s="816" t="s">
        <v>105</v>
      </c>
      <c r="AC31" s="841" t="s">
        <v>105</v>
      </c>
      <c r="AD31" s="840"/>
      <c r="AE31" s="816"/>
      <c r="AF31" s="819"/>
      <c r="AG31" s="842"/>
      <c r="AH31" s="818"/>
      <c r="AI31" s="818"/>
      <c r="AJ31" s="818"/>
      <c r="AK31" s="816" t="s">
        <v>105</v>
      </c>
      <c r="AL31" s="816" t="s">
        <v>105</v>
      </c>
      <c r="AM31" s="816"/>
      <c r="AN31" s="819" t="s">
        <v>105</v>
      </c>
      <c r="AO31" s="1167" t="str">
        <f>IF(Table24_EVSE[[#This Row],[Type of Charger]] &lt;&gt; "", "Yes", "")</f>
        <v/>
      </c>
      <c r="AP31" s="853"/>
      <c r="AQ31" s="854"/>
      <c r="AR31" s="855"/>
      <c r="AS31" s="560">
        <f t="shared" si="1"/>
        <v>0</v>
      </c>
      <c r="AT31" s="859"/>
      <c r="AU31" s="860"/>
      <c r="AV31" s="861"/>
      <c r="AW31" s="862"/>
      <c r="AX31" s="862"/>
      <c r="AY31" s="862"/>
      <c r="AZ31" s="862"/>
      <c r="BA31" s="862"/>
      <c r="BB31" s="862"/>
      <c r="BC31" s="862"/>
      <c r="BD31" s="862"/>
      <c r="BE31" s="862"/>
      <c r="BF31" s="862"/>
      <c r="BG31" s="862"/>
      <c r="BH31" s="862"/>
      <c r="BI31" s="862"/>
      <c r="BJ31" s="862"/>
      <c r="BK31" s="862"/>
      <c r="BL31" s="862"/>
      <c r="BM31" s="862"/>
      <c r="BN31" s="862"/>
      <c r="BO31" s="862"/>
      <c r="BP31" s="862"/>
      <c r="BQ31" s="862"/>
      <c r="BR31" s="862"/>
      <c r="BS31" s="862"/>
      <c r="BT31" s="862"/>
      <c r="BU31" s="862"/>
      <c r="BV31" s="862"/>
      <c r="BW31" s="862"/>
      <c r="BX31" s="862"/>
      <c r="BY31" s="862"/>
      <c r="BZ31" s="862"/>
      <c r="CA31" s="862"/>
      <c r="CB31" s="862"/>
      <c r="CC31" s="862"/>
      <c r="CD31" s="862"/>
      <c r="CE31" s="862"/>
      <c r="CF31" s="862"/>
      <c r="CG31" s="862"/>
      <c r="CH31" s="862"/>
      <c r="CI31" s="862"/>
      <c r="CJ31" s="862"/>
      <c r="CK31" s="862"/>
      <c r="CL31" s="862"/>
      <c r="CM31" s="862"/>
      <c r="CN31" s="862"/>
      <c r="CO31" s="862"/>
      <c r="CP31" s="862"/>
      <c r="CQ31" s="862"/>
      <c r="CR31" s="862"/>
      <c r="CS31" s="862"/>
      <c r="CT31" s="862"/>
      <c r="CU31" s="862"/>
      <c r="CV31" s="862"/>
      <c r="CW31" s="862"/>
      <c r="CX31" s="862"/>
      <c r="CY31" s="862"/>
      <c r="CZ31" s="862"/>
      <c r="DA31" s="862"/>
      <c r="DB31" s="862"/>
      <c r="DC31" s="862"/>
      <c r="DD31" s="862"/>
      <c r="DE31" s="862"/>
      <c r="DF31" s="862"/>
      <c r="DG31" s="862"/>
      <c r="DH31" s="862"/>
      <c r="DI31" s="862"/>
      <c r="DJ31" s="862"/>
      <c r="DK31" s="862"/>
      <c r="DL31" s="862"/>
      <c r="DM31" s="862"/>
      <c r="DN31" s="862"/>
      <c r="DO31" s="862"/>
      <c r="DP31" s="862"/>
      <c r="DQ31" s="862"/>
      <c r="DR31" s="862"/>
      <c r="DS31" s="862"/>
      <c r="DT31" s="862"/>
      <c r="DU31" s="862"/>
      <c r="DV31" s="862"/>
      <c r="DW31" s="862"/>
      <c r="DX31" s="862"/>
      <c r="DY31" s="862"/>
      <c r="DZ31" s="862"/>
      <c r="EA31" s="862"/>
      <c r="EB31" s="862"/>
      <c r="EC31" s="862"/>
      <c r="ED31" s="862"/>
      <c r="EE31" s="862"/>
      <c r="EF31" s="862"/>
      <c r="EG31" s="862"/>
      <c r="EH31" s="862"/>
      <c r="EI31" s="862"/>
      <c r="EJ31" s="862"/>
      <c r="EK31" s="862"/>
      <c r="EL31" s="862"/>
      <c r="EM31" s="862"/>
      <c r="EN31" s="862"/>
      <c r="EO31" s="862"/>
      <c r="EP31" s="862"/>
      <c r="EQ31" s="862"/>
      <c r="ER31" s="862"/>
      <c r="ES31" s="862"/>
      <c r="ET31" s="862"/>
      <c r="EU31" s="862"/>
      <c r="EV31" s="862"/>
      <c r="EW31" s="862"/>
      <c r="EX31" s="862"/>
      <c r="EY31" s="862"/>
      <c r="EZ31" s="862"/>
      <c r="FA31" s="862"/>
      <c r="FB31" s="862"/>
      <c r="FC31" s="862"/>
      <c r="FD31" s="862"/>
      <c r="FE31" s="862"/>
      <c r="FF31" s="862"/>
      <c r="FG31" s="862"/>
      <c r="FH31" s="862"/>
      <c r="FI31" s="862"/>
      <c r="FJ31" s="862"/>
      <c r="FK31" s="862"/>
      <c r="FL31" s="862"/>
      <c r="FM31" s="862"/>
      <c r="FN31" s="862"/>
      <c r="FO31" s="862"/>
      <c r="FP31" s="862"/>
      <c r="FQ31" s="862"/>
      <c r="FR31" s="862"/>
      <c r="FS31" s="862"/>
      <c r="FT31" s="862"/>
      <c r="FU31" s="862"/>
      <c r="FV31" s="862"/>
      <c r="FW31" s="862"/>
      <c r="FX31" s="862"/>
      <c r="FY31" s="862"/>
      <c r="FZ31" s="862"/>
      <c r="GA31" s="862"/>
      <c r="GB31" s="862"/>
      <c r="GC31" s="862"/>
      <c r="GD31" s="862"/>
      <c r="GE31" s="862"/>
      <c r="GF31" s="862"/>
      <c r="GG31" s="862"/>
      <c r="GH31" s="862"/>
      <c r="GI31" s="862"/>
      <c r="GJ31" s="862"/>
      <c r="GK31" s="862"/>
      <c r="GL31" s="862"/>
      <c r="GM31" s="862"/>
      <c r="GN31" s="862"/>
      <c r="GO31" s="862"/>
      <c r="GP31" s="862"/>
      <c r="GQ31" s="862"/>
      <c r="GR31" s="862"/>
      <c r="GS31" s="862"/>
      <c r="GT31" s="862"/>
      <c r="GU31" s="862"/>
      <c r="GV31" s="862"/>
      <c r="GW31" s="862"/>
      <c r="GX31" s="862"/>
      <c r="GY31" s="862"/>
      <c r="GZ31" s="862"/>
      <c r="HA31" s="862"/>
      <c r="HB31" s="862"/>
      <c r="HC31" s="862"/>
      <c r="HD31" s="862"/>
      <c r="HE31" s="862"/>
      <c r="HF31" s="862"/>
      <c r="HG31" s="862"/>
      <c r="HH31" s="862"/>
      <c r="HI31" s="862"/>
      <c r="HJ31" s="862"/>
      <c r="HK31" s="862"/>
      <c r="HL31" s="862"/>
      <c r="HM31" s="862"/>
      <c r="HN31" s="862"/>
      <c r="HO31" s="862"/>
      <c r="HP31" s="862"/>
      <c r="HQ31" s="862"/>
      <c r="HR31" s="862"/>
      <c r="HS31" s="862"/>
      <c r="HT31" s="862"/>
      <c r="HU31" s="862"/>
      <c r="HV31" s="862"/>
      <c r="HW31" s="862"/>
      <c r="HX31" s="862"/>
      <c r="HY31" s="862"/>
      <c r="HZ31" s="862"/>
      <c r="IA31" s="862"/>
      <c r="IB31" s="862"/>
      <c r="IC31" s="862"/>
      <c r="ID31" s="862"/>
      <c r="IE31" s="862"/>
      <c r="IF31" s="862"/>
      <c r="IG31" s="862"/>
      <c r="IH31" s="862"/>
      <c r="II31" s="862"/>
      <c r="IJ31" s="862"/>
      <c r="IK31" s="862"/>
      <c r="IL31" s="862"/>
      <c r="IM31" s="862"/>
      <c r="IN31" s="862"/>
      <c r="IO31" s="862"/>
      <c r="IP31" s="862"/>
      <c r="IQ31" s="862"/>
      <c r="IR31" s="862"/>
      <c r="IS31" s="862"/>
      <c r="IT31" s="862"/>
      <c r="IU31" s="862"/>
      <c r="IV31" s="862"/>
      <c r="IW31" s="862"/>
      <c r="IX31" s="862"/>
      <c r="IY31" s="862"/>
      <c r="IZ31" s="862"/>
      <c r="JA31" s="862"/>
      <c r="JB31" s="862"/>
      <c r="JC31" s="862"/>
      <c r="JD31" s="862"/>
      <c r="JE31" s="862"/>
      <c r="JF31" s="862"/>
      <c r="JG31" s="862"/>
      <c r="JH31" s="862"/>
      <c r="JI31" s="862"/>
      <c r="JJ31" s="862"/>
      <c r="JK31" s="862"/>
      <c r="JL31" s="862"/>
      <c r="JM31" s="862"/>
      <c r="JN31" s="862"/>
      <c r="JO31" s="862"/>
      <c r="JP31" s="862"/>
      <c r="JQ31" s="862"/>
      <c r="JR31" s="862"/>
      <c r="JS31" s="862"/>
      <c r="JT31" s="862"/>
      <c r="JU31" s="862"/>
      <c r="JV31" s="862"/>
      <c r="JW31" s="862"/>
      <c r="JX31" s="862"/>
      <c r="JY31" s="862"/>
      <c r="JZ31" s="862"/>
      <c r="KA31" s="862"/>
      <c r="KB31" s="862"/>
      <c r="KC31" s="862"/>
      <c r="KD31" s="862"/>
      <c r="KE31" s="862"/>
      <c r="KF31" s="862"/>
      <c r="KG31" s="862"/>
      <c r="KH31" s="862"/>
      <c r="KI31" s="862"/>
      <c r="KJ31" s="862"/>
      <c r="KK31" s="863"/>
    </row>
    <row r="32" spans="1:297" ht="39" customHeight="1" x14ac:dyDescent="0.35">
      <c r="A32" s="811" t="s">
        <v>1751</v>
      </c>
      <c r="B32" s="815"/>
      <c r="C32" s="816"/>
      <c r="D32" s="816" t="s">
        <v>105</v>
      </c>
      <c r="E32" s="816" t="s">
        <v>105</v>
      </c>
      <c r="F32" s="816" t="s">
        <v>105</v>
      </c>
      <c r="G32" s="816" t="s">
        <v>105</v>
      </c>
      <c r="H32" s="816" t="s">
        <v>105</v>
      </c>
      <c r="I32" s="816" t="s">
        <v>105</v>
      </c>
      <c r="J32" s="816" t="s">
        <v>105</v>
      </c>
      <c r="K32" s="816"/>
      <c r="L32" s="818"/>
      <c r="M32" s="818"/>
      <c r="N32" s="818"/>
      <c r="O32" s="818"/>
      <c r="P32" s="87">
        <f t="shared" si="0"/>
        <v>0</v>
      </c>
      <c r="Q32" s="836"/>
      <c r="R32" s="836"/>
      <c r="S32" s="843"/>
      <c r="T32" s="820" t="s">
        <v>105</v>
      </c>
      <c r="U32" s="816" t="s">
        <v>105</v>
      </c>
      <c r="V32" s="816" t="s">
        <v>105</v>
      </c>
      <c r="W32" s="838"/>
      <c r="X32" s="839" t="s">
        <v>105</v>
      </c>
      <c r="Y32" s="840" t="s">
        <v>105</v>
      </c>
      <c r="Z32" s="816"/>
      <c r="AA32" s="813" t="s">
        <v>105</v>
      </c>
      <c r="AB32" s="816" t="s">
        <v>105</v>
      </c>
      <c r="AC32" s="841" t="s">
        <v>105</v>
      </c>
      <c r="AD32" s="840"/>
      <c r="AE32" s="816"/>
      <c r="AF32" s="819"/>
      <c r="AG32" s="842"/>
      <c r="AH32" s="818"/>
      <c r="AI32" s="818"/>
      <c r="AJ32" s="818"/>
      <c r="AK32" s="816" t="s">
        <v>105</v>
      </c>
      <c r="AL32" s="816" t="s">
        <v>105</v>
      </c>
      <c r="AM32" s="816"/>
      <c r="AN32" s="819" t="s">
        <v>105</v>
      </c>
      <c r="AO32" s="1167" t="str">
        <f>IF(Table24_EVSE[[#This Row],[Type of Charger]] &lt;&gt; "", "Yes", "")</f>
        <v/>
      </c>
      <c r="AP32" s="853"/>
      <c r="AQ32" s="854"/>
      <c r="AR32" s="855"/>
      <c r="AS32" s="560">
        <f t="shared" si="1"/>
        <v>0</v>
      </c>
      <c r="AT32" s="859"/>
      <c r="AU32" s="860"/>
      <c r="AV32" s="861"/>
      <c r="AW32" s="862"/>
      <c r="AX32" s="862"/>
      <c r="AY32" s="862"/>
      <c r="AZ32" s="862"/>
      <c r="BA32" s="862"/>
      <c r="BB32" s="862"/>
      <c r="BC32" s="862"/>
      <c r="BD32" s="862"/>
      <c r="BE32" s="862"/>
      <c r="BF32" s="862"/>
      <c r="BG32" s="862"/>
      <c r="BH32" s="862"/>
      <c r="BI32" s="862"/>
      <c r="BJ32" s="862"/>
      <c r="BK32" s="862"/>
      <c r="BL32" s="862"/>
      <c r="BM32" s="862"/>
      <c r="BN32" s="862"/>
      <c r="BO32" s="862"/>
      <c r="BP32" s="862"/>
      <c r="BQ32" s="862"/>
      <c r="BR32" s="862"/>
      <c r="BS32" s="862"/>
      <c r="BT32" s="862"/>
      <c r="BU32" s="862"/>
      <c r="BV32" s="862"/>
      <c r="BW32" s="862"/>
      <c r="BX32" s="862"/>
      <c r="BY32" s="862"/>
      <c r="BZ32" s="862"/>
      <c r="CA32" s="862"/>
      <c r="CB32" s="862"/>
      <c r="CC32" s="862"/>
      <c r="CD32" s="862"/>
      <c r="CE32" s="862"/>
      <c r="CF32" s="862"/>
      <c r="CG32" s="862"/>
      <c r="CH32" s="862"/>
      <c r="CI32" s="862"/>
      <c r="CJ32" s="862"/>
      <c r="CK32" s="862"/>
      <c r="CL32" s="862"/>
      <c r="CM32" s="862"/>
      <c r="CN32" s="862"/>
      <c r="CO32" s="862"/>
      <c r="CP32" s="862"/>
      <c r="CQ32" s="862"/>
      <c r="CR32" s="862"/>
      <c r="CS32" s="862"/>
      <c r="CT32" s="862"/>
      <c r="CU32" s="862"/>
      <c r="CV32" s="862"/>
      <c r="CW32" s="862"/>
      <c r="CX32" s="862"/>
      <c r="CY32" s="862"/>
      <c r="CZ32" s="862"/>
      <c r="DA32" s="862"/>
      <c r="DB32" s="862"/>
      <c r="DC32" s="862"/>
      <c r="DD32" s="862"/>
      <c r="DE32" s="862"/>
      <c r="DF32" s="862"/>
      <c r="DG32" s="862"/>
      <c r="DH32" s="862"/>
      <c r="DI32" s="862"/>
      <c r="DJ32" s="862"/>
      <c r="DK32" s="862"/>
      <c r="DL32" s="862"/>
      <c r="DM32" s="862"/>
      <c r="DN32" s="862"/>
      <c r="DO32" s="862"/>
      <c r="DP32" s="862"/>
      <c r="DQ32" s="862"/>
      <c r="DR32" s="862"/>
      <c r="DS32" s="862"/>
      <c r="DT32" s="862"/>
      <c r="DU32" s="862"/>
      <c r="DV32" s="862"/>
      <c r="DW32" s="862"/>
      <c r="DX32" s="862"/>
      <c r="DY32" s="862"/>
      <c r="DZ32" s="862"/>
      <c r="EA32" s="862"/>
      <c r="EB32" s="862"/>
      <c r="EC32" s="862"/>
      <c r="ED32" s="862"/>
      <c r="EE32" s="862"/>
      <c r="EF32" s="862"/>
      <c r="EG32" s="862"/>
      <c r="EH32" s="862"/>
      <c r="EI32" s="862"/>
      <c r="EJ32" s="862"/>
      <c r="EK32" s="862"/>
      <c r="EL32" s="862"/>
      <c r="EM32" s="862"/>
      <c r="EN32" s="862"/>
      <c r="EO32" s="862"/>
      <c r="EP32" s="862"/>
      <c r="EQ32" s="862"/>
      <c r="ER32" s="862"/>
      <c r="ES32" s="862"/>
      <c r="ET32" s="862"/>
      <c r="EU32" s="862"/>
      <c r="EV32" s="862"/>
      <c r="EW32" s="862"/>
      <c r="EX32" s="862"/>
      <c r="EY32" s="862"/>
      <c r="EZ32" s="862"/>
      <c r="FA32" s="862"/>
      <c r="FB32" s="862"/>
      <c r="FC32" s="862"/>
      <c r="FD32" s="862"/>
      <c r="FE32" s="862"/>
      <c r="FF32" s="862"/>
      <c r="FG32" s="862"/>
      <c r="FH32" s="862"/>
      <c r="FI32" s="862"/>
      <c r="FJ32" s="862"/>
      <c r="FK32" s="862"/>
      <c r="FL32" s="862"/>
      <c r="FM32" s="862"/>
      <c r="FN32" s="862"/>
      <c r="FO32" s="862"/>
      <c r="FP32" s="862"/>
      <c r="FQ32" s="862"/>
      <c r="FR32" s="862"/>
      <c r="FS32" s="862"/>
      <c r="FT32" s="862"/>
      <c r="FU32" s="862"/>
      <c r="FV32" s="862"/>
      <c r="FW32" s="862"/>
      <c r="FX32" s="862"/>
      <c r="FY32" s="862"/>
      <c r="FZ32" s="862"/>
      <c r="GA32" s="862"/>
      <c r="GB32" s="862"/>
      <c r="GC32" s="862"/>
      <c r="GD32" s="862"/>
      <c r="GE32" s="862"/>
      <c r="GF32" s="862"/>
      <c r="GG32" s="862"/>
      <c r="GH32" s="862"/>
      <c r="GI32" s="862"/>
      <c r="GJ32" s="862"/>
      <c r="GK32" s="862"/>
      <c r="GL32" s="862"/>
      <c r="GM32" s="862"/>
      <c r="GN32" s="862"/>
      <c r="GO32" s="862"/>
      <c r="GP32" s="862"/>
      <c r="GQ32" s="862"/>
      <c r="GR32" s="862"/>
      <c r="GS32" s="862"/>
      <c r="GT32" s="862"/>
      <c r="GU32" s="862"/>
      <c r="GV32" s="862"/>
      <c r="GW32" s="862"/>
      <c r="GX32" s="862"/>
      <c r="GY32" s="862"/>
      <c r="GZ32" s="862"/>
      <c r="HA32" s="862"/>
      <c r="HB32" s="862"/>
      <c r="HC32" s="862"/>
      <c r="HD32" s="862"/>
      <c r="HE32" s="862"/>
      <c r="HF32" s="862"/>
      <c r="HG32" s="862"/>
      <c r="HH32" s="862"/>
      <c r="HI32" s="862"/>
      <c r="HJ32" s="862"/>
      <c r="HK32" s="862"/>
      <c r="HL32" s="862"/>
      <c r="HM32" s="862"/>
      <c r="HN32" s="862"/>
      <c r="HO32" s="862"/>
      <c r="HP32" s="862"/>
      <c r="HQ32" s="862"/>
      <c r="HR32" s="862"/>
      <c r="HS32" s="862"/>
      <c r="HT32" s="862"/>
      <c r="HU32" s="862"/>
      <c r="HV32" s="862"/>
      <c r="HW32" s="862"/>
      <c r="HX32" s="862"/>
      <c r="HY32" s="862"/>
      <c r="HZ32" s="862"/>
      <c r="IA32" s="862"/>
      <c r="IB32" s="862"/>
      <c r="IC32" s="862"/>
      <c r="ID32" s="862"/>
      <c r="IE32" s="862"/>
      <c r="IF32" s="862"/>
      <c r="IG32" s="862"/>
      <c r="IH32" s="862"/>
      <c r="II32" s="862"/>
      <c r="IJ32" s="862"/>
      <c r="IK32" s="862"/>
      <c r="IL32" s="862"/>
      <c r="IM32" s="862"/>
      <c r="IN32" s="862"/>
      <c r="IO32" s="862"/>
      <c r="IP32" s="862"/>
      <c r="IQ32" s="862"/>
      <c r="IR32" s="862"/>
      <c r="IS32" s="862"/>
      <c r="IT32" s="862"/>
      <c r="IU32" s="862"/>
      <c r="IV32" s="862"/>
      <c r="IW32" s="862"/>
      <c r="IX32" s="862"/>
      <c r="IY32" s="862"/>
      <c r="IZ32" s="862"/>
      <c r="JA32" s="862"/>
      <c r="JB32" s="862"/>
      <c r="JC32" s="862"/>
      <c r="JD32" s="862"/>
      <c r="JE32" s="862"/>
      <c r="JF32" s="862"/>
      <c r="JG32" s="862"/>
      <c r="JH32" s="862"/>
      <c r="JI32" s="862"/>
      <c r="JJ32" s="862"/>
      <c r="JK32" s="862"/>
      <c r="JL32" s="862"/>
      <c r="JM32" s="862"/>
      <c r="JN32" s="862"/>
      <c r="JO32" s="862"/>
      <c r="JP32" s="862"/>
      <c r="JQ32" s="862"/>
      <c r="JR32" s="862"/>
      <c r="JS32" s="862"/>
      <c r="JT32" s="862"/>
      <c r="JU32" s="862"/>
      <c r="JV32" s="862"/>
      <c r="JW32" s="862"/>
      <c r="JX32" s="862"/>
      <c r="JY32" s="862"/>
      <c r="JZ32" s="862"/>
      <c r="KA32" s="862"/>
      <c r="KB32" s="862"/>
      <c r="KC32" s="862"/>
      <c r="KD32" s="862"/>
      <c r="KE32" s="862"/>
      <c r="KF32" s="862"/>
      <c r="KG32" s="862"/>
      <c r="KH32" s="862"/>
      <c r="KI32" s="862"/>
      <c r="KJ32" s="862"/>
      <c r="KK32" s="863"/>
    </row>
    <row r="33" spans="1:297" ht="39" customHeight="1" x14ac:dyDescent="0.35">
      <c r="A33" s="811" t="s">
        <v>1752</v>
      </c>
      <c r="B33" s="815"/>
      <c r="C33" s="816"/>
      <c r="D33" s="816" t="s">
        <v>105</v>
      </c>
      <c r="E33" s="816" t="s">
        <v>105</v>
      </c>
      <c r="F33" s="816" t="s">
        <v>105</v>
      </c>
      <c r="G33" s="816" t="s">
        <v>105</v>
      </c>
      <c r="H33" s="816" t="s">
        <v>105</v>
      </c>
      <c r="I33" s="816" t="s">
        <v>105</v>
      </c>
      <c r="J33" s="816" t="s">
        <v>105</v>
      </c>
      <c r="K33" s="816"/>
      <c r="L33" s="818"/>
      <c r="M33" s="818"/>
      <c r="N33" s="818"/>
      <c r="O33" s="818"/>
      <c r="P33" s="87">
        <f t="shared" si="0"/>
        <v>0</v>
      </c>
      <c r="Q33" s="836"/>
      <c r="R33" s="836"/>
      <c r="S33" s="843"/>
      <c r="T33" s="820" t="s">
        <v>105</v>
      </c>
      <c r="U33" s="816" t="s">
        <v>105</v>
      </c>
      <c r="V33" s="816" t="s">
        <v>105</v>
      </c>
      <c r="W33" s="838"/>
      <c r="X33" s="839" t="s">
        <v>105</v>
      </c>
      <c r="Y33" s="840" t="s">
        <v>105</v>
      </c>
      <c r="Z33" s="816"/>
      <c r="AA33" s="813" t="s">
        <v>105</v>
      </c>
      <c r="AB33" s="816" t="s">
        <v>105</v>
      </c>
      <c r="AC33" s="841" t="s">
        <v>105</v>
      </c>
      <c r="AD33" s="840"/>
      <c r="AE33" s="816"/>
      <c r="AF33" s="819"/>
      <c r="AG33" s="842"/>
      <c r="AH33" s="818"/>
      <c r="AI33" s="818"/>
      <c r="AJ33" s="818"/>
      <c r="AK33" s="816" t="s">
        <v>105</v>
      </c>
      <c r="AL33" s="816" t="s">
        <v>105</v>
      </c>
      <c r="AM33" s="816"/>
      <c r="AN33" s="819" t="s">
        <v>105</v>
      </c>
      <c r="AO33" s="1167" t="str">
        <f>IF(Table24_EVSE[[#This Row],[Type of Charger]] &lt;&gt; "", "Yes", "")</f>
        <v/>
      </c>
      <c r="AP33" s="853"/>
      <c r="AQ33" s="854"/>
      <c r="AR33" s="855"/>
      <c r="AS33" s="560">
        <f t="shared" si="1"/>
        <v>0</v>
      </c>
      <c r="AT33" s="859"/>
      <c r="AU33" s="860"/>
      <c r="AV33" s="861"/>
      <c r="AW33" s="862"/>
      <c r="AX33" s="862"/>
      <c r="AY33" s="862"/>
      <c r="AZ33" s="862"/>
      <c r="BA33" s="862"/>
      <c r="BB33" s="862"/>
      <c r="BC33" s="862"/>
      <c r="BD33" s="862"/>
      <c r="BE33" s="862"/>
      <c r="BF33" s="862"/>
      <c r="BG33" s="862"/>
      <c r="BH33" s="862"/>
      <c r="BI33" s="862"/>
      <c r="BJ33" s="862"/>
      <c r="BK33" s="862"/>
      <c r="BL33" s="862"/>
      <c r="BM33" s="862"/>
      <c r="BN33" s="862"/>
      <c r="BO33" s="862"/>
      <c r="BP33" s="862"/>
      <c r="BQ33" s="862"/>
      <c r="BR33" s="862"/>
      <c r="BS33" s="862"/>
      <c r="BT33" s="862"/>
      <c r="BU33" s="862"/>
      <c r="BV33" s="862"/>
      <c r="BW33" s="862"/>
      <c r="BX33" s="862"/>
      <c r="BY33" s="862"/>
      <c r="BZ33" s="862"/>
      <c r="CA33" s="862"/>
      <c r="CB33" s="862"/>
      <c r="CC33" s="862"/>
      <c r="CD33" s="862"/>
      <c r="CE33" s="862"/>
      <c r="CF33" s="862"/>
      <c r="CG33" s="862"/>
      <c r="CH33" s="862"/>
      <c r="CI33" s="862"/>
      <c r="CJ33" s="862"/>
      <c r="CK33" s="862"/>
      <c r="CL33" s="862"/>
      <c r="CM33" s="862"/>
      <c r="CN33" s="862"/>
      <c r="CO33" s="862"/>
      <c r="CP33" s="862"/>
      <c r="CQ33" s="862"/>
      <c r="CR33" s="862"/>
      <c r="CS33" s="862"/>
      <c r="CT33" s="862"/>
      <c r="CU33" s="862"/>
      <c r="CV33" s="862"/>
      <c r="CW33" s="862"/>
      <c r="CX33" s="862"/>
      <c r="CY33" s="862"/>
      <c r="CZ33" s="862"/>
      <c r="DA33" s="862"/>
      <c r="DB33" s="862"/>
      <c r="DC33" s="862"/>
      <c r="DD33" s="862"/>
      <c r="DE33" s="862"/>
      <c r="DF33" s="862"/>
      <c r="DG33" s="862"/>
      <c r="DH33" s="862"/>
      <c r="DI33" s="862"/>
      <c r="DJ33" s="862"/>
      <c r="DK33" s="862"/>
      <c r="DL33" s="862"/>
      <c r="DM33" s="862"/>
      <c r="DN33" s="862"/>
      <c r="DO33" s="862"/>
      <c r="DP33" s="862"/>
      <c r="DQ33" s="862"/>
      <c r="DR33" s="862"/>
      <c r="DS33" s="862"/>
      <c r="DT33" s="862"/>
      <c r="DU33" s="862"/>
      <c r="DV33" s="862"/>
      <c r="DW33" s="862"/>
      <c r="DX33" s="862"/>
      <c r="DY33" s="862"/>
      <c r="DZ33" s="862"/>
      <c r="EA33" s="862"/>
      <c r="EB33" s="862"/>
      <c r="EC33" s="862"/>
      <c r="ED33" s="862"/>
      <c r="EE33" s="862"/>
      <c r="EF33" s="862"/>
      <c r="EG33" s="862"/>
      <c r="EH33" s="862"/>
      <c r="EI33" s="862"/>
      <c r="EJ33" s="862"/>
      <c r="EK33" s="862"/>
      <c r="EL33" s="862"/>
      <c r="EM33" s="862"/>
      <c r="EN33" s="862"/>
      <c r="EO33" s="862"/>
      <c r="EP33" s="862"/>
      <c r="EQ33" s="862"/>
      <c r="ER33" s="862"/>
      <c r="ES33" s="862"/>
      <c r="ET33" s="862"/>
      <c r="EU33" s="862"/>
      <c r="EV33" s="862"/>
      <c r="EW33" s="862"/>
      <c r="EX33" s="862"/>
      <c r="EY33" s="862"/>
      <c r="EZ33" s="862"/>
      <c r="FA33" s="862"/>
      <c r="FB33" s="862"/>
      <c r="FC33" s="862"/>
      <c r="FD33" s="862"/>
      <c r="FE33" s="862"/>
      <c r="FF33" s="862"/>
      <c r="FG33" s="862"/>
      <c r="FH33" s="862"/>
      <c r="FI33" s="862"/>
      <c r="FJ33" s="862"/>
      <c r="FK33" s="862"/>
      <c r="FL33" s="862"/>
      <c r="FM33" s="862"/>
      <c r="FN33" s="862"/>
      <c r="FO33" s="862"/>
      <c r="FP33" s="862"/>
      <c r="FQ33" s="862"/>
      <c r="FR33" s="862"/>
      <c r="FS33" s="862"/>
      <c r="FT33" s="862"/>
      <c r="FU33" s="862"/>
      <c r="FV33" s="862"/>
      <c r="FW33" s="862"/>
      <c r="FX33" s="862"/>
      <c r="FY33" s="862"/>
      <c r="FZ33" s="862"/>
      <c r="GA33" s="862"/>
      <c r="GB33" s="862"/>
      <c r="GC33" s="862"/>
      <c r="GD33" s="862"/>
      <c r="GE33" s="862"/>
      <c r="GF33" s="862"/>
      <c r="GG33" s="862"/>
      <c r="GH33" s="862"/>
      <c r="GI33" s="862"/>
      <c r="GJ33" s="862"/>
      <c r="GK33" s="862"/>
      <c r="GL33" s="862"/>
      <c r="GM33" s="862"/>
      <c r="GN33" s="862"/>
      <c r="GO33" s="862"/>
      <c r="GP33" s="862"/>
      <c r="GQ33" s="862"/>
      <c r="GR33" s="862"/>
      <c r="GS33" s="862"/>
      <c r="GT33" s="862"/>
      <c r="GU33" s="862"/>
      <c r="GV33" s="862"/>
      <c r="GW33" s="862"/>
      <c r="GX33" s="862"/>
      <c r="GY33" s="862"/>
      <c r="GZ33" s="862"/>
      <c r="HA33" s="862"/>
      <c r="HB33" s="862"/>
      <c r="HC33" s="862"/>
      <c r="HD33" s="862"/>
      <c r="HE33" s="862"/>
      <c r="HF33" s="862"/>
      <c r="HG33" s="862"/>
      <c r="HH33" s="862"/>
      <c r="HI33" s="862"/>
      <c r="HJ33" s="862"/>
      <c r="HK33" s="862"/>
      <c r="HL33" s="862"/>
      <c r="HM33" s="862"/>
      <c r="HN33" s="862"/>
      <c r="HO33" s="862"/>
      <c r="HP33" s="862"/>
      <c r="HQ33" s="862"/>
      <c r="HR33" s="862"/>
      <c r="HS33" s="862"/>
      <c r="HT33" s="862"/>
      <c r="HU33" s="862"/>
      <c r="HV33" s="862"/>
      <c r="HW33" s="862"/>
      <c r="HX33" s="862"/>
      <c r="HY33" s="862"/>
      <c r="HZ33" s="862"/>
      <c r="IA33" s="862"/>
      <c r="IB33" s="862"/>
      <c r="IC33" s="862"/>
      <c r="ID33" s="862"/>
      <c r="IE33" s="862"/>
      <c r="IF33" s="862"/>
      <c r="IG33" s="862"/>
      <c r="IH33" s="862"/>
      <c r="II33" s="862"/>
      <c r="IJ33" s="862"/>
      <c r="IK33" s="862"/>
      <c r="IL33" s="862"/>
      <c r="IM33" s="862"/>
      <c r="IN33" s="862"/>
      <c r="IO33" s="862"/>
      <c r="IP33" s="862"/>
      <c r="IQ33" s="862"/>
      <c r="IR33" s="862"/>
      <c r="IS33" s="862"/>
      <c r="IT33" s="862"/>
      <c r="IU33" s="862"/>
      <c r="IV33" s="862"/>
      <c r="IW33" s="862"/>
      <c r="IX33" s="862"/>
      <c r="IY33" s="862"/>
      <c r="IZ33" s="862"/>
      <c r="JA33" s="862"/>
      <c r="JB33" s="862"/>
      <c r="JC33" s="862"/>
      <c r="JD33" s="862"/>
      <c r="JE33" s="862"/>
      <c r="JF33" s="862"/>
      <c r="JG33" s="862"/>
      <c r="JH33" s="862"/>
      <c r="JI33" s="862"/>
      <c r="JJ33" s="862"/>
      <c r="JK33" s="862"/>
      <c r="JL33" s="862"/>
      <c r="JM33" s="862"/>
      <c r="JN33" s="862"/>
      <c r="JO33" s="862"/>
      <c r="JP33" s="862"/>
      <c r="JQ33" s="862"/>
      <c r="JR33" s="862"/>
      <c r="JS33" s="862"/>
      <c r="JT33" s="862"/>
      <c r="JU33" s="862"/>
      <c r="JV33" s="862"/>
      <c r="JW33" s="862"/>
      <c r="JX33" s="862"/>
      <c r="JY33" s="862"/>
      <c r="JZ33" s="862"/>
      <c r="KA33" s="862"/>
      <c r="KB33" s="862"/>
      <c r="KC33" s="862"/>
      <c r="KD33" s="862"/>
      <c r="KE33" s="862"/>
      <c r="KF33" s="862"/>
      <c r="KG33" s="862"/>
      <c r="KH33" s="862"/>
      <c r="KI33" s="862"/>
      <c r="KJ33" s="862"/>
      <c r="KK33" s="863"/>
    </row>
    <row r="34" spans="1:297" ht="39" customHeight="1" x14ac:dyDescent="0.35">
      <c r="A34" s="811" t="s">
        <v>1753</v>
      </c>
      <c r="B34" s="815"/>
      <c r="C34" s="816"/>
      <c r="D34" s="816" t="s">
        <v>105</v>
      </c>
      <c r="E34" s="816" t="s">
        <v>105</v>
      </c>
      <c r="F34" s="816" t="s">
        <v>105</v>
      </c>
      <c r="G34" s="816" t="s">
        <v>105</v>
      </c>
      <c r="H34" s="816" t="s">
        <v>105</v>
      </c>
      <c r="I34" s="816" t="s">
        <v>105</v>
      </c>
      <c r="J34" s="816" t="s">
        <v>105</v>
      </c>
      <c r="K34" s="816"/>
      <c r="L34" s="818"/>
      <c r="M34" s="818"/>
      <c r="N34" s="818"/>
      <c r="O34" s="818"/>
      <c r="P34" s="87">
        <f t="shared" si="0"/>
        <v>0</v>
      </c>
      <c r="Q34" s="836"/>
      <c r="R34" s="836"/>
      <c r="S34" s="843"/>
      <c r="T34" s="820" t="s">
        <v>105</v>
      </c>
      <c r="U34" s="816" t="s">
        <v>105</v>
      </c>
      <c r="V34" s="816" t="s">
        <v>105</v>
      </c>
      <c r="W34" s="838"/>
      <c r="X34" s="839" t="s">
        <v>105</v>
      </c>
      <c r="Y34" s="840" t="s">
        <v>105</v>
      </c>
      <c r="Z34" s="816"/>
      <c r="AA34" s="813" t="s">
        <v>105</v>
      </c>
      <c r="AB34" s="816" t="s">
        <v>105</v>
      </c>
      <c r="AC34" s="841" t="s">
        <v>105</v>
      </c>
      <c r="AD34" s="840"/>
      <c r="AE34" s="816"/>
      <c r="AF34" s="819"/>
      <c r="AG34" s="842"/>
      <c r="AH34" s="818"/>
      <c r="AI34" s="818"/>
      <c r="AJ34" s="818"/>
      <c r="AK34" s="816" t="s">
        <v>105</v>
      </c>
      <c r="AL34" s="816" t="s">
        <v>105</v>
      </c>
      <c r="AM34" s="816"/>
      <c r="AN34" s="819" t="s">
        <v>105</v>
      </c>
      <c r="AO34" s="1167" t="str">
        <f>IF(Table24_EVSE[[#This Row],[Type of Charger]] &lt;&gt; "", "Yes", "")</f>
        <v/>
      </c>
      <c r="AP34" s="853"/>
      <c r="AQ34" s="854"/>
      <c r="AR34" s="855"/>
      <c r="AS34" s="560">
        <f t="shared" si="1"/>
        <v>0</v>
      </c>
      <c r="AT34" s="859"/>
      <c r="AU34" s="860"/>
      <c r="AV34" s="861"/>
      <c r="AW34" s="862"/>
      <c r="AX34" s="862"/>
      <c r="AY34" s="862"/>
      <c r="AZ34" s="862"/>
      <c r="BA34" s="862"/>
      <c r="BB34" s="862"/>
      <c r="BC34" s="862"/>
      <c r="BD34" s="862"/>
      <c r="BE34" s="862"/>
      <c r="BF34" s="862"/>
      <c r="BG34" s="862"/>
      <c r="BH34" s="862"/>
      <c r="BI34" s="862"/>
      <c r="BJ34" s="862"/>
      <c r="BK34" s="862"/>
      <c r="BL34" s="862"/>
      <c r="BM34" s="862"/>
      <c r="BN34" s="862"/>
      <c r="BO34" s="862"/>
      <c r="BP34" s="862"/>
      <c r="BQ34" s="862"/>
      <c r="BR34" s="862"/>
      <c r="BS34" s="862"/>
      <c r="BT34" s="862"/>
      <c r="BU34" s="862"/>
      <c r="BV34" s="862"/>
      <c r="BW34" s="862"/>
      <c r="BX34" s="862"/>
      <c r="BY34" s="862"/>
      <c r="BZ34" s="862"/>
      <c r="CA34" s="862"/>
      <c r="CB34" s="862"/>
      <c r="CC34" s="862"/>
      <c r="CD34" s="862"/>
      <c r="CE34" s="862"/>
      <c r="CF34" s="862"/>
      <c r="CG34" s="862"/>
      <c r="CH34" s="862"/>
      <c r="CI34" s="862"/>
      <c r="CJ34" s="862"/>
      <c r="CK34" s="862"/>
      <c r="CL34" s="862"/>
      <c r="CM34" s="862"/>
      <c r="CN34" s="862"/>
      <c r="CO34" s="862"/>
      <c r="CP34" s="862"/>
      <c r="CQ34" s="862"/>
      <c r="CR34" s="862"/>
      <c r="CS34" s="862"/>
      <c r="CT34" s="862"/>
      <c r="CU34" s="862"/>
      <c r="CV34" s="862"/>
      <c r="CW34" s="862"/>
      <c r="CX34" s="862"/>
      <c r="CY34" s="862"/>
      <c r="CZ34" s="862"/>
      <c r="DA34" s="862"/>
      <c r="DB34" s="862"/>
      <c r="DC34" s="862"/>
      <c r="DD34" s="862"/>
      <c r="DE34" s="862"/>
      <c r="DF34" s="862"/>
      <c r="DG34" s="862"/>
      <c r="DH34" s="862"/>
      <c r="DI34" s="862"/>
      <c r="DJ34" s="862"/>
      <c r="DK34" s="862"/>
      <c r="DL34" s="862"/>
      <c r="DM34" s="862"/>
      <c r="DN34" s="862"/>
      <c r="DO34" s="862"/>
      <c r="DP34" s="862"/>
      <c r="DQ34" s="862"/>
      <c r="DR34" s="862"/>
      <c r="DS34" s="862"/>
      <c r="DT34" s="862"/>
      <c r="DU34" s="862"/>
      <c r="DV34" s="862"/>
      <c r="DW34" s="862"/>
      <c r="DX34" s="862"/>
      <c r="DY34" s="862"/>
      <c r="DZ34" s="862"/>
      <c r="EA34" s="862"/>
      <c r="EB34" s="862"/>
      <c r="EC34" s="862"/>
      <c r="ED34" s="862"/>
      <c r="EE34" s="862"/>
      <c r="EF34" s="862"/>
      <c r="EG34" s="862"/>
      <c r="EH34" s="862"/>
      <c r="EI34" s="862"/>
      <c r="EJ34" s="862"/>
      <c r="EK34" s="862"/>
      <c r="EL34" s="862"/>
      <c r="EM34" s="862"/>
      <c r="EN34" s="862"/>
      <c r="EO34" s="862"/>
      <c r="EP34" s="862"/>
      <c r="EQ34" s="862"/>
      <c r="ER34" s="862"/>
      <c r="ES34" s="862"/>
      <c r="ET34" s="862"/>
      <c r="EU34" s="862"/>
      <c r="EV34" s="862"/>
      <c r="EW34" s="862"/>
      <c r="EX34" s="862"/>
      <c r="EY34" s="862"/>
      <c r="EZ34" s="862"/>
      <c r="FA34" s="862"/>
      <c r="FB34" s="862"/>
      <c r="FC34" s="862"/>
      <c r="FD34" s="862"/>
      <c r="FE34" s="862"/>
      <c r="FF34" s="862"/>
      <c r="FG34" s="862"/>
      <c r="FH34" s="862"/>
      <c r="FI34" s="862"/>
      <c r="FJ34" s="862"/>
      <c r="FK34" s="862"/>
      <c r="FL34" s="862"/>
      <c r="FM34" s="862"/>
      <c r="FN34" s="862"/>
      <c r="FO34" s="862"/>
      <c r="FP34" s="862"/>
      <c r="FQ34" s="862"/>
      <c r="FR34" s="862"/>
      <c r="FS34" s="862"/>
      <c r="FT34" s="862"/>
      <c r="FU34" s="862"/>
      <c r="FV34" s="862"/>
      <c r="FW34" s="862"/>
      <c r="FX34" s="862"/>
      <c r="FY34" s="862"/>
      <c r="FZ34" s="862"/>
      <c r="GA34" s="862"/>
      <c r="GB34" s="862"/>
      <c r="GC34" s="862"/>
      <c r="GD34" s="862"/>
      <c r="GE34" s="862"/>
      <c r="GF34" s="862"/>
      <c r="GG34" s="862"/>
      <c r="GH34" s="862"/>
      <c r="GI34" s="862"/>
      <c r="GJ34" s="862"/>
      <c r="GK34" s="862"/>
      <c r="GL34" s="862"/>
      <c r="GM34" s="862"/>
      <c r="GN34" s="862"/>
      <c r="GO34" s="862"/>
      <c r="GP34" s="862"/>
      <c r="GQ34" s="862"/>
      <c r="GR34" s="862"/>
      <c r="GS34" s="862"/>
      <c r="GT34" s="862"/>
      <c r="GU34" s="862"/>
      <c r="GV34" s="862"/>
      <c r="GW34" s="862"/>
      <c r="GX34" s="862"/>
      <c r="GY34" s="862"/>
      <c r="GZ34" s="862"/>
      <c r="HA34" s="862"/>
      <c r="HB34" s="862"/>
      <c r="HC34" s="862"/>
      <c r="HD34" s="862"/>
      <c r="HE34" s="862"/>
      <c r="HF34" s="862"/>
      <c r="HG34" s="862"/>
      <c r="HH34" s="862"/>
      <c r="HI34" s="862"/>
      <c r="HJ34" s="862"/>
      <c r="HK34" s="862"/>
      <c r="HL34" s="862"/>
      <c r="HM34" s="862"/>
      <c r="HN34" s="862"/>
      <c r="HO34" s="862"/>
      <c r="HP34" s="862"/>
      <c r="HQ34" s="862"/>
      <c r="HR34" s="862"/>
      <c r="HS34" s="862"/>
      <c r="HT34" s="862"/>
      <c r="HU34" s="862"/>
      <c r="HV34" s="862"/>
      <c r="HW34" s="862"/>
      <c r="HX34" s="862"/>
      <c r="HY34" s="862"/>
      <c r="HZ34" s="862"/>
      <c r="IA34" s="862"/>
      <c r="IB34" s="862"/>
      <c r="IC34" s="862"/>
      <c r="ID34" s="862"/>
      <c r="IE34" s="862"/>
      <c r="IF34" s="862"/>
      <c r="IG34" s="862"/>
      <c r="IH34" s="862"/>
      <c r="II34" s="862"/>
      <c r="IJ34" s="862"/>
      <c r="IK34" s="862"/>
      <c r="IL34" s="862"/>
      <c r="IM34" s="862"/>
      <c r="IN34" s="862"/>
      <c r="IO34" s="862"/>
      <c r="IP34" s="862"/>
      <c r="IQ34" s="862"/>
      <c r="IR34" s="862"/>
      <c r="IS34" s="862"/>
      <c r="IT34" s="862"/>
      <c r="IU34" s="862"/>
      <c r="IV34" s="862"/>
      <c r="IW34" s="862"/>
      <c r="IX34" s="862"/>
      <c r="IY34" s="862"/>
      <c r="IZ34" s="862"/>
      <c r="JA34" s="862"/>
      <c r="JB34" s="862"/>
      <c r="JC34" s="862"/>
      <c r="JD34" s="862"/>
      <c r="JE34" s="862"/>
      <c r="JF34" s="862"/>
      <c r="JG34" s="862"/>
      <c r="JH34" s="862"/>
      <c r="JI34" s="862"/>
      <c r="JJ34" s="862"/>
      <c r="JK34" s="862"/>
      <c r="JL34" s="862"/>
      <c r="JM34" s="862"/>
      <c r="JN34" s="862"/>
      <c r="JO34" s="862"/>
      <c r="JP34" s="862"/>
      <c r="JQ34" s="862"/>
      <c r="JR34" s="862"/>
      <c r="JS34" s="862"/>
      <c r="JT34" s="862"/>
      <c r="JU34" s="862"/>
      <c r="JV34" s="862"/>
      <c r="JW34" s="862"/>
      <c r="JX34" s="862"/>
      <c r="JY34" s="862"/>
      <c r="JZ34" s="862"/>
      <c r="KA34" s="862"/>
      <c r="KB34" s="862"/>
      <c r="KC34" s="862"/>
      <c r="KD34" s="862"/>
      <c r="KE34" s="862"/>
      <c r="KF34" s="862"/>
      <c r="KG34" s="862"/>
      <c r="KH34" s="862"/>
      <c r="KI34" s="862"/>
      <c r="KJ34" s="862"/>
      <c r="KK34" s="863"/>
    </row>
    <row r="35" spans="1:297" ht="39" customHeight="1" x14ac:dyDescent="0.35">
      <c r="A35" s="811" t="s">
        <v>1754</v>
      </c>
      <c r="B35" s="815"/>
      <c r="C35" s="816"/>
      <c r="D35" s="816" t="s">
        <v>105</v>
      </c>
      <c r="E35" s="816" t="s">
        <v>105</v>
      </c>
      <c r="F35" s="816" t="s">
        <v>105</v>
      </c>
      <c r="G35" s="816" t="s">
        <v>105</v>
      </c>
      <c r="H35" s="816" t="s">
        <v>105</v>
      </c>
      <c r="I35" s="816" t="s">
        <v>105</v>
      </c>
      <c r="J35" s="816" t="s">
        <v>105</v>
      </c>
      <c r="K35" s="816"/>
      <c r="L35" s="818"/>
      <c r="M35" s="818"/>
      <c r="N35" s="818"/>
      <c r="O35" s="818"/>
      <c r="P35" s="87">
        <f t="shared" si="0"/>
        <v>0</v>
      </c>
      <c r="Q35" s="836"/>
      <c r="R35" s="836"/>
      <c r="S35" s="843"/>
      <c r="T35" s="820" t="s">
        <v>105</v>
      </c>
      <c r="U35" s="816" t="s">
        <v>105</v>
      </c>
      <c r="V35" s="816" t="s">
        <v>105</v>
      </c>
      <c r="W35" s="838"/>
      <c r="X35" s="839" t="s">
        <v>105</v>
      </c>
      <c r="Y35" s="840" t="s">
        <v>105</v>
      </c>
      <c r="Z35" s="816"/>
      <c r="AA35" s="813" t="s">
        <v>105</v>
      </c>
      <c r="AB35" s="816" t="s">
        <v>105</v>
      </c>
      <c r="AC35" s="841" t="s">
        <v>105</v>
      </c>
      <c r="AD35" s="840"/>
      <c r="AE35" s="816"/>
      <c r="AF35" s="819"/>
      <c r="AG35" s="842"/>
      <c r="AH35" s="818"/>
      <c r="AI35" s="818"/>
      <c r="AJ35" s="818"/>
      <c r="AK35" s="816" t="s">
        <v>105</v>
      </c>
      <c r="AL35" s="816" t="s">
        <v>105</v>
      </c>
      <c r="AM35" s="816"/>
      <c r="AN35" s="819" t="s">
        <v>105</v>
      </c>
      <c r="AO35" s="1167" t="str">
        <f>IF(Table24_EVSE[[#This Row],[Type of Charger]] &lt;&gt; "", "Yes", "")</f>
        <v/>
      </c>
      <c r="AP35" s="853"/>
      <c r="AQ35" s="854"/>
      <c r="AR35" s="855"/>
      <c r="AS35" s="560">
        <f t="shared" si="1"/>
        <v>0</v>
      </c>
      <c r="AT35" s="859"/>
      <c r="AU35" s="860"/>
      <c r="AV35" s="861"/>
      <c r="AW35" s="862"/>
      <c r="AX35" s="862"/>
      <c r="AY35" s="862"/>
      <c r="AZ35" s="862"/>
      <c r="BA35" s="862"/>
      <c r="BB35" s="862"/>
      <c r="BC35" s="862"/>
      <c r="BD35" s="862"/>
      <c r="BE35" s="862"/>
      <c r="BF35" s="862"/>
      <c r="BG35" s="862"/>
      <c r="BH35" s="862"/>
      <c r="BI35" s="862"/>
      <c r="BJ35" s="862"/>
      <c r="BK35" s="862"/>
      <c r="BL35" s="862"/>
      <c r="BM35" s="862"/>
      <c r="BN35" s="862"/>
      <c r="BO35" s="862"/>
      <c r="BP35" s="862"/>
      <c r="BQ35" s="862"/>
      <c r="BR35" s="862"/>
      <c r="BS35" s="862"/>
      <c r="BT35" s="862"/>
      <c r="BU35" s="862"/>
      <c r="BV35" s="862"/>
      <c r="BW35" s="862"/>
      <c r="BX35" s="862"/>
      <c r="BY35" s="862"/>
      <c r="BZ35" s="862"/>
      <c r="CA35" s="862"/>
      <c r="CB35" s="862"/>
      <c r="CC35" s="862"/>
      <c r="CD35" s="862"/>
      <c r="CE35" s="862"/>
      <c r="CF35" s="862"/>
      <c r="CG35" s="862"/>
      <c r="CH35" s="862"/>
      <c r="CI35" s="862"/>
      <c r="CJ35" s="862"/>
      <c r="CK35" s="862"/>
      <c r="CL35" s="862"/>
      <c r="CM35" s="862"/>
      <c r="CN35" s="862"/>
      <c r="CO35" s="862"/>
      <c r="CP35" s="862"/>
      <c r="CQ35" s="862"/>
      <c r="CR35" s="862"/>
      <c r="CS35" s="862"/>
      <c r="CT35" s="862"/>
      <c r="CU35" s="862"/>
      <c r="CV35" s="862"/>
      <c r="CW35" s="862"/>
      <c r="CX35" s="862"/>
      <c r="CY35" s="862"/>
      <c r="CZ35" s="862"/>
      <c r="DA35" s="862"/>
      <c r="DB35" s="862"/>
      <c r="DC35" s="862"/>
      <c r="DD35" s="862"/>
      <c r="DE35" s="862"/>
      <c r="DF35" s="862"/>
      <c r="DG35" s="862"/>
      <c r="DH35" s="862"/>
      <c r="DI35" s="862"/>
      <c r="DJ35" s="862"/>
      <c r="DK35" s="862"/>
      <c r="DL35" s="862"/>
      <c r="DM35" s="862"/>
      <c r="DN35" s="862"/>
      <c r="DO35" s="862"/>
      <c r="DP35" s="862"/>
      <c r="DQ35" s="862"/>
      <c r="DR35" s="862"/>
      <c r="DS35" s="862"/>
      <c r="DT35" s="862"/>
      <c r="DU35" s="862"/>
      <c r="DV35" s="862"/>
      <c r="DW35" s="862"/>
      <c r="DX35" s="862"/>
      <c r="DY35" s="862"/>
      <c r="DZ35" s="862"/>
      <c r="EA35" s="862"/>
      <c r="EB35" s="862"/>
      <c r="EC35" s="862"/>
      <c r="ED35" s="862"/>
      <c r="EE35" s="862"/>
      <c r="EF35" s="862"/>
      <c r="EG35" s="862"/>
      <c r="EH35" s="862"/>
      <c r="EI35" s="862"/>
      <c r="EJ35" s="862"/>
      <c r="EK35" s="862"/>
      <c r="EL35" s="862"/>
      <c r="EM35" s="862"/>
      <c r="EN35" s="862"/>
      <c r="EO35" s="862"/>
      <c r="EP35" s="862"/>
      <c r="EQ35" s="862"/>
      <c r="ER35" s="862"/>
      <c r="ES35" s="862"/>
      <c r="ET35" s="862"/>
      <c r="EU35" s="862"/>
      <c r="EV35" s="862"/>
      <c r="EW35" s="862"/>
      <c r="EX35" s="862"/>
      <c r="EY35" s="862"/>
      <c r="EZ35" s="862"/>
      <c r="FA35" s="862"/>
      <c r="FB35" s="862"/>
      <c r="FC35" s="862"/>
      <c r="FD35" s="862"/>
      <c r="FE35" s="862"/>
      <c r="FF35" s="862"/>
      <c r="FG35" s="862"/>
      <c r="FH35" s="862"/>
      <c r="FI35" s="862"/>
      <c r="FJ35" s="862"/>
      <c r="FK35" s="862"/>
      <c r="FL35" s="862"/>
      <c r="FM35" s="862"/>
      <c r="FN35" s="862"/>
      <c r="FO35" s="862"/>
      <c r="FP35" s="862"/>
      <c r="FQ35" s="862"/>
      <c r="FR35" s="862"/>
      <c r="FS35" s="862"/>
      <c r="FT35" s="862"/>
      <c r="FU35" s="862"/>
      <c r="FV35" s="862"/>
      <c r="FW35" s="862"/>
      <c r="FX35" s="862"/>
      <c r="FY35" s="862"/>
      <c r="FZ35" s="862"/>
      <c r="GA35" s="862"/>
      <c r="GB35" s="862"/>
      <c r="GC35" s="862"/>
      <c r="GD35" s="862"/>
      <c r="GE35" s="862"/>
      <c r="GF35" s="862"/>
      <c r="GG35" s="862"/>
      <c r="GH35" s="862"/>
      <c r="GI35" s="862"/>
      <c r="GJ35" s="862"/>
      <c r="GK35" s="862"/>
      <c r="GL35" s="862"/>
      <c r="GM35" s="862"/>
      <c r="GN35" s="862"/>
      <c r="GO35" s="862"/>
      <c r="GP35" s="862"/>
      <c r="GQ35" s="862"/>
      <c r="GR35" s="862"/>
      <c r="GS35" s="862"/>
      <c r="GT35" s="862"/>
      <c r="GU35" s="862"/>
      <c r="GV35" s="862"/>
      <c r="GW35" s="862"/>
      <c r="GX35" s="862"/>
      <c r="GY35" s="862"/>
      <c r="GZ35" s="862"/>
      <c r="HA35" s="862"/>
      <c r="HB35" s="862"/>
      <c r="HC35" s="862"/>
      <c r="HD35" s="862"/>
      <c r="HE35" s="862"/>
      <c r="HF35" s="862"/>
      <c r="HG35" s="862"/>
      <c r="HH35" s="862"/>
      <c r="HI35" s="862"/>
      <c r="HJ35" s="862"/>
      <c r="HK35" s="862"/>
      <c r="HL35" s="862"/>
      <c r="HM35" s="862"/>
      <c r="HN35" s="862"/>
      <c r="HO35" s="862"/>
      <c r="HP35" s="862"/>
      <c r="HQ35" s="862"/>
      <c r="HR35" s="862"/>
      <c r="HS35" s="862"/>
      <c r="HT35" s="862"/>
      <c r="HU35" s="862"/>
      <c r="HV35" s="862"/>
      <c r="HW35" s="862"/>
      <c r="HX35" s="862"/>
      <c r="HY35" s="862"/>
      <c r="HZ35" s="862"/>
      <c r="IA35" s="862"/>
      <c r="IB35" s="862"/>
      <c r="IC35" s="862"/>
      <c r="ID35" s="862"/>
      <c r="IE35" s="862"/>
      <c r="IF35" s="862"/>
      <c r="IG35" s="862"/>
      <c r="IH35" s="862"/>
      <c r="II35" s="862"/>
      <c r="IJ35" s="862"/>
      <c r="IK35" s="862"/>
      <c r="IL35" s="862"/>
      <c r="IM35" s="862"/>
      <c r="IN35" s="862"/>
      <c r="IO35" s="862"/>
      <c r="IP35" s="862"/>
      <c r="IQ35" s="862"/>
      <c r="IR35" s="862"/>
      <c r="IS35" s="862"/>
      <c r="IT35" s="862"/>
      <c r="IU35" s="862"/>
      <c r="IV35" s="862"/>
      <c r="IW35" s="862"/>
      <c r="IX35" s="862"/>
      <c r="IY35" s="862"/>
      <c r="IZ35" s="862"/>
      <c r="JA35" s="862"/>
      <c r="JB35" s="862"/>
      <c r="JC35" s="862"/>
      <c r="JD35" s="862"/>
      <c r="JE35" s="862"/>
      <c r="JF35" s="862"/>
      <c r="JG35" s="862"/>
      <c r="JH35" s="862"/>
      <c r="JI35" s="862"/>
      <c r="JJ35" s="862"/>
      <c r="JK35" s="862"/>
      <c r="JL35" s="862"/>
      <c r="JM35" s="862"/>
      <c r="JN35" s="862"/>
      <c r="JO35" s="862"/>
      <c r="JP35" s="862"/>
      <c r="JQ35" s="862"/>
      <c r="JR35" s="862"/>
      <c r="JS35" s="862"/>
      <c r="JT35" s="862"/>
      <c r="JU35" s="862"/>
      <c r="JV35" s="862"/>
      <c r="JW35" s="862"/>
      <c r="JX35" s="862"/>
      <c r="JY35" s="862"/>
      <c r="JZ35" s="862"/>
      <c r="KA35" s="862"/>
      <c r="KB35" s="862"/>
      <c r="KC35" s="862"/>
      <c r="KD35" s="862"/>
      <c r="KE35" s="862"/>
      <c r="KF35" s="862"/>
      <c r="KG35" s="862"/>
      <c r="KH35" s="862"/>
      <c r="KI35" s="862"/>
      <c r="KJ35" s="862"/>
      <c r="KK35" s="863"/>
    </row>
    <row r="36" spans="1:297" ht="39" customHeight="1" x14ac:dyDescent="0.35">
      <c r="A36" s="811" t="s">
        <v>1755</v>
      </c>
      <c r="B36" s="815"/>
      <c r="C36" s="816"/>
      <c r="D36" s="816" t="s">
        <v>105</v>
      </c>
      <c r="E36" s="816" t="s">
        <v>105</v>
      </c>
      <c r="F36" s="816" t="s">
        <v>105</v>
      </c>
      <c r="G36" s="816" t="s">
        <v>105</v>
      </c>
      <c r="H36" s="816" t="s">
        <v>105</v>
      </c>
      <c r="I36" s="816" t="s">
        <v>105</v>
      </c>
      <c r="J36" s="816" t="s">
        <v>105</v>
      </c>
      <c r="K36" s="816"/>
      <c r="L36" s="818"/>
      <c r="M36" s="818"/>
      <c r="N36" s="818"/>
      <c r="O36" s="818"/>
      <c r="P36" s="87">
        <f t="shared" si="0"/>
        <v>0</v>
      </c>
      <c r="Q36" s="836"/>
      <c r="R36" s="836"/>
      <c r="S36" s="843"/>
      <c r="T36" s="820" t="s">
        <v>105</v>
      </c>
      <c r="U36" s="816" t="s">
        <v>105</v>
      </c>
      <c r="V36" s="816" t="s">
        <v>105</v>
      </c>
      <c r="W36" s="838"/>
      <c r="X36" s="839" t="s">
        <v>105</v>
      </c>
      <c r="Y36" s="840" t="s">
        <v>105</v>
      </c>
      <c r="Z36" s="816"/>
      <c r="AA36" s="813" t="s">
        <v>105</v>
      </c>
      <c r="AB36" s="816" t="s">
        <v>105</v>
      </c>
      <c r="AC36" s="841" t="s">
        <v>105</v>
      </c>
      <c r="AD36" s="840"/>
      <c r="AE36" s="816"/>
      <c r="AF36" s="819"/>
      <c r="AG36" s="842"/>
      <c r="AH36" s="818"/>
      <c r="AI36" s="818"/>
      <c r="AJ36" s="818"/>
      <c r="AK36" s="816" t="s">
        <v>105</v>
      </c>
      <c r="AL36" s="816" t="s">
        <v>105</v>
      </c>
      <c r="AM36" s="816"/>
      <c r="AN36" s="819" t="s">
        <v>105</v>
      </c>
      <c r="AO36" s="1167" t="str">
        <f>IF(Table24_EVSE[[#This Row],[Type of Charger]] &lt;&gt; "", "Yes", "")</f>
        <v/>
      </c>
      <c r="AP36" s="853"/>
      <c r="AQ36" s="854"/>
      <c r="AR36" s="855"/>
      <c r="AS36" s="560">
        <f t="shared" si="1"/>
        <v>0</v>
      </c>
      <c r="AT36" s="859"/>
      <c r="AU36" s="860"/>
      <c r="AV36" s="861"/>
      <c r="AW36" s="862"/>
      <c r="AX36" s="862"/>
      <c r="AY36" s="862"/>
      <c r="AZ36" s="862"/>
      <c r="BA36" s="862"/>
      <c r="BB36" s="862"/>
      <c r="BC36" s="862"/>
      <c r="BD36" s="862"/>
      <c r="BE36" s="862"/>
      <c r="BF36" s="862"/>
      <c r="BG36" s="862"/>
      <c r="BH36" s="862"/>
      <c r="BI36" s="862"/>
      <c r="BJ36" s="862"/>
      <c r="BK36" s="862"/>
      <c r="BL36" s="862"/>
      <c r="BM36" s="862"/>
      <c r="BN36" s="862"/>
      <c r="BO36" s="862"/>
      <c r="BP36" s="862"/>
      <c r="BQ36" s="862"/>
      <c r="BR36" s="862"/>
      <c r="BS36" s="862"/>
      <c r="BT36" s="862"/>
      <c r="BU36" s="862"/>
      <c r="BV36" s="862"/>
      <c r="BW36" s="862"/>
      <c r="BX36" s="862"/>
      <c r="BY36" s="862"/>
      <c r="BZ36" s="862"/>
      <c r="CA36" s="862"/>
      <c r="CB36" s="862"/>
      <c r="CC36" s="862"/>
      <c r="CD36" s="862"/>
      <c r="CE36" s="862"/>
      <c r="CF36" s="862"/>
      <c r="CG36" s="862"/>
      <c r="CH36" s="862"/>
      <c r="CI36" s="862"/>
      <c r="CJ36" s="862"/>
      <c r="CK36" s="862"/>
      <c r="CL36" s="862"/>
      <c r="CM36" s="862"/>
      <c r="CN36" s="862"/>
      <c r="CO36" s="862"/>
      <c r="CP36" s="862"/>
      <c r="CQ36" s="862"/>
      <c r="CR36" s="862"/>
      <c r="CS36" s="862"/>
      <c r="CT36" s="862"/>
      <c r="CU36" s="862"/>
      <c r="CV36" s="862"/>
      <c r="CW36" s="862"/>
      <c r="CX36" s="862"/>
      <c r="CY36" s="862"/>
      <c r="CZ36" s="862"/>
      <c r="DA36" s="862"/>
      <c r="DB36" s="862"/>
      <c r="DC36" s="862"/>
      <c r="DD36" s="862"/>
      <c r="DE36" s="862"/>
      <c r="DF36" s="862"/>
      <c r="DG36" s="862"/>
      <c r="DH36" s="862"/>
      <c r="DI36" s="862"/>
      <c r="DJ36" s="862"/>
      <c r="DK36" s="862"/>
      <c r="DL36" s="862"/>
      <c r="DM36" s="862"/>
      <c r="DN36" s="862"/>
      <c r="DO36" s="862"/>
      <c r="DP36" s="862"/>
      <c r="DQ36" s="862"/>
      <c r="DR36" s="862"/>
      <c r="DS36" s="862"/>
      <c r="DT36" s="862"/>
      <c r="DU36" s="862"/>
      <c r="DV36" s="862"/>
      <c r="DW36" s="862"/>
      <c r="DX36" s="862"/>
      <c r="DY36" s="862"/>
      <c r="DZ36" s="862"/>
      <c r="EA36" s="862"/>
      <c r="EB36" s="862"/>
      <c r="EC36" s="862"/>
      <c r="ED36" s="862"/>
      <c r="EE36" s="862"/>
      <c r="EF36" s="862"/>
      <c r="EG36" s="862"/>
      <c r="EH36" s="862"/>
      <c r="EI36" s="862"/>
      <c r="EJ36" s="862"/>
      <c r="EK36" s="862"/>
      <c r="EL36" s="862"/>
      <c r="EM36" s="862"/>
      <c r="EN36" s="862"/>
      <c r="EO36" s="862"/>
      <c r="EP36" s="862"/>
      <c r="EQ36" s="862"/>
      <c r="ER36" s="862"/>
      <c r="ES36" s="862"/>
      <c r="ET36" s="862"/>
      <c r="EU36" s="862"/>
      <c r="EV36" s="862"/>
      <c r="EW36" s="862"/>
      <c r="EX36" s="862"/>
      <c r="EY36" s="862"/>
      <c r="EZ36" s="862"/>
      <c r="FA36" s="862"/>
      <c r="FB36" s="862"/>
      <c r="FC36" s="862"/>
      <c r="FD36" s="862"/>
      <c r="FE36" s="862"/>
      <c r="FF36" s="862"/>
      <c r="FG36" s="862"/>
      <c r="FH36" s="862"/>
      <c r="FI36" s="862"/>
      <c r="FJ36" s="862"/>
      <c r="FK36" s="862"/>
      <c r="FL36" s="862"/>
      <c r="FM36" s="862"/>
      <c r="FN36" s="862"/>
      <c r="FO36" s="862"/>
      <c r="FP36" s="862"/>
      <c r="FQ36" s="862"/>
      <c r="FR36" s="862"/>
      <c r="FS36" s="862"/>
      <c r="FT36" s="862"/>
      <c r="FU36" s="862"/>
      <c r="FV36" s="862"/>
      <c r="FW36" s="862"/>
      <c r="FX36" s="862"/>
      <c r="FY36" s="862"/>
      <c r="FZ36" s="862"/>
      <c r="GA36" s="862"/>
      <c r="GB36" s="862"/>
      <c r="GC36" s="862"/>
      <c r="GD36" s="862"/>
      <c r="GE36" s="862"/>
      <c r="GF36" s="862"/>
      <c r="GG36" s="862"/>
      <c r="GH36" s="862"/>
      <c r="GI36" s="862"/>
      <c r="GJ36" s="862"/>
      <c r="GK36" s="862"/>
      <c r="GL36" s="862"/>
      <c r="GM36" s="862"/>
      <c r="GN36" s="862"/>
      <c r="GO36" s="862"/>
      <c r="GP36" s="862"/>
      <c r="GQ36" s="862"/>
      <c r="GR36" s="862"/>
      <c r="GS36" s="862"/>
      <c r="GT36" s="862"/>
      <c r="GU36" s="862"/>
      <c r="GV36" s="862"/>
      <c r="GW36" s="862"/>
      <c r="GX36" s="862"/>
      <c r="GY36" s="862"/>
      <c r="GZ36" s="862"/>
      <c r="HA36" s="862"/>
      <c r="HB36" s="862"/>
      <c r="HC36" s="862"/>
      <c r="HD36" s="862"/>
      <c r="HE36" s="862"/>
      <c r="HF36" s="862"/>
      <c r="HG36" s="862"/>
      <c r="HH36" s="862"/>
      <c r="HI36" s="862"/>
      <c r="HJ36" s="862"/>
      <c r="HK36" s="862"/>
      <c r="HL36" s="862"/>
      <c r="HM36" s="862"/>
      <c r="HN36" s="862"/>
      <c r="HO36" s="862"/>
      <c r="HP36" s="862"/>
      <c r="HQ36" s="862"/>
      <c r="HR36" s="862"/>
      <c r="HS36" s="862"/>
      <c r="HT36" s="862"/>
      <c r="HU36" s="862"/>
      <c r="HV36" s="862"/>
      <c r="HW36" s="862"/>
      <c r="HX36" s="862"/>
      <c r="HY36" s="862"/>
      <c r="HZ36" s="862"/>
      <c r="IA36" s="862"/>
      <c r="IB36" s="862"/>
      <c r="IC36" s="862"/>
      <c r="ID36" s="862"/>
      <c r="IE36" s="862"/>
      <c r="IF36" s="862"/>
      <c r="IG36" s="862"/>
      <c r="IH36" s="862"/>
      <c r="II36" s="862"/>
      <c r="IJ36" s="862"/>
      <c r="IK36" s="862"/>
      <c r="IL36" s="862"/>
      <c r="IM36" s="862"/>
      <c r="IN36" s="862"/>
      <c r="IO36" s="862"/>
      <c r="IP36" s="862"/>
      <c r="IQ36" s="862"/>
      <c r="IR36" s="862"/>
      <c r="IS36" s="862"/>
      <c r="IT36" s="862"/>
      <c r="IU36" s="862"/>
      <c r="IV36" s="862"/>
      <c r="IW36" s="862"/>
      <c r="IX36" s="862"/>
      <c r="IY36" s="862"/>
      <c r="IZ36" s="862"/>
      <c r="JA36" s="862"/>
      <c r="JB36" s="862"/>
      <c r="JC36" s="862"/>
      <c r="JD36" s="862"/>
      <c r="JE36" s="862"/>
      <c r="JF36" s="862"/>
      <c r="JG36" s="862"/>
      <c r="JH36" s="862"/>
      <c r="JI36" s="862"/>
      <c r="JJ36" s="862"/>
      <c r="JK36" s="862"/>
      <c r="JL36" s="862"/>
      <c r="JM36" s="862"/>
      <c r="JN36" s="862"/>
      <c r="JO36" s="862"/>
      <c r="JP36" s="862"/>
      <c r="JQ36" s="862"/>
      <c r="JR36" s="862"/>
      <c r="JS36" s="862"/>
      <c r="JT36" s="862"/>
      <c r="JU36" s="862"/>
      <c r="JV36" s="862"/>
      <c r="JW36" s="862"/>
      <c r="JX36" s="862"/>
      <c r="JY36" s="862"/>
      <c r="JZ36" s="862"/>
      <c r="KA36" s="862"/>
      <c r="KB36" s="862"/>
      <c r="KC36" s="862"/>
      <c r="KD36" s="862"/>
      <c r="KE36" s="862"/>
      <c r="KF36" s="862"/>
      <c r="KG36" s="862"/>
      <c r="KH36" s="862"/>
      <c r="KI36" s="862"/>
      <c r="KJ36" s="862"/>
      <c r="KK36" s="863"/>
    </row>
    <row r="37" spans="1:297" ht="39" customHeight="1" x14ac:dyDescent="0.35">
      <c r="A37" s="811" t="s">
        <v>1756</v>
      </c>
      <c r="B37" s="815"/>
      <c r="C37" s="816"/>
      <c r="D37" s="816" t="s">
        <v>105</v>
      </c>
      <c r="E37" s="816" t="s">
        <v>105</v>
      </c>
      <c r="F37" s="816" t="s">
        <v>105</v>
      </c>
      <c r="G37" s="816" t="s">
        <v>105</v>
      </c>
      <c r="H37" s="816" t="s">
        <v>105</v>
      </c>
      <c r="I37" s="816" t="s">
        <v>105</v>
      </c>
      <c r="J37" s="816" t="s">
        <v>105</v>
      </c>
      <c r="K37" s="816"/>
      <c r="L37" s="818"/>
      <c r="M37" s="818"/>
      <c r="N37" s="818"/>
      <c r="O37" s="818"/>
      <c r="P37" s="87">
        <f t="shared" si="0"/>
        <v>0</v>
      </c>
      <c r="Q37" s="836"/>
      <c r="R37" s="836"/>
      <c r="S37" s="843"/>
      <c r="T37" s="820" t="s">
        <v>105</v>
      </c>
      <c r="U37" s="816" t="s">
        <v>105</v>
      </c>
      <c r="V37" s="816" t="s">
        <v>105</v>
      </c>
      <c r="W37" s="838"/>
      <c r="X37" s="839" t="s">
        <v>105</v>
      </c>
      <c r="Y37" s="840" t="s">
        <v>105</v>
      </c>
      <c r="Z37" s="816"/>
      <c r="AA37" s="813" t="s">
        <v>105</v>
      </c>
      <c r="AB37" s="816" t="s">
        <v>105</v>
      </c>
      <c r="AC37" s="841" t="s">
        <v>105</v>
      </c>
      <c r="AD37" s="840"/>
      <c r="AE37" s="816"/>
      <c r="AF37" s="819"/>
      <c r="AG37" s="842"/>
      <c r="AH37" s="818"/>
      <c r="AI37" s="818"/>
      <c r="AJ37" s="818"/>
      <c r="AK37" s="816" t="s">
        <v>105</v>
      </c>
      <c r="AL37" s="816" t="s">
        <v>105</v>
      </c>
      <c r="AM37" s="816"/>
      <c r="AN37" s="819" t="s">
        <v>105</v>
      </c>
      <c r="AO37" s="1167" t="str">
        <f>IF(Table24_EVSE[[#This Row],[Type of Charger]] &lt;&gt; "", "Yes", "")</f>
        <v/>
      </c>
      <c r="AP37" s="853"/>
      <c r="AQ37" s="854"/>
      <c r="AR37" s="855"/>
      <c r="AS37" s="560">
        <f t="shared" si="1"/>
        <v>0</v>
      </c>
      <c r="AT37" s="859"/>
      <c r="AU37" s="860"/>
      <c r="AV37" s="861"/>
      <c r="AW37" s="862"/>
      <c r="AX37" s="862"/>
      <c r="AY37" s="862"/>
      <c r="AZ37" s="862"/>
      <c r="BA37" s="862"/>
      <c r="BB37" s="862"/>
      <c r="BC37" s="862"/>
      <c r="BD37" s="862"/>
      <c r="BE37" s="862"/>
      <c r="BF37" s="862"/>
      <c r="BG37" s="862"/>
      <c r="BH37" s="862"/>
      <c r="BI37" s="862"/>
      <c r="BJ37" s="862"/>
      <c r="BK37" s="862"/>
      <c r="BL37" s="862"/>
      <c r="BM37" s="862"/>
      <c r="BN37" s="862"/>
      <c r="BO37" s="862"/>
      <c r="BP37" s="862"/>
      <c r="BQ37" s="862"/>
      <c r="BR37" s="862"/>
      <c r="BS37" s="862"/>
      <c r="BT37" s="862"/>
      <c r="BU37" s="862"/>
      <c r="BV37" s="862"/>
      <c r="BW37" s="862"/>
      <c r="BX37" s="862"/>
      <c r="BY37" s="862"/>
      <c r="BZ37" s="862"/>
      <c r="CA37" s="862"/>
      <c r="CB37" s="862"/>
      <c r="CC37" s="862"/>
      <c r="CD37" s="862"/>
      <c r="CE37" s="862"/>
      <c r="CF37" s="862"/>
      <c r="CG37" s="862"/>
      <c r="CH37" s="862"/>
      <c r="CI37" s="862"/>
      <c r="CJ37" s="862"/>
      <c r="CK37" s="862"/>
      <c r="CL37" s="862"/>
      <c r="CM37" s="862"/>
      <c r="CN37" s="862"/>
      <c r="CO37" s="862"/>
      <c r="CP37" s="862"/>
      <c r="CQ37" s="862"/>
      <c r="CR37" s="862"/>
      <c r="CS37" s="862"/>
      <c r="CT37" s="862"/>
      <c r="CU37" s="862"/>
      <c r="CV37" s="862"/>
      <c r="CW37" s="862"/>
      <c r="CX37" s="862"/>
      <c r="CY37" s="862"/>
      <c r="CZ37" s="862"/>
      <c r="DA37" s="862"/>
      <c r="DB37" s="862"/>
      <c r="DC37" s="862"/>
      <c r="DD37" s="862"/>
      <c r="DE37" s="862"/>
      <c r="DF37" s="862"/>
      <c r="DG37" s="862"/>
      <c r="DH37" s="862"/>
      <c r="DI37" s="862"/>
      <c r="DJ37" s="862"/>
      <c r="DK37" s="862"/>
      <c r="DL37" s="862"/>
      <c r="DM37" s="862"/>
      <c r="DN37" s="862"/>
      <c r="DO37" s="862"/>
      <c r="DP37" s="862"/>
      <c r="DQ37" s="862"/>
      <c r="DR37" s="862"/>
      <c r="DS37" s="862"/>
      <c r="DT37" s="862"/>
      <c r="DU37" s="862"/>
      <c r="DV37" s="862"/>
      <c r="DW37" s="862"/>
      <c r="DX37" s="862"/>
      <c r="DY37" s="862"/>
      <c r="DZ37" s="862"/>
      <c r="EA37" s="862"/>
      <c r="EB37" s="862"/>
      <c r="EC37" s="862"/>
      <c r="ED37" s="862"/>
      <c r="EE37" s="862"/>
      <c r="EF37" s="862"/>
      <c r="EG37" s="862"/>
      <c r="EH37" s="862"/>
      <c r="EI37" s="862"/>
      <c r="EJ37" s="862"/>
      <c r="EK37" s="862"/>
      <c r="EL37" s="862"/>
      <c r="EM37" s="862"/>
      <c r="EN37" s="862"/>
      <c r="EO37" s="862"/>
      <c r="EP37" s="862"/>
      <c r="EQ37" s="862"/>
      <c r="ER37" s="862"/>
      <c r="ES37" s="862"/>
      <c r="ET37" s="862"/>
      <c r="EU37" s="862"/>
      <c r="EV37" s="862"/>
      <c r="EW37" s="862"/>
      <c r="EX37" s="862"/>
      <c r="EY37" s="862"/>
      <c r="EZ37" s="862"/>
      <c r="FA37" s="862"/>
      <c r="FB37" s="862"/>
      <c r="FC37" s="862"/>
      <c r="FD37" s="862"/>
      <c r="FE37" s="862"/>
      <c r="FF37" s="862"/>
      <c r="FG37" s="862"/>
      <c r="FH37" s="862"/>
      <c r="FI37" s="862"/>
      <c r="FJ37" s="862"/>
      <c r="FK37" s="862"/>
      <c r="FL37" s="862"/>
      <c r="FM37" s="862"/>
      <c r="FN37" s="862"/>
      <c r="FO37" s="862"/>
      <c r="FP37" s="862"/>
      <c r="FQ37" s="862"/>
      <c r="FR37" s="862"/>
      <c r="FS37" s="862"/>
      <c r="FT37" s="862"/>
      <c r="FU37" s="862"/>
      <c r="FV37" s="862"/>
      <c r="FW37" s="862"/>
      <c r="FX37" s="862"/>
      <c r="FY37" s="862"/>
      <c r="FZ37" s="862"/>
      <c r="GA37" s="862"/>
      <c r="GB37" s="862"/>
      <c r="GC37" s="862"/>
      <c r="GD37" s="862"/>
      <c r="GE37" s="862"/>
      <c r="GF37" s="862"/>
      <c r="GG37" s="862"/>
      <c r="GH37" s="862"/>
      <c r="GI37" s="862"/>
      <c r="GJ37" s="862"/>
      <c r="GK37" s="862"/>
      <c r="GL37" s="862"/>
      <c r="GM37" s="862"/>
      <c r="GN37" s="862"/>
      <c r="GO37" s="862"/>
      <c r="GP37" s="862"/>
      <c r="GQ37" s="862"/>
      <c r="GR37" s="862"/>
      <c r="GS37" s="862"/>
      <c r="GT37" s="862"/>
      <c r="GU37" s="862"/>
      <c r="GV37" s="862"/>
      <c r="GW37" s="862"/>
      <c r="GX37" s="862"/>
      <c r="GY37" s="862"/>
      <c r="GZ37" s="862"/>
      <c r="HA37" s="862"/>
      <c r="HB37" s="862"/>
      <c r="HC37" s="862"/>
      <c r="HD37" s="862"/>
      <c r="HE37" s="862"/>
      <c r="HF37" s="862"/>
      <c r="HG37" s="862"/>
      <c r="HH37" s="862"/>
      <c r="HI37" s="862"/>
      <c r="HJ37" s="862"/>
      <c r="HK37" s="862"/>
      <c r="HL37" s="862"/>
      <c r="HM37" s="862"/>
      <c r="HN37" s="862"/>
      <c r="HO37" s="862"/>
      <c r="HP37" s="862"/>
      <c r="HQ37" s="862"/>
      <c r="HR37" s="862"/>
      <c r="HS37" s="862"/>
      <c r="HT37" s="862"/>
      <c r="HU37" s="862"/>
      <c r="HV37" s="862"/>
      <c r="HW37" s="862"/>
      <c r="HX37" s="862"/>
      <c r="HY37" s="862"/>
      <c r="HZ37" s="862"/>
      <c r="IA37" s="862"/>
      <c r="IB37" s="862"/>
      <c r="IC37" s="862"/>
      <c r="ID37" s="862"/>
      <c r="IE37" s="862"/>
      <c r="IF37" s="862"/>
      <c r="IG37" s="862"/>
      <c r="IH37" s="862"/>
      <c r="II37" s="862"/>
      <c r="IJ37" s="862"/>
      <c r="IK37" s="862"/>
      <c r="IL37" s="862"/>
      <c r="IM37" s="862"/>
      <c r="IN37" s="862"/>
      <c r="IO37" s="862"/>
      <c r="IP37" s="862"/>
      <c r="IQ37" s="862"/>
      <c r="IR37" s="862"/>
      <c r="IS37" s="862"/>
      <c r="IT37" s="862"/>
      <c r="IU37" s="862"/>
      <c r="IV37" s="862"/>
      <c r="IW37" s="862"/>
      <c r="IX37" s="862"/>
      <c r="IY37" s="862"/>
      <c r="IZ37" s="862"/>
      <c r="JA37" s="862"/>
      <c r="JB37" s="862"/>
      <c r="JC37" s="862"/>
      <c r="JD37" s="862"/>
      <c r="JE37" s="862"/>
      <c r="JF37" s="862"/>
      <c r="JG37" s="862"/>
      <c r="JH37" s="862"/>
      <c r="JI37" s="862"/>
      <c r="JJ37" s="862"/>
      <c r="JK37" s="862"/>
      <c r="JL37" s="862"/>
      <c r="JM37" s="862"/>
      <c r="JN37" s="862"/>
      <c r="JO37" s="862"/>
      <c r="JP37" s="862"/>
      <c r="JQ37" s="862"/>
      <c r="JR37" s="862"/>
      <c r="JS37" s="862"/>
      <c r="JT37" s="862"/>
      <c r="JU37" s="862"/>
      <c r="JV37" s="862"/>
      <c r="JW37" s="862"/>
      <c r="JX37" s="862"/>
      <c r="JY37" s="862"/>
      <c r="JZ37" s="862"/>
      <c r="KA37" s="862"/>
      <c r="KB37" s="862"/>
      <c r="KC37" s="862"/>
      <c r="KD37" s="862"/>
      <c r="KE37" s="862"/>
      <c r="KF37" s="862"/>
      <c r="KG37" s="862"/>
      <c r="KH37" s="862"/>
      <c r="KI37" s="862"/>
      <c r="KJ37" s="862"/>
      <c r="KK37" s="863"/>
    </row>
    <row r="38" spans="1:297" ht="39" customHeight="1" x14ac:dyDescent="0.35">
      <c r="A38" s="811" t="s">
        <v>1757</v>
      </c>
      <c r="B38" s="815"/>
      <c r="C38" s="816"/>
      <c r="D38" s="816" t="s">
        <v>105</v>
      </c>
      <c r="E38" s="816" t="s">
        <v>105</v>
      </c>
      <c r="F38" s="816" t="s">
        <v>105</v>
      </c>
      <c r="G38" s="816" t="s">
        <v>105</v>
      </c>
      <c r="H38" s="816" t="s">
        <v>105</v>
      </c>
      <c r="I38" s="816" t="s">
        <v>105</v>
      </c>
      <c r="J38" s="816" t="s">
        <v>105</v>
      </c>
      <c r="K38" s="816"/>
      <c r="L38" s="818"/>
      <c r="M38" s="818"/>
      <c r="N38" s="818"/>
      <c r="O38" s="818"/>
      <c r="P38" s="87">
        <f t="shared" si="0"/>
        <v>0</v>
      </c>
      <c r="Q38" s="836"/>
      <c r="R38" s="836"/>
      <c r="S38" s="843"/>
      <c r="T38" s="820" t="s">
        <v>105</v>
      </c>
      <c r="U38" s="816" t="s">
        <v>105</v>
      </c>
      <c r="V38" s="816" t="s">
        <v>105</v>
      </c>
      <c r="W38" s="838"/>
      <c r="X38" s="839" t="s">
        <v>105</v>
      </c>
      <c r="Y38" s="840" t="s">
        <v>105</v>
      </c>
      <c r="Z38" s="816"/>
      <c r="AA38" s="813" t="s">
        <v>105</v>
      </c>
      <c r="AB38" s="816" t="s">
        <v>105</v>
      </c>
      <c r="AC38" s="841" t="s">
        <v>105</v>
      </c>
      <c r="AD38" s="840"/>
      <c r="AE38" s="816"/>
      <c r="AF38" s="819"/>
      <c r="AG38" s="842"/>
      <c r="AH38" s="818"/>
      <c r="AI38" s="818"/>
      <c r="AJ38" s="818"/>
      <c r="AK38" s="816" t="s">
        <v>105</v>
      </c>
      <c r="AL38" s="816" t="s">
        <v>105</v>
      </c>
      <c r="AM38" s="816"/>
      <c r="AN38" s="819" t="s">
        <v>105</v>
      </c>
      <c r="AO38" s="1167" t="str">
        <f>IF(Table24_EVSE[[#This Row],[Type of Charger]] &lt;&gt; "", "Yes", "")</f>
        <v/>
      </c>
      <c r="AP38" s="853"/>
      <c r="AQ38" s="854"/>
      <c r="AR38" s="855"/>
      <c r="AS38" s="560">
        <f t="shared" si="1"/>
        <v>0</v>
      </c>
      <c r="AT38" s="859"/>
      <c r="AU38" s="860"/>
      <c r="AV38" s="861"/>
      <c r="AW38" s="862"/>
      <c r="AX38" s="862"/>
      <c r="AY38" s="862"/>
      <c r="AZ38" s="862"/>
      <c r="BA38" s="862"/>
      <c r="BB38" s="862"/>
      <c r="BC38" s="862"/>
      <c r="BD38" s="862"/>
      <c r="BE38" s="862"/>
      <c r="BF38" s="862"/>
      <c r="BG38" s="862"/>
      <c r="BH38" s="862"/>
      <c r="BI38" s="862"/>
      <c r="BJ38" s="862"/>
      <c r="BK38" s="862"/>
      <c r="BL38" s="862"/>
      <c r="BM38" s="862"/>
      <c r="BN38" s="862"/>
      <c r="BO38" s="862"/>
      <c r="BP38" s="862"/>
      <c r="BQ38" s="862"/>
      <c r="BR38" s="862"/>
      <c r="BS38" s="862"/>
      <c r="BT38" s="862"/>
      <c r="BU38" s="862"/>
      <c r="BV38" s="862"/>
      <c r="BW38" s="862"/>
      <c r="BX38" s="862"/>
      <c r="BY38" s="862"/>
      <c r="BZ38" s="862"/>
      <c r="CA38" s="862"/>
      <c r="CB38" s="862"/>
      <c r="CC38" s="862"/>
      <c r="CD38" s="862"/>
      <c r="CE38" s="862"/>
      <c r="CF38" s="862"/>
      <c r="CG38" s="862"/>
      <c r="CH38" s="862"/>
      <c r="CI38" s="862"/>
      <c r="CJ38" s="862"/>
      <c r="CK38" s="862"/>
      <c r="CL38" s="862"/>
      <c r="CM38" s="862"/>
      <c r="CN38" s="862"/>
      <c r="CO38" s="862"/>
      <c r="CP38" s="862"/>
      <c r="CQ38" s="862"/>
      <c r="CR38" s="862"/>
      <c r="CS38" s="862"/>
      <c r="CT38" s="862"/>
      <c r="CU38" s="862"/>
      <c r="CV38" s="862"/>
      <c r="CW38" s="862"/>
      <c r="CX38" s="862"/>
      <c r="CY38" s="862"/>
      <c r="CZ38" s="862"/>
      <c r="DA38" s="862"/>
      <c r="DB38" s="862"/>
      <c r="DC38" s="862"/>
      <c r="DD38" s="862"/>
      <c r="DE38" s="862"/>
      <c r="DF38" s="862"/>
      <c r="DG38" s="862"/>
      <c r="DH38" s="862"/>
      <c r="DI38" s="862"/>
      <c r="DJ38" s="862"/>
      <c r="DK38" s="862"/>
      <c r="DL38" s="862"/>
      <c r="DM38" s="862"/>
      <c r="DN38" s="862"/>
      <c r="DO38" s="862"/>
      <c r="DP38" s="862"/>
      <c r="DQ38" s="862"/>
      <c r="DR38" s="862"/>
      <c r="DS38" s="862"/>
      <c r="DT38" s="862"/>
      <c r="DU38" s="862"/>
      <c r="DV38" s="862"/>
      <c r="DW38" s="862"/>
      <c r="DX38" s="862"/>
      <c r="DY38" s="862"/>
      <c r="DZ38" s="862"/>
      <c r="EA38" s="862"/>
      <c r="EB38" s="862"/>
      <c r="EC38" s="862"/>
      <c r="ED38" s="862"/>
      <c r="EE38" s="862"/>
      <c r="EF38" s="862"/>
      <c r="EG38" s="862"/>
      <c r="EH38" s="862"/>
      <c r="EI38" s="862"/>
      <c r="EJ38" s="862"/>
      <c r="EK38" s="862"/>
      <c r="EL38" s="862"/>
      <c r="EM38" s="862"/>
      <c r="EN38" s="862"/>
      <c r="EO38" s="862"/>
      <c r="EP38" s="862"/>
      <c r="EQ38" s="862"/>
      <c r="ER38" s="862"/>
      <c r="ES38" s="862"/>
      <c r="ET38" s="862"/>
      <c r="EU38" s="862"/>
      <c r="EV38" s="862"/>
      <c r="EW38" s="862"/>
      <c r="EX38" s="862"/>
      <c r="EY38" s="862"/>
      <c r="EZ38" s="862"/>
      <c r="FA38" s="862"/>
      <c r="FB38" s="862"/>
      <c r="FC38" s="862"/>
      <c r="FD38" s="862"/>
      <c r="FE38" s="862"/>
      <c r="FF38" s="862"/>
      <c r="FG38" s="862"/>
      <c r="FH38" s="862"/>
      <c r="FI38" s="862"/>
      <c r="FJ38" s="862"/>
      <c r="FK38" s="862"/>
      <c r="FL38" s="862"/>
      <c r="FM38" s="862"/>
      <c r="FN38" s="862"/>
      <c r="FO38" s="862"/>
      <c r="FP38" s="862"/>
      <c r="FQ38" s="862"/>
      <c r="FR38" s="862"/>
      <c r="FS38" s="862"/>
      <c r="FT38" s="862"/>
      <c r="FU38" s="862"/>
      <c r="FV38" s="862"/>
      <c r="FW38" s="862"/>
      <c r="FX38" s="862"/>
      <c r="FY38" s="862"/>
      <c r="FZ38" s="862"/>
      <c r="GA38" s="862"/>
      <c r="GB38" s="862"/>
      <c r="GC38" s="862"/>
      <c r="GD38" s="862"/>
      <c r="GE38" s="862"/>
      <c r="GF38" s="862"/>
      <c r="GG38" s="862"/>
      <c r="GH38" s="862"/>
      <c r="GI38" s="862"/>
      <c r="GJ38" s="862"/>
      <c r="GK38" s="862"/>
      <c r="GL38" s="862"/>
      <c r="GM38" s="862"/>
      <c r="GN38" s="862"/>
      <c r="GO38" s="862"/>
      <c r="GP38" s="862"/>
      <c r="GQ38" s="862"/>
      <c r="GR38" s="862"/>
      <c r="GS38" s="862"/>
      <c r="GT38" s="862"/>
      <c r="GU38" s="862"/>
      <c r="GV38" s="862"/>
      <c r="GW38" s="862"/>
      <c r="GX38" s="862"/>
      <c r="GY38" s="862"/>
      <c r="GZ38" s="862"/>
      <c r="HA38" s="862"/>
      <c r="HB38" s="862"/>
      <c r="HC38" s="862"/>
      <c r="HD38" s="862"/>
      <c r="HE38" s="862"/>
      <c r="HF38" s="862"/>
      <c r="HG38" s="862"/>
      <c r="HH38" s="862"/>
      <c r="HI38" s="862"/>
      <c r="HJ38" s="862"/>
      <c r="HK38" s="862"/>
      <c r="HL38" s="862"/>
      <c r="HM38" s="862"/>
      <c r="HN38" s="862"/>
      <c r="HO38" s="862"/>
      <c r="HP38" s="862"/>
      <c r="HQ38" s="862"/>
      <c r="HR38" s="862"/>
      <c r="HS38" s="862"/>
      <c r="HT38" s="862"/>
      <c r="HU38" s="862"/>
      <c r="HV38" s="862"/>
      <c r="HW38" s="862"/>
      <c r="HX38" s="862"/>
      <c r="HY38" s="862"/>
      <c r="HZ38" s="862"/>
      <c r="IA38" s="862"/>
      <c r="IB38" s="862"/>
      <c r="IC38" s="862"/>
      <c r="ID38" s="862"/>
      <c r="IE38" s="862"/>
      <c r="IF38" s="862"/>
      <c r="IG38" s="862"/>
      <c r="IH38" s="862"/>
      <c r="II38" s="862"/>
      <c r="IJ38" s="862"/>
      <c r="IK38" s="862"/>
      <c r="IL38" s="862"/>
      <c r="IM38" s="862"/>
      <c r="IN38" s="862"/>
      <c r="IO38" s="862"/>
      <c r="IP38" s="862"/>
      <c r="IQ38" s="862"/>
      <c r="IR38" s="862"/>
      <c r="IS38" s="862"/>
      <c r="IT38" s="862"/>
      <c r="IU38" s="862"/>
      <c r="IV38" s="862"/>
      <c r="IW38" s="862"/>
      <c r="IX38" s="862"/>
      <c r="IY38" s="862"/>
      <c r="IZ38" s="862"/>
      <c r="JA38" s="862"/>
      <c r="JB38" s="862"/>
      <c r="JC38" s="862"/>
      <c r="JD38" s="862"/>
      <c r="JE38" s="862"/>
      <c r="JF38" s="862"/>
      <c r="JG38" s="862"/>
      <c r="JH38" s="862"/>
      <c r="JI38" s="862"/>
      <c r="JJ38" s="862"/>
      <c r="JK38" s="862"/>
      <c r="JL38" s="862"/>
      <c r="JM38" s="862"/>
      <c r="JN38" s="862"/>
      <c r="JO38" s="862"/>
      <c r="JP38" s="862"/>
      <c r="JQ38" s="862"/>
      <c r="JR38" s="862"/>
      <c r="JS38" s="862"/>
      <c r="JT38" s="862"/>
      <c r="JU38" s="862"/>
      <c r="JV38" s="862"/>
      <c r="JW38" s="862"/>
      <c r="JX38" s="862"/>
      <c r="JY38" s="862"/>
      <c r="JZ38" s="862"/>
      <c r="KA38" s="862"/>
      <c r="KB38" s="862"/>
      <c r="KC38" s="862"/>
      <c r="KD38" s="862"/>
      <c r="KE38" s="862"/>
      <c r="KF38" s="862"/>
      <c r="KG38" s="862"/>
      <c r="KH38" s="862"/>
      <c r="KI38" s="862"/>
      <c r="KJ38" s="862"/>
      <c r="KK38" s="863"/>
    </row>
    <row r="39" spans="1:297" ht="39" customHeight="1" x14ac:dyDescent="0.35">
      <c r="A39" s="811" t="s">
        <v>1758</v>
      </c>
      <c r="B39" s="815"/>
      <c r="C39" s="816"/>
      <c r="D39" s="816" t="s">
        <v>105</v>
      </c>
      <c r="E39" s="816" t="s">
        <v>105</v>
      </c>
      <c r="F39" s="816" t="s">
        <v>105</v>
      </c>
      <c r="G39" s="816" t="s">
        <v>105</v>
      </c>
      <c r="H39" s="816" t="s">
        <v>105</v>
      </c>
      <c r="I39" s="816" t="s">
        <v>105</v>
      </c>
      <c r="J39" s="816" t="s">
        <v>105</v>
      </c>
      <c r="K39" s="816"/>
      <c r="L39" s="818"/>
      <c r="M39" s="818"/>
      <c r="N39" s="818"/>
      <c r="O39" s="818"/>
      <c r="P39" s="87">
        <f t="shared" si="0"/>
        <v>0</v>
      </c>
      <c r="Q39" s="836"/>
      <c r="R39" s="836"/>
      <c r="S39" s="843"/>
      <c r="T39" s="820" t="s">
        <v>105</v>
      </c>
      <c r="U39" s="816" t="s">
        <v>105</v>
      </c>
      <c r="V39" s="816" t="s">
        <v>105</v>
      </c>
      <c r="W39" s="838"/>
      <c r="X39" s="839" t="s">
        <v>105</v>
      </c>
      <c r="Y39" s="840" t="s">
        <v>105</v>
      </c>
      <c r="Z39" s="816"/>
      <c r="AA39" s="813" t="s">
        <v>105</v>
      </c>
      <c r="AB39" s="816" t="s">
        <v>105</v>
      </c>
      <c r="AC39" s="841" t="s">
        <v>105</v>
      </c>
      <c r="AD39" s="840"/>
      <c r="AE39" s="816"/>
      <c r="AF39" s="819"/>
      <c r="AG39" s="842"/>
      <c r="AH39" s="818"/>
      <c r="AI39" s="818"/>
      <c r="AJ39" s="818"/>
      <c r="AK39" s="816" t="s">
        <v>105</v>
      </c>
      <c r="AL39" s="816" t="s">
        <v>105</v>
      </c>
      <c r="AM39" s="816"/>
      <c r="AN39" s="819" t="s">
        <v>105</v>
      </c>
      <c r="AO39" s="1167" t="str">
        <f>IF(Table24_EVSE[[#This Row],[Type of Charger]] &lt;&gt; "", "Yes", "")</f>
        <v/>
      </c>
      <c r="AP39" s="853"/>
      <c r="AQ39" s="854"/>
      <c r="AR39" s="855"/>
      <c r="AS39" s="560">
        <f t="shared" si="1"/>
        <v>0</v>
      </c>
      <c r="AT39" s="859"/>
      <c r="AU39" s="860"/>
      <c r="AV39" s="861"/>
      <c r="AW39" s="862"/>
      <c r="AX39" s="862"/>
      <c r="AY39" s="862"/>
      <c r="AZ39" s="862"/>
      <c r="BA39" s="862"/>
      <c r="BB39" s="862"/>
      <c r="BC39" s="862"/>
      <c r="BD39" s="862"/>
      <c r="BE39" s="862"/>
      <c r="BF39" s="862"/>
      <c r="BG39" s="862"/>
      <c r="BH39" s="862"/>
      <c r="BI39" s="862"/>
      <c r="BJ39" s="862"/>
      <c r="BK39" s="862"/>
      <c r="BL39" s="862"/>
      <c r="BM39" s="862"/>
      <c r="BN39" s="862"/>
      <c r="BO39" s="862"/>
      <c r="BP39" s="862"/>
      <c r="BQ39" s="862"/>
      <c r="BR39" s="862"/>
      <c r="BS39" s="862"/>
      <c r="BT39" s="862"/>
      <c r="BU39" s="862"/>
      <c r="BV39" s="862"/>
      <c r="BW39" s="862"/>
      <c r="BX39" s="862"/>
      <c r="BY39" s="862"/>
      <c r="BZ39" s="862"/>
      <c r="CA39" s="862"/>
      <c r="CB39" s="862"/>
      <c r="CC39" s="862"/>
      <c r="CD39" s="862"/>
      <c r="CE39" s="862"/>
      <c r="CF39" s="862"/>
      <c r="CG39" s="862"/>
      <c r="CH39" s="862"/>
      <c r="CI39" s="862"/>
      <c r="CJ39" s="862"/>
      <c r="CK39" s="862"/>
      <c r="CL39" s="862"/>
      <c r="CM39" s="862"/>
      <c r="CN39" s="862"/>
      <c r="CO39" s="862"/>
      <c r="CP39" s="862"/>
      <c r="CQ39" s="862"/>
      <c r="CR39" s="862"/>
      <c r="CS39" s="862"/>
      <c r="CT39" s="862"/>
      <c r="CU39" s="862"/>
      <c r="CV39" s="862"/>
      <c r="CW39" s="862"/>
      <c r="CX39" s="862"/>
      <c r="CY39" s="862"/>
      <c r="CZ39" s="862"/>
      <c r="DA39" s="862"/>
      <c r="DB39" s="862"/>
      <c r="DC39" s="862"/>
      <c r="DD39" s="862"/>
      <c r="DE39" s="862"/>
      <c r="DF39" s="862"/>
      <c r="DG39" s="862"/>
      <c r="DH39" s="862"/>
      <c r="DI39" s="862"/>
      <c r="DJ39" s="862"/>
      <c r="DK39" s="862"/>
      <c r="DL39" s="862"/>
      <c r="DM39" s="862"/>
      <c r="DN39" s="862"/>
      <c r="DO39" s="862"/>
      <c r="DP39" s="862"/>
      <c r="DQ39" s="862"/>
      <c r="DR39" s="862"/>
      <c r="DS39" s="862"/>
      <c r="DT39" s="862"/>
      <c r="DU39" s="862"/>
      <c r="DV39" s="862"/>
      <c r="DW39" s="862"/>
      <c r="DX39" s="862"/>
      <c r="DY39" s="862"/>
      <c r="DZ39" s="862"/>
      <c r="EA39" s="862"/>
      <c r="EB39" s="862"/>
      <c r="EC39" s="862"/>
      <c r="ED39" s="862"/>
      <c r="EE39" s="862"/>
      <c r="EF39" s="862"/>
      <c r="EG39" s="862"/>
      <c r="EH39" s="862"/>
      <c r="EI39" s="862"/>
      <c r="EJ39" s="862"/>
      <c r="EK39" s="862"/>
      <c r="EL39" s="862"/>
      <c r="EM39" s="862"/>
      <c r="EN39" s="862"/>
      <c r="EO39" s="862"/>
      <c r="EP39" s="862"/>
      <c r="EQ39" s="862"/>
      <c r="ER39" s="862"/>
      <c r="ES39" s="862"/>
      <c r="ET39" s="862"/>
      <c r="EU39" s="862"/>
      <c r="EV39" s="862"/>
      <c r="EW39" s="862"/>
      <c r="EX39" s="862"/>
      <c r="EY39" s="862"/>
      <c r="EZ39" s="862"/>
      <c r="FA39" s="862"/>
      <c r="FB39" s="862"/>
      <c r="FC39" s="862"/>
      <c r="FD39" s="862"/>
      <c r="FE39" s="862"/>
      <c r="FF39" s="862"/>
      <c r="FG39" s="862"/>
      <c r="FH39" s="862"/>
      <c r="FI39" s="862"/>
      <c r="FJ39" s="862"/>
      <c r="FK39" s="862"/>
      <c r="FL39" s="862"/>
      <c r="FM39" s="862"/>
      <c r="FN39" s="862"/>
      <c r="FO39" s="862"/>
      <c r="FP39" s="862"/>
      <c r="FQ39" s="862"/>
      <c r="FR39" s="862"/>
      <c r="FS39" s="862"/>
      <c r="FT39" s="862"/>
      <c r="FU39" s="862"/>
      <c r="FV39" s="862"/>
      <c r="FW39" s="862"/>
      <c r="FX39" s="862"/>
      <c r="FY39" s="862"/>
      <c r="FZ39" s="862"/>
      <c r="GA39" s="862"/>
      <c r="GB39" s="862"/>
      <c r="GC39" s="862"/>
      <c r="GD39" s="862"/>
      <c r="GE39" s="862"/>
      <c r="GF39" s="862"/>
      <c r="GG39" s="862"/>
      <c r="GH39" s="862"/>
      <c r="GI39" s="862"/>
      <c r="GJ39" s="862"/>
      <c r="GK39" s="862"/>
      <c r="GL39" s="862"/>
      <c r="GM39" s="862"/>
      <c r="GN39" s="862"/>
      <c r="GO39" s="862"/>
      <c r="GP39" s="862"/>
      <c r="GQ39" s="862"/>
      <c r="GR39" s="862"/>
      <c r="GS39" s="862"/>
      <c r="GT39" s="862"/>
      <c r="GU39" s="862"/>
      <c r="GV39" s="862"/>
      <c r="GW39" s="862"/>
      <c r="GX39" s="862"/>
      <c r="GY39" s="862"/>
      <c r="GZ39" s="862"/>
      <c r="HA39" s="862"/>
      <c r="HB39" s="862"/>
      <c r="HC39" s="862"/>
      <c r="HD39" s="862"/>
      <c r="HE39" s="862"/>
      <c r="HF39" s="862"/>
      <c r="HG39" s="862"/>
      <c r="HH39" s="862"/>
      <c r="HI39" s="862"/>
      <c r="HJ39" s="862"/>
      <c r="HK39" s="862"/>
      <c r="HL39" s="862"/>
      <c r="HM39" s="862"/>
      <c r="HN39" s="862"/>
      <c r="HO39" s="862"/>
      <c r="HP39" s="862"/>
      <c r="HQ39" s="862"/>
      <c r="HR39" s="862"/>
      <c r="HS39" s="862"/>
      <c r="HT39" s="862"/>
      <c r="HU39" s="862"/>
      <c r="HV39" s="862"/>
      <c r="HW39" s="862"/>
      <c r="HX39" s="862"/>
      <c r="HY39" s="862"/>
      <c r="HZ39" s="862"/>
      <c r="IA39" s="862"/>
      <c r="IB39" s="862"/>
      <c r="IC39" s="862"/>
      <c r="ID39" s="862"/>
      <c r="IE39" s="862"/>
      <c r="IF39" s="862"/>
      <c r="IG39" s="862"/>
      <c r="IH39" s="862"/>
      <c r="II39" s="862"/>
      <c r="IJ39" s="862"/>
      <c r="IK39" s="862"/>
      <c r="IL39" s="862"/>
      <c r="IM39" s="862"/>
      <c r="IN39" s="862"/>
      <c r="IO39" s="862"/>
      <c r="IP39" s="862"/>
      <c r="IQ39" s="862"/>
      <c r="IR39" s="862"/>
      <c r="IS39" s="862"/>
      <c r="IT39" s="862"/>
      <c r="IU39" s="862"/>
      <c r="IV39" s="862"/>
      <c r="IW39" s="862"/>
      <c r="IX39" s="862"/>
      <c r="IY39" s="862"/>
      <c r="IZ39" s="862"/>
      <c r="JA39" s="862"/>
      <c r="JB39" s="862"/>
      <c r="JC39" s="862"/>
      <c r="JD39" s="862"/>
      <c r="JE39" s="862"/>
      <c r="JF39" s="862"/>
      <c r="JG39" s="862"/>
      <c r="JH39" s="862"/>
      <c r="JI39" s="862"/>
      <c r="JJ39" s="862"/>
      <c r="JK39" s="862"/>
      <c r="JL39" s="862"/>
      <c r="JM39" s="862"/>
      <c r="JN39" s="862"/>
      <c r="JO39" s="862"/>
      <c r="JP39" s="862"/>
      <c r="JQ39" s="862"/>
      <c r="JR39" s="862"/>
      <c r="JS39" s="862"/>
      <c r="JT39" s="862"/>
      <c r="JU39" s="862"/>
      <c r="JV39" s="862"/>
      <c r="JW39" s="862"/>
      <c r="JX39" s="862"/>
      <c r="JY39" s="862"/>
      <c r="JZ39" s="862"/>
      <c r="KA39" s="862"/>
      <c r="KB39" s="862"/>
      <c r="KC39" s="862"/>
      <c r="KD39" s="862"/>
      <c r="KE39" s="862"/>
      <c r="KF39" s="862"/>
      <c r="KG39" s="862"/>
      <c r="KH39" s="862"/>
      <c r="KI39" s="862"/>
      <c r="KJ39" s="862"/>
      <c r="KK39" s="863"/>
    </row>
    <row r="40" spans="1:297" ht="39" customHeight="1" x14ac:dyDescent="0.35">
      <c r="A40" s="811" t="s">
        <v>1759</v>
      </c>
      <c r="B40" s="815"/>
      <c r="C40" s="816"/>
      <c r="D40" s="816" t="s">
        <v>105</v>
      </c>
      <c r="E40" s="816" t="s">
        <v>105</v>
      </c>
      <c r="F40" s="816" t="s">
        <v>105</v>
      </c>
      <c r="G40" s="816" t="s">
        <v>105</v>
      </c>
      <c r="H40" s="816" t="s">
        <v>105</v>
      </c>
      <c r="I40" s="816" t="s">
        <v>105</v>
      </c>
      <c r="J40" s="816" t="s">
        <v>105</v>
      </c>
      <c r="K40" s="816"/>
      <c r="L40" s="818"/>
      <c r="M40" s="818"/>
      <c r="N40" s="818"/>
      <c r="O40" s="818"/>
      <c r="P40" s="87">
        <f t="shared" si="0"/>
        <v>0</v>
      </c>
      <c r="Q40" s="836"/>
      <c r="R40" s="836"/>
      <c r="S40" s="843"/>
      <c r="T40" s="820" t="s">
        <v>105</v>
      </c>
      <c r="U40" s="816" t="s">
        <v>105</v>
      </c>
      <c r="V40" s="816" t="s">
        <v>105</v>
      </c>
      <c r="W40" s="838"/>
      <c r="X40" s="839" t="s">
        <v>105</v>
      </c>
      <c r="Y40" s="840" t="s">
        <v>105</v>
      </c>
      <c r="Z40" s="816"/>
      <c r="AA40" s="813" t="s">
        <v>105</v>
      </c>
      <c r="AB40" s="816" t="s">
        <v>105</v>
      </c>
      <c r="AC40" s="841" t="s">
        <v>105</v>
      </c>
      <c r="AD40" s="840"/>
      <c r="AE40" s="816"/>
      <c r="AF40" s="819"/>
      <c r="AG40" s="842"/>
      <c r="AH40" s="818"/>
      <c r="AI40" s="818"/>
      <c r="AJ40" s="818"/>
      <c r="AK40" s="816" t="s">
        <v>105</v>
      </c>
      <c r="AL40" s="816" t="s">
        <v>105</v>
      </c>
      <c r="AM40" s="816"/>
      <c r="AN40" s="819" t="s">
        <v>105</v>
      </c>
      <c r="AO40" s="1167" t="str">
        <f>IF(Table24_EVSE[[#This Row],[Type of Charger]] &lt;&gt; "", "Yes", "")</f>
        <v/>
      </c>
      <c r="AP40" s="853"/>
      <c r="AQ40" s="854"/>
      <c r="AR40" s="855"/>
      <c r="AS40" s="560">
        <f t="shared" si="1"/>
        <v>0</v>
      </c>
      <c r="AT40" s="859"/>
      <c r="AU40" s="860"/>
      <c r="AV40" s="861"/>
      <c r="AW40" s="862"/>
      <c r="AX40" s="862"/>
      <c r="AY40" s="862"/>
      <c r="AZ40" s="862"/>
      <c r="BA40" s="862"/>
      <c r="BB40" s="862"/>
      <c r="BC40" s="862"/>
      <c r="BD40" s="862"/>
      <c r="BE40" s="862"/>
      <c r="BF40" s="862"/>
      <c r="BG40" s="862"/>
      <c r="BH40" s="862"/>
      <c r="BI40" s="862"/>
      <c r="BJ40" s="862"/>
      <c r="BK40" s="862"/>
      <c r="BL40" s="862"/>
      <c r="BM40" s="862"/>
      <c r="BN40" s="862"/>
      <c r="BO40" s="862"/>
      <c r="BP40" s="862"/>
      <c r="BQ40" s="862"/>
      <c r="BR40" s="862"/>
      <c r="BS40" s="862"/>
      <c r="BT40" s="862"/>
      <c r="BU40" s="862"/>
      <c r="BV40" s="862"/>
      <c r="BW40" s="862"/>
      <c r="BX40" s="862"/>
      <c r="BY40" s="862"/>
      <c r="BZ40" s="862"/>
      <c r="CA40" s="862"/>
      <c r="CB40" s="862"/>
      <c r="CC40" s="862"/>
      <c r="CD40" s="862"/>
      <c r="CE40" s="862"/>
      <c r="CF40" s="862"/>
      <c r="CG40" s="862"/>
      <c r="CH40" s="862"/>
      <c r="CI40" s="862"/>
      <c r="CJ40" s="862"/>
      <c r="CK40" s="862"/>
      <c r="CL40" s="862"/>
      <c r="CM40" s="862"/>
      <c r="CN40" s="862"/>
      <c r="CO40" s="862"/>
      <c r="CP40" s="862"/>
      <c r="CQ40" s="862"/>
      <c r="CR40" s="862"/>
      <c r="CS40" s="862"/>
      <c r="CT40" s="862"/>
      <c r="CU40" s="862"/>
      <c r="CV40" s="862"/>
      <c r="CW40" s="862"/>
      <c r="CX40" s="862"/>
      <c r="CY40" s="862"/>
      <c r="CZ40" s="862"/>
      <c r="DA40" s="862"/>
      <c r="DB40" s="862"/>
      <c r="DC40" s="862"/>
      <c r="DD40" s="862"/>
      <c r="DE40" s="862"/>
      <c r="DF40" s="862"/>
      <c r="DG40" s="862"/>
      <c r="DH40" s="862"/>
      <c r="DI40" s="862"/>
      <c r="DJ40" s="862"/>
      <c r="DK40" s="862"/>
      <c r="DL40" s="862"/>
      <c r="DM40" s="862"/>
      <c r="DN40" s="862"/>
      <c r="DO40" s="862"/>
      <c r="DP40" s="862"/>
      <c r="DQ40" s="862"/>
      <c r="DR40" s="862"/>
      <c r="DS40" s="862"/>
      <c r="DT40" s="862"/>
      <c r="DU40" s="862"/>
      <c r="DV40" s="862"/>
      <c r="DW40" s="862"/>
      <c r="DX40" s="862"/>
      <c r="DY40" s="862"/>
      <c r="DZ40" s="862"/>
      <c r="EA40" s="862"/>
      <c r="EB40" s="862"/>
      <c r="EC40" s="862"/>
      <c r="ED40" s="862"/>
      <c r="EE40" s="862"/>
      <c r="EF40" s="862"/>
      <c r="EG40" s="862"/>
      <c r="EH40" s="862"/>
      <c r="EI40" s="862"/>
      <c r="EJ40" s="862"/>
      <c r="EK40" s="862"/>
      <c r="EL40" s="862"/>
      <c r="EM40" s="862"/>
      <c r="EN40" s="862"/>
      <c r="EO40" s="862"/>
      <c r="EP40" s="862"/>
      <c r="EQ40" s="862"/>
      <c r="ER40" s="862"/>
      <c r="ES40" s="862"/>
      <c r="ET40" s="862"/>
      <c r="EU40" s="862"/>
      <c r="EV40" s="862"/>
      <c r="EW40" s="862"/>
      <c r="EX40" s="862"/>
      <c r="EY40" s="862"/>
      <c r="EZ40" s="862"/>
      <c r="FA40" s="862"/>
      <c r="FB40" s="862"/>
      <c r="FC40" s="862"/>
      <c r="FD40" s="862"/>
      <c r="FE40" s="862"/>
      <c r="FF40" s="862"/>
      <c r="FG40" s="862"/>
      <c r="FH40" s="862"/>
      <c r="FI40" s="862"/>
      <c r="FJ40" s="862"/>
      <c r="FK40" s="862"/>
      <c r="FL40" s="862"/>
      <c r="FM40" s="862"/>
      <c r="FN40" s="862"/>
      <c r="FO40" s="862"/>
      <c r="FP40" s="862"/>
      <c r="FQ40" s="862"/>
      <c r="FR40" s="862"/>
      <c r="FS40" s="862"/>
      <c r="FT40" s="862"/>
      <c r="FU40" s="862"/>
      <c r="FV40" s="862"/>
      <c r="FW40" s="862"/>
      <c r="FX40" s="862"/>
      <c r="FY40" s="862"/>
      <c r="FZ40" s="862"/>
      <c r="GA40" s="862"/>
      <c r="GB40" s="862"/>
      <c r="GC40" s="862"/>
      <c r="GD40" s="862"/>
      <c r="GE40" s="862"/>
      <c r="GF40" s="862"/>
      <c r="GG40" s="862"/>
      <c r="GH40" s="862"/>
      <c r="GI40" s="862"/>
      <c r="GJ40" s="862"/>
      <c r="GK40" s="862"/>
      <c r="GL40" s="862"/>
      <c r="GM40" s="862"/>
      <c r="GN40" s="862"/>
      <c r="GO40" s="862"/>
      <c r="GP40" s="862"/>
      <c r="GQ40" s="862"/>
      <c r="GR40" s="862"/>
      <c r="GS40" s="862"/>
      <c r="GT40" s="862"/>
      <c r="GU40" s="862"/>
      <c r="GV40" s="862"/>
      <c r="GW40" s="862"/>
      <c r="GX40" s="862"/>
      <c r="GY40" s="862"/>
      <c r="GZ40" s="862"/>
      <c r="HA40" s="862"/>
      <c r="HB40" s="862"/>
      <c r="HC40" s="862"/>
      <c r="HD40" s="862"/>
      <c r="HE40" s="862"/>
      <c r="HF40" s="862"/>
      <c r="HG40" s="862"/>
      <c r="HH40" s="862"/>
      <c r="HI40" s="862"/>
      <c r="HJ40" s="862"/>
      <c r="HK40" s="862"/>
      <c r="HL40" s="862"/>
      <c r="HM40" s="862"/>
      <c r="HN40" s="862"/>
      <c r="HO40" s="862"/>
      <c r="HP40" s="862"/>
      <c r="HQ40" s="862"/>
      <c r="HR40" s="862"/>
      <c r="HS40" s="862"/>
      <c r="HT40" s="862"/>
      <c r="HU40" s="862"/>
      <c r="HV40" s="862"/>
      <c r="HW40" s="862"/>
      <c r="HX40" s="862"/>
      <c r="HY40" s="862"/>
      <c r="HZ40" s="862"/>
      <c r="IA40" s="862"/>
      <c r="IB40" s="862"/>
      <c r="IC40" s="862"/>
      <c r="ID40" s="862"/>
      <c r="IE40" s="862"/>
      <c r="IF40" s="862"/>
      <c r="IG40" s="862"/>
      <c r="IH40" s="862"/>
      <c r="II40" s="862"/>
      <c r="IJ40" s="862"/>
      <c r="IK40" s="862"/>
      <c r="IL40" s="862"/>
      <c r="IM40" s="862"/>
      <c r="IN40" s="862"/>
      <c r="IO40" s="862"/>
      <c r="IP40" s="862"/>
      <c r="IQ40" s="862"/>
      <c r="IR40" s="862"/>
      <c r="IS40" s="862"/>
      <c r="IT40" s="862"/>
      <c r="IU40" s="862"/>
      <c r="IV40" s="862"/>
      <c r="IW40" s="862"/>
      <c r="IX40" s="862"/>
      <c r="IY40" s="862"/>
      <c r="IZ40" s="862"/>
      <c r="JA40" s="862"/>
      <c r="JB40" s="862"/>
      <c r="JC40" s="862"/>
      <c r="JD40" s="862"/>
      <c r="JE40" s="862"/>
      <c r="JF40" s="862"/>
      <c r="JG40" s="862"/>
      <c r="JH40" s="862"/>
      <c r="JI40" s="862"/>
      <c r="JJ40" s="862"/>
      <c r="JK40" s="862"/>
      <c r="JL40" s="862"/>
      <c r="JM40" s="862"/>
      <c r="JN40" s="862"/>
      <c r="JO40" s="862"/>
      <c r="JP40" s="862"/>
      <c r="JQ40" s="862"/>
      <c r="JR40" s="862"/>
      <c r="JS40" s="862"/>
      <c r="JT40" s="862"/>
      <c r="JU40" s="862"/>
      <c r="JV40" s="862"/>
      <c r="JW40" s="862"/>
      <c r="JX40" s="862"/>
      <c r="JY40" s="862"/>
      <c r="JZ40" s="862"/>
      <c r="KA40" s="862"/>
      <c r="KB40" s="862"/>
      <c r="KC40" s="862"/>
      <c r="KD40" s="862"/>
      <c r="KE40" s="862"/>
      <c r="KF40" s="862"/>
      <c r="KG40" s="862"/>
      <c r="KH40" s="862"/>
      <c r="KI40" s="862"/>
      <c r="KJ40" s="862"/>
      <c r="KK40" s="863"/>
    </row>
    <row r="41" spans="1:297" ht="39" customHeight="1" x14ac:dyDescent="0.35">
      <c r="A41" s="811" t="s">
        <v>1760</v>
      </c>
      <c r="B41" s="815"/>
      <c r="C41" s="816"/>
      <c r="D41" s="816" t="s">
        <v>105</v>
      </c>
      <c r="E41" s="816" t="s">
        <v>105</v>
      </c>
      <c r="F41" s="816" t="s">
        <v>105</v>
      </c>
      <c r="G41" s="816" t="s">
        <v>105</v>
      </c>
      <c r="H41" s="816" t="s">
        <v>105</v>
      </c>
      <c r="I41" s="816" t="s">
        <v>105</v>
      </c>
      <c r="J41" s="816" t="s">
        <v>105</v>
      </c>
      <c r="K41" s="816"/>
      <c r="L41" s="818"/>
      <c r="M41" s="818"/>
      <c r="N41" s="818"/>
      <c r="O41" s="818"/>
      <c r="P41" s="87">
        <f t="shared" si="0"/>
        <v>0</v>
      </c>
      <c r="Q41" s="836"/>
      <c r="R41" s="836"/>
      <c r="S41" s="843"/>
      <c r="T41" s="820" t="s">
        <v>105</v>
      </c>
      <c r="U41" s="816" t="s">
        <v>105</v>
      </c>
      <c r="V41" s="816" t="s">
        <v>105</v>
      </c>
      <c r="W41" s="838"/>
      <c r="X41" s="839" t="s">
        <v>105</v>
      </c>
      <c r="Y41" s="840" t="s">
        <v>105</v>
      </c>
      <c r="Z41" s="816"/>
      <c r="AA41" s="813" t="s">
        <v>105</v>
      </c>
      <c r="AB41" s="816" t="s">
        <v>105</v>
      </c>
      <c r="AC41" s="841" t="s">
        <v>105</v>
      </c>
      <c r="AD41" s="840"/>
      <c r="AE41" s="816"/>
      <c r="AF41" s="819"/>
      <c r="AG41" s="842"/>
      <c r="AH41" s="818"/>
      <c r="AI41" s="818"/>
      <c r="AJ41" s="818"/>
      <c r="AK41" s="816" t="s">
        <v>105</v>
      </c>
      <c r="AL41" s="816" t="s">
        <v>105</v>
      </c>
      <c r="AM41" s="816"/>
      <c r="AN41" s="819" t="s">
        <v>105</v>
      </c>
      <c r="AO41" s="1167" t="str">
        <f>IF(Table24_EVSE[[#This Row],[Type of Charger]] &lt;&gt; "", "Yes", "")</f>
        <v/>
      </c>
      <c r="AP41" s="853"/>
      <c r="AQ41" s="854"/>
      <c r="AR41" s="855"/>
      <c r="AS41" s="560">
        <f t="shared" si="1"/>
        <v>0</v>
      </c>
      <c r="AT41" s="859"/>
      <c r="AU41" s="860"/>
      <c r="AV41" s="861"/>
      <c r="AW41" s="862"/>
      <c r="AX41" s="862"/>
      <c r="AY41" s="862"/>
      <c r="AZ41" s="862"/>
      <c r="BA41" s="862"/>
      <c r="BB41" s="862"/>
      <c r="BC41" s="862"/>
      <c r="BD41" s="862"/>
      <c r="BE41" s="862"/>
      <c r="BF41" s="862"/>
      <c r="BG41" s="862"/>
      <c r="BH41" s="862"/>
      <c r="BI41" s="862"/>
      <c r="BJ41" s="862"/>
      <c r="BK41" s="862"/>
      <c r="BL41" s="862"/>
      <c r="BM41" s="862"/>
      <c r="BN41" s="862"/>
      <c r="BO41" s="862"/>
      <c r="BP41" s="862"/>
      <c r="BQ41" s="862"/>
      <c r="BR41" s="862"/>
      <c r="BS41" s="862"/>
      <c r="BT41" s="862"/>
      <c r="BU41" s="862"/>
      <c r="BV41" s="862"/>
      <c r="BW41" s="862"/>
      <c r="BX41" s="862"/>
      <c r="BY41" s="862"/>
      <c r="BZ41" s="862"/>
      <c r="CA41" s="862"/>
      <c r="CB41" s="862"/>
      <c r="CC41" s="862"/>
      <c r="CD41" s="862"/>
      <c r="CE41" s="862"/>
      <c r="CF41" s="862"/>
      <c r="CG41" s="862"/>
      <c r="CH41" s="862"/>
      <c r="CI41" s="862"/>
      <c r="CJ41" s="862"/>
      <c r="CK41" s="862"/>
      <c r="CL41" s="862"/>
      <c r="CM41" s="862"/>
      <c r="CN41" s="862"/>
      <c r="CO41" s="862"/>
      <c r="CP41" s="862"/>
      <c r="CQ41" s="862"/>
      <c r="CR41" s="862"/>
      <c r="CS41" s="862"/>
      <c r="CT41" s="862"/>
      <c r="CU41" s="862"/>
      <c r="CV41" s="862"/>
      <c r="CW41" s="862"/>
      <c r="CX41" s="862"/>
      <c r="CY41" s="862"/>
      <c r="CZ41" s="862"/>
      <c r="DA41" s="862"/>
      <c r="DB41" s="862"/>
      <c r="DC41" s="862"/>
      <c r="DD41" s="862"/>
      <c r="DE41" s="862"/>
      <c r="DF41" s="862"/>
      <c r="DG41" s="862"/>
      <c r="DH41" s="862"/>
      <c r="DI41" s="862"/>
      <c r="DJ41" s="862"/>
      <c r="DK41" s="862"/>
      <c r="DL41" s="862"/>
      <c r="DM41" s="862"/>
      <c r="DN41" s="862"/>
      <c r="DO41" s="862"/>
      <c r="DP41" s="862"/>
      <c r="DQ41" s="862"/>
      <c r="DR41" s="862"/>
      <c r="DS41" s="862"/>
      <c r="DT41" s="862"/>
      <c r="DU41" s="862"/>
      <c r="DV41" s="862"/>
      <c r="DW41" s="862"/>
      <c r="DX41" s="862"/>
      <c r="DY41" s="862"/>
      <c r="DZ41" s="862"/>
      <c r="EA41" s="862"/>
      <c r="EB41" s="862"/>
      <c r="EC41" s="862"/>
      <c r="ED41" s="862"/>
      <c r="EE41" s="862"/>
      <c r="EF41" s="862"/>
      <c r="EG41" s="862"/>
      <c r="EH41" s="862"/>
      <c r="EI41" s="862"/>
      <c r="EJ41" s="862"/>
      <c r="EK41" s="862"/>
      <c r="EL41" s="862"/>
      <c r="EM41" s="862"/>
      <c r="EN41" s="862"/>
      <c r="EO41" s="862"/>
      <c r="EP41" s="862"/>
      <c r="EQ41" s="862"/>
      <c r="ER41" s="862"/>
      <c r="ES41" s="862"/>
      <c r="ET41" s="862"/>
      <c r="EU41" s="862"/>
      <c r="EV41" s="862"/>
      <c r="EW41" s="862"/>
      <c r="EX41" s="862"/>
      <c r="EY41" s="862"/>
      <c r="EZ41" s="862"/>
      <c r="FA41" s="862"/>
      <c r="FB41" s="862"/>
      <c r="FC41" s="862"/>
      <c r="FD41" s="862"/>
      <c r="FE41" s="862"/>
      <c r="FF41" s="862"/>
      <c r="FG41" s="862"/>
      <c r="FH41" s="862"/>
      <c r="FI41" s="862"/>
      <c r="FJ41" s="862"/>
      <c r="FK41" s="862"/>
      <c r="FL41" s="862"/>
      <c r="FM41" s="862"/>
      <c r="FN41" s="862"/>
      <c r="FO41" s="862"/>
      <c r="FP41" s="862"/>
      <c r="FQ41" s="862"/>
      <c r="FR41" s="862"/>
      <c r="FS41" s="862"/>
      <c r="FT41" s="862"/>
      <c r="FU41" s="862"/>
      <c r="FV41" s="862"/>
      <c r="FW41" s="862"/>
      <c r="FX41" s="862"/>
      <c r="FY41" s="862"/>
      <c r="FZ41" s="862"/>
      <c r="GA41" s="862"/>
      <c r="GB41" s="862"/>
      <c r="GC41" s="862"/>
      <c r="GD41" s="862"/>
      <c r="GE41" s="862"/>
      <c r="GF41" s="862"/>
      <c r="GG41" s="862"/>
      <c r="GH41" s="862"/>
      <c r="GI41" s="862"/>
      <c r="GJ41" s="862"/>
      <c r="GK41" s="862"/>
      <c r="GL41" s="862"/>
      <c r="GM41" s="862"/>
      <c r="GN41" s="862"/>
      <c r="GO41" s="862"/>
      <c r="GP41" s="862"/>
      <c r="GQ41" s="862"/>
      <c r="GR41" s="862"/>
      <c r="GS41" s="862"/>
      <c r="GT41" s="862"/>
      <c r="GU41" s="862"/>
      <c r="GV41" s="862"/>
      <c r="GW41" s="862"/>
      <c r="GX41" s="862"/>
      <c r="GY41" s="862"/>
      <c r="GZ41" s="862"/>
      <c r="HA41" s="862"/>
      <c r="HB41" s="862"/>
      <c r="HC41" s="862"/>
      <c r="HD41" s="862"/>
      <c r="HE41" s="862"/>
      <c r="HF41" s="862"/>
      <c r="HG41" s="862"/>
      <c r="HH41" s="862"/>
      <c r="HI41" s="862"/>
      <c r="HJ41" s="862"/>
      <c r="HK41" s="862"/>
      <c r="HL41" s="862"/>
      <c r="HM41" s="862"/>
      <c r="HN41" s="862"/>
      <c r="HO41" s="862"/>
      <c r="HP41" s="862"/>
      <c r="HQ41" s="862"/>
      <c r="HR41" s="862"/>
      <c r="HS41" s="862"/>
      <c r="HT41" s="862"/>
      <c r="HU41" s="862"/>
      <c r="HV41" s="862"/>
      <c r="HW41" s="862"/>
      <c r="HX41" s="862"/>
      <c r="HY41" s="862"/>
      <c r="HZ41" s="862"/>
      <c r="IA41" s="862"/>
      <c r="IB41" s="862"/>
      <c r="IC41" s="862"/>
      <c r="ID41" s="862"/>
      <c r="IE41" s="862"/>
      <c r="IF41" s="862"/>
      <c r="IG41" s="862"/>
      <c r="IH41" s="862"/>
      <c r="II41" s="862"/>
      <c r="IJ41" s="862"/>
      <c r="IK41" s="862"/>
      <c r="IL41" s="862"/>
      <c r="IM41" s="862"/>
      <c r="IN41" s="862"/>
      <c r="IO41" s="862"/>
      <c r="IP41" s="862"/>
      <c r="IQ41" s="862"/>
      <c r="IR41" s="862"/>
      <c r="IS41" s="862"/>
      <c r="IT41" s="862"/>
      <c r="IU41" s="862"/>
      <c r="IV41" s="862"/>
      <c r="IW41" s="862"/>
      <c r="IX41" s="862"/>
      <c r="IY41" s="862"/>
      <c r="IZ41" s="862"/>
      <c r="JA41" s="862"/>
      <c r="JB41" s="862"/>
      <c r="JC41" s="862"/>
      <c r="JD41" s="862"/>
      <c r="JE41" s="862"/>
      <c r="JF41" s="862"/>
      <c r="JG41" s="862"/>
      <c r="JH41" s="862"/>
      <c r="JI41" s="862"/>
      <c r="JJ41" s="862"/>
      <c r="JK41" s="862"/>
      <c r="JL41" s="862"/>
      <c r="JM41" s="862"/>
      <c r="JN41" s="862"/>
      <c r="JO41" s="862"/>
      <c r="JP41" s="862"/>
      <c r="JQ41" s="862"/>
      <c r="JR41" s="862"/>
      <c r="JS41" s="862"/>
      <c r="JT41" s="862"/>
      <c r="JU41" s="862"/>
      <c r="JV41" s="862"/>
      <c r="JW41" s="862"/>
      <c r="JX41" s="862"/>
      <c r="JY41" s="862"/>
      <c r="JZ41" s="862"/>
      <c r="KA41" s="862"/>
      <c r="KB41" s="862"/>
      <c r="KC41" s="862"/>
      <c r="KD41" s="862"/>
      <c r="KE41" s="862"/>
      <c r="KF41" s="862"/>
      <c r="KG41" s="862"/>
      <c r="KH41" s="862"/>
      <c r="KI41" s="862"/>
      <c r="KJ41" s="862"/>
      <c r="KK41" s="863"/>
    </row>
    <row r="42" spans="1:297" ht="39" customHeight="1" x14ac:dyDescent="0.35">
      <c r="A42" s="811" t="s">
        <v>1761</v>
      </c>
      <c r="B42" s="815"/>
      <c r="C42" s="816"/>
      <c r="D42" s="816" t="s">
        <v>105</v>
      </c>
      <c r="E42" s="816" t="s">
        <v>105</v>
      </c>
      <c r="F42" s="816" t="s">
        <v>105</v>
      </c>
      <c r="G42" s="816" t="s">
        <v>105</v>
      </c>
      <c r="H42" s="816" t="s">
        <v>105</v>
      </c>
      <c r="I42" s="816" t="s">
        <v>105</v>
      </c>
      <c r="J42" s="816" t="s">
        <v>105</v>
      </c>
      <c r="K42" s="816"/>
      <c r="L42" s="818"/>
      <c r="M42" s="818"/>
      <c r="N42" s="818"/>
      <c r="O42" s="818"/>
      <c r="P42" s="87">
        <f t="shared" si="0"/>
        <v>0</v>
      </c>
      <c r="Q42" s="836"/>
      <c r="R42" s="836"/>
      <c r="S42" s="843"/>
      <c r="T42" s="820" t="s">
        <v>105</v>
      </c>
      <c r="U42" s="816" t="s">
        <v>105</v>
      </c>
      <c r="V42" s="816" t="s">
        <v>105</v>
      </c>
      <c r="W42" s="838"/>
      <c r="X42" s="839" t="s">
        <v>105</v>
      </c>
      <c r="Y42" s="840" t="s">
        <v>105</v>
      </c>
      <c r="Z42" s="816"/>
      <c r="AA42" s="813" t="s">
        <v>105</v>
      </c>
      <c r="AB42" s="816" t="s">
        <v>105</v>
      </c>
      <c r="AC42" s="841" t="s">
        <v>105</v>
      </c>
      <c r="AD42" s="840"/>
      <c r="AE42" s="816"/>
      <c r="AF42" s="819"/>
      <c r="AG42" s="842"/>
      <c r="AH42" s="818"/>
      <c r="AI42" s="818"/>
      <c r="AJ42" s="818"/>
      <c r="AK42" s="816" t="s">
        <v>105</v>
      </c>
      <c r="AL42" s="816" t="s">
        <v>105</v>
      </c>
      <c r="AM42" s="816"/>
      <c r="AN42" s="819" t="s">
        <v>105</v>
      </c>
      <c r="AO42" s="1167" t="str">
        <f>IF(Table24_EVSE[[#This Row],[Type of Charger]] &lt;&gt; "", "Yes", "")</f>
        <v/>
      </c>
      <c r="AP42" s="853"/>
      <c r="AQ42" s="854"/>
      <c r="AR42" s="855"/>
      <c r="AS42" s="560">
        <f t="shared" si="1"/>
        <v>0</v>
      </c>
      <c r="AT42" s="859"/>
      <c r="AU42" s="860"/>
      <c r="AV42" s="861"/>
      <c r="AW42" s="862"/>
      <c r="AX42" s="862"/>
      <c r="AY42" s="862"/>
      <c r="AZ42" s="862"/>
      <c r="BA42" s="862"/>
      <c r="BB42" s="862"/>
      <c r="BC42" s="862"/>
      <c r="BD42" s="862"/>
      <c r="BE42" s="862"/>
      <c r="BF42" s="862"/>
      <c r="BG42" s="862"/>
      <c r="BH42" s="862"/>
      <c r="BI42" s="862"/>
      <c r="BJ42" s="862"/>
      <c r="BK42" s="862"/>
      <c r="BL42" s="862"/>
      <c r="BM42" s="862"/>
      <c r="BN42" s="862"/>
      <c r="BO42" s="862"/>
      <c r="BP42" s="862"/>
      <c r="BQ42" s="862"/>
      <c r="BR42" s="862"/>
      <c r="BS42" s="862"/>
      <c r="BT42" s="862"/>
      <c r="BU42" s="862"/>
      <c r="BV42" s="862"/>
      <c r="BW42" s="862"/>
      <c r="BX42" s="862"/>
      <c r="BY42" s="862"/>
      <c r="BZ42" s="862"/>
      <c r="CA42" s="862"/>
      <c r="CB42" s="862"/>
      <c r="CC42" s="862"/>
      <c r="CD42" s="862"/>
      <c r="CE42" s="862"/>
      <c r="CF42" s="862"/>
      <c r="CG42" s="862"/>
      <c r="CH42" s="862"/>
      <c r="CI42" s="862"/>
      <c r="CJ42" s="862"/>
      <c r="CK42" s="862"/>
      <c r="CL42" s="862"/>
      <c r="CM42" s="862"/>
      <c r="CN42" s="862"/>
      <c r="CO42" s="862"/>
      <c r="CP42" s="862"/>
      <c r="CQ42" s="862"/>
      <c r="CR42" s="862"/>
      <c r="CS42" s="862"/>
      <c r="CT42" s="862"/>
      <c r="CU42" s="862"/>
      <c r="CV42" s="862"/>
      <c r="CW42" s="862"/>
      <c r="CX42" s="862"/>
      <c r="CY42" s="862"/>
      <c r="CZ42" s="862"/>
      <c r="DA42" s="862"/>
      <c r="DB42" s="862"/>
      <c r="DC42" s="862"/>
      <c r="DD42" s="862"/>
      <c r="DE42" s="862"/>
      <c r="DF42" s="862"/>
      <c r="DG42" s="862"/>
      <c r="DH42" s="862"/>
      <c r="DI42" s="862"/>
      <c r="DJ42" s="862"/>
      <c r="DK42" s="862"/>
      <c r="DL42" s="862"/>
      <c r="DM42" s="862"/>
      <c r="DN42" s="862"/>
      <c r="DO42" s="862"/>
      <c r="DP42" s="862"/>
      <c r="DQ42" s="862"/>
      <c r="DR42" s="862"/>
      <c r="DS42" s="862"/>
      <c r="DT42" s="862"/>
      <c r="DU42" s="862"/>
      <c r="DV42" s="862"/>
      <c r="DW42" s="862"/>
      <c r="DX42" s="862"/>
      <c r="DY42" s="862"/>
      <c r="DZ42" s="862"/>
      <c r="EA42" s="862"/>
      <c r="EB42" s="862"/>
      <c r="EC42" s="862"/>
      <c r="ED42" s="862"/>
      <c r="EE42" s="862"/>
      <c r="EF42" s="862"/>
      <c r="EG42" s="862"/>
      <c r="EH42" s="862"/>
      <c r="EI42" s="862"/>
      <c r="EJ42" s="862"/>
      <c r="EK42" s="862"/>
      <c r="EL42" s="862"/>
      <c r="EM42" s="862"/>
      <c r="EN42" s="862"/>
      <c r="EO42" s="862"/>
      <c r="EP42" s="862"/>
      <c r="EQ42" s="862"/>
      <c r="ER42" s="862"/>
      <c r="ES42" s="862"/>
      <c r="ET42" s="862"/>
      <c r="EU42" s="862"/>
      <c r="EV42" s="862"/>
      <c r="EW42" s="862"/>
      <c r="EX42" s="862"/>
      <c r="EY42" s="862"/>
      <c r="EZ42" s="862"/>
      <c r="FA42" s="862"/>
      <c r="FB42" s="862"/>
      <c r="FC42" s="862"/>
      <c r="FD42" s="862"/>
      <c r="FE42" s="862"/>
      <c r="FF42" s="862"/>
      <c r="FG42" s="862"/>
      <c r="FH42" s="862"/>
      <c r="FI42" s="862"/>
      <c r="FJ42" s="862"/>
      <c r="FK42" s="862"/>
      <c r="FL42" s="862"/>
      <c r="FM42" s="862"/>
      <c r="FN42" s="862"/>
      <c r="FO42" s="862"/>
      <c r="FP42" s="862"/>
      <c r="FQ42" s="862"/>
      <c r="FR42" s="862"/>
      <c r="FS42" s="862"/>
      <c r="FT42" s="862"/>
      <c r="FU42" s="862"/>
      <c r="FV42" s="862"/>
      <c r="FW42" s="862"/>
      <c r="FX42" s="862"/>
      <c r="FY42" s="862"/>
      <c r="FZ42" s="862"/>
      <c r="GA42" s="862"/>
      <c r="GB42" s="862"/>
      <c r="GC42" s="862"/>
      <c r="GD42" s="862"/>
      <c r="GE42" s="862"/>
      <c r="GF42" s="862"/>
      <c r="GG42" s="862"/>
      <c r="GH42" s="862"/>
      <c r="GI42" s="862"/>
      <c r="GJ42" s="862"/>
      <c r="GK42" s="862"/>
      <c r="GL42" s="862"/>
      <c r="GM42" s="862"/>
      <c r="GN42" s="862"/>
      <c r="GO42" s="862"/>
      <c r="GP42" s="862"/>
      <c r="GQ42" s="862"/>
      <c r="GR42" s="862"/>
      <c r="GS42" s="862"/>
      <c r="GT42" s="862"/>
      <c r="GU42" s="862"/>
      <c r="GV42" s="862"/>
      <c r="GW42" s="862"/>
      <c r="GX42" s="862"/>
      <c r="GY42" s="862"/>
      <c r="GZ42" s="862"/>
      <c r="HA42" s="862"/>
      <c r="HB42" s="862"/>
      <c r="HC42" s="862"/>
      <c r="HD42" s="862"/>
      <c r="HE42" s="862"/>
      <c r="HF42" s="862"/>
      <c r="HG42" s="862"/>
      <c r="HH42" s="862"/>
      <c r="HI42" s="862"/>
      <c r="HJ42" s="862"/>
      <c r="HK42" s="862"/>
      <c r="HL42" s="862"/>
      <c r="HM42" s="862"/>
      <c r="HN42" s="862"/>
      <c r="HO42" s="862"/>
      <c r="HP42" s="862"/>
      <c r="HQ42" s="862"/>
      <c r="HR42" s="862"/>
      <c r="HS42" s="862"/>
      <c r="HT42" s="862"/>
      <c r="HU42" s="862"/>
      <c r="HV42" s="862"/>
      <c r="HW42" s="862"/>
      <c r="HX42" s="862"/>
      <c r="HY42" s="862"/>
      <c r="HZ42" s="862"/>
      <c r="IA42" s="862"/>
      <c r="IB42" s="862"/>
      <c r="IC42" s="862"/>
      <c r="ID42" s="862"/>
      <c r="IE42" s="862"/>
      <c r="IF42" s="862"/>
      <c r="IG42" s="862"/>
      <c r="IH42" s="862"/>
      <c r="II42" s="862"/>
      <c r="IJ42" s="862"/>
      <c r="IK42" s="862"/>
      <c r="IL42" s="862"/>
      <c r="IM42" s="862"/>
      <c r="IN42" s="862"/>
      <c r="IO42" s="862"/>
      <c r="IP42" s="862"/>
      <c r="IQ42" s="862"/>
      <c r="IR42" s="862"/>
      <c r="IS42" s="862"/>
      <c r="IT42" s="862"/>
      <c r="IU42" s="862"/>
      <c r="IV42" s="862"/>
      <c r="IW42" s="862"/>
      <c r="IX42" s="862"/>
      <c r="IY42" s="862"/>
      <c r="IZ42" s="862"/>
      <c r="JA42" s="862"/>
      <c r="JB42" s="862"/>
      <c r="JC42" s="862"/>
      <c r="JD42" s="862"/>
      <c r="JE42" s="862"/>
      <c r="JF42" s="862"/>
      <c r="JG42" s="862"/>
      <c r="JH42" s="862"/>
      <c r="JI42" s="862"/>
      <c r="JJ42" s="862"/>
      <c r="JK42" s="862"/>
      <c r="JL42" s="862"/>
      <c r="JM42" s="862"/>
      <c r="JN42" s="862"/>
      <c r="JO42" s="862"/>
      <c r="JP42" s="862"/>
      <c r="JQ42" s="862"/>
      <c r="JR42" s="862"/>
      <c r="JS42" s="862"/>
      <c r="JT42" s="862"/>
      <c r="JU42" s="862"/>
      <c r="JV42" s="862"/>
      <c r="JW42" s="862"/>
      <c r="JX42" s="862"/>
      <c r="JY42" s="862"/>
      <c r="JZ42" s="862"/>
      <c r="KA42" s="862"/>
      <c r="KB42" s="862"/>
      <c r="KC42" s="862"/>
      <c r="KD42" s="862"/>
      <c r="KE42" s="862"/>
      <c r="KF42" s="862"/>
      <c r="KG42" s="862"/>
      <c r="KH42" s="862"/>
      <c r="KI42" s="862"/>
      <c r="KJ42" s="862"/>
      <c r="KK42" s="863"/>
    </row>
    <row r="43" spans="1:297" ht="39" customHeight="1" x14ac:dyDescent="0.35">
      <c r="A43" s="811" t="s">
        <v>1762</v>
      </c>
      <c r="B43" s="815"/>
      <c r="C43" s="816"/>
      <c r="D43" s="816" t="s">
        <v>105</v>
      </c>
      <c r="E43" s="816" t="s">
        <v>105</v>
      </c>
      <c r="F43" s="816" t="s">
        <v>105</v>
      </c>
      <c r="G43" s="816" t="s">
        <v>105</v>
      </c>
      <c r="H43" s="816" t="s">
        <v>105</v>
      </c>
      <c r="I43" s="816" t="s">
        <v>105</v>
      </c>
      <c r="J43" s="816" t="s">
        <v>105</v>
      </c>
      <c r="K43" s="816"/>
      <c r="L43" s="818"/>
      <c r="M43" s="818"/>
      <c r="N43" s="818"/>
      <c r="O43" s="818"/>
      <c r="P43" s="87">
        <f t="shared" si="0"/>
        <v>0</v>
      </c>
      <c r="Q43" s="836"/>
      <c r="R43" s="836"/>
      <c r="S43" s="843"/>
      <c r="T43" s="820" t="s">
        <v>105</v>
      </c>
      <c r="U43" s="816" t="s">
        <v>105</v>
      </c>
      <c r="V43" s="816" t="s">
        <v>105</v>
      </c>
      <c r="W43" s="838"/>
      <c r="X43" s="839" t="s">
        <v>105</v>
      </c>
      <c r="Y43" s="840" t="s">
        <v>105</v>
      </c>
      <c r="Z43" s="816"/>
      <c r="AA43" s="813" t="s">
        <v>105</v>
      </c>
      <c r="AB43" s="816" t="s">
        <v>105</v>
      </c>
      <c r="AC43" s="841" t="s">
        <v>105</v>
      </c>
      <c r="AD43" s="840"/>
      <c r="AE43" s="816"/>
      <c r="AF43" s="819"/>
      <c r="AG43" s="842"/>
      <c r="AH43" s="818"/>
      <c r="AI43" s="818"/>
      <c r="AJ43" s="818"/>
      <c r="AK43" s="816" t="s">
        <v>105</v>
      </c>
      <c r="AL43" s="816" t="s">
        <v>105</v>
      </c>
      <c r="AM43" s="816"/>
      <c r="AN43" s="819" t="s">
        <v>105</v>
      </c>
      <c r="AO43" s="1167" t="str">
        <f>IF(Table24_EVSE[[#This Row],[Type of Charger]] &lt;&gt; "", "Yes", "")</f>
        <v/>
      </c>
      <c r="AP43" s="853"/>
      <c r="AQ43" s="854"/>
      <c r="AR43" s="855"/>
      <c r="AS43" s="560">
        <f t="shared" si="1"/>
        <v>0</v>
      </c>
      <c r="AT43" s="859"/>
      <c r="AU43" s="860"/>
      <c r="AV43" s="861"/>
      <c r="AW43" s="862"/>
      <c r="AX43" s="862"/>
      <c r="AY43" s="862"/>
      <c r="AZ43" s="862"/>
      <c r="BA43" s="862"/>
      <c r="BB43" s="862"/>
      <c r="BC43" s="862"/>
      <c r="BD43" s="862"/>
      <c r="BE43" s="862"/>
      <c r="BF43" s="862"/>
      <c r="BG43" s="862"/>
      <c r="BH43" s="862"/>
      <c r="BI43" s="862"/>
      <c r="BJ43" s="862"/>
      <c r="BK43" s="862"/>
      <c r="BL43" s="862"/>
      <c r="BM43" s="862"/>
      <c r="BN43" s="862"/>
      <c r="BO43" s="862"/>
      <c r="BP43" s="862"/>
      <c r="BQ43" s="862"/>
      <c r="BR43" s="862"/>
      <c r="BS43" s="862"/>
      <c r="BT43" s="862"/>
      <c r="BU43" s="862"/>
      <c r="BV43" s="862"/>
      <c r="BW43" s="862"/>
      <c r="BX43" s="862"/>
      <c r="BY43" s="862"/>
      <c r="BZ43" s="862"/>
      <c r="CA43" s="862"/>
      <c r="CB43" s="862"/>
      <c r="CC43" s="862"/>
      <c r="CD43" s="862"/>
      <c r="CE43" s="862"/>
      <c r="CF43" s="862"/>
      <c r="CG43" s="862"/>
      <c r="CH43" s="862"/>
      <c r="CI43" s="862"/>
      <c r="CJ43" s="862"/>
      <c r="CK43" s="862"/>
      <c r="CL43" s="862"/>
      <c r="CM43" s="862"/>
      <c r="CN43" s="862"/>
      <c r="CO43" s="862"/>
      <c r="CP43" s="862"/>
      <c r="CQ43" s="862"/>
      <c r="CR43" s="862"/>
      <c r="CS43" s="862"/>
      <c r="CT43" s="862"/>
      <c r="CU43" s="862"/>
      <c r="CV43" s="862"/>
      <c r="CW43" s="862"/>
      <c r="CX43" s="862"/>
      <c r="CY43" s="862"/>
      <c r="CZ43" s="862"/>
      <c r="DA43" s="862"/>
      <c r="DB43" s="862"/>
      <c r="DC43" s="862"/>
      <c r="DD43" s="862"/>
      <c r="DE43" s="862"/>
      <c r="DF43" s="862"/>
      <c r="DG43" s="862"/>
      <c r="DH43" s="862"/>
      <c r="DI43" s="862"/>
      <c r="DJ43" s="862"/>
      <c r="DK43" s="862"/>
      <c r="DL43" s="862"/>
      <c r="DM43" s="862"/>
      <c r="DN43" s="862"/>
      <c r="DO43" s="862"/>
      <c r="DP43" s="862"/>
      <c r="DQ43" s="862"/>
      <c r="DR43" s="862"/>
      <c r="DS43" s="862"/>
      <c r="DT43" s="862"/>
      <c r="DU43" s="862"/>
      <c r="DV43" s="862"/>
      <c r="DW43" s="862"/>
      <c r="DX43" s="862"/>
      <c r="DY43" s="862"/>
      <c r="DZ43" s="862"/>
      <c r="EA43" s="862"/>
      <c r="EB43" s="862"/>
      <c r="EC43" s="862"/>
      <c r="ED43" s="862"/>
      <c r="EE43" s="862"/>
      <c r="EF43" s="862"/>
      <c r="EG43" s="862"/>
      <c r="EH43" s="862"/>
      <c r="EI43" s="862"/>
      <c r="EJ43" s="862"/>
      <c r="EK43" s="862"/>
      <c r="EL43" s="862"/>
      <c r="EM43" s="862"/>
      <c r="EN43" s="862"/>
      <c r="EO43" s="862"/>
      <c r="EP43" s="862"/>
      <c r="EQ43" s="862"/>
      <c r="ER43" s="862"/>
      <c r="ES43" s="862"/>
      <c r="ET43" s="862"/>
      <c r="EU43" s="862"/>
      <c r="EV43" s="862"/>
      <c r="EW43" s="862"/>
      <c r="EX43" s="862"/>
      <c r="EY43" s="862"/>
      <c r="EZ43" s="862"/>
      <c r="FA43" s="862"/>
      <c r="FB43" s="862"/>
      <c r="FC43" s="862"/>
      <c r="FD43" s="862"/>
      <c r="FE43" s="862"/>
      <c r="FF43" s="862"/>
      <c r="FG43" s="862"/>
      <c r="FH43" s="862"/>
      <c r="FI43" s="862"/>
      <c r="FJ43" s="862"/>
      <c r="FK43" s="862"/>
      <c r="FL43" s="862"/>
      <c r="FM43" s="862"/>
      <c r="FN43" s="862"/>
      <c r="FO43" s="862"/>
      <c r="FP43" s="862"/>
      <c r="FQ43" s="862"/>
      <c r="FR43" s="862"/>
      <c r="FS43" s="862"/>
      <c r="FT43" s="862"/>
      <c r="FU43" s="862"/>
      <c r="FV43" s="862"/>
      <c r="FW43" s="862"/>
      <c r="FX43" s="862"/>
      <c r="FY43" s="862"/>
      <c r="FZ43" s="862"/>
      <c r="GA43" s="862"/>
      <c r="GB43" s="862"/>
      <c r="GC43" s="862"/>
      <c r="GD43" s="862"/>
      <c r="GE43" s="862"/>
      <c r="GF43" s="862"/>
      <c r="GG43" s="862"/>
      <c r="GH43" s="862"/>
      <c r="GI43" s="862"/>
      <c r="GJ43" s="862"/>
      <c r="GK43" s="862"/>
      <c r="GL43" s="862"/>
      <c r="GM43" s="862"/>
      <c r="GN43" s="862"/>
      <c r="GO43" s="862"/>
      <c r="GP43" s="862"/>
      <c r="GQ43" s="862"/>
      <c r="GR43" s="862"/>
      <c r="GS43" s="862"/>
      <c r="GT43" s="862"/>
      <c r="GU43" s="862"/>
      <c r="GV43" s="862"/>
      <c r="GW43" s="862"/>
      <c r="GX43" s="862"/>
      <c r="GY43" s="862"/>
      <c r="GZ43" s="862"/>
      <c r="HA43" s="862"/>
      <c r="HB43" s="862"/>
      <c r="HC43" s="862"/>
      <c r="HD43" s="862"/>
      <c r="HE43" s="862"/>
      <c r="HF43" s="862"/>
      <c r="HG43" s="862"/>
      <c r="HH43" s="862"/>
      <c r="HI43" s="862"/>
      <c r="HJ43" s="862"/>
      <c r="HK43" s="862"/>
      <c r="HL43" s="862"/>
      <c r="HM43" s="862"/>
      <c r="HN43" s="862"/>
      <c r="HO43" s="862"/>
      <c r="HP43" s="862"/>
      <c r="HQ43" s="862"/>
      <c r="HR43" s="862"/>
      <c r="HS43" s="862"/>
      <c r="HT43" s="862"/>
      <c r="HU43" s="862"/>
      <c r="HV43" s="862"/>
      <c r="HW43" s="862"/>
      <c r="HX43" s="862"/>
      <c r="HY43" s="862"/>
      <c r="HZ43" s="862"/>
      <c r="IA43" s="862"/>
      <c r="IB43" s="862"/>
      <c r="IC43" s="862"/>
      <c r="ID43" s="862"/>
      <c r="IE43" s="862"/>
      <c r="IF43" s="862"/>
      <c r="IG43" s="862"/>
      <c r="IH43" s="862"/>
      <c r="II43" s="862"/>
      <c r="IJ43" s="862"/>
      <c r="IK43" s="862"/>
      <c r="IL43" s="862"/>
      <c r="IM43" s="862"/>
      <c r="IN43" s="862"/>
      <c r="IO43" s="862"/>
      <c r="IP43" s="862"/>
      <c r="IQ43" s="862"/>
      <c r="IR43" s="862"/>
      <c r="IS43" s="862"/>
      <c r="IT43" s="862"/>
      <c r="IU43" s="862"/>
      <c r="IV43" s="862"/>
      <c r="IW43" s="862"/>
      <c r="IX43" s="862"/>
      <c r="IY43" s="862"/>
      <c r="IZ43" s="862"/>
      <c r="JA43" s="862"/>
      <c r="JB43" s="862"/>
      <c r="JC43" s="862"/>
      <c r="JD43" s="862"/>
      <c r="JE43" s="862"/>
      <c r="JF43" s="862"/>
      <c r="JG43" s="862"/>
      <c r="JH43" s="862"/>
      <c r="JI43" s="862"/>
      <c r="JJ43" s="862"/>
      <c r="JK43" s="862"/>
      <c r="JL43" s="862"/>
      <c r="JM43" s="862"/>
      <c r="JN43" s="862"/>
      <c r="JO43" s="862"/>
      <c r="JP43" s="862"/>
      <c r="JQ43" s="862"/>
      <c r="JR43" s="862"/>
      <c r="JS43" s="862"/>
      <c r="JT43" s="862"/>
      <c r="JU43" s="862"/>
      <c r="JV43" s="862"/>
      <c r="JW43" s="862"/>
      <c r="JX43" s="862"/>
      <c r="JY43" s="862"/>
      <c r="JZ43" s="862"/>
      <c r="KA43" s="862"/>
      <c r="KB43" s="862"/>
      <c r="KC43" s="862"/>
      <c r="KD43" s="862"/>
      <c r="KE43" s="862"/>
      <c r="KF43" s="862"/>
      <c r="KG43" s="862"/>
      <c r="KH43" s="862"/>
      <c r="KI43" s="862"/>
      <c r="KJ43" s="862"/>
      <c r="KK43" s="863"/>
    </row>
    <row r="44" spans="1:297" ht="39" customHeight="1" x14ac:dyDescent="0.35">
      <c r="A44" s="821" t="s">
        <v>1763</v>
      </c>
      <c r="B44" s="822"/>
      <c r="C44" s="823"/>
      <c r="D44" s="823" t="s">
        <v>105</v>
      </c>
      <c r="E44" s="823" t="s">
        <v>105</v>
      </c>
      <c r="F44" s="824" t="s">
        <v>105</v>
      </c>
      <c r="G44" s="823" t="s">
        <v>105</v>
      </c>
      <c r="H44" s="825" t="s">
        <v>105</v>
      </c>
      <c r="I44" s="823" t="s">
        <v>105</v>
      </c>
      <c r="J44" s="823" t="s">
        <v>105</v>
      </c>
      <c r="K44" s="824"/>
      <c r="L44" s="826"/>
      <c r="M44" s="826"/>
      <c r="N44" s="826"/>
      <c r="O44" s="826"/>
      <c r="P44" s="523">
        <f t="shared" si="0"/>
        <v>0</v>
      </c>
      <c r="Q44" s="844"/>
      <c r="R44" s="844"/>
      <c r="S44" s="845"/>
      <c r="T44" s="846" t="s">
        <v>105</v>
      </c>
      <c r="U44" s="823" t="s">
        <v>105</v>
      </c>
      <c r="V44" s="823" t="s">
        <v>105</v>
      </c>
      <c r="W44" s="847"/>
      <c r="X44" s="848" t="s">
        <v>105</v>
      </c>
      <c r="Y44" s="849" t="s">
        <v>105</v>
      </c>
      <c r="Z44" s="823"/>
      <c r="AA44" s="823" t="s">
        <v>105</v>
      </c>
      <c r="AB44" s="823" t="s">
        <v>105</v>
      </c>
      <c r="AC44" s="850" t="s">
        <v>105</v>
      </c>
      <c r="AD44" s="849"/>
      <c r="AE44" s="823"/>
      <c r="AF44" s="851"/>
      <c r="AG44" s="852"/>
      <c r="AH44" s="826"/>
      <c r="AI44" s="826"/>
      <c r="AJ44" s="826"/>
      <c r="AK44" s="823" t="s">
        <v>105</v>
      </c>
      <c r="AL44" s="823" t="s">
        <v>105</v>
      </c>
      <c r="AM44" s="823"/>
      <c r="AN44" s="851" t="s">
        <v>105</v>
      </c>
      <c r="AO44" s="1167" t="str">
        <f>IF(Table24_EVSE[[#This Row],[Type of Charger]] &lt;&gt; "", "Yes", "")</f>
        <v/>
      </c>
      <c r="AP44" s="856"/>
      <c r="AQ44" s="857"/>
      <c r="AR44" s="858"/>
      <c r="AS44" s="561">
        <f t="shared" si="1"/>
        <v>0</v>
      </c>
      <c r="AT44" s="864"/>
      <c r="AU44" s="865"/>
      <c r="AV44" s="866"/>
      <c r="AW44" s="867"/>
      <c r="AX44" s="867"/>
      <c r="AY44" s="867"/>
      <c r="AZ44" s="867"/>
      <c r="BA44" s="867"/>
      <c r="BB44" s="867"/>
      <c r="BC44" s="867"/>
      <c r="BD44" s="867"/>
      <c r="BE44" s="867"/>
      <c r="BF44" s="867"/>
      <c r="BG44" s="867"/>
      <c r="BH44" s="867"/>
      <c r="BI44" s="867"/>
      <c r="BJ44" s="867"/>
      <c r="BK44" s="867"/>
      <c r="BL44" s="867"/>
      <c r="BM44" s="867"/>
      <c r="BN44" s="867"/>
      <c r="BO44" s="867"/>
      <c r="BP44" s="867"/>
      <c r="BQ44" s="867"/>
      <c r="BR44" s="867"/>
      <c r="BS44" s="867"/>
      <c r="BT44" s="867"/>
      <c r="BU44" s="867"/>
      <c r="BV44" s="867"/>
      <c r="BW44" s="867"/>
      <c r="BX44" s="867"/>
      <c r="BY44" s="867"/>
      <c r="BZ44" s="867"/>
      <c r="CA44" s="867"/>
      <c r="CB44" s="867"/>
      <c r="CC44" s="867"/>
      <c r="CD44" s="867"/>
      <c r="CE44" s="867"/>
      <c r="CF44" s="867"/>
      <c r="CG44" s="867"/>
      <c r="CH44" s="867"/>
      <c r="CI44" s="867"/>
      <c r="CJ44" s="867"/>
      <c r="CK44" s="867"/>
      <c r="CL44" s="867"/>
      <c r="CM44" s="867"/>
      <c r="CN44" s="867"/>
      <c r="CO44" s="867"/>
      <c r="CP44" s="867"/>
      <c r="CQ44" s="867"/>
      <c r="CR44" s="867"/>
      <c r="CS44" s="867"/>
      <c r="CT44" s="867"/>
      <c r="CU44" s="867"/>
      <c r="CV44" s="867"/>
      <c r="CW44" s="867"/>
      <c r="CX44" s="867"/>
      <c r="CY44" s="867"/>
      <c r="CZ44" s="867"/>
      <c r="DA44" s="867"/>
      <c r="DB44" s="867"/>
      <c r="DC44" s="867"/>
      <c r="DD44" s="867"/>
      <c r="DE44" s="867"/>
      <c r="DF44" s="867"/>
      <c r="DG44" s="867"/>
      <c r="DH44" s="867"/>
      <c r="DI44" s="867"/>
      <c r="DJ44" s="867"/>
      <c r="DK44" s="867"/>
      <c r="DL44" s="867"/>
      <c r="DM44" s="867"/>
      <c r="DN44" s="867"/>
      <c r="DO44" s="867"/>
      <c r="DP44" s="867"/>
      <c r="DQ44" s="867"/>
      <c r="DR44" s="867"/>
      <c r="DS44" s="867"/>
      <c r="DT44" s="867"/>
      <c r="DU44" s="867"/>
      <c r="DV44" s="867"/>
      <c r="DW44" s="867"/>
      <c r="DX44" s="867"/>
      <c r="DY44" s="867"/>
      <c r="DZ44" s="867"/>
      <c r="EA44" s="867"/>
      <c r="EB44" s="867"/>
      <c r="EC44" s="867"/>
      <c r="ED44" s="867"/>
      <c r="EE44" s="867"/>
      <c r="EF44" s="867"/>
      <c r="EG44" s="867"/>
      <c r="EH44" s="867"/>
      <c r="EI44" s="867"/>
      <c r="EJ44" s="867"/>
      <c r="EK44" s="867"/>
      <c r="EL44" s="867"/>
      <c r="EM44" s="867"/>
      <c r="EN44" s="867"/>
      <c r="EO44" s="867"/>
      <c r="EP44" s="867"/>
      <c r="EQ44" s="867"/>
      <c r="ER44" s="867"/>
      <c r="ES44" s="867"/>
      <c r="ET44" s="867"/>
      <c r="EU44" s="867"/>
      <c r="EV44" s="867"/>
      <c r="EW44" s="867"/>
      <c r="EX44" s="867"/>
      <c r="EY44" s="867"/>
      <c r="EZ44" s="867"/>
      <c r="FA44" s="867"/>
      <c r="FB44" s="867"/>
      <c r="FC44" s="867"/>
      <c r="FD44" s="867"/>
      <c r="FE44" s="867"/>
      <c r="FF44" s="867"/>
      <c r="FG44" s="867"/>
      <c r="FH44" s="867"/>
      <c r="FI44" s="867"/>
      <c r="FJ44" s="867"/>
      <c r="FK44" s="867"/>
      <c r="FL44" s="867"/>
      <c r="FM44" s="867"/>
      <c r="FN44" s="867"/>
      <c r="FO44" s="867"/>
      <c r="FP44" s="867"/>
      <c r="FQ44" s="867"/>
      <c r="FR44" s="867"/>
      <c r="FS44" s="867"/>
      <c r="FT44" s="867"/>
      <c r="FU44" s="867"/>
      <c r="FV44" s="867"/>
      <c r="FW44" s="867"/>
      <c r="FX44" s="867"/>
      <c r="FY44" s="867"/>
      <c r="FZ44" s="867"/>
      <c r="GA44" s="867"/>
      <c r="GB44" s="867"/>
      <c r="GC44" s="867"/>
      <c r="GD44" s="867"/>
      <c r="GE44" s="867"/>
      <c r="GF44" s="867"/>
      <c r="GG44" s="867"/>
      <c r="GH44" s="867"/>
      <c r="GI44" s="867"/>
      <c r="GJ44" s="867"/>
      <c r="GK44" s="867"/>
      <c r="GL44" s="867"/>
      <c r="GM44" s="867"/>
      <c r="GN44" s="867"/>
      <c r="GO44" s="867"/>
      <c r="GP44" s="867"/>
      <c r="GQ44" s="867"/>
      <c r="GR44" s="867"/>
      <c r="GS44" s="867"/>
      <c r="GT44" s="867"/>
      <c r="GU44" s="867"/>
      <c r="GV44" s="867"/>
      <c r="GW44" s="867"/>
      <c r="GX44" s="867"/>
      <c r="GY44" s="867"/>
      <c r="GZ44" s="867"/>
      <c r="HA44" s="867"/>
      <c r="HB44" s="867"/>
      <c r="HC44" s="867"/>
      <c r="HD44" s="867"/>
      <c r="HE44" s="867"/>
      <c r="HF44" s="867"/>
      <c r="HG44" s="867"/>
      <c r="HH44" s="867"/>
      <c r="HI44" s="867"/>
      <c r="HJ44" s="867"/>
      <c r="HK44" s="867"/>
      <c r="HL44" s="867"/>
      <c r="HM44" s="867"/>
      <c r="HN44" s="867"/>
      <c r="HO44" s="867"/>
      <c r="HP44" s="867"/>
      <c r="HQ44" s="867"/>
      <c r="HR44" s="867"/>
      <c r="HS44" s="867"/>
      <c r="HT44" s="867"/>
      <c r="HU44" s="867"/>
      <c r="HV44" s="867"/>
      <c r="HW44" s="867"/>
      <c r="HX44" s="867"/>
      <c r="HY44" s="867"/>
      <c r="HZ44" s="867"/>
      <c r="IA44" s="867"/>
      <c r="IB44" s="867"/>
      <c r="IC44" s="867"/>
      <c r="ID44" s="867"/>
      <c r="IE44" s="867"/>
      <c r="IF44" s="867"/>
      <c r="IG44" s="867"/>
      <c r="IH44" s="867"/>
      <c r="II44" s="867"/>
      <c r="IJ44" s="867"/>
      <c r="IK44" s="867"/>
      <c r="IL44" s="867"/>
      <c r="IM44" s="867"/>
      <c r="IN44" s="867"/>
      <c r="IO44" s="867"/>
      <c r="IP44" s="867"/>
      <c r="IQ44" s="867"/>
      <c r="IR44" s="867"/>
      <c r="IS44" s="867"/>
      <c r="IT44" s="867"/>
      <c r="IU44" s="867"/>
      <c r="IV44" s="867"/>
      <c r="IW44" s="867"/>
      <c r="IX44" s="867"/>
      <c r="IY44" s="867"/>
      <c r="IZ44" s="867"/>
      <c r="JA44" s="867"/>
      <c r="JB44" s="867"/>
      <c r="JC44" s="867"/>
      <c r="JD44" s="867"/>
      <c r="JE44" s="867"/>
      <c r="JF44" s="867"/>
      <c r="JG44" s="867"/>
      <c r="JH44" s="867"/>
      <c r="JI44" s="867"/>
      <c r="JJ44" s="867"/>
      <c r="JK44" s="867"/>
      <c r="JL44" s="867"/>
      <c r="JM44" s="867"/>
      <c r="JN44" s="867"/>
      <c r="JO44" s="867"/>
      <c r="JP44" s="867"/>
      <c r="JQ44" s="867"/>
      <c r="JR44" s="867"/>
      <c r="JS44" s="867"/>
      <c r="JT44" s="867"/>
      <c r="JU44" s="867"/>
      <c r="JV44" s="867"/>
      <c r="JW44" s="867"/>
      <c r="JX44" s="867"/>
      <c r="JY44" s="867"/>
      <c r="JZ44" s="867"/>
      <c r="KA44" s="867"/>
      <c r="KB44" s="867"/>
      <c r="KC44" s="867"/>
      <c r="KD44" s="867"/>
      <c r="KE44" s="867"/>
      <c r="KF44" s="867"/>
      <c r="KG44" s="867"/>
      <c r="KH44" s="867"/>
      <c r="KI44" s="867"/>
      <c r="KJ44" s="867"/>
      <c r="KK44" s="868"/>
    </row>
    <row r="46" spans="1:297" ht="15" customHeight="1" x14ac:dyDescent="0.35">
      <c r="A46" s="115" t="s">
        <v>1764</v>
      </c>
      <c r="B46" s="542"/>
      <c r="C46" s="370"/>
      <c r="D46" s="370"/>
      <c r="E46" s="370"/>
      <c r="F46" s="370"/>
      <c r="G46" s="370"/>
      <c r="H46" s="492"/>
      <c r="I46" s="370"/>
      <c r="J46" s="370"/>
      <c r="K46" s="370"/>
      <c r="L46" s="370"/>
      <c r="M46" s="370"/>
      <c r="N46" s="370"/>
      <c r="O46" s="370"/>
      <c r="P46" s="370"/>
      <c r="Q46" s="370"/>
      <c r="R46" s="370"/>
      <c r="S46" s="370"/>
      <c r="T46" s="376"/>
      <c r="U46" s="370"/>
      <c r="V46" s="370"/>
      <c r="W46" s="370"/>
      <c r="X46" s="370"/>
      <c r="Y46" s="370"/>
      <c r="Z46" s="370"/>
      <c r="AA46" s="370"/>
      <c r="AB46" s="370"/>
      <c r="AC46" s="370"/>
      <c r="AD46" s="370"/>
      <c r="AE46" s="370"/>
      <c r="AP46"/>
    </row>
    <row r="47" spans="1:297" ht="15" customHeight="1" x14ac:dyDescent="0.35">
      <c r="A47" s="116" t="s">
        <v>1765</v>
      </c>
      <c r="B47" s="543"/>
      <c r="C47" s="544"/>
      <c r="D47" s="544"/>
      <c r="E47" s="544"/>
      <c r="F47" s="544"/>
      <c r="G47" s="545"/>
      <c r="H47" s="546"/>
      <c r="I47" s="545"/>
      <c r="J47" s="545"/>
      <c r="K47" s="545"/>
      <c r="L47" s="545"/>
      <c r="M47" s="545"/>
      <c r="N47" s="545"/>
      <c r="O47" s="545"/>
      <c r="P47" s="545"/>
      <c r="Q47" s="545"/>
      <c r="R47" s="545"/>
      <c r="S47" s="545"/>
      <c r="T47" s="545"/>
      <c r="U47" s="545"/>
      <c r="V47" s="1114"/>
      <c r="W47" s="544"/>
      <c r="X47" s="544"/>
      <c r="Y47" s="544"/>
      <c r="Z47" s="544"/>
      <c r="AA47" s="544"/>
      <c r="AB47" s="544"/>
      <c r="AC47" s="544"/>
      <c r="AD47" s="544"/>
      <c r="AE47" s="544"/>
      <c r="AP47"/>
    </row>
    <row r="48" spans="1:297" s="21" customFormat="1" ht="15" customHeight="1" x14ac:dyDescent="0.35">
      <c r="A48" s="117"/>
      <c r="B48" s="547" t="s">
        <v>1766</v>
      </c>
      <c r="C48" s="377"/>
      <c r="D48" s="377"/>
      <c r="E48" s="377"/>
      <c r="F48" s="377"/>
      <c r="G48" s="377"/>
      <c r="H48" s="493"/>
      <c r="I48" s="377"/>
      <c r="J48" s="377"/>
      <c r="K48" s="377"/>
      <c r="L48" s="377"/>
      <c r="M48" s="377"/>
      <c r="N48" s="377"/>
      <c r="O48" s="377"/>
      <c r="P48" s="377"/>
      <c r="Q48" s="377"/>
      <c r="R48" s="366" t="s">
        <v>1767</v>
      </c>
      <c r="S48" s="369"/>
      <c r="T48" s="369"/>
      <c r="U48" s="369"/>
      <c r="V48" s="378"/>
      <c r="W48" s="379" t="s">
        <v>1768</v>
      </c>
      <c r="X48" s="369"/>
      <c r="Y48" s="369"/>
      <c r="Z48" s="369"/>
      <c r="AA48" s="1119" t="s">
        <v>1769</v>
      </c>
      <c r="AB48" s="1120"/>
      <c r="AC48" s="1120"/>
      <c r="AD48" s="1121"/>
      <c r="AE48" s="1122" t="s">
        <v>1770</v>
      </c>
    </row>
    <row r="49" spans="1:31" s="25" customFormat="1" ht="90.75" customHeight="1" x14ac:dyDescent="0.35">
      <c r="A49" s="380" t="s">
        <v>105</v>
      </c>
      <c r="B49" s="548" t="s">
        <v>1771</v>
      </c>
      <c r="C49" s="354" t="s">
        <v>1772</v>
      </c>
      <c r="D49" s="354" t="s">
        <v>1773</v>
      </c>
      <c r="E49" s="354" t="s">
        <v>1774</v>
      </c>
      <c r="F49" s="354" t="s">
        <v>1775</v>
      </c>
      <c r="G49" s="354" t="s">
        <v>1776</v>
      </c>
      <c r="H49" s="354" t="s">
        <v>1777</v>
      </c>
      <c r="I49" s="354" t="s">
        <v>1778</v>
      </c>
      <c r="J49" s="354" t="s">
        <v>1779</v>
      </c>
      <c r="K49" s="381" t="s">
        <v>1780</v>
      </c>
      <c r="L49" s="1111" t="s">
        <v>1781</v>
      </c>
      <c r="M49" s="1111" t="s">
        <v>1782</v>
      </c>
      <c r="N49" s="354" t="s">
        <v>1783</v>
      </c>
      <c r="O49" s="354" t="s">
        <v>1784</v>
      </c>
      <c r="P49" s="382" t="s">
        <v>1785</v>
      </c>
      <c r="Q49" s="383" t="s">
        <v>1786</v>
      </c>
      <c r="R49" s="355" t="s">
        <v>83</v>
      </c>
      <c r="S49" s="384" t="s">
        <v>1787</v>
      </c>
      <c r="T49" s="354" t="s">
        <v>1244</v>
      </c>
      <c r="U49" s="354" t="s">
        <v>1245</v>
      </c>
      <c r="V49" s="356" t="s">
        <v>1246</v>
      </c>
      <c r="W49" s="384" t="s">
        <v>1788</v>
      </c>
      <c r="X49" s="354" t="s">
        <v>1789</v>
      </c>
      <c r="Y49" s="354" t="s">
        <v>1790</v>
      </c>
      <c r="Z49" s="385" t="s">
        <v>1791</v>
      </c>
      <c r="AA49" s="537" t="s">
        <v>1792</v>
      </c>
      <c r="AB49" s="536" t="s">
        <v>1793</v>
      </c>
      <c r="AC49" s="536" t="s">
        <v>1794</v>
      </c>
      <c r="AD49" s="538" t="s">
        <v>1266</v>
      </c>
      <c r="AE49" s="357" t="s">
        <v>1795</v>
      </c>
    </row>
    <row r="50" spans="1:31" s="484" customFormat="1" ht="45" customHeight="1" x14ac:dyDescent="0.35">
      <c r="A50" s="549" t="s">
        <v>1796</v>
      </c>
      <c r="B50" s="539" t="s">
        <v>1797</v>
      </c>
      <c r="C50" s="531" t="s">
        <v>495</v>
      </c>
      <c r="D50" s="531" t="s">
        <v>1522</v>
      </c>
      <c r="E50" s="531" t="s">
        <v>887</v>
      </c>
      <c r="F50" s="531" t="s">
        <v>1798</v>
      </c>
      <c r="G50" s="531" t="s">
        <v>1799</v>
      </c>
      <c r="H50" s="531" t="s">
        <v>486</v>
      </c>
      <c r="I50" s="531" t="s">
        <v>1800</v>
      </c>
      <c r="J50" s="531" t="s">
        <v>1799</v>
      </c>
      <c r="K50" s="531" t="s">
        <v>1801</v>
      </c>
      <c r="L50" s="531" t="s">
        <v>486</v>
      </c>
      <c r="M50" s="531" t="s">
        <v>1802</v>
      </c>
      <c r="N50" s="531" t="s">
        <v>1800</v>
      </c>
      <c r="O50" s="531" t="s">
        <v>1803</v>
      </c>
      <c r="P50" s="531" t="s">
        <v>1804</v>
      </c>
      <c r="Q50" s="531" t="s">
        <v>1805</v>
      </c>
      <c r="R50" s="531" t="s">
        <v>1531</v>
      </c>
      <c r="S50" s="531" t="s">
        <v>1532</v>
      </c>
      <c r="T50" s="531" t="s">
        <v>1533</v>
      </c>
      <c r="U50" s="531" t="s">
        <v>1534</v>
      </c>
      <c r="V50" s="540" t="s">
        <v>1535</v>
      </c>
      <c r="W50" s="539" t="s">
        <v>885</v>
      </c>
      <c r="X50" s="531" t="s">
        <v>1806</v>
      </c>
      <c r="Y50" s="531" t="s">
        <v>885</v>
      </c>
      <c r="Z50" s="540" t="s">
        <v>95</v>
      </c>
      <c r="AA50" s="539" t="s">
        <v>100</v>
      </c>
      <c r="AB50" s="535" t="s">
        <v>1545</v>
      </c>
      <c r="AC50" s="535" t="s">
        <v>1546</v>
      </c>
      <c r="AD50" s="1164" t="s">
        <v>909</v>
      </c>
      <c r="AE50" s="541" t="s">
        <v>1807</v>
      </c>
    </row>
    <row r="51" spans="1:31" s="21" customFormat="1" ht="45" customHeight="1" x14ac:dyDescent="0.35">
      <c r="A51" s="489" t="s">
        <v>1808</v>
      </c>
      <c r="B51" s="869"/>
      <c r="C51" s="710"/>
      <c r="D51" s="710"/>
      <c r="E51" s="710"/>
      <c r="F51" s="710"/>
      <c r="G51" s="870"/>
      <c r="H51" s="814"/>
      <c r="I51" s="814"/>
      <c r="J51" s="870"/>
      <c r="K51" s="870"/>
      <c r="L51" s="814"/>
      <c r="M51" s="814"/>
      <c r="N51" s="870"/>
      <c r="O51" s="710"/>
      <c r="P51" s="879"/>
      <c r="Q51" s="880"/>
      <c r="R51" s="881"/>
      <c r="S51" s="710"/>
      <c r="T51" s="710"/>
      <c r="U51" s="882"/>
      <c r="V51" s="883"/>
      <c r="W51" s="884"/>
      <c r="X51" s="710"/>
      <c r="Y51" s="710"/>
      <c r="Z51" s="885"/>
      <c r="AA51" s="1168" t="str">
        <f>IF(Table25_OnSitePowerGen[[#This Row],[Type of energy generation]] &lt;&gt; "", "Yes", "")</f>
        <v/>
      </c>
      <c r="AB51" s="1149"/>
      <c r="AC51" s="900" t="s">
        <v>105</v>
      </c>
      <c r="AD51" s="1165" t="s">
        <v>105</v>
      </c>
      <c r="AE51" s="532">
        <f t="shared" ref="AE51:AE60" si="2">J51+N51</f>
        <v>0</v>
      </c>
    </row>
    <row r="52" spans="1:31" s="21" customFormat="1" ht="45" customHeight="1" x14ac:dyDescent="0.35">
      <c r="A52" s="339" t="s">
        <v>1809</v>
      </c>
      <c r="B52" s="871"/>
      <c r="C52" s="725"/>
      <c r="D52" s="725"/>
      <c r="E52" s="725"/>
      <c r="F52" s="725"/>
      <c r="G52" s="872"/>
      <c r="H52" s="818"/>
      <c r="I52" s="818"/>
      <c r="J52" s="872"/>
      <c r="K52" s="872"/>
      <c r="L52" s="818"/>
      <c r="M52" s="818"/>
      <c r="N52" s="872"/>
      <c r="O52" s="725"/>
      <c r="P52" s="886"/>
      <c r="Q52" s="887"/>
      <c r="R52" s="888"/>
      <c r="S52" s="725"/>
      <c r="T52" s="725"/>
      <c r="U52" s="889"/>
      <c r="V52" s="890"/>
      <c r="W52" s="891"/>
      <c r="X52" s="725"/>
      <c r="Y52" s="725"/>
      <c r="Z52" s="892"/>
      <c r="AA52" s="1168" t="str">
        <f>IF(Table25_OnSitePowerGen[[#This Row],[Type of energy generation]] &lt;&gt; "", "Yes", "")</f>
        <v/>
      </c>
      <c r="AB52" s="1150"/>
      <c r="AC52" s="902" t="s">
        <v>105</v>
      </c>
      <c r="AD52" s="901" t="s">
        <v>105</v>
      </c>
      <c r="AE52" s="533">
        <f t="shared" si="2"/>
        <v>0</v>
      </c>
    </row>
    <row r="53" spans="1:31" s="21" customFormat="1" ht="45" customHeight="1" x14ac:dyDescent="0.35">
      <c r="A53" s="339" t="s">
        <v>1810</v>
      </c>
      <c r="B53" s="871"/>
      <c r="C53" s="725"/>
      <c r="D53" s="725"/>
      <c r="E53" s="725"/>
      <c r="F53" s="725"/>
      <c r="G53" s="872"/>
      <c r="H53" s="818"/>
      <c r="I53" s="818"/>
      <c r="J53" s="872"/>
      <c r="K53" s="872"/>
      <c r="L53" s="818"/>
      <c r="M53" s="818"/>
      <c r="N53" s="872"/>
      <c r="O53" s="725"/>
      <c r="P53" s="886"/>
      <c r="Q53" s="887"/>
      <c r="R53" s="888"/>
      <c r="S53" s="725"/>
      <c r="T53" s="725"/>
      <c r="U53" s="889"/>
      <c r="V53" s="890"/>
      <c r="W53" s="891"/>
      <c r="X53" s="725"/>
      <c r="Y53" s="725"/>
      <c r="Z53" s="892"/>
      <c r="AA53" s="1168" t="str">
        <f>IF(Table25_OnSitePowerGen[[#This Row],[Type of energy generation]] &lt;&gt; "", "Yes", "")</f>
        <v/>
      </c>
      <c r="AB53" s="1150"/>
      <c r="AC53" s="902" t="s">
        <v>105</v>
      </c>
      <c r="AD53" s="901" t="s">
        <v>105</v>
      </c>
      <c r="AE53" s="533">
        <f t="shared" si="2"/>
        <v>0</v>
      </c>
    </row>
    <row r="54" spans="1:31" s="21" customFormat="1" ht="45" customHeight="1" x14ac:dyDescent="0.35">
      <c r="A54" s="339" t="s">
        <v>1811</v>
      </c>
      <c r="B54" s="871"/>
      <c r="C54" s="725"/>
      <c r="D54" s="725"/>
      <c r="E54" s="725"/>
      <c r="F54" s="725"/>
      <c r="G54" s="872"/>
      <c r="H54" s="818"/>
      <c r="I54" s="818"/>
      <c r="J54" s="872"/>
      <c r="K54" s="872"/>
      <c r="L54" s="818"/>
      <c r="M54" s="818"/>
      <c r="N54" s="872"/>
      <c r="O54" s="725"/>
      <c r="P54" s="886"/>
      <c r="Q54" s="887"/>
      <c r="R54" s="888"/>
      <c r="S54" s="725"/>
      <c r="T54" s="725"/>
      <c r="U54" s="889"/>
      <c r="V54" s="890"/>
      <c r="W54" s="891"/>
      <c r="X54" s="725"/>
      <c r="Y54" s="725"/>
      <c r="Z54" s="892"/>
      <c r="AA54" s="1168" t="str">
        <f>IF(Table25_OnSitePowerGen[[#This Row],[Type of energy generation]] &lt;&gt; "", "Yes", "")</f>
        <v/>
      </c>
      <c r="AB54" s="1150"/>
      <c r="AC54" s="902" t="s">
        <v>105</v>
      </c>
      <c r="AD54" s="901" t="s">
        <v>105</v>
      </c>
      <c r="AE54" s="532">
        <f t="shared" si="2"/>
        <v>0</v>
      </c>
    </row>
    <row r="55" spans="1:31" s="21" customFormat="1" ht="45" customHeight="1" x14ac:dyDescent="0.35">
      <c r="A55" s="339" t="s">
        <v>1812</v>
      </c>
      <c r="B55" s="871"/>
      <c r="C55" s="725"/>
      <c r="D55" s="725"/>
      <c r="E55" s="725"/>
      <c r="F55" s="725"/>
      <c r="G55" s="872"/>
      <c r="H55" s="818"/>
      <c r="I55" s="818"/>
      <c r="J55" s="872"/>
      <c r="K55" s="872"/>
      <c r="L55" s="818"/>
      <c r="M55" s="818"/>
      <c r="N55" s="872"/>
      <c r="O55" s="725"/>
      <c r="P55" s="886"/>
      <c r="Q55" s="887"/>
      <c r="R55" s="888"/>
      <c r="S55" s="725"/>
      <c r="T55" s="725"/>
      <c r="U55" s="889"/>
      <c r="V55" s="890"/>
      <c r="W55" s="891"/>
      <c r="X55" s="725"/>
      <c r="Y55" s="725"/>
      <c r="Z55" s="892"/>
      <c r="AA55" s="1168" t="str">
        <f>IF(Table25_OnSitePowerGen[[#This Row],[Type of energy generation]] &lt;&gt; "", "Yes", "")</f>
        <v/>
      </c>
      <c r="AB55" s="1150"/>
      <c r="AC55" s="902" t="s">
        <v>105</v>
      </c>
      <c r="AD55" s="901" t="s">
        <v>105</v>
      </c>
      <c r="AE55" s="534">
        <f t="shared" si="2"/>
        <v>0</v>
      </c>
    </row>
    <row r="56" spans="1:31" s="21" customFormat="1" ht="45" customHeight="1" x14ac:dyDescent="0.35">
      <c r="A56" s="339" t="s">
        <v>1813</v>
      </c>
      <c r="B56" s="871"/>
      <c r="C56" s="725"/>
      <c r="D56" s="725"/>
      <c r="E56" s="725"/>
      <c r="F56" s="725"/>
      <c r="G56" s="872"/>
      <c r="H56" s="818"/>
      <c r="I56" s="818"/>
      <c r="J56" s="872"/>
      <c r="K56" s="872"/>
      <c r="L56" s="818"/>
      <c r="M56" s="818"/>
      <c r="N56" s="872"/>
      <c r="O56" s="725"/>
      <c r="P56" s="886"/>
      <c r="Q56" s="887"/>
      <c r="R56" s="888"/>
      <c r="S56" s="725"/>
      <c r="T56" s="725"/>
      <c r="U56" s="889"/>
      <c r="V56" s="890"/>
      <c r="W56" s="891"/>
      <c r="X56" s="725"/>
      <c r="Y56" s="725"/>
      <c r="Z56" s="892"/>
      <c r="AA56" s="1168" t="str">
        <f>IF(Table25_OnSitePowerGen[[#This Row],[Type of energy generation]] &lt;&gt; "", "Yes", "")</f>
        <v/>
      </c>
      <c r="AB56" s="1150"/>
      <c r="AC56" s="902" t="s">
        <v>105</v>
      </c>
      <c r="AD56" s="901" t="s">
        <v>105</v>
      </c>
      <c r="AE56" s="533">
        <f t="shared" si="2"/>
        <v>0</v>
      </c>
    </row>
    <row r="57" spans="1:31" s="21" customFormat="1" ht="45" customHeight="1" x14ac:dyDescent="0.35">
      <c r="A57" s="339" t="s">
        <v>1814</v>
      </c>
      <c r="B57" s="871"/>
      <c r="C57" s="725"/>
      <c r="D57" s="725"/>
      <c r="E57" s="725"/>
      <c r="F57" s="725"/>
      <c r="G57" s="873"/>
      <c r="H57" s="818"/>
      <c r="I57" s="818"/>
      <c r="J57" s="872"/>
      <c r="K57" s="872"/>
      <c r="L57" s="818"/>
      <c r="M57" s="818"/>
      <c r="N57" s="872"/>
      <c r="O57" s="725"/>
      <c r="P57" s="886"/>
      <c r="Q57" s="887"/>
      <c r="R57" s="888"/>
      <c r="S57" s="725"/>
      <c r="T57" s="725"/>
      <c r="U57" s="889"/>
      <c r="V57" s="890"/>
      <c r="W57" s="891"/>
      <c r="X57" s="725"/>
      <c r="Y57" s="725"/>
      <c r="Z57" s="892"/>
      <c r="AA57" s="1168" t="str">
        <f>IF(Table25_OnSitePowerGen[[#This Row],[Type of energy generation]] &lt;&gt; "", "Yes", "")</f>
        <v/>
      </c>
      <c r="AB57" s="1150"/>
      <c r="AC57" s="902" t="s">
        <v>105</v>
      </c>
      <c r="AD57" s="901" t="s">
        <v>105</v>
      </c>
      <c r="AE57" s="533">
        <f t="shared" si="2"/>
        <v>0</v>
      </c>
    </row>
    <row r="58" spans="1:31" s="21" customFormat="1" ht="45" customHeight="1" x14ac:dyDescent="0.35">
      <c r="A58" s="340" t="s">
        <v>1815</v>
      </c>
      <c r="B58" s="871"/>
      <c r="C58" s="725"/>
      <c r="D58" s="725"/>
      <c r="E58" s="725"/>
      <c r="F58" s="725"/>
      <c r="G58" s="873"/>
      <c r="H58" s="818"/>
      <c r="I58" s="818"/>
      <c r="J58" s="872"/>
      <c r="K58" s="872"/>
      <c r="L58" s="818"/>
      <c r="M58" s="818"/>
      <c r="N58" s="872"/>
      <c r="O58" s="725"/>
      <c r="P58" s="886"/>
      <c r="Q58" s="887"/>
      <c r="R58" s="888"/>
      <c r="S58" s="725"/>
      <c r="T58" s="725"/>
      <c r="U58" s="889"/>
      <c r="V58" s="890"/>
      <c r="W58" s="891"/>
      <c r="X58" s="725"/>
      <c r="Y58" s="725"/>
      <c r="Z58" s="892"/>
      <c r="AA58" s="1168" t="str">
        <f>IF(Table25_OnSitePowerGen[[#This Row],[Type of energy generation]] &lt;&gt; "", "Yes", "")</f>
        <v/>
      </c>
      <c r="AB58" s="1150"/>
      <c r="AC58" s="902" t="s">
        <v>105</v>
      </c>
      <c r="AD58" s="901" t="s">
        <v>105</v>
      </c>
      <c r="AE58" s="533">
        <f t="shared" si="2"/>
        <v>0</v>
      </c>
    </row>
    <row r="59" spans="1:31" s="21" customFormat="1" ht="45" customHeight="1" x14ac:dyDescent="0.35">
      <c r="A59" s="339" t="s">
        <v>1816</v>
      </c>
      <c r="B59" s="871"/>
      <c r="C59" s="725"/>
      <c r="D59" s="725"/>
      <c r="E59" s="725"/>
      <c r="F59" s="725"/>
      <c r="G59" s="873"/>
      <c r="H59" s="818"/>
      <c r="I59" s="818"/>
      <c r="J59" s="872"/>
      <c r="K59" s="872"/>
      <c r="L59" s="818"/>
      <c r="M59" s="818"/>
      <c r="N59" s="872"/>
      <c r="O59" s="725"/>
      <c r="P59" s="886"/>
      <c r="Q59" s="887"/>
      <c r="R59" s="888"/>
      <c r="S59" s="725"/>
      <c r="T59" s="725"/>
      <c r="U59" s="889"/>
      <c r="V59" s="890"/>
      <c r="W59" s="891"/>
      <c r="X59" s="725"/>
      <c r="Y59" s="725"/>
      <c r="Z59" s="892"/>
      <c r="AA59" s="1168" t="str">
        <f>IF(Table25_OnSitePowerGen[[#This Row],[Type of energy generation]] &lt;&gt; "", "Yes", "")</f>
        <v/>
      </c>
      <c r="AB59" s="1151"/>
      <c r="AC59" s="903" t="s">
        <v>105</v>
      </c>
      <c r="AD59" s="901" t="s">
        <v>105</v>
      </c>
      <c r="AE59" s="532">
        <f t="shared" si="2"/>
        <v>0</v>
      </c>
    </row>
    <row r="60" spans="1:31" s="21" customFormat="1" ht="45" customHeight="1" thickBot="1" x14ac:dyDescent="0.4">
      <c r="A60" s="341" t="s">
        <v>1817</v>
      </c>
      <c r="B60" s="874"/>
      <c r="C60" s="875"/>
      <c r="D60" s="875"/>
      <c r="E60" s="875"/>
      <c r="F60" s="875"/>
      <c r="G60" s="876"/>
      <c r="H60" s="877"/>
      <c r="I60" s="877"/>
      <c r="J60" s="878"/>
      <c r="K60" s="878"/>
      <c r="L60" s="877"/>
      <c r="M60" s="877"/>
      <c r="N60" s="878"/>
      <c r="O60" s="875"/>
      <c r="P60" s="893"/>
      <c r="Q60" s="894"/>
      <c r="R60" s="895"/>
      <c r="S60" s="875"/>
      <c r="T60" s="875"/>
      <c r="U60" s="896"/>
      <c r="V60" s="897"/>
      <c r="W60" s="898"/>
      <c r="X60" s="875"/>
      <c r="Y60" s="875"/>
      <c r="Z60" s="899"/>
      <c r="AA60" s="1168" t="str">
        <f>IF(Table25_OnSitePowerGen[[#This Row],[Type of energy generation]] &lt;&gt; "", "Yes", "")</f>
        <v/>
      </c>
      <c r="AB60" s="1152"/>
      <c r="AC60" s="904" t="s">
        <v>105</v>
      </c>
      <c r="AD60" s="905" t="s">
        <v>105</v>
      </c>
      <c r="AE60" s="550">
        <f t="shared" si="2"/>
        <v>0</v>
      </c>
    </row>
    <row r="61" spans="1:31" s="21" customFormat="1" ht="15" customHeight="1" x14ac:dyDescent="0.35">
      <c r="H61" s="494"/>
      <c r="V61" s="44"/>
    </row>
    <row r="62" spans="1:31" s="21" customFormat="1" ht="15" customHeight="1" x14ac:dyDescent="0.35">
      <c r="H62" s="494"/>
    </row>
    <row r="63" spans="1:31" s="21" customFormat="1" ht="15" customHeight="1" x14ac:dyDescent="0.35">
      <c r="A63" s="386" t="s">
        <v>1818</v>
      </c>
      <c r="B63" s="113"/>
      <c r="C63" s="113"/>
      <c r="D63" s="113"/>
      <c r="E63" s="113"/>
      <c r="F63" s="113"/>
      <c r="G63" s="113"/>
      <c r="H63" s="495"/>
      <c r="I63" s="113"/>
      <c r="J63" s="113"/>
      <c r="K63" s="113"/>
      <c r="L63" s="113"/>
      <c r="M63" s="113"/>
      <c r="N63" s="113"/>
      <c r="O63" s="113"/>
      <c r="P63" s="113"/>
      <c r="Q63" s="113"/>
      <c r="R63" s="113"/>
      <c r="S63" s="113"/>
      <c r="T63" s="113"/>
      <c r="U63" s="113"/>
      <c r="V63" s="1115"/>
      <c r="W63" s="1115"/>
      <c r="X63" s="113"/>
      <c r="Y63" s="113"/>
      <c r="Z63" s="113"/>
      <c r="AA63" s="113"/>
      <c r="AB63" s="113"/>
      <c r="AC63" s="113"/>
      <c r="AD63" s="113"/>
      <c r="AE63" s="113"/>
    </row>
    <row r="64" spans="1:31" s="21" customFormat="1" x14ac:dyDescent="0.35">
      <c r="A64" s="114"/>
      <c r="B64" s="387" t="s">
        <v>1819</v>
      </c>
      <c r="C64" s="388"/>
      <c r="D64" s="388"/>
      <c r="E64" s="388"/>
      <c r="F64" s="388"/>
      <c r="G64" s="388"/>
      <c r="H64" s="496"/>
      <c r="I64" s="388"/>
      <c r="J64" s="388"/>
      <c r="K64" s="388"/>
      <c r="L64" s="388"/>
      <c r="M64" s="388"/>
      <c r="N64" s="388"/>
      <c r="O64" s="388"/>
      <c r="P64" s="388"/>
      <c r="Q64" s="388"/>
      <c r="R64" s="390" t="s">
        <v>1820</v>
      </c>
      <c r="S64" s="391"/>
      <c r="T64" s="391"/>
      <c r="U64" s="391"/>
      <c r="V64" s="389"/>
      <c r="W64" s="379" t="s">
        <v>1821</v>
      </c>
      <c r="X64" s="391"/>
      <c r="Y64" s="91"/>
      <c r="Z64" s="91"/>
      <c r="AA64" s="1123" t="s">
        <v>1822</v>
      </c>
      <c r="AB64" s="1124"/>
      <c r="AC64" s="1124"/>
      <c r="AD64" s="1124"/>
      <c r="AE64" s="1123" t="s">
        <v>1770</v>
      </c>
    </row>
    <row r="65" spans="1:51" s="21" customFormat="1" ht="77.25" customHeight="1" x14ac:dyDescent="0.35">
      <c r="A65" s="552" t="s">
        <v>105</v>
      </c>
      <c r="B65" s="111" t="s">
        <v>1823</v>
      </c>
      <c r="C65" s="112" t="s">
        <v>1824</v>
      </c>
      <c r="D65" s="112" t="s">
        <v>1825</v>
      </c>
      <c r="E65" s="112" t="s">
        <v>1826</v>
      </c>
      <c r="F65" s="1166" t="s">
        <v>1827</v>
      </c>
      <c r="G65" s="112" t="s">
        <v>1828</v>
      </c>
      <c r="H65" s="1112" t="s">
        <v>1829</v>
      </c>
      <c r="I65" s="1112" t="s">
        <v>1830</v>
      </c>
      <c r="J65" s="112" t="s">
        <v>1831</v>
      </c>
      <c r="K65" s="392" t="s">
        <v>1780</v>
      </c>
      <c r="L65" s="392" t="s">
        <v>1832</v>
      </c>
      <c r="M65" s="392" t="s">
        <v>1833</v>
      </c>
      <c r="N65" s="112" t="s">
        <v>1834</v>
      </c>
      <c r="O65" s="112" t="s">
        <v>1835</v>
      </c>
      <c r="P65" s="393" t="s">
        <v>1836</v>
      </c>
      <c r="Q65" s="394" t="s">
        <v>1837</v>
      </c>
      <c r="R65" s="165" t="s">
        <v>83</v>
      </c>
      <c r="S65" s="112" t="s">
        <v>1787</v>
      </c>
      <c r="T65" s="112" t="s">
        <v>1244</v>
      </c>
      <c r="U65" s="112" t="s">
        <v>1245</v>
      </c>
      <c r="V65" s="127" t="s">
        <v>1246</v>
      </c>
      <c r="W65" s="395" t="s">
        <v>1788</v>
      </c>
      <c r="X65" s="396" t="s">
        <v>1838</v>
      </c>
      <c r="Y65" s="396" t="s">
        <v>1839</v>
      </c>
      <c r="Z65" s="397" t="s">
        <v>1840</v>
      </c>
      <c r="AA65" s="512" t="s">
        <v>1841</v>
      </c>
      <c r="AB65" s="551" t="s">
        <v>1842</v>
      </c>
      <c r="AC65" s="551" t="s">
        <v>1843</v>
      </c>
      <c r="AD65" s="558" t="s">
        <v>1266</v>
      </c>
      <c r="AE65" s="554" t="s">
        <v>1795</v>
      </c>
      <c r="AF65" s="483"/>
    </row>
    <row r="66" spans="1:51" s="21" customFormat="1" ht="45" customHeight="1" x14ac:dyDescent="0.35">
      <c r="A66" s="553" t="s">
        <v>1844</v>
      </c>
      <c r="B66" s="1159" t="s">
        <v>1845</v>
      </c>
      <c r="C66" s="485" t="s">
        <v>495</v>
      </c>
      <c r="D66" s="485" t="s">
        <v>1522</v>
      </c>
      <c r="E66" s="485" t="s">
        <v>887</v>
      </c>
      <c r="F66" s="485" t="s">
        <v>1846</v>
      </c>
      <c r="G66" s="485" t="s">
        <v>1799</v>
      </c>
      <c r="H66" s="485" t="s">
        <v>486</v>
      </c>
      <c r="I66" s="485" t="s">
        <v>1847</v>
      </c>
      <c r="J66" s="485" t="s">
        <v>1848</v>
      </c>
      <c r="K66" s="485" t="s">
        <v>1526</v>
      </c>
      <c r="L66" s="485" t="s">
        <v>486</v>
      </c>
      <c r="M66" s="485" t="s">
        <v>1849</v>
      </c>
      <c r="N66" s="485" t="s">
        <v>1847</v>
      </c>
      <c r="O66" s="485" t="s">
        <v>1850</v>
      </c>
      <c r="P66" s="485" t="s">
        <v>1529</v>
      </c>
      <c r="Q66" s="485" t="s">
        <v>1805</v>
      </c>
      <c r="R66" s="1159" t="s">
        <v>1531</v>
      </c>
      <c r="S66" s="485" t="s">
        <v>1532</v>
      </c>
      <c r="T66" s="485" t="s">
        <v>1533</v>
      </c>
      <c r="U66" s="485" t="s">
        <v>1534</v>
      </c>
      <c r="V66" s="485" t="s">
        <v>1535</v>
      </c>
      <c r="W66" s="1159" t="s">
        <v>885</v>
      </c>
      <c r="X66" s="485" t="s">
        <v>1806</v>
      </c>
      <c r="Y66" s="485" t="s">
        <v>885</v>
      </c>
      <c r="Z66" s="485" t="s">
        <v>95</v>
      </c>
      <c r="AA66" s="485" t="s">
        <v>100</v>
      </c>
      <c r="AB66" s="1158" t="s">
        <v>1545</v>
      </c>
      <c r="AC66" s="1158" t="s">
        <v>1546</v>
      </c>
      <c r="AD66" s="559" t="s">
        <v>909</v>
      </c>
      <c r="AE66" s="1159" t="s">
        <v>1851</v>
      </c>
      <c r="AF66" s="483"/>
    </row>
    <row r="67" spans="1:51" s="21" customFormat="1" ht="45" customHeight="1" x14ac:dyDescent="0.35">
      <c r="A67" s="451" t="s">
        <v>1852</v>
      </c>
      <c r="B67" s="906"/>
      <c r="C67" s="907"/>
      <c r="D67" s="907"/>
      <c r="E67" s="907"/>
      <c r="F67" s="908"/>
      <c r="G67" s="909"/>
      <c r="H67" s="910"/>
      <c r="I67" s="910"/>
      <c r="J67" s="909"/>
      <c r="K67" s="909"/>
      <c r="L67" s="910"/>
      <c r="M67" s="910"/>
      <c r="N67" s="909"/>
      <c r="O67" s="907"/>
      <c r="P67" s="927"/>
      <c r="Q67" s="928"/>
      <c r="R67" s="906"/>
      <c r="S67" s="907"/>
      <c r="T67" s="929"/>
      <c r="U67" s="930"/>
      <c r="V67" s="931"/>
      <c r="W67" s="932"/>
      <c r="X67" s="907"/>
      <c r="Y67" s="929"/>
      <c r="Z67" s="933"/>
      <c r="AA67" s="1169" t="str">
        <f>IF(Table26_BESS[[#This Row],[Type of Battery]] &lt;&gt;"", "Yes", "")</f>
        <v/>
      </c>
      <c r="AB67" s="956"/>
      <c r="AC67" s="957" t="s">
        <v>105</v>
      </c>
      <c r="AD67" s="958" t="s">
        <v>105</v>
      </c>
      <c r="AE67" s="555">
        <f t="shared" ref="AE67:AE76" si="3">J67+N67</f>
        <v>0</v>
      </c>
      <c r="AF67" s="483"/>
    </row>
    <row r="68" spans="1:51" s="21" customFormat="1" ht="45" customHeight="1" x14ac:dyDescent="0.35">
      <c r="A68" s="452" t="s">
        <v>1853</v>
      </c>
      <c r="B68" s="911"/>
      <c r="C68" s="912"/>
      <c r="D68" s="912"/>
      <c r="E68" s="912"/>
      <c r="F68" s="913"/>
      <c r="G68" s="914"/>
      <c r="H68" s="915"/>
      <c r="I68" s="915"/>
      <c r="J68" s="914"/>
      <c r="K68" s="914"/>
      <c r="L68" s="915"/>
      <c r="M68" s="915"/>
      <c r="N68" s="914"/>
      <c r="O68" s="912"/>
      <c r="P68" s="934"/>
      <c r="Q68" s="935"/>
      <c r="R68" s="911"/>
      <c r="S68" s="912"/>
      <c r="T68" s="936"/>
      <c r="U68" s="937"/>
      <c r="V68" s="938"/>
      <c r="W68" s="939"/>
      <c r="X68" s="912"/>
      <c r="Y68" s="936"/>
      <c r="Z68" s="940"/>
      <c r="AA68" s="1169" t="str">
        <f>IF(Table26_BESS[[#This Row],[Type of Battery]] &lt;&gt;"", "Yes", "")</f>
        <v/>
      </c>
      <c r="AB68" s="959"/>
      <c r="AC68" s="960" t="s">
        <v>105</v>
      </c>
      <c r="AD68" s="961" t="s">
        <v>105</v>
      </c>
      <c r="AE68" s="556">
        <f t="shared" si="3"/>
        <v>0</v>
      </c>
      <c r="AF68" s="483"/>
    </row>
    <row r="69" spans="1:51" s="21" customFormat="1" ht="45" customHeight="1" x14ac:dyDescent="0.35">
      <c r="A69" s="452" t="s">
        <v>1854</v>
      </c>
      <c r="B69" s="911"/>
      <c r="C69" s="912"/>
      <c r="D69" s="912"/>
      <c r="E69" s="912"/>
      <c r="F69" s="913"/>
      <c r="G69" s="914"/>
      <c r="H69" s="915"/>
      <c r="I69" s="915"/>
      <c r="J69" s="914"/>
      <c r="K69" s="914"/>
      <c r="L69" s="915"/>
      <c r="M69" s="915"/>
      <c r="N69" s="914"/>
      <c r="O69" s="912"/>
      <c r="P69" s="934"/>
      <c r="Q69" s="935"/>
      <c r="R69" s="911"/>
      <c r="S69" s="912"/>
      <c r="T69" s="936"/>
      <c r="U69" s="937"/>
      <c r="V69" s="938"/>
      <c r="W69" s="939"/>
      <c r="X69" s="912"/>
      <c r="Y69" s="936"/>
      <c r="Z69" s="940"/>
      <c r="AA69" s="1169" t="str">
        <f>IF(Table26_BESS[[#This Row],[Type of Battery]] &lt;&gt;"", "Yes", "")</f>
        <v/>
      </c>
      <c r="AB69" s="959"/>
      <c r="AC69" s="960" t="s">
        <v>105</v>
      </c>
      <c r="AD69" s="961" t="s">
        <v>105</v>
      </c>
      <c r="AE69" s="556">
        <f t="shared" si="3"/>
        <v>0</v>
      </c>
      <c r="AF69" s="483"/>
    </row>
    <row r="70" spans="1:51" s="21" customFormat="1" ht="45" customHeight="1" x14ac:dyDescent="0.35">
      <c r="A70" s="452" t="s">
        <v>1855</v>
      </c>
      <c r="B70" s="911"/>
      <c r="C70" s="912"/>
      <c r="D70" s="912"/>
      <c r="E70" s="912"/>
      <c r="F70" s="913"/>
      <c r="G70" s="914"/>
      <c r="H70" s="915"/>
      <c r="I70" s="915"/>
      <c r="J70" s="914"/>
      <c r="K70" s="914"/>
      <c r="L70" s="915"/>
      <c r="M70" s="915"/>
      <c r="N70" s="914"/>
      <c r="O70" s="912"/>
      <c r="P70" s="934"/>
      <c r="Q70" s="935"/>
      <c r="R70" s="911"/>
      <c r="S70" s="912"/>
      <c r="T70" s="936"/>
      <c r="U70" s="937"/>
      <c r="V70" s="938"/>
      <c r="W70" s="939"/>
      <c r="X70" s="912"/>
      <c r="Y70" s="936"/>
      <c r="Z70" s="940"/>
      <c r="AA70" s="1169" t="str">
        <f>IF(Table26_BESS[[#This Row],[Type of Battery]] &lt;&gt;"", "Yes", "")</f>
        <v/>
      </c>
      <c r="AB70" s="959"/>
      <c r="AC70" s="960" t="s">
        <v>105</v>
      </c>
      <c r="AD70" s="961" t="s">
        <v>105</v>
      </c>
      <c r="AE70" s="556">
        <f t="shared" si="3"/>
        <v>0</v>
      </c>
      <c r="AF70" s="483"/>
    </row>
    <row r="71" spans="1:51" s="21" customFormat="1" ht="45" customHeight="1" x14ac:dyDescent="0.35">
      <c r="A71" s="452" t="s">
        <v>1856</v>
      </c>
      <c r="B71" s="911"/>
      <c r="C71" s="912"/>
      <c r="D71" s="912"/>
      <c r="E71" s="912"/>
      <c r="F71" s="913"/>
      <c r="G71" s="914"/>
      <c r="H71" s="915"/>
      <c r="I71" s="915"/>
      <c r="J71" s="914"/>
      <c r="K71" s="914"/>
      <c r="L71" s="915"/>
      <c r="M71" s="915"/>
      <c r="N71" s="914"/>
      <c r="O71" s="912"/>
      <c r="P71" s="934"/>
      <c r="Q71" s="935"/>
      <c r="R71" s="911"/>
      <c r="S71" s="912"/>
      <c r="T71" s="936"/>
      <c r="U71" s="937"/>
      <c r="V71" s="938"/>
      <c r="W71" s="939"/>
      <c r="X71" s="912"/>
      <c r="Y71" s="936"/>
      <c r="Z71" s="940"/>
      <c r="AA71" s="1169" t="str">
        <f>IF(Table26_BESS[[#This Row],[Type of Battery]] &lt;&gt;"", "Yes", "")</f>
        <v/>
      </c>
      <c r="AB71" s="959"/>
      <c r="AC71" s="960" t="s">
        <v>105</v>
      </c>
      <c r="AD71" s="961" t="s">
        <v>105</v>
      </c>
      <c r="AE71" s="556">
        <f t="shared" si="3"/>
        <v>0</v>
      </c>
      <c r="AF71" s="483"/>
    </row>
    <row r="72" spans="1:51" s="21" customFormat="1" ht="45" customHeight="1" x14ac:dyDescent="0.35">
      <c r="A72" s="452" t="s">
        <v>1857</v>
      </c>
      <c r="B72" s="911"/>
      <c r="C72" s="912"/>
      <c r="D72" s="912"/>
      <c r="E72" s="912"/>
      <c r="F72" s="913"/>
      <c r="G72" s="914"/>
      <c r="H72" s="915"/>
      <c r="I72" s="915"/>
      <c r="J72" s="914"/>
      <c r="K72" s="914"/>
      <c r="L72" s="915"/>
      <c r="M72" s="915"/>
      <c r="N72" s="914"/>
      <c r="O72" s="912"/>
      <c r="P72" s="934"/>
      <c r="Q72" s="935"/>
      <c r="R72" s="911"/>
      <c r="S72" s="912"/>
      <c r="T72" s="936"/>
      <c r="U72" s="937"/>
      <c r="V72" s="938"/>
      <c r="W72" s="939"/>
      <c r="X72" s="912"/>
      <c r="Y72" s="936"/>
      <c r="Z72" s="940"/>
      <c r="AA72" s="1169" t="str">
        <f>IF(Table26_BESS[[#This Row],[Type of Battery]] &lt;&gt;"", "Yes", "")</f>
        <v/>
      </c>
      <c r="AB72" s="959"/>
      <c r="AC72" s="960" t="s">
        <v>105</v>
      </c>
      <c r="AD72" s="961" t="s">
        <v>105</v>
      </c>
      <c r="AE72" s="556">
        <f t="shared" si="3"/>
        <v>0</v>
      </c>
      <c r="AF72" s="483"/>
    </row>
    <row r="73" spans="1:51" ht="45" customHeight="1" x14ac:dyDescent="0.35">
      <c r="A73" s="452" t="s">
        <v>1858</v>
      </c>
      <c r="B73" s="916"/>
      <c r="C73" s="917"/>
      <c r="D73" s="918"/>
      <c r="E73" s="912"/>
      <c r="F73" s="919"/>
      <c r="G73" s="920"/>
      <c r="H73" s="915"/>
      <c r="I73" s="915"/>
      <c r="J73" s="920"/>
      <c r="K73" s="920"/>
      <c r="L73" s="915"/>
      <c r="M73" s="915"/>
      <c r="N73" s="920"/>
      <c r="O73" s="941"/>
      <c r="P73" s="934"/>
      <c r="Q73" s="935"/>
      <c r="R73" s="911"/>
      <c r="S73" s="912"/>
      <c r="T73" s="942"/>
      <c r="U73" s="943"/>
      <c r="V73" s="944"/>
      <c r="W73" s="945"/>
      <c r="X73" s="912"/>
      <c r="Y73" s="942"/>
      <c r="Z73" s="946"/>
      <c r="AA73" s="1169" t="str">
        <f>IF(Table26_BESS[[#This Row],[Type of Battery]] &lt;&gt;"", "Yes", "")</f>
        <v/>
      </c>
      <c r="AB73" s="959"/>
      <c r="AC73" s="960" t="s">
        <v>105</v>
      </c>
      <c r="AD73" s="961" t="s">
        <v>105</v>
      </c>
      <c r="AE73" s="556">
        <f t="shared" si="3"/>
        <v>0</v>
      </c>
      <c r="AF73" s="269"/>
      <c r="AP73"/>
    </row>
    <row r="74" spans="1:51" ht="45" customHeight="1" x14ac:dyDescent="0.35">
      <c r="A74" s="452" t="s">
        <v>1859</v>
      </c>
      <c r="B74" s="916"/>
      <c r="C74" s="917"/>
      <c r="D74" s="917"/>
      <c r="E74" s="912"/>
      <c r="F74" s="921"/>
      <c r="G74" s="920"/>
      <c r="H74" s="915"/>
      <c r="I74" s="915"/>
      <c r="J74" s="920"/>
      <c r="K74" s="920"/>
      <c r="L74" s="915"/>
      <c r="M74" s="915"/>
      <c r="N74" s="920"/>
      <c r="O74" s="917"/>
      <c r="P74" s="934"/>
      <c r="Q74" s="935"/>
      <c r="R74" s="911"/>
      <c r="S74" s="912"/>
      <c r="T74" s="942"/>
      <c r="U74" s="943"/>
      <c r="V74" s="944"/>
      <c r="W74" s="945"/>
      <c r="X74" s="912"/>
      <c r="Y74" s="942"/>
      <c r="Z74" s="946"/>
      <c r="AA74" s="1169" t="str">
        <f>IF(Table26_BESS[[#This Row],[Type of Battery]] &lt;&gt;"", "Yes", "")</f>
        <v/>
      </c>
      <c r="AB74" s="959"/>
      <c r="AC74" s="960" t="s">
        <v>105</v>
      </c>
      <c r="AD74" s="961" t="s">
        <v>105</v>
      </c>
      <c r="AE74" s="556">
        <f t="shared" si="3"/>
        <v>0</v>
      </c>
      <c r="AF74" s="269"/>
      <c r="AP74"/>
    </row>
    <row r="75" spans="1:51" ht="45" customHeight="1" x14ac:dyDescent="0.35">
      <c r="A75" s="452" t="s">
        <v>1860</v>
      </c>
      <c r="B75" s="916"/>
      <c r="C75" s="917"/>
      <c r="D75" s="917"/>
      <c r="E75" s="917"/>
      <c r="F75" s="921"/>
      <c r="G75" s="920"/>
      <c r="H75" s="915"/>
      <c r="I75" s="915"/>
      <c r="J75" s="920"/>
      <c r="K75" s="920"/>
      <c r="L75" s="915"/>
      <c r="M75" s="915"/>
      <c r="N75" s="920"/>
      <c r="O75" s="917"/>
      <c r="P75" s="934"/>
      <c r="Q75" s="935"/>
      <c r="R75" s="911"/>
      <c r="S75" s="912"/>
      <c r="T75" s="942"/>
      <c r="U75" s="943"/>
      <c r="V75" s="944"/>
      <c r="W75" s="945"/>
      <c r="X75" s="912"/>
      <c r="Y75" s="942"/>
      <c r="Z75" s="946"/>
      <c r="AA75" s="1169" t="str">
        <f>IF(Table26_BESS[[#This Row],[Type of Battery]] &lt;&gt;"", "Yes", "")</f>
        <v/>
      </c>
      <c r="AB75" s="959"/>
      <c r="AC75" s="960" t="s">
        <v>105</v>
      </c>
      <c r="AD75" s="961" t="s">
        <v>105</v>
      </c>
      <c r="AE75" s="556">
        <f t="shared" si="3"/>
        <v>0</v>
      </c>
      <c r="AF75" s="269"/>
      <c r="AP75"/>
    </row>
    <row r="76" spans="1:51" ht="45" customHeight="1" thickBot="1" x14ac:dyDescent="0.4">
      <c r="A76" s="453" t="s">
        <v>1861</v>
      </c>
      <c r="B76" s="922"/>
      <c r="C76" s="923"/>
      <c r="D76" s="923"/>
      <c r="E76" s="923"/>
      <c r="F76" s="924"/>
      <c r="G76" s="925"/>
      <c r="H76" s="926"/>
      <c r="I76" s="926"/>
      <c r="J76" s="925"/>
      <c r="K76" s="925"/>
      <c r="L76" s="926"/>
      <c r="M76" s="926"/>
      <c r="N76" s="925"/>
      <c r="O76" s="923"/>
      <c r="P76" s="947"/>
      <c r="Q76" s="948"/>
      <c r="R76" s="949"/>
      <c r="S76" s="950"/>
      <c r="T76" s="951"/>
      <c r="U76" s="952"/>
      <c r="V76" s="953"/>
      <c r="W76" s="954"/>
      <c r="X76" s="950"/>
      <c r="Y76" s="951"/>
      <c r="Z76" s="955"/>
      <c r="AA76" s="1169" t="str">
        <f>IF(Table26_BESS[[#This Row],[Type of Battery]] &lt;&gt;"", "Yes", "")</f>
        <v/>
      </c>
      <c r="AB76" s="1153"/>
      <c r="AC76" s="962" t="s">
        <v>105</v>
      </c>
      <c r="AD76" s="963" t="s">
        <v>105</v>
      </c>
      <c r="AE76" s="557">
        <f t="shared" si="3"/>
        <v>0</v>
      </c>
      <c r="AF76" s="269"/>
      <c r="AP76"/>
    </row>
    <row r="77" spans="1:51" ht="15" customHeight="1" thickBot="1" x14ac:dyDescent="0.4">
      <c r="A77" s="21"/>
    </row>
    <row r="78" spans="1:51" ht="16.5" customHeight="1" x14ac:dyDescent="0.35">
      <c r="A78" s="488" t="s">
        <v>1862</v>
      </c>
      <c r="B78" s="486"/>
      <c r="C78" s="486" t="s">
        <v>105</v>
      </c>
      <c r="D78" s="486" t="s">
        <v>105</v>
      </c>
      <c r="E78" s="486" t="s">
        <v>105</v>
      </c>
      <c r="F78" s="486" t="s">
        <v>105</v>
      </c>
      <c r="G78" s="486" t="s">
        <v>105</v>
      </c>
      <c r="H78" s="497" t="s">
        <v>105</v>
      </c>
      <c r="I78" s="486" t="s">
        <v>105</v>
      </c>
      <c r="J78" s="486" t="s">
        <v>105</v>
      </c>
      <c r="K78" s="486" t="s">
        <v>105</v>
      </c>
      <c r="L78" s="486" t="s">
        <v>105</v>
      </c>
      <c r="M78" s="486" t="s">
        <v>105</v>
      </c>
      <c r="N78" s="486" t="s">
        <v>105</v>
      </c>
      <c r="O78" s="486" t="s">
        <v>105</v>
      </c>
      <c r="P78" s="486" t="s">
        <v>105</v>
      </c>
      <c r="Q78" s="486" t="s">
        <v>105</v>
      </c>
      <c r="R78" s="486" t="s">
        <v>105</v>
      </c>
      <c r="S78" s="486" t="s">
        <v>105</v>
      </c>
      <c r="T78" s="486" t="s">
        <v>105</v>
      </c>
      <c r="U78" s="486" t="s">
        <v>105</v>
      </c>
      <c r="V78" s="486" t="s">
        <v>105</v>
      </c>
      <c r="W78" s="486" t="s">
        <v>105</v>
      </c>
      <c r="X78" s="486" t="s">
        <v>105</v>
      </c>
      <c r="Y78" s="486" t="s">
        <v>105</v>
      </c>
      <c r="Z78" s="486" t="s">
        <v>105</v>
      </c>
      <c r="AA78" s="486" t="s">
        <v>105</v>
      </c>
      <c r="AB78" s="486" t="s">
        <v>105</v>
      </c>
      <c r="AC78" s="486" t="s">
        <v>105</v>
      </c>
      <c r="AD78" s="486" t="s">
        <v>105</v>
      </c>
      <c r="AE78" s="486" t="s">
        <v>105</v>
      </c>
      <c r="AF78" s="486" t="s">
        <v>105</v>
      </c>
      <c r="AG78" s="486" t="s">
        <v>105</v>
      </c>
      <c r="AH78" s="486" t="s">
        <v>105</v>
      </c>
      <c r="AI78" s="486" t="s">
        <v>105</v>
      </c>
      <c r="AJ78" s="486" t="s">
        <v>105</v>
      </c>
      <c r="AK78" s="486" t="s">
        <v>105</v>
      </c>
      <c r="AL78" s="486" t="s">
        <v>105</v>
      </c>
      <c r="AM78" s="486" t="s">
        <v>105</v>
      </c>
      <c r="AN78" s="486" t="s">
        <v>105</v>
      </c>
      <c r="AO78" s="486" t="s">
        <v>105</v>
      </c>
      <c r="AP78" s="487" t="s">
        <v>105</v>
      </c>
      <c r="AQ78" s="486" t="s">
        <v>105</v>
      </c>
      <c r="AR78" s="486" t="s">
        <v>105</v>
      </c>
      <c r="AS78" s="486" t="s">
        <v>105</v>
      </c>
      <c r="AT78" s="486" t="s">
        <v>105</v>
      </c>
      <c r="AU78" s="486" t="s">
        <v>105</v>
      </c>
      <c r="AV78" s="486" t="s">
        <v>105</v>
      </c>
      <c r="AW78" s="486" t="s">
        <v>105</v>
      </c>
      <c r="AX78" s="486" t="s">
        <v>105</v>
      </c>
      <c r="AY78" s="486" t="s">
        <v>105</v>
      </c>
    </row>
    <row r="79" spans="1:51" ht="30" x14ac:dyDescent="0.35">
      <c r="A79" s="498" t="s">
        <v>105</v>
      </c>
      <c r="B79" s="499" t="s">
        <v>1863</v>
      </c>
      <c r="C79" s="499" t="s">
        <v>105</v>
      </c>
      <c r="D79" s="500" t="s">
        <v>105</v>
      </c>
      <c r="E79" s="500" t="s">
        <v>105</v>
      </c>
      <c r="F79" s="500" t="s">
        <v>105</v>
      </c>
      <c r="G79" s="500" t="s">
        <v>105</v>
      </c>
      <c r="H79" s="501" t="s">
        <v>105</v>
      </c>
      <c r="I79" s="500" t="s">
        <v>105</v>
      </c>
      <c r="J79" s="500" t="s">
        <v>105</v>
      </c>
      <c r="K79" s="500" t="s">
        <v>105</v>
      </c>
      <c r="L79" s="500" t="s">
        <v>105</v>
      </c>
      <c r="M79" s="502" t="s">
        <v>1864</v>
      </c>
      <c r="N79" s="500" t="s">
        <v>105</v>
      </c>
      <c r="O79" s="500" t="s">
        <v>105</v>
      </c>
      <c r="P79" s="500" t="s">
        <v>105</v>
      </c>
      <c r="Q79" s="503" t="s">
        <v>105</v>
      </c>
      <c r="R79" s="504" t="s">
        <v>1865</v>
      </c>
      <c r="S79" s="503" t="s">
        <v>105</v>
      </c>
      <c r="T79" s="503" t="s">
        <v>105</v>
      </c>
      <c r="U79" s="504" t="s">
        <v>1866</v>
      </c>
      <c r="V79" s="503" t="s">
        <v>105</v>
      </c>
      <c r="W79" s="503" t="s">
        <v>105</v>
      </c>
      <c r="X79" s="566" t="s">
        <v>1867</v>
      </c>
      <c r="Y79" s="503" t="s">
        <v>105</v>
      </c>
      <c r="Z79" s="503" t="s">
        <v>105</v>
      </c>
      <c r="AA79" s="504" t="s">
        <v>1868</v>
      </c>
      <c r="AB79" s="500" t="s">
        <v>105</v>
      </c>
      <c r="AC79" s="502" t="s">
        <v>1869</v>
      </c>
      <c r="AD79" s="500"/>
      <c r="AE79" s="505" t="s">
        <v>105</v>
      </c>
      <c r="AF79" s="506" t="s">
        <v>105</v>
      </c>
      <c r="AG79" s="507" t="s">
        <v>105</v>
      </c>
      <c r="AH79" s="508" t="s">
        <v>1870</v>
      </c>
      <c r="AI79" s="506" t="s">
        <v>105</v>
      </c>
      <c r="AJ79" s="506" t="s">
        <v>105</v>
      </c>
      <c r="AK79" s="575" t="s">
        <v>105</v>
      </c>
      <c r="AL79" s="507" t="s">
        <v>1871</v>
      </c>
      <c r="AM79" s="509"/>
      <c r="AN79" s="507" t="s">
        <v>105</v>
      </c>
      <c r="AO79" s="507"/>
      <c r="AP79" s="510" t="s">
        <v>105</v>
      </c>
      <c r="AQ79" s="510" t="s">
        <v>105</v>
      </c>
      <c r="AR79" s="510" t="s">
        <v>105</v>
      </c>
      <c r="AS79" s="510" t="s">
        <v>105</v>
      </c>
      <c r="AT79" s="510" t="s">
        <v>105</v>
      </c>
      <c r="AU79" s="576" t="s">
        <v>1872</v>
      </c>
      <c r="AV79" s="544"/>
      <c r="AW79" s="544"/>
      <c r="AX79" s="544"/>
      <c r="AY79" s="1075" t="s">
        <v>1873</v>
      </c>
    </row>
    <row r="80" spans="1:51" s="375" customFormat="1" ht="82.5" customHeight="1" x14ac:dyDescent="0.35">
      <c r="A80" s="1142" t="s">
        <v>305</v>
      </c>
      <c r="B80" s="511" t="s">
        <v>1874</v>
      </c>
      <c r="C80" s="511" t="s">
        <v>1875</v>
      </c>
      <c r="D80" s="511" t="s">
        <v>1876</v>
      </c>
      <c r="E80" s="511" t="s">
        <v>1877</v>
      </c>
      <c r="F80" s="511" t="s">
        <v>1878</v>
      </c>
      <c r="G80" s="511" t="s">
        <v>1879</v>
      </c>
      <c r="H80" s="511" t="s">
        <v>1880</v>
      </c>
      <c r="I80" s="568" t="s">
        <v>1881</v>
      </c>
      <c r="J80" s="511" t="s">
        <v>1882</v>
      </c>
      <c r="K80" s="511" t="s">
        <v>1883</v>
      </c>
      <c r="L80" s="511" t="s">
        <v>1884</v>
      </c>
      <c r="M80" s="511" t="s">
        <v>1885</v>
      </c>
      <c r="N80" s="511" t="s">
        <v>1886</v>
      </c>
      <c r="O80" s="511" t="s">
        <v>1887</v>
      </c>
      <c r="P80" s="511" t="s">
        <v>1888</v>
      </c>
      <c r="Q80" s="511" t="s">
        <v>1889</v>
      </c>
      <c r="R80" s="511" t="s">
        <v>1890</v>
      </c>
      <c r="S80" s="511" t="s">
        <v>1891</v>
      </c>
      <c r="T80" s="511" t="s">
        <v>1892</v>
      </c>
      <c r="U80" s="511" t="s">
        <v>1893</v>
      </c>
      <c r="V80" s="511" t="s">
        <v>1894</v>
      </c>
      <c r="W80" s="511" t="s">
        <v>1895</v>
      </c>
      <c r="X80" s="511" t="s">
        <v>1896</v>
      </c>
      <c r="Y80" s="511" t="s">
        <v>1897</v>
      </c>
      <c r="Z80" s="511" t="s">
        <v>1898</v>
      </c>
      <c r="AA80" s="511" t="s">
        <v>1899</v>
      </c>
      <c r="AB80" s="511" t="s">
        <v>1900</v>
      </c>
      <c r="AC80" s="511" t="s">
        <v>1901</v>
      </c>
      <c r="AD80" s="511" t="s">
        <v>1902</v>
      </c>
      <c r="AE80" s="511" t="s">
        <v>85</v>
      </c>
      <c r="AF80" s="511" t="s">
        <v>86</v>
      </c>
      <c r="AG80" s="511" t="s">
        <v>1246</v>
      </c>
      <c r="AH80" s="512" t="s">
        <v>1903</v>
      </c>
      <c r="AI80" s="512" t="s">
        <v>1904</v>
      </c>
      <c r="AJ80" s="567" t="s">
        <v>1905</v>
      </c>
      <c r="AK80" s="567" t="s">
        <v>1906</v>
      </c>
      <c r="AL80" s="564" t="s">
        <v>1907</v>
      </c>
      <c r="AM80" s="1113" t="s">
        <v>1908</v>
      </c>
      <c r="AN80" s="1113" t="s">
        <v>1909</v>
      </c>
      <c r="AO80" s="565" t="s">
        <v>1910</v>
      </c>
      <c r="AP80" s="526" t="s">
        <v>1911</v>
      </c>
      <c r="AQ80" s="526" t="s">
        <v>1912</v>
      </c>
      <c r="AR80" s="568" t="s">
        <v>1913</v>
      </c>
      <c r="AS80" s="568" t="s">
        <v>1914</v>
      </c>
      <c r="AT80" s="526" t="s">
        <v>1915</v>
      </c>
      <c r="AU80" s="512" t="s">
        <v>1916</v>
      </c>
      <c r="AV80" s="511" t="s">
        <v>1917</v>
      </c>
      <c r="AW80" s="512" t="s">
        <v>1918</v>
      </c>
      <c r="AX80" s="570" t="s">
        <v>1266</v>
      </c>
      <c r="AY80" s="529" t="s">
        <v>1919</v>
      </c>
    </row>
    <row r="81" spans="1:51" s="364" customFormat="1" ht="28.5" customHeight="1" x14ac:dyDescent="0.35">
      <c r="A81" s="563" t="s">
        <v>1920</v>
      </c>
      <c r="B81" s="1160" t="s">
        <v>1921</v>
      </c>
      <c r="C81" s="1160" t="s">
        <v>1922</v>
      </c>
      <c r="D81" s="1160" t="s">
        <v>1923</v>
      </c>
      <c r="E81" s="1160" t="s">
        <v>105</v>
      </c>
      <c r="F81" s="1160" t="s">
        <v>1924</v>
      </c>
      <c r="G81" s="1160" t="s">
        <v>893</v>
      </c>
      <c r="H81" s="1160" t="s">
        <v>114</v>
      </c>
      <c r="I81" s="1160" t="s">
        <v>1925</v>
      </c>
      <c r="J81" s="1160" t="s">
        <v>114</v>
      </c>
      <c r="K81" s="1160" t="s">
        <v>114</v>
      </c>
      <c r="L81" s="1160" t="s">
        <v>506</v>
      </c>
      <c r="M81" s="1160" t="s">
        <v>506</v>
      </c>
      <c r="N81" s="1160" t="s">
        <v>114</v>
      </c>
      <c r="O81" s="1160" t="s">
        <v>1926</v>
      </c>
      <c r="P81" s="1160" t="s">
        <v>1927</v>
      </c>
      <c r="Q81" s="1160" t="s">
        <v>887</v>
      </c>
      <c r="R81" s="1160" t="s">
        <v>1928</v>
      </c>
      <c r="S81" s="1160" t="s">
        <v>1929</v>
      </c>
      <c r="T81" s="1160" t="s">
        <v>887</v>
      </c>
      <c r="U81" s="1160" t="s">
        <v>1930</v>
      </c>
      <c r="V81" s="1160" t="s">
        <v>1931</v>
      </c>
      <c r="W81" s="1160" t="s">
        <v>887</v>
      </c>
      <c r="X81" s="1160" t="s">
        <v>1932</v>
      </c>
      <c r="Y81" s="1160" t="s">
        <v>1933</v>
      </c>
      <c r="Z81" s="1160" t="s">
        <v>887</v>
      </c>
      <c r="AA81" s="1160" t="s">
        <v>903</v>
      </c>
      <c r="AB81" s="1160" t="s">
        <v>1934</v>
      </c>
      <c r="AC81" s="1160" t="s">
        <v>1531</v>
      </c>
      <c r="AD81" s="1160" t="s">
        <v>1532</v>
      </c>
      <c r="AE81" s="1160" t="s">
        <v>1533</v>
      </c>
      <c r="AF81" s="1160" t="s">
        <v>1534</v>
      </c>
      <c r="AG81" s="1160" t="s">
        <v>1535</v>
      </c>
      <c r="AH81" s="1161" t="s">
        <v>909</v>
      </c>
      <c r="AI81" s="1160" t="s">
        <v>1935</v>
      </c>
      <c r="AJ81" s="1156" t="s">
        <v>1804</v>
      </c>
      <c r="AK81" s="1156" t="s">
        <v>1530</v>
      </c>
      <c r="AL81" s="1162" t="s">
        <v>1524</v>
      </c>
      <c r="AM81" s="1163" t="s">
        <v>486</v>
      </c>
      <c r="AN81" s="1163" t="s">
        <v>1849</v>
      </c>
      <c r="AO81" s="1163" t="s">
        <v>1527</v>
      </c>
      <c r="AP81" s="524" t="s">
        <v>1526</v>
      </c>
      <c r="AQ81" s="524" t="s">
        <v>486</v>
      </c>
      <c r="AR81" s="524" t="s">
        <v>486</v>
      </c>
      <c r="AS81" s="524" t="s">
        <v>1849</v>
      </c>
      <c r="AT81" s="524" t="s">
        <v>1541</v>
      </c>
      <c r="AU81" s="1156" t="s">
        <v>100</v>
      </c>
      <c r="AV81" s="1157" t="s">
        <v>1936</v>
      </c>
      <c r="AW81" s="1157" t="s">
        <v>1546</v>
      </c>
      <c r="AX81" s="1157" t="s">
        <v>909</v>
      </c>
      <c r="AY81" s="524" t="s">
        <v>1547</v>
      </c>
    </row>
    <row r="82" spans="1:51" ht="45" customHeight="1" x14ac:dyDescent="0.35">
      <c r="A82" s="454" t="s">
        <v>1937</v>
      </c>
      <c r="B82" s="964"/>
      <c r="C82" s="964"/>
      <c r="D82" s="964"/>
      <c r="E82" s="965" t="s">
        <v>105</v>
      </c>
      <c r="F82" s="966"/>
      <c r="G82" s="967"/>
      <c r="H82" s="968"/>
      <c r="I82" s="964"/>
      <c r="J82" s="969"/>
      <c r="K82" s="967"/>
      <c r="L82" s="970"/>
      <c r="M82" s="971"/>
      <c r="N82" s="964"/>
      <c r="O82" s="964" t="s">
        <v>105</v>
      </c>
      <c r="P82" s="964" t="s">
        <v>105</v>
      </c>
      <c r="Q82" s="972" t="s">
        <v>105</v>
      </c>
      <c r="R82" s="973" t="s">
        <v>105</v>
      </c>
      <c r="S82" s="974" t="s">
        <v>105</v>
      </c>
      <c r="T82" s="972" t="s">
        <v>105</v>
      </c>
      <c r="U82" s="973" t="s">
        <v>105</v>
      </c>
      <c r="V82" s="974" t="s">
        <v>105</v>
      </c>
      <c r="W82" s="972" t="s">
        <v>105</v>
      </c>
      <c r="X82" s="973" t="s">
        <v>105</v>
      </c>
      <c r="Y82" s="974" t="s">
        <v>105</v>
      </c>
      <c r="Z82" s="972" t="s">
        <v>105</v>
      </c>
      <c r="AA82" s="973" t="s">
        <v>105</v>
      </c>
      <c r="AB82" s="974" t="s">
        <v>105</v>
      </c>
      <c r="AC82" s="973"/>
      <c r="AD82" s="975" t="s">
        <v>105</v>
      </c>
      <c r="AE82" s="974" t="s">
        <v>105</v>
      </c>
      <c r="AF82" s="974" t="s">
        <v>105</v>
      </c>
      <c r="AG82" s="972" t="s">
        <v>105</v>
      </c>
      <c r="AH82" s="976" t="s">
        <v>105</v>
      </c>
      <c r="AI82" s="974" t="s">
        <v>105</v>
      </c>
      <c r="AJ82" s="974" t="s">
        <v>105</v>
      </c>
      <c r="AK82" s="977" t="s">
        <v>105</v>
      </c>
      <c r="AL82" s="1146"/>
      <c r="AM82" s="978"/>
      <c r="AN82" s="1116"/>
      <c r="AO82" s="1116"/>
      <c r="AP82" s="1116"/>
      <c r="AQ82" s="978"/>
      <c r="AR82" s="978"/>
      <c r="AS82" s="1116"/>
      <c r="AT82" s="1116"/>
      <c r="AU82" s="1170" t="str">
        <f>IF(Table27_H2FuelingInfra[[#This Row],[Type of Station
(select from dropdown)]] &lt;&gt; "", "Yes", "")</f>
        <v/>
      </c>
      <c r="AV82" s="956" t="s">
        <v>105</v>
      </c>
      <c r="AW82" s="957"/>
      <c r="AX82" s="958" t="s">
        <v>105</v>
      </c>
      <c r="AY82" s="573">
        <f t="shared" ref="AY82:AY91" si="4">AT82+AO82</f>
        <v>0</v>
      </c>
    </row>
    <row r="83" spans="1:51" ht="45" customHeight="1" x14ac:dyDescent="0.35">
      <c r="A83" s="454" t="s">
        <v>1938</v>
      </c>
      <c r="B83" s="964"/>
      <c r="C83" s="964"/>
      <c r="D83" s="964"/>
      <c r="E83" s="979" t="s">
        <v>105</v>
      </c>
      <c r="F83" s="966"/>
      <c r="G83" s="967"/>
      <c r="H83" s="968"/>
      <c r="I83" s="964"/>
      <c r="J83" s="969"/>
      <c r="K83" s="967"/>
      <c r="L83" s="970"/>
      <c r="M83" s="971"/>
      <c r="N83" s="964"/>
      <c r="O83" s="964" t="s">
        <v>105</v>
      </c>
      <c r="P83" s="964" t="s">
        <v>105</v>
      </c>
      <c r="Q83" s="972" t="s">
        <v>105</v>
      </c>
      <c r="R83" s="973" t="s">
        <v>105</v>
      </c>
      <c r="S83" s="974" t="s">
        <v>105</v>
      </c>
      <c r="T83" s="972" t="s">
        <v>105</v>
      </c>
      <c r="U83" s="973" t="s">
        <v>105</v>
      </c>
      <c r="V83" s="974" t="s">
        <v>105</v>
      </c>
      <c r="W83" s="972" t="s">
        <v>105</v>
      </c>
      <c r="X83" s="973" t="s">
        <v>105</v>
      </c>
      <c r="Y83" s="974" t="s">
        <v>105</v>
      </c>
      <c r="Z83" s="972" t="s">
        <v>105</v>
      </c>
      <c r="AA83" s="973" t="s">
        <v>105</v>
      </c>
      <c r="AB83" s="974" t="s">
        <v>105</v>
      </c>
      <c r="AC83" s="973"/>
      <c r="AD83" s="975" t="s">
        <v>105</v>
      </c>
      <c r="AE83" s="974" t="s">
        <v>105</v>
      </c>
      <c r="AF83" s="974" t="s">
        <v>105</v>
      </c>
      <c r="AG83" s="972" t="s">
        <v>105</v>
      </c>
      <c r="AH83" s="976" t="s">
        <v>105</v>
      </c>
      <c r="AI83" s="974" t="s">
        <v>105</v>
      </c>
      <c r="AJ83" s="974" t="s">
        <v>105</v>
      </c>
      <c r="AK83" s="977" t="s">
        <v>105</v>
      </c>
      <c r="AL83" s="1147"/>
      <c r="AM83" s="980"/>
      <c r="AN83" s="1117"/>
      <c r="AO83" s="1117"/>
      <c r="AP83" s="1117"/>
      <c r="AQ83" s="980"/>
      <c r="AR83" s="980"/>
      <c r="AS83" s="1117"/>
      <c r="AT83" s="1117"/>
      <c r="AU83" s="1170" t="str">
        <f>IF(Table27_H2FuelingInfra[[#This Row],[Type of Station
(select from dropdown)]] &lt;&gt; "", "Yes", "")</f>
        <v/>
      </c>
      <c r="AV83" s="956" t="s">
        <v>105</v>
      </c>
      <c r="AW83" s="957"/>
      <c r="AX83" s="958" t="s">
        <v>105</v>
      </c>
      <c r="AY83" s="573">
        <f t="shared" si="4"/>
        <v>0</v>
      </c>
    </row>
    <row r="84" spans="1:51" ht="45" customHeight="1" x14ac:dyDescent="0.35">
      <c r="A84" s="454" t="s">
        <v>1939</v>
      </c>
      <c r="B84" s="964"/>
      <c r="C84" s="964"/>
      <c r="D84" s="964"/>
      <c r="E84" s="979" t="s">
        <v>105</v>
      </c>
      <c r="F84" s="966"/>
      <c r="G84" s="967"/>
      <c r="H84" s="968"/>
      <c r="I84" s="964"/>
      <c r="J84" s="969"/>
      <c r="K84" s="967"/>
      <c r="L84" s="970"/>
      <c r="M84" s="971"/>
      <c r="N84" s="964"/>
      <c r="O84" s="964" t="s">
        <v>105</v>
      </c>
      <c r="P84" s="964" t="s">
        <v>105</v>
      </c>
      <c r="Q84" s="972" t="s">
        <v>105</v>
      </c>
      <c r="R84" s="973" t="s">
        <v>105</v>
      </c>
      <c r="S84" s="974" t="s">
        <v>105</v>
      </c>
      <c r="T84" s="972" t="s">
        <v>105</v>
      </c>
      <c r="U84" s="973" t="s">
        <v>105</v>
      </c>
      <c r="V84" s="974" t="s">
        <v>105</v>
      </c>
      <c r="W84" s="972" t="s">
        <v>105</v>
      </c>
      <c r="X84" s="973" t="s">
        <v>105</v>
      </c>
      <c r="Y84" s="974" t="s">
        <v>105</v>
      </c>
      <c r="Z84" s="972" t="s">
        <v>105</v>
      </c>
      <c r="AA84" s="973" t="s">
        <v>105</v>
      </c>
      <c r="AB84" s="974" t="s">
        <v>105</v>
      </c>
      <c r="AC84" s="973"/>
      <c r="AD84" s="975" t="s">
        <v>105</v>
      </c>
      <c r="AE84" s="974" t="s">
        <v>105</v>
      </c>
      <c r="AF84" s="974" t="s">
        <v>105</v>
      </c>
      <c r="AG84" s="972" t="s">
        <v>105</v>
      </c>
      <c r="AH84" s="976" t="s">
        <v>105</v>
      </c>
      <c r="AI84" s="974"/>
      <c r="AJ84" s="974" t="s">
        <v>105</v>
      </c>
      <c r="AK84" s="977" t="s">
        <v>105</v>
      </c>
      <c r="AL84" s="1147"/>
      <c r="AM84" s="980"/>
      <c r="AN84" s="1117"/>
      <c r="AO84" s="1117"/>
      <c r="AP84" s="1117"/>
      <c r="AQ84" s="980"/>
      <c r="AR84" s="980"/>
      <c r="AS84" s="1117"/>
      <c r="AT84" s="1117"/>
      <c r="AU84" s="1170" t="str">
        <f>IF(Table27_H2FuelingInfra[[#This Row],[Type of Station
(select from dropdown)]] &lt;&gt; "", "Yes", "")</f>
        <v/>
      </c>
      <c r="AV84" s="956" t="s">
        <v>105</v>
      </c>
      <c r="AW84" s="957"/>
      <c r="AX84" s="958" t="s">
        <v>105</v>
      </c>
      <c r="AY84" s="573">
        <f t="shared" si="4"/>
        <v>0</v>
      </c>
    </row>
    <row r="85" spans="1:51" ht="45" customHeight="1" x14ac:dyDescent="0.35">
      <c r="A85" s="454" t="s">
        <v>1940</v>
      </c>
      <c r="B85" s="964"/>
      <c r="C85" s="964"/>
      <c r="D85" s="964"/>
      <c r="E85" s="979" t="s">
        <v>105</v>
      </c>
      <c r="F85" s="966"/>
      <c r="G85" s="967"/>
      <c r="H85" s="968"/>
      <c r="I85" s="964"/>
      <c r="J85" s="969"/>
      <c r="K85" s="967"/>
      <c r="L85" s="970"/>
      <c r="M85" s="971"/>
      <c r="N85" s="964"/>
      <c r="O85" s="964" t="s">
        <v>105</v>
      </c>
      <c r="P85" s="964" t="s">
        <v>105</v>
      </c>
      <c r="Q85" s="972" t="s">
        <v>105</v>
      </c>
      <c r="R85" s="973" t="s">
        <v>105</v>
      </c>
      <c r="S85" s="974" t="s">
        <v>105</v>
      </c>
      <c r="T85" s="972" t="s">
        <v>105</v>
      </c>
      <c r="U85" s="973" t="s">
        <v>105</v>
      </c>
      <c r="V85" s="974" t="s">
        <v>105</v>
      </c>
      <c r="W85" s="972" t="s">
        <v>105</v>
      </c>
      <c r="X85" s="973" t="s">
        <v>105</v>
      </c>
      <c r="Y85" s="974" t="s">
        <v>105</v>
      </c>
      <c r="Z85" s="972" t="s">
        <v>105</v>
      </c>
      <c r="AA85" s="973" t="s">
        <v>105</v>
      </c>
      <c r="AB85" s="974" t="s">
        <v>105</v>
      </c>
      <c r="AC85" s="973"/>
      <c r="AD85" s="975" t="s">
        <v>105</v>
      </c>
      <c r="AE85" s="974" t="s">
        <v>105</v>
      </c>
      <c r="AF85" s="974" t="s">
        <v>105</v>
      </c>
      <c r="AG85" s="972" t="s">
        <v>105</v>
      </c>
      <c r="AH85" s="976" t="s">
        <v>105</v>
      </c>
      <c r="AI85" s="974" t="s">
        <v>105</v>
      </c>
      <c r="AJ85" s="974" t="s">
        <v>105</v>
      </c>
      <c r="AK85" s="977" t="s">
        <v>105</v>
      </c>
      <c r="AL85" s="1147"/>
      <c r="AM85" s="980"/>
      <c r="AN85" s="1117"/>
      <c r="AO85" s="1117"/>
      <c r="AP85" s="1117"/>
      <c r="AQ85" s="980"/>
      <c r="AR85" s="980"/>
      <c r="AS85" s="1117"/>
      <c r="AT85" s="1117"/>
      <c r="AU85" s="1170" t="str">
        <f>IF(Table27_H2FuelingInfra[[#This Row],[Type of Station
(select from dropdown)]] &lt;&gt; "", "Yes", "")</f>
        <v/>
      </c>
      <c r="AV85" s="956" t="s">
        <v>105</v>
      </c>
      <c r="AW85" s="957"/>
      <c r="AX85" s="958" t="s">
        <v>105</v>
      </c>
      <c r="AY85" s="573">
        <f t="shared" si="4"/>
        <v>0</v>
      </c>
    </row>
    <row r="86" spans="1:51" ht="45" customHeight="1" x14ac:dyDescent="0.35">
      <c r="A86" s="454" t="s">
        <v>1941</v>
      </c>
      <c r="B86" s="964"/>
      <c r="C86" s="964"/>
      <c r="D86" s="964"/>
      <c r="E86" s="979" t="s">
        <v>105</v>
      </c>
      <c r="F86" s="966"/>
      <c r="G86" s="967"/>
      <c r="H86" s="968"/>
      <c r="I86" s="964"/>
      <c r="J86" s="969"/>
      <c r="K86" s="967"/>
      <c r="L86" s="970"/>
      <c r="M86" s="971"/>
      <c r="N86" s="964"/>
      <c r="O86" s="964" t="s">
        <v>105</v>
      </c>
      <c r="P86" s="964" t="s">
        <v>105</v>
      </c>
      <c r="Q86" s="972" t="s">
        <v>105</v>
      </c>
      <c r="R86" s="973" t="s">
        <v>105</v>
      </c>
      <c r="S86" s="974" t="s">
        <v>105</v>
      </c>
      <c r="T86" s="972" t="s">
        <v>105</v>
      </c>
      <c r="U86" s="973" t="s">
        <v>105</v>
      </c>
      <c r="V86" s="974" t="s">
        <v>105</v>
      </c>
      <c r="W86" s="972" t="s">
        <v>105</v>
      </c>
      <c r="X86" s="973" t="s">
        <v>105</v>
      </c>
      <c r="Y86" s="974" t="s">
        <v>105</v>
      </c>
      <c r="Z86" s="972" t="s">
        <v>105</v>
      </c>
      <c r="AA86" s="973" t="s">
        <v>105</v>
      </c>
      <c r="AB86" s="974" t="s">
        <v>105</v>
      </c>
      <c r="AC86" s="973"/>
      <c r="AD86" s="975" t="s">
        <v>105</v>
      </c>
      <c r="AE86" s="974" t="s">
        <v>105</v>
      </c>
      <c r="AF86" s="974" t="s">
        <v>105</v>
      </c>
      <c r="AG86" s="972" t="s">
        <v>105</v>
      </c>
      <c r="AH86" s="976" t="s">
        <v>105</v>
      </c>
      <c r="AI86" s="974" t="s">
        <v>105</v>
      </c>
      <c r="AJ86" s="974" t="s">
        <v>105</v>
      </c>
      <c r="AK86" s="977" t="s">
        <v>105</v>
      </c>
      <c r="AL86" s="1147"/>
      <c r="AM86" s="980"/>
      <c r="AN86" s="1117"/>
      <c r="AO86" s="1117"/>
      <c r="AP86" s="1117"/>
      <c r="AQ86" s="980"/>
      <c r="AR86" s="980"/>
      <c r="AS86" s="1117"/>
      <c r="AT86" s="1117"/>
      <c r="AU86" s="1170" t="str">
        <f>IF(Table27_H2FuelingInfra[[#This Row],[Type of Station
(select from dropdown)]] &lt;&gt; "", "Yes", "")</f>
        <v/>
      </c>
      <c r="AV86" s="956" t="s">
        <v>105</v>
      </c>
      <c r="AW86" s="957"/>
      <c r="AX86" s="958" t="s">
        <v>105</v>
      </c>
      <c r="AY86" s="573">
        <f t="shared" si="4"/>
        <v>0</v>
      </c>
    </row>
    <row r="87" spans="1:51" ht="45" customHeight="1" x14ac:dyDescent="0.35">
      <c r="A87" s="454" t="s">
        <v>1942</v>
      </c>
      <c r="B87" s="964"/>
      <c r="C87" s="964"/>
      <c r="D87" s="964"/>
      <c r="E87" s="979" t="s">
        <v>105</v>
      </c>
      <c r="F87" s="966"/>
      <c r="G87" s="967"/>
      <c r="H87" s="968"/>
      <c r="I87" s="964"/>
      <c r="J87" s="969"/>
      <c r="K87" s="967"/>
      <c r="L87" s="970"/>
      <c r="M87" s="971"/>
      <c r="N87" s="964"/>
      <c r="O87" s="964" t="s">
        <v>105</v>
      </c>
      <c r="P87" s="964" t="s">
        <v>105</v>
      </c>
      <c r="Q87" s="972" t="s">
        <v>105</v>
      </c>
      <c r="R87" s="973" t="s">
        <v>105</v>
      </c>
      <c r="S87" s="974" t="s">
        <v>105</v>
      </c>
      <c r="T87" s="972" t="s">
        <v>105</v>
      </c>
      <c r="U87" s="973" t="s">
        <v>105</v>
      </c>
      <c r="V87" s="974" t="s">
        <v>105</v>
      </c>
      <c r="W87" s="972" t="s">
        <v>105</v>
      </c>
      <c r="X87" s="973" t="s">
        <v>105</v>
      </c>
      <c r="Y87" s="974" t="s">
        <v>105</v>
      </c>
      <c r="Z87" s="972" t="s">
        <v>105</v>
      </c>
      <c r="AA87" s="973" t="s">
        <v>105</v>
      </c>
      <c r="AB87" s="974" t="s">
        <v>105</v>
      </c>
      <c r="AC87" s="973"/>
      <c r="AD87" s="975" t="s">
        <v>105</v>
      </c>
      <c r="AE87" s="974" t="s">
        <v>105</v>
      </c>
      <c r="AF87" s="974" t="s">
        <v>105</v>
      </c>
      <c r="AG87" s="972" t="s">
        <v>105</v>
      </c>
      <c r="AH87" s="976" t="s">
        <v>105</v>
      </c>
      <c r="AI87" s="974" t="s">
        <v>105</v>
      </c>
      <c r="AJ87" s="974" t="s">
        <v>105</v>
      </c>
      <c r="AK87" s="977" t="s">
        <v>105</v>
      </c>
      <c r="AL87" s="1147"/>
      <c r="AM87" s="980"/>
      <c r="AN87" s="1117"/>
      <c r="AO87" s="1117"/>
      <c r="AP87" s="1117"/>
      <c r="AQ87" s="980"/>
      <c r="AR87" s="980"/>
      <c r="AS87" s="1117"/>
      <c r="AT87" s="1117"/>
      <c r="AU87" s="1170" t="str">
        <f>IF(Table27_H2FuelingInfra[[#This Row],[Type of Station
(select from dropdown)]] &lt;&gt; "", "Yes", "")</f>
        <v/>
      </c>
      <c r="AV87" s="956" t="s">
        <v>105</v>
      </c>
      <c r="AW87" s="957"/>
      <c r="AX87" s="958" t="s">
        <v>105</v>
      </c>
      <c r="AY87" s="573">
        <f t="shared" si="4"/>
        <v>0</v>
      </c>
    </row>
    <row r="88" spans="1:51" ht="45" customHeight="1" x14ac:dyDescent="0.35">
      <c r="A88" s="454" t="s">
        <v>1943</v>
      </c>
      <c r="B88" s="964"/>
      <c r="C88" s="964"/>
      <c r="D88" s="964"/>
      <c r="E88" s="979" t="s">
        <v>105</v>
      </c>
      <c r="F88" s="966"/>
      <c r="G88" s="967"/>
      <c r="H88" s="968"/>
      <c r="I88" s="964"/>
      <c r="J88" s="969"/>
      <c r="K88" s="967"/>
      <c r="L88" s="970"/>
      <c r="M88" s="971"/>
      <c r="N88" s="964"/>
      <c r="O88" s="964" t="s">
        <v>105</v>
      </c>
      <c r="P88" s="964" t="s">
        <v>105</v>
      </c>
      <c r="Q88" s="972" t="s">
        <v>105</v>
      </c>
      <c r="R88" s="973" t="s">
        <v>105</v>
      </c>
      <c r="S88" s="974" t="s">
        <v>105</v>
      </c>
      <c r="T88" s="972" t="s">
        <v>105</v>
      </c>
      <c r="U88" s="973" t="s">
        <v>105</v>
      </c>
      <c r="V88" s="974" t="s">
        <v>105</v>
      </c>
      <c r="W88" s="972" t="s">
        <v>105</v>
      </c>
      <c r="X88" s="973" t="s">
        <v>105</v>
      </c>
      <c r="Y88" s="974" t="s">
        <v>105</v>
      </c>
      <c r="Z88" s="972" t="s">
        <v>105</v>
      </c>
      <c r="AA88" s="973" t="s">
        <v>105</v>
      </c>
      <c r="AB88" s="974" t="s">
        <v>105</v>
      </c>
      <c r="AC88" s="973"/>
      <c r="AD88" s="975" t="s">
        <v>105</v>
      </c>
      <c r="AE88" s="974" t="s">
        <v>105</v>
      </c>
      <c r="AF88" s="974" t="s">
        <v>105</v>
      </c>
      <c r="AG88" s="972" t="s">
        <v>105</v>
      </c>
      <c r="AH88" s="976" t="s">
        <v>105</v>
      </c>
      <c r="AI88" s="974" t="s">
        <v>105</v>
      </c>
      <c r="AJ88" s="974" t="s">
        <v>105</v>
      </c>
      <c r="AK88" s="977" t="s">
        <v>105</v>
      </c>
      <c r="AL88" s="1147"/>
      <c r="AM88" s="980"/>
      <c r="AN88" s="1117"/>
      <c r="AO88" s="1117"/>
      <c r="AP88" s="1117"/>
      <c r="AQ88" s="980"/>
      <c r="AR88" s="980"/>
      <c r="AS88" s="1117"/>
      <c r="AT88" s="1117"/>
      <c r="AU88" s="1170" t="str">
        <f>IF(Table27_H2FuelingInfra[[#This Row],[Type of Station
(select from dropdown)]] &lt;&gt; "", "Yes", "")</f>
        <v/>
      </c>
      <c r="AV88" s="956" t="s">
        <v>105</v>
      </c>
      <c r="AW88" s="957"/>
      <c r="AX88" s="958" t="s">
        <v>105</v>
      </c>
      <c r="AY88" s="573">
        <f t="shared" si="4"/>
        <v>0</v>
      </c>
    </row>
    <row r="89" spans="1:51" ht="45" customHeight="1" x14ac:dyDescent="0.35">
      <c r="A89" s="454" t="s">
        <v>1944</v>
      </c>
      <c r="B89" s="964"/>
      <c r="C89" s="964"/>
      <c r="D89" s="964"/>
      <c r="E89" s="979" t="s">
        <v>105</v>
      </c>
      <c r="F89" s="966"/>
      <c r="G89" s="967"/>
      <c r="H89" s="968"/>
      <c r="I89" s="964"/>
      <c r="J89" s="969"/>
      <c r="K89" s="967"/>
      <c r="L89" s="970"/>
      <c r="M89" s="971"/>
      <c r="N89" s="964"/>
      <c r="O89" s="964" t="s">
        <v>105</v>
      </c>
      <c r="P89" s="964" t="s">
        <v>105</v>
      </c>
      <c r="Q89" s="972" t="s">
        <v>105</v>
      </c>
      <c r="R89" s="973" t="s">
        <v>105</v>
      </c>
      <c r="S89" s="974" t="s">
        <v>105</v>
      </c>
      <c r="T89" s="972" t="s">
        <v>105</v>
      </c>
      <c r="U89" s="973" t="s">
        <v>105</v>
      </c>
      <c r="V89" s="974" t="s">
        <v>105</v>
      </c>
      <c r="W89" s="972" t="s">
        <v>105</v>
      </c>
      <c r="X89" s="973" t="s">
        <v>105</v>
      </c>
      <c r="Y89" s="974" t="s">
        <v>105</v>
      </c>
      <c r="Z89" s="972" t="s">
        <v>105</v>
      </c>
      <c r="AA89" s="973" t="s">
        <v>105</v>
      </c>
      <c r="AB89" s="974" t="s">
        <v>105</v>
      </c>
      <c r="AC89" s="973"/>
      <c r="AD89" s="975" t="s">
        <v>105</v>
      </c>
      <c r="AE89" s="974" t="s">
        <v>105</v>
      </c>
      <c r="AF89" s="974" t="s">
        <v>105</v>
      </c>
      <c r="AG89" s="972" t="s">
        <v>105</v>
      </c>
      <c r="AH89" s="976" t="s">
        <v>105</v>
      </c>
      <c r="AI89" s="974" t="s">
        <v>105</v>
      </c>
      <c r="AJ89" s="974" t="s">
        <v>105</v>
      </c>
      <c r="AK89" s="977" t="s">
        <v>105</v>
      </c>
      <c r="AL89" s="1147"/>
      <c r="AM89" s="980"/>
      <c r="AN89" s="1117"/>
      <c r="AO89" s="1117"/>
      <c r="AP89" s="1117"/>
      <c r="AQ89" s="980"/>
      <c r="AR89" s="980"/>
      <c r="AS89" s="1117"/>
      <c r="AT89" s="1117"/>
      <c r="AU89" s="1170" t="str">
        <f>IF(Table27_H2FuelingInfra[[#This Row],[Type of Station
(select from dropdown)]] &lt;&gt; "", "Yes", "")</f>
        <v/>
      </c>
      <c r="AV89" s="956" t="s">
        <v>105</v>
      </c>
      <c r="AW89" s="957"/>
      <c r="AX89" s="958" t="s">
        <v>105</v>
      </c>
      <c r="AY89" s="573">
        <f t="shared" si="4"/>
        <v>0</v>
      </c>
    </row>
    <row r="90" spans="1:51" ht="45" customHeight="1" x14ac:dyDescent="0.35">
      <c r="A90" s="574" t="s">
        <v>1945</v>
      </c>
      <c r="B90" s="964"/>
      <c r="C90" s="964"/>
      <c r="D90" s="964"/>
      <c r="E90" s="979" t="s">
        <v>105</v>
      </c>
      <c r="F90" s="966"/>
      <c r="G90" s="967"/>
      <c r="H90" s="968"/>
      <c r="I90" s="964"/>
      <c r="J90" s="969"/>
      <c r="K90" s="967"/>
      <c r="L90" s="970"/>
      <c r="M90" s="971"/>
      <c r="N90" s="964"/>
      <c r="O90" s="964" t="s">
        <v>105</v>
      </c>
      <c r="P90" s="964" t="s">
        <v>105</v>
      </c>
      <c r="Q90" s="972" t="s">
        <v>105</v>
      </c>
      <c r="R90" s="973" t="s">
        <v>105</v>
      </c>
      <c r="S90" s="974" t="s">
        <v>105</v>
      </c>
      <c r="T90" s="972" t="s">
        <v>105</v>
      </c>
      <c r="U90" s="973" t="s">
        <v>105</v>
      </c>
      <c r="V90" s="974" t="s">
        <v>105</v>
      </c>
      <c r="W90" s="972" t="s">
        <v>105</v>
      </c>
      <c r="X90" s="973" t="s">
        <v>105</v>
      </c>
      <c r="Y90" s="974" t="s">
        <v>105</v>
      </c>
      <c r="Z90" s="972" t="s">
        <v>105</v>
      </c>
      <c r="AA90" s="973" t="s">
        <v>105</v>
      </c>
      <c r="AB90" s="974" t="s">
        <v>105</v>
      </c>
      <c r="AC90" s="973"/>
      <c r="AD90" s="975" t="s">
        <v>105</v>
      </c>
      <c r="AE90" s="974" t="s">
        <v>105</v>
      </c>
      <c r="AF90" s="974" t="s">
        <v>105</v>
      </c>
      <c r="AG90" s="972" t="s">
        <v>105</v>
      </c>
      <c r="AH90" s="976" t="s">
        <v>105</v>
      </c>
      <c r="AI90" s="974" t="s">
        <v>105</v>
      </c>
      <c r="AJ90" s="974" t="s">
        <v>105</v>
      </c>
      <c r="AK90" s="977" t="s">
        <v>105</v>
      </c>
      <c r="AL90" s="1147"/>
      <c r="AM90" s="980"/>
      <c r="AN90" s="1117"/>
      <c r="AO90" s="1117"/>
      <c r="AP90" s="1117"/>
      <c r="AQ90" s="980"/>
      <c r="AR90" s="980"/>
      <c r="AS90" s="1117"/>
      <c r="AT90" s="1117"/>
      <c r="AU90" s="1170" t="str">
        <f>IF(Table27_H2FuelingInfra[[#This Row],[Type of Station
(select from dropdown)]] &lt;&gt; "", "Yes", "")</f>
        <v/>
      </c>
      <c r="AV90" s="956" t="s">
        <v>105</v>
      </c>
      <c r="AW90" s="957"/>
      <c r="AX90" s="958" t="s">
        <v>105</v>
      </c>
      <c r="AY90" s="573">
        <f t="shared" si="4"/>
        <v>0</v>
      </c>
    </row>
    <row r="91" spans="1:51" ht="45" customHeight="1" thickBot="1" x14ac:dyDescent="0.4">
      <c r="A91" s="577" t="s">
        <v>1946</v>
      </c>
      <c r="B91" s="981"/>
      <c r="C91" s="964"/>
      <c r="D91" s="964"/>
      <c r="E91" s="982" t="s">
        <v>105</v>
      </c>
      <c r="F91" s="983"/>
      <c r="G91" s="984"/>
      <c r="H91" s="985"/>
      <c r="I91" s="986"/>
      <c r="J91" s="987"/>
      <c r="K91" s="984"/>
      <c r="L91" s="988"/>
      <c r="M91" s="989"/>
      <c r="N91" s="986"/>
      <c r="O91" s="986" t="s">
        <v>105</v>
      </c>
      <c r="P91" s="986" t="s">
        <v>105</v>
      </c>
      <c r="Q91" s="990" t="s">
        <v>105</v>
      </c>
      <c r="R91" s="991" t="s">
        <v>105</v>
      </c>
      <c r="S91" s="992" t="s">
        <v>105</v>
      </c>
      <c r="T91" s="990" t="s">
        <v>105</v>
      </c>
      <c r="U91" s="991" t="s">
        <v>105</v>
      </c>
      <c r="V91" s="992" t="s">
        <v>105</v>
      </c>
      <c r="W91" s="990" t="s">
        <v>105</v>
      </c>
      <c r="X91" s="991" t="s">
        <v>105</v>
      </c>
      <c r="Y91" s="992" t="s">
        <v>105</v>
      </c>
      <c r="Z91" s="990" t="s">
        <v>105</v>
      </c>
      <c r="AA91" s="991" t="s">
        <v>105</v>
      </c>
      <c r="AB91" s="992" t="s">
        <v>105</v>
      </c>
      <c r="AC91" s="991"/>
      <c r="AD91" s="993" t="s">
        <v>105</v>
      </c>
      <c r="AE91" s="992" t="s">
        <v>105</v>
      </c>
      <c r="AF91" s="992" t="s">
        <v>105</v>
      </c>
      <c r="AG91" s="990" t="s">
        <v>105</v>
      </c>
      <c r="AH91" s="994" t="s">
        <v>105</v>
      </c>
      <c r="AI91" s="992" t="s">
        <v>105</v>
      </c>
      <c r="AJ91" s="992" t="s">
        <v>105</v>
      </c>
      <c r="AK91" s="995" t="s">
        <v>105</v>
      </c>
      <c r="AL91" s="1148"/>
      <c r="AM91" s="996"/>
      <c r="AN91" s="1118"/>
      <c r="AO91" s="1118"/>
      <c r="AP91" s="1118"/>
      <c r="AQ91" s="996"/>
      <c r="AR91" s="996"/>
      <c r="AS91" s="1118"/>
      <c r="AT91" s="1118"/>
      <c r="AU91" s="1170" t="str">
        <f>IF(Table27_H2FuelingInfra[[#This Row],[Type of Station
(select from dropdown)]] &lt;&gt; "", "Yes", "")</f>
        <v/>
      </c>
      <c r="AV91" s="997" t="s">
        <v>105</v>
      </c>
      <c r="AW91" s="998"/>
      <c r="AX91" s="999" t="s">
        <v>105</v>
      </c>
      <c r="AY91" s="578">
        <f t="shared" si="4"/>
        <v>0</v>
      </c>
    </row>
    <row r="92" spans="1:51" ht="21" customHeight="1" thickBot="1" x14ac:dyDescent="0.4"/>
    <row r="93" spans="1:51" ht="27" customHeight="1" x14ac:dyDescent="0.35">
      <c r="A93" s="1362" t="s">
        <v>1947</v>
      </c>
      <c r="B93" s="1363"/>
      <c r="C93" s="1364"/>
      <c r="D93" s="1068" t="s">
        <v>1948</v>
      </c>
      <c r="L93"/>
    </row>
    <row r="94" spans="1:51" ht="36.75" customHeight="1" x14ac:dyDescent="0.35">
      <c r="A94" s="1359" t="s">
        <v>1949</v>
      </c>
      <c r="B94" s="1360"/>
      <c r="C94" s="1360"/>
      <c r="D94" s="1361"/>
      <c r="L94"/>
    </row>
    <row r="95" spans="1:51" ht="48" customHeight="1" x14ac:dyDescent="0.35">
      <c r="A95" s="1071" t="s">
        <v>1950</v>
      </c>
      <c r="B95" s="1072"/>
      <c r="C95" s="1072"/>
      <c r="D95" s="1069" t="s">
        <v>1951</v>
      </c>
      <c r="F95" s="2"/>
      <c r="L95"/>
    </row>
    <row r="96" spans="1:51" ht="59.25" customHeight="1" thickBot="1" x14ac:dyDescent="0.4">
      <c r="A96" s="1073" t="s">
        <v>105</v>
      </c>
      <c r="B96" s="1074"/>
      <c r="C96" s="1074"/>
      <c r="D96" s="1070"/>
      <c r="F96" s="2"/>
      <c r="L96"/>
    </row>
  </sheetData>
  <sheetProtection sheet="1" objects="1" scenarios="1" formatCells="0" formatColumns="0" formatRows="0" sort="0"/>
  <mergeCells count="10">
    <mergeCell ref="A94:D94"/>
    <mergeCell ref="A93:C93"/>
    <mergeCell ref="A7:I7"/>
    <mergeCell ref="A8:I8"/>
    <mergeCell ref="A9:I9"/>
    <mergeCell ref="A1:I1"/>
    <mergeCell ref="A2:I2"/>
    <mergeCell ref="A3:I3"/>
    <mergeCell ref="A5:I5"/>
    <mergeCell ref="A6:I6"/>
  </mergeCells>
  <conditionalFormatting sqref="E82:E91">
    <cfRule type="expression" dxfId="6" priority="12">
      <formula>$D82 &lt;&gt;"Other"</formula>
    </cfRule>
    <cfRule type="expression" dxfId="5" priority="13">
      <formula>$D82= "Other"</formula>
    </cfRule>
  </conditionalFormatting>
  <conditionalFormatting sqref="AB51:AD60">
    <cfRule type="expression" dxfId="4" priority="681">
      <formula>$AA51="Yes"</formula>
    </cfRule>
  </conditionalFormatting>
  <conditionalFormatting sqref="AB67:AD76">
    <cfRule type="expression" dxfId="3" priority="14">
      <formula>$AA67="Yes"</formula>
    </cfRule>
  </conditionalFormatting>
  <conditionalFormatting sqref="AP15:AR44">
    <cfRule type="expression" dxfId="2" priority="2">
      <formula>$AO15="Yes"</formula>
    </cfRule>
  </conditionalFormatting>
  <conditionalFormatting sqref="AV82:AX91">
    <cfRule type="expression" dxfId="1" priority="1">
      <formula>$AU82="Yes"</formula>
    </cfRule>
  </conditionalFormatting>
  <conditionalFormatting sqref="AV15:KK44">
    <cfRule type="expression" dxfId="0" priority="3">
      <formula>$AO15="Yes"</formula>
    </cfRule>
  </conditionalFormatting>
  <dataValidations count="20">
    <dataValidation allowBlank="1" showInputMessage="1" showErrorMessage="1" sqref="AD51:AD60 AD67:AD76 AR14:AR44 N15:N44 AI14 I51:I60 M51:M60 AN82:AN91 M14:N14 I66:I76 M66:M76 AO14:AO44" xr:uid="{12323C4D-2FCD-444A-ADAC-5DD6D3FAAD70}"/>
    <dataValidation type="list" allowBlank="1" showInputMessage="1" showErrorMessage="1" sqref="B15:B44" xr:uid="{DF2FFB24-7ECC-4CD3-AE22-86E855B626A6}">
      <formula1>"AC Level 2,  DC Level 3"</formula1>
    </dataValidation>
    <dataValidation type="list" allowBlank="1" showInputMessage="1" showErrorMessage="1" sqref="AA15:AA44" xr:uid="{ABDB76FA-5033-4DF7-9B93-B94F7C1EF03C}">
      <formula1>"Yes, No, NA- School Districts Not Served"</formula1>
    </dataValidation>
    <dataValidation type="list" allowBlank="1" showInputMessage="1" showErrorMessage="1" sqref="U15:U44 S51:S60 S66:S76 AD82:AD91" xr:uid="{2358BAF8-6B76-4CAE-A604-7970BD2251DF}">
      <formula1>INDIRECT(R15)</formula1>
    </dataValidation>
    <dataValidation type="list" allowBlank="1" showInputMessage="1" showErrorMessage="1" sqref="B51:B60" xr:uid="{E2C57A1D-B147-4167-ADC6-555F85E33253}">
      <formula1>"Solar, Wind"</formula1>
    </dataValidation>
    <dataValidation type="list" allowBlank="1" showInputMessage="1" showErrorMessage="1" sqref="I14:J44 AK14:AK44 AT14:AT44 AU81:AX81 AE15:AE44 M14:M44 AM82:AM91 AQ81:AR91 AH14:AH44 H51:H60 L51:L60 H66:H76 L66:L76" xr:uid="{DFE0EC97-6C7D-4B8A-88FE-BABA94C733F0}">
      <formula1>"Yes, No"</formula1>
    </dataValidation>
    <dataValidation type="list" allowBlank="1" showInputMessage="1" showErrorMessage="1" sqref="C14:C44" xr:uid="{C0658157-3093-46C4-B2EB-A4B8A52D0985}">
      <formula1>"Yes, Not Applicable"</formula1>
    </dataValidation>
    <dataValidation type="list" allowBlank="1" showInputMessage="1" showErrorMessage="1" sqref="AP14 AB66" xr:uid="{78BFD9D1-7E87-4EBD-8662-20FF938F3FD9}">
      <formula1>$R$2:$R$3</formula1>
    </dataValidation>
    <dataValidation type="list" allowBlank="1" showInputMessage="1" showErrorMessage="1" sqref="R66" xr:uid="{4BB01EAC-0D72-4351-80B7-F13689187BAC}">
      <formula1>$A$2:$A$57</formula1>
    </dataValidation>
    <dataValidation type="list" allowBlank="1" showInputMessage="1" showErrorMessage="1" sqref="AN14" xr:uid="{10F3FAB4-0DF5-4206-998A-A870B31A0AAE}">
      <formula1>$J$2:$J$3</formula1>
    </dataValidation>
    <dataValidation type="list" allowBlank="1" showInputMessage="1" showErrorMessage="1" sqref="B82:B91" xr:uid="{3531E3EA-8F0D-4256-A7DD-B4097077B587}">
      <formula1>"Gas, Liquid, Both"</formula1>
    </dataValidation>
    <dataValidation type="list" allowBlank="1" showInputMessage="1" showErrorMessage="1" sqref="C82:C91" xr:uid="{8993C585-58F4-4FB4-B7C5-4C41CF7817F9}">
      <formula1>"Above Ground, Below Ground"</formula1>
    </dataValidation>
    <dataValidation type="list" allowBlank="1" showInputMessage="1" showErrorMessage="1" sqref="D82:D91" xr:uid="{290BB5D6-AD61-458B-A230-D066BBD10CF9}">
      <formula1>"H35, H70, dual pressure, Other"</formula1>
    </dataValidation>
    <dataValidation type="list" allowBlank="1" showInputMessage="1" showErrorMessage="1" sqref="D93" xr:uid="{AEA97FA1-7524-4B81-A4BF-294B18E28B2A}">
      <formula1>"Select Yes or No, Yes, No"</formula1>
    </dataValidation>
    <dataValidation type="date" operator="greaterThan" allowBlank="1" showInputMessage="1" showErrorMessage="1" sqref="Q15:S44" xr:uid="{1C3BF0F2-4DA1-4A74-A938-293D2A50EEA9}">
      <formula1>43831</formula1>
    </dataValidation>
    <dataValidation type="list" allowBlank="1" showInputMessage="1" showErrorMessage="1" sqref="B66" xr:uid="{E92A4467-FFD6-456A-B1F6-7263320393CB}">
      <formula1>$N$2:$N$5</formula1>
    </dataValidation>
    <dataValidation type="list" allowBlank="1" showInputMessage="1" showErrorMessage="1" sqref="AC66 AQ14" xr:uid="{0B7B1C0F-DDE9-4616-BEBB-A8C9B62DFB49}">
      <formula1>$M$2:$M$6</formula1>
    </dataValidation>
    <dataValidation type="list" allowBlank="1" showInputMessage="1" showErrorMessage="1" sqref="T14" xr:uid="{6E9CA184-B3A8-4534-8EAF-D4F389394FD5}">
      <formula1>$J$5:$J$48</formula1>
    </dataValidation>
    <dataValidation operator="greaterThan" allowBlank="1" showInputMessage="1" showErrorMessage="1" sqref="AS81" xr:uid="{8C5D51FE-CCCA-4F58-A590-9D517031463D}"/>
    <dataValidation type="decimal" operator="greaterThan" allowBlank="1" showInputMessage="1" showErrorMessage="1" sqref="AS82:AS91 AI15:AI44" xr:uid="{E4AD9E89-4EBA-4412-8125-A15EE312370D}">
      <formula1>0</formula1>
    </dataValidation>
  </dataValidations>
  <pageMargins left="0.85" right="0.85" top="0.85" bottom="0.5" header="0.3" footer="0.3"/>
  <pageSetup scale="68" orientation="portrait" r:id="rId1"/>
  <headerFooter>
    <oddHeader>&amp;L&amp;G&amp;ROMB Control Number: 2060-0754
Expiration Date: 9/30/2028</oddHeader>
    <oddFooter>&amp;LEPA Form Number: 5900-683&amp;R&amp;A
&amp;P of &amp;N</oddFooter>
  </headerFooter>
  <legacyDrawingHF r:id="rId2"/>
  <tableParts count="5">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5">
        <x14:dataValidation type="list" allowBlank="1" showInputMessage="1" showErrorMessage="1" xr:uid="{2EC71245-2813-4C29-BD55-09AF00668ED8}">
          <x14:formula1>
            <xm:f>'Data Validation'!$T$2:$T$3</xm:f>
          </x14:formula1>
          <xm:sqref>AB67:AB76 AP15:AP44 AB51:AB60 AV82:AV91</xm:sqref>
        </x14:dataValidation>
        <x14:dataValidation type="list" allowBlank="1" showInputMessage="1" showErrorMessage="1" xr:uid="{431BF46A-510F-4054-91C3-C0079D8A719B}">
          <x14:formula1>
            <xm:f>'Data Validation'!$M$2:$M$7</xm:f>
          </x14:formula1>
          <xm:sqref>AQ15:AQ44 AC51:AC60 AW82:AW91 AC67:AC76</xm:sqref>
        </x14:dataValidation>
        <x14:dataValidation type="list" allowBlank="1" showInputMessage="1" showErrorMessage="1" xr:uid="{2F32A6AC-A5D2-45DD-969D-7046D85360A1}">
          <x14:formula1>
            <xm:f>'County State Lookup'!$A$2:$A$57</xm:f>
          </x14:formula1>
          <xm:sqref>T15:T44 R51:R60 R67:R76 AC82:AC91</xm:sqref>
        </x14:dataValidation>
        <x14:dataValidation type="list" allowBlank="1" showInputMessage="1" showErrorMessage="1" xr:uid="{422625B8-507C-4221-B794-C8685BEC1C28}">
          <x14:formula1>
            <xm:f>'Data Validation'!$L$2:$L$3</xm:f>
          </x14:formula1>
          <xm:sqref>AN15:AN44</xm:sqref>
        </x14:dataValidation>
        <x14:dataValidation type="list" allowBlank="1" showInputMessage="1" showErrorMessage="1" xr:uid="{4E1E1461-7EF1-4343-894B-94B32FA55D24}">
          <x14:formula1>
            <xm:f>'Data Validation'!$N$2:$N$5</xm:f>
          </x14:formula1>
          <xm:sqref>B67:B76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350B8-B395-474F-BE50-3BA76223BAF9}">
  <dimension ref="A1:I33"/>
  <sheetViews>
    <sheetView zoomScaleNormal="100" workbookViewId="0">
      <selection sqref="A1:D1"/>
    </sheetView>
  </sheetViews>
  <sheetFormatPr defaultRowHeight="15" x14ac:dyDescent="0.35"/>
  <cols>
    <col min="1" max="1" width="54.81640625" style="26" customWidth="1"/>
    <col min="2" max="2" width="52" style="26" customWidth="1"/>
    <col min="3" max="3" width="26.54296875" style="26" customWidth="1"/>
    <col min="4" max="4" width="37" style="26" customWidth="1"/>
    <col min="5" max="7" width="12.54296875" style="26" customWidth="1"/>
    <col min="8" max="8" width="18.7265625" style="26" customWidth="1"/>
    <col min="9" max="9" width="13.26953125" style="26" customWidth="1"/>
    <col min="10" max="255" width="9.1796875" style="26" bestFit="1"/>
    <col min="256" max="256" width="18.54296875" style="26" customWidth="1"/>
    <col min="257" max="257" width="17.26953125" style="26" customWidth="1"/>
    <col min="258" max="258" width="19" style="26" customWidth="1"/>
    <col min="259" max="259" width="20.453125" style="26" customWidth="1"/>
    <col min="260" max="260" width="16" style="26" customWidth="1"/>
    <col min="261" max="261" width="14.453125" style="26" customWidth="1"/>
    <col min="262" max="262" width="17.453125" style="26" customWidth="1"/>
    <col min="263" max="264" width="30.7265625" style="26" customWidth="1"/>
    <col min="265" max="265" width="13.26953125" style="26" customWidth="1"/>
    <col min="266" max="511" width="9.1796875" style="26" bestFit="1"/>
    <col min="512" max="512" width="18.54296875" style="26" customWidth="1"/>
    <col min="513" max="513" width="17.26953125" style="26" customWidth="1"/>
    <col min="514" max="514" width="19" style="26" customWidth="1"/>
    <col min="515" max="515" width="20.453125" style="26" customWidth="1"/>
    <col min="516" max="516" width="16" style="26" customWidth="1"/>
    <col min="517" max="517" width="14.453125" style="26" customWidth="1"/>
    <col min="518" max="518" width="17.453125" style="26" customWidth="1"/>
    <col min="519" max="520" width="30.7265625" style="26" customWidth="1"/>
    <col min="521" max="521" width="13.26953125" style="26" customWidth="1"/>
    <col min="522" max="767" width="9.1796875" style="26" bestFit="1"/>
    <col min="768" max="768" width="18.54296875" style="26" customWidth="1"/>
    <col min="769" max="769" width="17.26953125" style="26" customWidth="1"/>
    <col min="770" max="770" width="19" style="26" customWidth="1"/>
    <col min="771" max="771" width="20.453125" style="26" customWidth="1"/>
    <col min="772" max="772" width="16" style="26" customWidth="1"/>
    <col min="773" max="773" width="14.453125" style="26" customWidth="1"/>
    <col min="774" max="774" width="17.453125" style="26" customWidth="1"/>
    <col min="775" max="776" width="30.7265625" style="26" customWidth="1"/>
    <col min="777" max="777" width="13.26953125" style="26" customWidth="1"/>
    <col min="778" max="1023" width="9.1796875" style="26" bestFit="1"/>
    <col min="1024" max="1024" width="18.54296875" style="26" customWidth="1"/>
    <col min="1025" max="1025" width="17.26953125" style="26" customWidth="1"/>
    <col min="1026" max="1026" width="19" style="26" customWidth="1"/>
    <col min="1027" max="1027" width="20.453125" style="26" customWidth="1"/>
    <col min="1028" max="1028" width="16" style="26" customWidth="1"/>
    <col min="1029" max="1029" width="14.453125" style="26" customWidth="1"/>
    <col min="1030" max="1030" width="17.453125" style="26" customWidth="1"/>
    <col min="1031" max="1032" width="30.7265625" style="26" customWidth="1"/>
    <col min="1033" max="1033" width="13.26953125" style="26" customWidth="1"/>
    <col min="1034" max="1279" width="9.1796875" style="26" bestFit="1"/>
    <col min="1280" max="1280" width="18.54296875" style="26" customWidth="1"/>
    <col min="1281" max="1281" width="17.26953125" style="26" customWidth="1"/>
    <col min="1282" max="1282" width="19" style="26" customWidth="1"/>
    <col min="1283" max="1283" width="20.453125" style="26" customWidth="1"/>
    <col min="1284" max="1284" width="16" style="26" customWidth="1"/>
    <col min="1285" max="1285" width="14.453125" style="26" customWidth="1"/>
    <col min="1286" max="1286" width="17.453125" style="26" customWidth="1"/>
    <col min="1287" max="1288" width="30.7265625" style="26" customWidth="1"/>
    <col min="1289" max="1289" width="13.26953125" style="26" customWidth="1"/>
    <col min="1290" max="1535" width="9.1796875" style="26" bestFit="1"/>
    <col min="1536" max="1536" width="18.54296875" style="26" customWidth="1"/>
    <col min="1537" max="1537" width="17.26953125" style="26" customWidth="1"/>
    <col min="1538" max="1538" width="19" style="26" customWidth="1"/>
    <col min="1539" max="1539" width="20.453125" style="26" customWidth="1"/>
    <col min="1540" max="1540" width="16" style="26" customWidth="1"/>
    <col min="1541" max="1541" width="14.453125" style="26" customWidth="1"/>
    <col min="1542" max="1542" width="17.453125" style="26" customWidth="1"/>
    <col min="1543" max="1544" width="30.7265625" style="26" customWidth="1"/>
    <col min="1545" max="1545" width="13.26953125" style="26" customWidth="1"/>
    <col min="1546" max="1791" width="9.1796875" style="26" bestFit="1"/>
    <col min="1792" max="1792" width="18.54296875" style="26" customWidth="1"/>
    <col min="1793" max="1793" width="17.26953125" style="26" customWidth="1"/>
    <col min="1794" max="1794" width="19" style="26" customWidth="1"/>
    <col min="1795" max="1795" width="20.453125" style="26" customWidth="1"/>
    <col min="1796" max="1796" width="16" style="26" customWidth="1"/>
    <col min="1797" max="1797" width="14.453125" style="26" customWidth="1"/>
    <col min="1798" max="1798" width="17.453125" style="26" customWidth="1"/>
    <col min="1799" max="1800" width="30.7265625" style="26" customWidth="1"/>
    <col min="1801" max="1801" width="13.26953125" style="26" customWidth="1"/>
    <col min="1802" max="2047" width="9.1796875" style="26" bestFit="1"/>
    <col min="2048" max="2048" width="18.54296875" style="26" customWidth="1"/>
    <col min="2049" max="2049" width="17.26953125" style="26" customWidth="1"/>
    <col min="2050" max="2050" width="19" style="26" customWidth="1"/>
    <col min="2051" max="2051" width="20.453125" style="26" customWidth="1"/>
    <col min="2052" max="2052" width="16" style="26" customWidth="1"/>
    <col min="2053" max="2053" width="14.453125" style="26" customWidth="1"/>
    <col min="2054" max="2054" width="17.453125" style="26" customWidth="1"/>
    <col min="2055" max="2056" width="30.7265625" style="26" customWidth="1"/>
    <col min="2057" max="2057" width="13.26953125" style="26" customWidth="1"/>
    <col min="2058" max="2303" width="9.1796875" style="26" bestFit="1"/>
    <col min="2304" max="2304" width="18.54296875" style="26" customWidth="1"/>
    <col min="2305" max="2305" width="17.26953125" style="26" customWidth="1"/>
    <col min="2306" max="2306" width="19" style="26" customWidth="1"/>
    <col min="2307" max="2307" width="20.453125" style="26" customWidth="1"/>
    <col min="2308" max="2308" width="16" style="26" customWidth="1"/>
    <col min="2309" max="2309" width="14.453125" style="26" customWidth="1"/>
    <col min="2310" max="2310" width="17.453125" style="26" customWidth="1"/>
    <col min="2311" max="2312" width="30.7265625" style="26" customWidth="1"/>
    <col min="2313" max="2313" width="13.26953125" style="26" customWidth="1"/>
    <col min="2314" max="2559" width="9.1796875" style="26" bestFit="1"/>
    <col min="2560" max="2560" width="18.54296875" style="26" customWidth="1"/>
    <col min="2561" max="2561" width="17.26953125" style="26" customWidth="1"/>
    <col min="2562" max="2562" width="19" style="26" customWidth="1"/>
    <col min="2563" max="2563" width="20.453125" style="26" customWidth="1"/>
    <col min="2564" max="2564" width="16" style="26" customWidth="1"/>
    <col min="2565" max="2565" width="14.453125" style="26" customWidth="1"/>
    <col min="2566" max="2566" width="17.453125" style="26" customWidth="1"/>
    <col min="2567" max="2568" width="30.7265625" style="26" customWidth="1"/>
    <col min="2569" max="2569" width="13.26953125" style="26" customWidth="1"/>
    <col min="2570" max="2815" width="9.1796875" style="26" bestFit="1"/>
    <col min="2816" max="2816" width="18.54296875" style="26" customWidth="1"/>
    <col min="2817" max="2817" width="17.26953125" style="26" customWidth="1"/>
    <col min="2818" max="2818" width="19" style="26" customWidth="1"/>
    <col min="2819" max="2819" width="20.453125" style="26" customWidth="1"/>
    <col min="2820" max="2820" width="16" style="26" customWidth="1"/>
    <col min="2821" max="2821" width="14.453125" style="26" customWidth="1"/>
    <col min="2822" max="2822" width="17.453125" style="26" customWidth="1"/>
    <col min="2823" max="2824" width="30.7265625" style="26" customWidth="1"/>
    <col min="2825" max="2825" width="13.26953125" style="26" customWidth="1"/>
    <col min="2826" max="3071" width="9.1796875" style="26" bestFit="1"/>
    <col min="3072" max="3072" width="18.54296875" style="26" customWidth="1"/>
    <col min="3073" max="3073" width="17.26953125" style="26" customWidth="1"/>
    <col min="3074" max="3074" width="19" style="26" customWidth="1"/>
    <col min="3075" max="3075" width="20.453125" style="26" customWidth="1"/>
    <col min="3076" max="3076" width="16" style="26" customWidth="1"/>
    <col min="3077" max="3077" width="14.453125" style="26" customWidth="1"/>
    <col min="3078" max="3078" width="17.453125" style="26" customWidth="1"/>
    <col min="3079" max="3080" width="30.7265625" style="26" customWidth="1"/>
    <col min="3081" max="3081" width="13.26953125" style="26" customWidth="1"/>
    <col min="3082" max="3327" width="9.1796875" style="26" bestFit="1"/>
    <col min="3328" max="3328" width="18.54296875" style="26" customWidth="1"/>
    <col min="3329" max="3329" width="17.26953125" style="26" customWidth="1"/>
    <col min="3330" max="3330" width="19" style="26" customWidth="1"/>
    <col min="3331" max="3331" width="20.453125" style="26" customWidth="1"/>
    <col min="3332" max="3332" width="16" style="26" customWidth="1"/>
    <col min="3333" max="3333" width="14.453125" style="26" customWidth="1"/>
    <col min="3334" max="3334" width="17.453125" style="26" customWidth="1"/>
    <col min="3335" max="3336" width="30.7265625" style="26" customWidth="1"/>
    <col min="3337" max="3337" width="13.26953125" style="26" customWidth="1"/>
    <col min="3338" max="3583" width="9.1796875" style="26" bestFit="1"/>
    <col min="3584" max="3584" width="18.54296875" style="26" customWidth="1"/>
    <col min="3585" max="3585" width="17.26953125" style="26" customWidth="1"/>
    <col min="3586" max="3586" width="19" style="26" customWidth="1"/>
    <col min="3587" max="3587" width="20.453125" style="26" customWidth="1"/>
    <col min="3588" max="3588" width="16" style="26" customWidth="1"/>
    <col min="3589" max="3589" width="14.453125" style="26" customWidth="1"/>
    <col min="3590" max="3590" width="17.453125" style="26" customWidth="1"/>
    <col min="3591" max="3592" width="30.7265625" style="26" customWidth="1"/>
    <col min="3593" max="3593" width="13.26953125" style="26" customWidth="1"/>
    <col min="3594" max="3839" width="9.1796875" style="26" bestFit="1"/>
    <col min="3840" max="3840" width="18.54296875" style="26" customWidth="1"/>
    <col min="3841" max="3841" width="17.26953125" style="26" customWidth="1"/>
    <col min="3842" max="3842" width="19" style="26" customWidth="1"/>
    <col min="3843" max="3843" width="20.453125" style="26" customWidth="1"/>
    <col min="3844" max="3844" width="16" style="26" customWidth="1"/>
    <col min="3845" max="3845" width="14.453125" style="26" customWidth="1"/>
    <col min="3846" max="3846" width="17.453125" style="26" customWidth="1"/>
    <col min="3847" max="3848" width="30.7265625" style="26" customWidth="1"/>
    <col min="3849" max="3849" width="13.26953125" style="26" customWidth="1"/>
    <col min="3850" max="4095" width="9.1796875" style="26" bestFit="1"/>
    <col min="4096" max="4096" width="18.54296875" style="26" customWidth="1"/>
    <col min="4097" max="4097" width="17.26953125" style="26" customWidth="1"/>
    <col min="4098" max="4098" width="19" style="26" customWidth="1"/>
    <col min="4099" max="4099" width="20.453125" style="26" customWidth="1"/>
    <col min="4100" max="4100" width="16" style="26" customWidth="1"/>
    <col min="4101" max="4101" width="14.453125" style="26" customWidth="1"/>
    <col min="4102" max="4102" width="17.453125" style="26" customWidth="1"/>
    <col min="4103" max="4104" width="30.7265625" style="26" customWidth="1"/>
    <col min="4105" max="4105" width="13.26953125" style="26" customWidth="1"/>
    <col min="4106" max="4351" width="9.1796875" style="26" bestFit="1"/>
    <col min="4352" max="4352" width="18.54296875" style="26" customWidth="1"/>
    <col min="4353" max="4353" width="17.26953125" style="26" customWidth="1"/>
    <col min="4354" max="4354" width="19" style="26" customWidth="1"/>
    <col min="4355" max="4355" width="20.453125" style="26" customWidth="1"/>
    <col min="4356" max="4356" width="16" style="26" customWidth="1"/>
    <col min="4357" max="4357" width="14.453125" style="26" customWidth="1"/>
    <col min="4358" max="4358" width="17.453125" style="26" customWidth="1"/>
    <col min="4359" max="4360" width="30.7265625" style="26" customWidth="1"/>
    <col min="4361" max="4361" width="13.26953125" style="26" customWidth="1"/>
    <col min="4362" max="4607" width="9.1796875" style="26" bestFit="1"/>
    <col min="4608" max="4608" width="18.54296875" style="26" customWidth="1"/>
    <col min="4609" max="4609" width="17.26953125" style="26" customWidth="1"/>
    <col min="4610" max="4610" width="19" style="26" customWidth="1"/>
    <col min="4611" max="4611" width="20.453125" style="26" customWidth="1"/>
    <col min="4612" max="4612" width="16" style="26" customWidth="1"/>
    <col min="4613" max="4613" width="14.453125" style="26" customWidth="1"/>
    <col min="4614" max="4614" width="17.453125" style="26" customWidth="1"/>
    <col min="4615" max="4616" width="30.7265625" style="26" customWidth="1"/>
    <col min="4617" max="4617" width="13.26953125" style="26" customWidth="1"/>
    <col min="4618" max="4863" width="9.1796875" style="26" bestFit="1"/>
    <col min="4864" max="4864" width="18.54296875" style="26" customWidth="1"/>
    <col min="4865" max="4865" width="17.26953125" style="26" customWidth="1"/>
    <col min="4866" max="4866" width="19" style="26" customWidth="1"/>
    <col min="4867" max="4867" width="20.453125" style="26" customWidth="1"/>
    <col min="4868" max="4868" width="16" style="26" customWidth="1"/>
    <col min="4869" max="4869" width="14.453125" style="26" customWidth="1"/>
    <col min="4870" max="4870" width="17.453125" style="26" customWidth="1"/>
    <col min="4871" max="4872" width="30.7265625" style="26" customWidth="1"/>
    <col min="4873" max="4873" width="13.26953125" style="26" customWidth="1"/>
    <col min="4874" max="5119" width="9.1796875" style="26" bestFit="1"/>
    <col min="5120" max="5120" width="18.54296875" style="26" customWidth="1"/>
    <col min="5121" max="5121" width="17.26953125" style="26" customWidth="1"/>
    <col min="5122" max="5122" width="19" style="26" customWidth="1"/>
    <col min="5123" max="5123" width="20.453125" style="26" customWidth="1"/>
    <col min="5124" max="5124" width="16" style="26" customWidth="1"/>
    <col min="5125" max="5125" width="14.453125" style="26" customWidth="1"/>
    <col min="5126" max="5126" width="17.453125" style="26" customWidth="1"/>
    <col min="5127" max="5128" width="30.7265625" style="26" customWidth="1"/>
    <col min="5129" max="5129" width="13.26953125" style="26" customWidth="1"/>
    <col min="5130" max="5375" width="9.1796875" style="26" bestFit="1"/>
    <col min="5376" max="5376" width="18.54296875" style="26" customWidth="1"/>
    <col min="5377" max="5377" width="17.26953125" style="26" customWidth="1"/>
    <col min="5378" max="5378" width="19" style="26" customWidth="1"/>
    <col min="5379" max="5379" width="20.453125" style="26" customWidth="1"/>
    <col min="5380" max="5380" width="16" style="26" customWidth="1"/>
    <col min="5381" max="5381" width="14.453125" style="26" customWidth="1"/>
    <col min="5382" max="5382" width="17.453125" style="26" customWidth="1"/>
    <col min="5383" max="5384" width="30.7265625" style="26" customWidth="1"/>
    <col min="5385" max="5385" width="13.26953125" style="26" customWidth="1"/>
    <col min="5386" max="5631" width="9.1796875" style="26" bestFit="1"/>
    <col min="5632" max="5632" width="18.54296875" style="26" customWidth="1"/>
    <col min="5633" max="5633" width="17.26953125" style="26" customWidth="1"/>
    <col min="5634" max="5634" width="19" style="26" customWidth="1"/>
    <col min="5635" max="5635" width="20.453125" style="26" customWidth="1"/>
    <col min="5636" max="5636" width="16" style="26" customWidth="1"/>
    <col min="5637" max="5637" width="14.453125" style="26" customWidth="1"/>
    <col min="5638" max="5638" width="17.453125" style="26" customWidth="1"/>
    <col min="5639" max="5640" width="30.7265625" style="26" customWidth="1"/>
    <col min="5641" max="5641" width="13.26953125" style="26" customWidth="1"/>
    <col min="5642" max="5887" width="9.1796875" style="26" bestFit="1"/>
    <col min="5888" max="5888" width="18.54296875" style="26" customWidth="1"/>
    <col min="5889" max="5889" width="17.26953125" style="26" customWidth="1"/>
    <col min="5890" max="5890" width="19" style="26" customWidth="1"/>
    <col min="5891" max="5891" width="20.453125" style="26" customWidth="1"/>
    <col min="5892" max="5892" width="16" style="26" customWidth="1"/>
    <col min="5893" max="5893" width="14.453125" style="26" customWidth="1"/>
    <col min="5894" max="5894" width="17.453125" style="26" customWidth="1"/>
    <col min="5895" max="5896" width="30.7265625" style="26" customWidth="1"/>
    <col min="5897" max="5897" width="13.26953125" style="26" customWidth="1"/>
    <col min="5898" max="6143" width="9.1796875" style="26" bestFit="1"/>
    <col min="6144" max="6144" width="18.54296875" style="26" customWidth="1"/>
    <col min="6145" max="6145" width="17.26953125" style="26" customWidth="1"/>
    <col min="6146" max="6146" width="19" style="26" customWidth="1"/>
    <col min="6147" max="6147" width="20.453125" style="26" customWidth="1"/>
    <col min="6148" max="6148" width="16" style="26" customWidth="1"/>
    <col min="6149" max="6149" width="14.453125" style="26" customWidth="1"/>
    <col min="6150" max="6150" width="17.453125" style="26" customWidth="1"/>
    <col min="6151" max="6152" width="30.7265625" style="26" customWidth="1"/>
    <col min="6153" max="6153" width="13.26953125" style="26" customWidth="1"/>
    <col min="6154" max="6399" width="9.1796875" style="26" bestFit="1"/>
    <col min="6400" max="6400" width="18.54296875" style="26" customWidth="1"/>
    <col min="6401" max="6401" width="17.26953125" style="26" customWidth="1"/>
    <col min="6402" max="6402" width="19" style="26" customWidth="1"/>
    <col min="6403" max="6403" width="20.453125" style="26" customWidth="1"/>
    <col min="6404" max="6404" width="16" style="26" customWidth="1"/>
    <col min="6405" max="6405" width="14.453125" style="26" customWidth="1"/>
    <col min="6406" max="6406" width="17.453125" style="26" customWidth="1"/>
    <col min="6407" max="6408" width="30.7265625" style="26" customWidth="1"/>
    <col min="6409" max="6409" width="13.26953125" style="26" customWidth="1"/>
    <col min="6410" max="6655" width="9.1796875" style="26" bestFit="1"/>
    <col min="6656" max="6656" width="18.54296875" style="26" customWidth="1"/>
    <col min="6657" max="6657" width="17.26953125" style="26" customWidth="1"/>
    <col min="6658" max="6658" width="19" style="26" customWidth="1"/>
    <col min="6659" max="6659" width="20.453125" style="26" customWidth="1"/>
    <col min="6660" max="6660" width="16" style="26" customWidth="1"/>
    <col min="6661" max="6661" width="14.453125" style="26" customWidth="1"/>
    <col min="6662" max="6662" width="17.453125" style="26" customWidth="1"/>
    <col min="6663" max="6664" width="30.7265625" style="26" customWidth="1"/>
    <col min="6665" max="6665" width="13.26953125" style="26" customWidth="1"/>
    <col min="6666" max="6911" width="9.1796875" style="26" bestFit="1"/>
    <col min="6912" max="6912" width="18.54296875" style="26" customWidth="1"/>
    <col min="6913" max="6913" width="17.26953125" style="26" customWidth="1"/>
    <col min="6914" max="6914" width="19" style="26" customWidth="1"/>
    <col min="6915" max="6915" width="20.453125" style="26" customWidth="1"/>
    <col min="6916" max="6916" width="16" style="26" customWidth="1"/>
    <col min="6917" max="6917" width="14.453125" style="26" customWidth="1"/>
    <col min="6918" max="6918" width="17.453125" style="26" customWidth="1"/>
    <col min="6919" max="6920" width="30.7265625" style="26" customWidth="1"/>
    <col min="6921" max="6921" width="13.26953125" style="26" customWidth="1"/>
    <col min="6922" max="7167" width="9.1796875" style="26" bestFit="1"/>
    <col min="7168" max="7168" width="18.54296875" style="26" customWidth="1"/>
    <col min="7169" max="7169" width="17.26953125" style="26" customWidth="1"/>
    <col min="7170" max="7170" width="19" style="26" customWidth="1"/>
    <col min="7171" max="7171" width="20.453125" style="26" customWidth="1"/>
    <col min="7172" max="7172" width="16" style="26" customWidth="1"/>
    <col min="7173" max="7173" width="14.453125" style="26" customWidth="1"/>
    <col min="7174" max="7174" width="17.453125" style="26" customWidth="1"/>
    <col min="7175" max="7176" width="30.7265625" style="26" customWidth="1"/>
    <col min="7177" max="7177" width="13.26953125" style="26" customWidth="1"/>
    <col min="7178" max="7423" width="9.1796875" style="26" bestFit="1"/>
    <col min="7424" max="7424" width="18.54296875" style="26" customWidth="1"/>
    <col min="7425" max="7425" width="17.26953125" style="26" customWidth="1"/>
    <col min="7426" max="7426" width="19" style="26" customWidth="1"/>
    <col min="7427" max="7427" width="20.453125" style="26" customWidth="1"/>
    <col min="7428" max="7428" width="16" style="26" customWidth="1"/>
    <col min="7429" max="7429" width="14.453125" style="26" customWidth="1"/>
    <col min="7430" max="7430" width="17.453125" style="26" customWidth="1"/>
    <col min="7431" max="7432" width="30.7265625" style="26" customWidth="1"/>
    <col min="7433" max="7433" width="13.26953125" style="26" customWidth="1"/>
    <col min="7434" max="7679" width="9.1796875" style="26" bestFit="1"/>
    <col min="7680" max="7680" width="18.54296875" style="26" customWidth="1"/>
    <col min="7681" max="7681" width="17.26953125" style="26" customWidth="1"/>
    <col min="7682" max="7682" width="19" style="26" customWidth="1"/>
    <col min="7683" max="7683" width="20.453125" style="26" customWidth="1"/>
    <col min="7684" max="7684" width="16" style="26" customWidth="1"/>
    <col min="7685" max="7685" width="14.453125" style="26" customWidth="1"/>
    <col min="7686" max="7686" width="17.453125" style="26" customWidth="1"/>
    <col min="7687" max="7688" width="30.7265625" style="26" customWidth="1"/>
    <col min="7689" max="7689" width="13.26953125" style="26" customWidth="1"/>
    <col min="7690" max="7935" width="9.1796875" style="26" bestFit="1"/>
    <col min="7936" max="7936" width="18.54296875" style="26" customWidth="1"/>
    <col min="7937" max="7937" width="17.26953125" style="26" customWidth="1"/>
    <col min="7938" max="7938" width="19" style="26" customWidth="1"/>
    <col min="7939" max="7939" width="20.453125" style="26" customWidth="1"/>
    <col min="7940" max="7940" width="16" style="26" customWidth="1"/>
    <col min="7941" max="7941" width="14.453125" style="26" customWidth="1"/>
    <col min="7942" max="7942" width="17.453125" style="26" customWidth="1"/>
    <col min="7943" max="7944" width="30.7265625" style="26" customWidth="1"/>
    <col min="7945" max="7945" width="13.26953125" style="26" customWidth="1"/>
    <col min="7946" max="8191" width="9.1796875" style="26" bestFit="1"/>
    <col min="8192" max="8192" width="18.54296875" style="26" customWidth="1"/>
    <col min="8193" max="8193" width="17.26953125" style="26" customWidth="1"/>
    <col min="8194" max="8194" width="19" style="26" customWidth="1"/>
    <col min="8195" max="8195" width="20.453125" style="26" customWidth="1"/>
    <col min="8196" max="8196" width="16" style="26" customWidth="1"/>
    <col min="8197" max="8197" width="14.453125" style="26" customWidth="1"/>
    <col min="8198" max="8198" width="17.453125" style="26" customWidth="1"/>
    <col min="8199" max="8200" width="30.7265625" style="26" customWidth="1"/>
    <col min="8201" max="8201" width="13.26953125" style="26" customWidth="1"/>
    <col min="8202" max="8447" width="9.1796875" style="26" bestFit="1"/>
    <col min="8448" max="8448" width="18.54296875" style="26" customWidth="1"/>
    <col min="8449" max="8449" width="17.26953125" style="26" customWidth="1"/>
    <col min="8450" max="8450" width="19" style="26" customWidth="1"/>
    <col min="8451" max="8451" width="20.453125" style="26" customWidth="1"/>
    <col min="8452" max="8452" width="16" style="26" customWidth="1"/>
    <col min="8453" max="8453" width="14.453125" style="26" customWidth="1"/>
    <col min="8454" max="8454" width="17.453125" style="26" customWidth="1"/>
    <col min="8455" max="8456" width="30.7265625" style="26" customWidth="1"/>
    <col min="8457" max="8457" width="13.26953125" style="26" customWidth="1"/>
    <col min="8458" max="8703" width="9.1796875" style="26" bestFit="1"/>
    <col min="8704" max="8704" width="18.54296875" style="26" customWidth="1"/>
    <col min="8705" max="8705" width="17.26953125" style="26" customWidth="1"/>
    <col min="8706" max="8706" width="19" style="26" customWidth="1"/>
    <col min="8707" max="8707" width="20.453125" style="26" customWidth="1"/>
    <col min="8708" max="8708" width="16" style="26" customWidth="1"/>
    <col min="8709" max="8709" width="14.453125" style="26" customWidth="1"/>
    <col min="8710" max="8710" width="17.453125" style="26" customWidth="1"/>
    <col min="8711" max="8712" width="30.7265625" style="26" customWidth="1"/>
    <col min="8713" max="8713" width="13.26953125" style="26" customWidth="1"/>
    <col min="8714" max="8959" width="9.1796875" style="26" bestFit="1"/>
    <col min="8960" max="8960" width="18.54296875" style="26" customWidth="1"/>
    <col min="8961" max="8961" width="17.26953125" style="26" customWidth="1"/>
    <col min="8962" max="8962" width="19" style="26" customWidth="1"/>
    <col min="8963" max="8963" width="20.453125" style="26" customWidth="1"/>
    <col min="8964" max="8964" width="16" style="26" customWidth="1"/>
    <col min="8965" max="8965" width="14.453125" style="26" customWidth="1"/>
    <col min="8966" max="8966" width="17.453125" style="26" customWidth="1"/>
    <col min="8967" max="8968" width="30.7265625" style="26" customWidth="1"/>
    <col min="8969" max="8969" width="13.26953125" style="26" customWidth="1"/>
    <col min="8970" max="9215" width="9.1796875" style="26" bestFit="1"/>
    <col min="9216" max="9216" width="18.54296875" style="26" customWidth="1"/>
    <col min="9217" max="9217" width="17.26953125" style="26" customWidth="1"/>
    <col min="9218" max="9218" width="19" style="26" customWidth="1"/>
    <col min="9219" max="9219" width="20.453125" style="26" customWidth="1"/>
    <col min="9220" max="9220" width="16" style="26" customWidth="1"/>
    <col min="9221" max="9221" width="14.453125" style="26" customWidth="1"/>
    <col min="9222" max="9222" width="17.453125" style="26" customWidth="1"/>
    <col min="9223" max="9224" width="30.7265625" style="26" customWidth="1"/>
    <col min="9225" max="9225" width="13.26953125" style="26" customWidth="1"/>
    <col min="9226" max="9471" width="9.1796875" style="26" bestFit="1"/>
    <col min="9472" max="9472" width="18.54296875" style="26" customWidth="1"/>
    <col min="9473" max="9473" width="17.26953125" style="26" customWidth="1"/>
    <col min="9474" max="9474" width="19" style="26" customWidth="1"/>
    <col min="9475" max="9475" width="20.453125" style="26" customWidth="1"/>
    <col min="9476" max="9476" width="16" style="26" customWidth="1"/>
    <col min="9477" max="9477" width="14.453125" style="26" customWidth="1"/>
    <col min="9478" max="9478" width="17.453125" style="26" customWidth="1"/>
    <col min="9479" max="9480" width="30.7265625" style="26" customWidth="1"/>
    <col min="9481" max="9481" width="13.26953125" style="26" customWidth="1"/>
    <col min="9482" max="9727" width="9.1796875" style="26" bestFit="1"/>
    <col min="9728" max="9728" width="18.54296875" style="26" customWidth="1"/>
    <col min="9729" max="9729" width="17.26953125" style="26" customWidth="1"/>
    <col min="9730" max="9730" width="19" style="26" customWidth="1"/>
    <col min="9731" max="9731" width="20.453125" style="26" customWidth="1"/>
    <col min="9732" max="9732" width="16" style="26" customWidth="1"/>
    <col min="9733" max="9733" width="14.453125" style="26" customWidth="1"/>
    <col min="9734" max="9734" width="17.453125" style="26" customWidth="1"/>
    <col min="9735" max="9736" width="30.7265625" style="26" customWidth="1"/>
    <col min="9737" max="9737" width="13.26953125" style="26" customWidth="1"/>
    <col min="9738" max="9983" width="9.1796875" style="26" bestFit="1"/>
    <col min="9984" max="9984" width="18.54296875" style="26" customWidth="1"/>
    <col min="9985" max="9985" width="17.26953125" style="26" customWidth="1"/>
    <col min="9986" max="9986" width="19" style="26" customWidth="1"/>
    <col min="9987" max="9987" width="20.453125" style="26" customWidth="1"/>
    <col min="9988" max="9988" width="16" style="26" customWidth="1"/>
    <col min="9989" max="9989" width="14.453125" style="26" customWidth="1"/>
    <col min="9990" max="9990" width="17.453125" style="26" customWidth="1"/>
    <col min="9991" max="9992" width="30.7265625" style="26" customWidth="1"/>
    <col min="9993" max="9993" width="13.26953125" style="26" customWidth="1"/>
    <col min="9994" max="10239" width="9.1796875" style="26" bestFit="1"/>
    <col min="10240" max="10240" width="18.54296875" style="26" customWidth="1"/>
    <col min="10241" max="10241" width="17.26953125" style="26" customWidth="1"/>
    <col min="10242" max="10242" width="19" style="26" customWidth="1"/>
    <col min="10243" max="10243" width="20.453125" style="26" customWidth="1"/>
    <col min="10244" max="10244" width="16" style="26" customWidth="1"/>
    <col min="10245" max="10245" width="14.453125" style="26" customWidth="1"/>
    <col min="10246" max="10246" width="17.453125" style="26" customWidth="1"/>
    <col min="10247" max="10248" width="30.7265625" style="26" customWidth="1"/>
    <col min="10249" max="10249" width="13.26953125" style="26" customWidth="1"/>
    <col min="10250" max="10495" width="9.1796875" style="26" bestFit="1"/>
    <col min="10496" max="10496" width="18.54296875" style="26" customWidth="1"/>
    <col min="10497" max="10497" width="17.26953125" style="26" customWidth="1"/>
    <col min="10498" max="10498" width="19" style="26" customWidth="1"/>
    <col min="10499" max="10499" width="20.453125" style="26" customWidth="1"/>
    <col min="10500" max="10500" width="16" style="26" customWidth="1"/>
    <col min="10501" max="10501" width="14.453125" style="26" customWidth="1"/>
    <col min="10502" max="10502" width="17.453125" style="26" customWidth="1"/>
    <col min="10503" max="10504" width="30.7265625" style="26" customWidth="1"/>
    <col min="10505" max="10505" width="13.26953125" style="26" customWidth="1"/>
    <col min="10506" max="10751" width="9.1796875" style="26" bestFit="1"/>
    <col min="10752" max="10752" width="18.54296875" style="26" customWidth="1"/>
    <col min="10753" max="10753" width="17.26953125" style="26" customWidth="1"/>
    <col min="10754" max="10754" width="19" style="26" customWidth="1"/>
    <col min="10755" max="10755" width="20.453125" style="26" customWidth="1"/>
    <col min="10756" max="10756" width="16" style="26" customWidth="1"/>
    <col min="10757" max="10757" width="14.453125" style="26" customWidth="1"/>
    <col min="10758" max="10758" width="17.453125" style="26" customWidth="1"/>
    <col min="10759" max="10760" width="30.7265625" style="26" customWidth="1"/>
    <col min="10761" max="10761" width="13.26953125" style="26" customWidth="1"/>
    <col min="10762" max="11007" width="9.1796875" style="26" bestFit="1"/>
    <col min="11008" max="11008" width="18.54296875" style="26" customWidth="1"/>
    <col min="11009" max="11009" width="17.26953125" style="26" customWidth="1"/>
    <col min="11010" max="11010" width="19" style="26" customWidth="1"/>
    <col min="11011" max="11011" width="20.453125" style="26" customWidth="1"/>
    <col min="11012" max="11012" width="16" style="26" customWidth="1"/>
    <col min="11013" max="11013" width="14.453125" style="26" customWidth="1"/>
    <col min="11014" max="11014" width="17.453125" style="26" customWidth="1"/>
    <col min="11015" max="11016" width="30.7265625" style="26" customWidth="1"/>
    <col min="11017" max="11017" width="13.26953125" style="26" customWidth="1"/>
    <col min="11018" max="11263" width="9.1796875" style="26" bestFit="1"/>
    <col min="11264" max="11264" width="18.54296875" style="26" customWidth="1"/>
    <col min="11265" max="11265" width="17.26953125" style="26" customWidth="1"/>
    <col min="11266" max="11266" width="19" style="26" customWidth="1"/>
    <col min="11267" max="11267" width="20.453125" style="26" customWidth="1"/>
    <col min="11268" max="11268" width="16" style="26" customWidth="1"/>
    <col min="11269" max="11269" width="14.453125" style="26" customWidth="1"/>
    <col min="11270" max="11270" width="17.453125" style="26" customWidth="1"/>
    <col min="11271" max="11272" width="30.7265625" style="26" customWidth="1"/>
    <col min="11273" max="11273" width="13.26953125" style="26" customWidth="1"/>
    <col min="11274" max="11519" width="9.1796875" style="26" bestFit="1"/>
    <col min="11520" max="11520" width="18.54296875" style="26" customWidth="1"/>
    <col min="11521" max="11521" width="17.26953125" style="26" customWidth="1"/>
    <col min="11522" max="11522" width="19" style="26" customWidth="1"/>
    <col min="11523" max="11523" width="20.453125" style="26" customWidth="1"/>
    <col min="11524" max="11524" width="16" style="26" customWidth="1"/>
    <col min="11525" max="11525" width="14.453125" style="26" customWidth="1"/>
    <col min="11526" max="11526" width="17.453125" style="26" customWidth="1"/>
    <col min="11527" max="11528" width="30.7265625" style="26" customWidth="1"/>
    <col min="11529" max="11529" width="13.26953125" style="26" customWidth="1"/>
    <col min="11530" max="11775" width="9.1796875" style="26" bestFit="1"/>
    <col min="11776" max="11776" width="18.54296875" style="26" customWidth="1"/>
    <col min="11777" max="11777" width="17.26953125" style="26" customWidth="1"/>
    <col min="11778" max="11778" width="19" style="26" customWidth="1"/>
    <col min="11779" max="11779" width="20.453125" style="26" customWidth="1"/>
    <col min="11780" max="11780" width="16" style="26" customWidth="1"/>
    <col min="11781" max="11781" width="14.453125" style="26" customWidth="1"/>
    <col min="11782" max="11782" width="17.453125" style="26" customWidth="1"/>
    <col min="11783" max="11784" width="30.7265625" style="26" customWidth="1"/>
    <col min="11785" max="11785" width="13.26953125" style="26" customWidth="1"/>
    <col min="11786" max="12031" width="9.1796875" style="26" bestFit="1"/>
    <col min="12032" max="12032" width="18.54296875" style="26" customWidth="1"/>
    <col min="12033" max="12033" width="17.26953125" style="26" customWidth="1"/>
    <col min="12034" max="12034" width="19" style="26" customWidth="1"/>
    <col min="12035" max="12035" width="20.453125" style="26" customWidth="1"/>
    <col min="12036" max="12036" width="16" style="26" customWidth="1"/>
    <col min="12037" max="12037" width="14.453125" style="26" customWidth="1"/>
    <col min="12038" max="12038" width="17.453125" style="26" customWidth="1"/>
    <col min="12039" max="12040" width="30.7265625" style="26" customWidth="1"/>
    <col min="12041" max="12041" width="13.26953125" style="26" customWidth="1"/>
    <col min="12042" max="12287" width="9.1796875" style="26" bestFit="1"/>
    <col min="12288" max="12288" width="18.54296875" style="26" customWidth="1"/>
    <col min="12289" max="12289" width="17.26953125" style="26" customWidth="1"/>
    <col min="12290" max="12290" width="19" style="26" customWidth="1"/>
    <col min="12291" max="12291" width="20.453125" style="26" customWidth="1"/>
    <col min="12292" max="12292" width="16" style="26" customWidth="1"/>
    <col min="12293" max="12293" width="14.453125" style="26" customWidth="1"/>
    <col min="12294" max="12294" width="17.453125" style="26" customWidth="1"/>
    <col min="12295" max="12296" width="30.7265625" style="26" customWidth="1"/>
    <col min="12297" max="12297" width="13.26953125" style="26" customWidth="1"/>
    <col min="12298" max="12543" width="9.1796875" style="26" bestFit="1"/>
    <col min="12544" max="12544" width="18.54296875" style="26" customWidth="1"/>
    <col min="12545" max="12545" width="17.26953125" style="26" customWidth="1"/>
    <col min="12546" max="12546" width="19" style="26" customWidth="1"/>
    <col min="12547" max="12547" width="20.453125" style="26" customWidth="1"/>
    <col min="12548" max="12548" width="16" style="26" customWidth="1"/>
    <col min="12549" max="12549" width="14.453125" style="26" customWidth="1"/>
    <col min="12550" max="12550" width="17.453125" style="26" customWidth="1"/>
    <col min="12551" max="12552" width="30.7265625" style="26" customWidth="1"/>
    <col min="12553" max="12553" width="13.26953125" style="26" customWidth="1"/>
    <col min="12554" max="12799" width="9.1796875" style="26" bestFit="1"/>
    <col min="12800" max="12800" width="18.54296875" style="26" customWidth="1"/>
    <col min="12801" max="12801" width="17.26953125" style="26" customWidth="1"/>
    <col min="12802" max="12802" width="19" style="26" customWidth="1"/>
    <col min="12803" max="12803" width="20.453125" style="26" customWidth="1"/>
    <col min="12804" max="12804" width="16" style="26" customWidth="1"/>
    <col min="12805" max="12805" width="14.453125" style="26" customWidth="1"/>
    <col min="12806" max="12806" width="17.453125" style="26" customWidth="1"/>
    <col min="12807" max="12808" width="30.7265625" style="26" customWidth="1"/>
    <col min="12809" max="12809" width="13.26953125" style="26" customWidth="1"/>
    <col min="12810" max="13055" width="9.1796875" style="26" bestFit="1"/>
    <col min="13056" max="13056" width="18.54296875" style="26" customWidth="1"/>
    <col min="13057" max="13057" width="17.26953125" style="26" customWidth="1"/>
    <col min="13058" max="13058" width="19" style="26" customWidth="1"/>
    <col min="13059" max="13059" width="20.453125" style="26" customWidth="1"/>
    <col min="13060" max="13060" width="16" style="26" customWidth="1"/>
    <col min="13061" max="13061" width="14.453125" style="26" customWidth="1"/>
    <col min="13062" max="13062" width="17.453125" style="26" customWidth="1"/>
    <col min="13063" max="13064" width="30.7265625" style="26" customWidth="1"/>
    <col min="13065" max="13065" width="13.26953125" style="26" customWidth="1"/>
    <col min="13066" max="13311" width="9.1796875" style="26" bestFit="1"/>
    <col min="13312" max="13312" width="18.54296875" style="26" customWidth="1"/>
    <col min="13313" max="13313" width="17.26953125" style="26" customWidth="1"/>
    <col min="13314" max="13314" width="19" style="26" customWidth="1"/>
    <col min="13315" max="13315" width="20.453125" style="26" customWidth="1"/>
    <col min="13316" max="13316" width="16" style="26" customWidth="1"/>
    <col min="13317" max="13317" width="14.453125" style="26" customWidth="1"/>
    <col min="13318" max="13318" width="17.453125" style="26" customWidth="1"/>
    <col min="13319" max="13320" width="30.7265625" style="26" customWidth="1"/>
    <col min="13321" max="13321" width="13.26953125" style="26" customWidth="1"/>
    <col min="13322" max="13567" width="9.1796875" style="26" bestFit="1"/>
    <col min="13568" max="13568" width="18.54296875" style="26" customWidth="1"/>
    <col min="13569" max="13569" width="17.26953125" style="26" customWidth="1"/>
    <col min="13570" max="13570" width="19" style="26" customWidth="1"/>
    <col min="13571" max="13571" width="20.453125" style="26" customWidth="1"/>
    <col min="13572" max="13572" width="16" style="26" customWidth="1"/>
    <col min="13573" max="13573" width="14.453125" style="26" customWidth="1"/>
    <col min="13574" max="13574" width="17.453125" style="26" customWidth="1"/>
    <col min="13575" max="13576" width="30.7265625" style="26" customWidth="1"/>
    <col min="13577" max="13577" width="13.26953125" style="26" customWidth="1"/>
    <col min="13578" max="13823" width="9.1796875" style="26" bestFit="1"/>
    <col min="13824" max="13824" width="18.54296875" style="26" customWidth="1"/>
    <col min="13825" max="13825" width="17.26953125" style="26" customWidth="1"/>
    <col min="13826" max="13826" width="19" style="26" customWidth="1"/>
    <col min="13827" max="13827" width="20.453125" style="26" customWidth="1"/>
    <col min="13828" max="13828" width="16" style="26" customWidth="1"/>
    <col min="13829" max="13829" width="14.453125" style="26" customWidth="1"/>
    <col min="13830" max="13830" width="17.453125" style="26" customWidth="1"/>
    <col min="13831" max="13832" width="30.7265625" style="26" customWidth="1"/>
    <col min="13833" max="13833" width="13.26953125" style="26" customWidth="1"/>
    <col min="13834" max="14079" width="9.1796875" style="26" bestFit="1"/>
    <col min="14080" max="14080" width="18.54296875" style="26" customWidth="1"/>
    <col min="14081" max="14081" width="17.26953125" style="26" customWidth="1"/>
    <col min="14082" max="14082" width="19" style="26" customWidth="1"/>
    <col min="14083" max="14083" width="20.453125" style="26" customWidth="1"/>
    <col min="14084" max="14084" width="16" style="26" customWidth="1"/>
    <col min="14085" max="14085" width="14.453125" style="26" customWidth="1"/>
    <col min="14086" max="14086" width="17.453125" style="26" customWidth="1"/>
    <col min="14087" max="14088" width="30.7265625" style="26" customWidth="1"/>
    <col min="14089" max="14089" width="13.26953125" style="26" customWidth="1"/>
    <col min="14090" max="14335" width="9.1796875" style="26" bestFit="1"/>
    <col min="14336" max="14336" width="18.54296875" style="26" customWidth="1"/>
    <col min="14337" max="14337" width="17.26953125" style="26" customWidth="1"/>
    <col min="14338" max="14338" width="19" style="26" customWidth="1"/>
    <col min="14339" max="14339" width="20.453125" style="26" customWidth="1"/>
    <col min="14340" max="14340" width="16" style="26" customWidth="1"/>
    <col min="14341" max="14341" width="14.453125" style="26" customWidth="1"/>
    <col min="14342" max="14342" width="17.453125" style="26" customWidth="1"/>
    <col min="14343" max="14344" width="30.7265625" style="26" customWidth="1"/>
    <col min="14345" max="14345" width="13.26953125" style="26" customWidth="1"/>
    <col min="14346" max="14591" width="9.1796875" style="26" bestFit="1"/>
    <col min="14592" max="14592" width="18.54296875" style="26" customWidth="1"/>
    <col min="14593" max="14593" width="17.26953125" style="26" customWidth="1"/>
    <col min="14594" max="14594" width="19" style="26" customWidth="1"/>
    <col min="14595" max="14595" width="20.453125" style="26" customWidth="1"/>
    <col min="14596" max="14596" width="16" style="26" customWidth="1"/>
    <col min="14597" max="14597" width="14.453125" style="26" customWidth="1"/>
    <col min="14598" max="14598" width="17.453125" style="26" customWidth="1"/>
    <col min="14599" max="14600" width="30.7265625" style="26" customWidth="1"/>
    <col min="14601" max="14601" width="13.26953125" style="26" customWidth="1"/>
    <col min="14602" max="14847" width="9.1796875" style="26" bestFit="1"/>
    <col min="14848" max="14848" width="18.54296875" style="26" customWidth="1"/>
    <col min="14849" max="14849" width="17.26953125" style="26" customWidth="1"/>
    <col min="14850" max="14850" width="19" style="26" customWidth="1"/>
    <col min="14851" max="14851" width="20.453125" style="26" customWidth="1"/>
    <col min="14852" max="14852" width="16" style="26" customWidth="1"/>
    <col min="14853" max="14853" width="14.453125" style="26" customWidth="1"/>
    <col min="14854" max="14854" width="17.453125" style="26" customWidth="1"/>
    <col min="14855" max="14856" width="30.7265625" style="26" customWidth="1"/>
    <col min="14857" max="14857" width="13.26953125" style="26" customWidth="1"/>
    <col min="14858" max="15103" width="9.1796875" style="26" bestFit="1"/>
    <col min="15104" max="15104" width="18.54296875" style="26" customWidth="1"/>
    <col min="15105" max="15105" width="17.26953125" style="26" customWidth="1"/>
    <col min="15106" max="15106" width="19" style="26" customWidth="1"/>
    <col min="15107" max="15107" width="20.453125" style="26" customWidth="1"/>
    <col min="15108" max="15108" width="16" style="26" customWidth="1"/>
    <col min="15109" max="15109" width="14.453125" style="26" customWidth="1"/>
    <col min="15110" max="15110" width="17.453125" style="26" customWidth="1"/>
    <col min="15111" max="15112" width="30.7265625" style="26" customWidth="1"/>
    <col min="15113" max="15113" width="13.26953125" style="26" customWidth="1"/>
    <col min="15114" max="15359" width="9.1796875" style="26" bestFit="1"/>
    <col min="15360" max="15360" width="18.54296875" style="26" customWidth="1"/>
    <col min="15361" max="15361" width="17.26953125" style="26" customWidth="1"/>
    <col min="15362" max="15362" width="19" style="26" customWidth="1"/>
    <col min="15363" max="15363" width="20.453125" style="26" customWidth="1"/>
    <col min="15364" max="15364" width="16" style="26" customWidth="1"/>
    <col min="15365" max="15365" width="14.453125" style="26" customWidth="1"/>
    <col min="15366" max="15366" width="17.453125" style="26" customWidth="1"/>
    <col min="15367" max="15368" width="30.7265625" style="26" customWidth="1"/>
    <col min="15369" max="15369" width="13.26953125" style="26" customWidth="1"/>
    <col min="15370" max="15615" width="9.1796875" style="26" bestFit="1"/>
    <col min="15616" max="15616" width="18.54296875" style="26" customWidth="1"/>
    <col min="15617" max="15617" width="17.26953125" style="26" customWidth="1"/>
    <col min="15618" max="15618" width="19" style="26" customWidth="1"/>
    <col min="15619" max="15619" width="20.453125" style="26" customWidth="1"/>
    <col min="15620" max="15620" width="16" style="26" customWidth="1"/>
    <col min="15621" max="15621" width="14.453125" style="26" customWidth="1"/>
    <col min="15622" max="15622" width="17.453125" style="26" customWidth="1"/>
    <col min="15623" max="15624" width="30.7265625" style="26" customWidth="1"/>
    <col min="15625" max="15625" width="13.26953125" style="26" customWidth="1"/>
    <col min="15626" max="15871" width="9.1796875" style="26" bestFit="1"/>
    <col min="15872" max="15872" width="18.54296875" style="26" customWidth="1"/>
    <col min="15873" max="15873" width="17.26953125" style="26" customWidth="1"/>
    <col min="15874" max="15874" width="19" style="26" customWidth="1"/>
    <col min="15875" max="15875" width="20.453125" style="26" customWidth="1"/>
    <col min="15876" max="15876" width="16" style="26" customWidth="1"/>
    <col min="15877" max="15877" width="14.453125" style="26" customWidth="1"/>
    <col min="15878" max="15878" width="17.453125" style="26" customWidth="1"/>
    <col min="15879" max="15880" width="30.7265625" style="26" customWidth="1"/>
    <col min="15881" max="15881" width="13.26953125" style="26" customWidth="1"/>
    <col min="15882" max="16127" width="9.1796875" style="26" bestFit="1"/>
    <col min="16128" max="16128" width="18.54296875" style="26" customWidth="1"/>
    <col min="16129" max="16129" width="17.26953125" style="26" customWidth="1"/>
    <col min="16130" max="16130" width="19" style="26" customWidth="1"/>
    <col min="16131" max="16131" width="20.453125" style="26" customWidth="1"/>
    <col min="16132" max="16132" width="16" style="26" customWidth="1"/>
    <col min="16133" max="16133" width="14.453125" style="26" customWidth="1"/>
    <col min="16134" max="16134" width="17.453125" style="26" customWidth="1"/>
    <col min="16135" max="16136" width="30.7265625" style="26" customWidth="1"/>
    <col min="16137" max="16137" width="13.26953125" style="26" customWidth="1"/>
    <col min="16138" max="16378" width="9.1796875" style="26" bestFit="1"/>
    <col min="16379" max="16384" width="9.1796875" style="26"/>
  </cols>
  <sheetData>
    <row r="1" spans="1:9" x14ac:dyDescent="0.35">
      <c r="A1" s="1372" t="s">
        <v>0</v>
      </c>
      <c r="B1" s="1373"/>
      <c r="C1" s="1373"/>
      <c r="D1" s="1373"/>
    </row>
    <row r="2" spans="1:9" x14ac:dyDescent="0.35">
      <c r="A2" s="1283" t="s">
        <v>33</v>
      </c>
      <c r="B2" s="1236"/>
      <c r="C2" s="1236"/>
      <c r="D2" s="1236"/>
    </row>
    <row r="3" spans="1:9" x14ac:dyDescent="0.35">
      <c r="A3" s="1374" t="s">
        <v>1952</v>
      </c>
      <c r="B3" s="1375"/>
      <c r="C3" s="1375"/>
      <c r="D3" s="1375"/>
    </row>
    <row r="4" spans="1:9" ht="15.5" thickBot="1" x14ac:dyDescent="0.4">
      <c r="A4" s="31"/>
      <c r="B4" s="29"/>
      <c r="C4" s="29"/>
      <c r="D4" s="29"/>
      <c r="E4" s="29"/>
      <c r="F4" s="29"/>
      <c r="G4" s="29"/>
      <c r="H4" s="29"/>
      <c r="I4" s="27"/>
    </row>
    <row r="5" spans="1:9" ht="15" customHeight="1" x14ac:dyDescent="0.35">
      <c r="A5" s="1379" t="s">
        <v>1953</v>
      </c>
      <c r="B5" s="1380"/>
      <c r="C5" s="1380"/>
      <c r="D5" s="1381"/>
    </row>
    <row r="6" spans="1:9" ht="15.75" customHeight="1" thickBot="1" x14ac:dyDescent="0.4">
      <c r="A6" s="1382" t="s">
        <v>1954</v>
      </c>
      <c r="B6" s="1383"/>
      <c r="C6" s="1383"/>
      <c r="D6" s="1384"/>
    </row>
    <row r="7" spans="1:9" ht="33.75" customHeight="1" x14ac:dyDescent="0.35">
      <c r="A7" s="1376" t="s">
        <v>1955</v>
      </c>
      <c r="B7" s="1377"/>
      <c r="C7" s="1377"/>
      <c r="D7" s="1378"/>
    </row>
    <row r="8" spans="1:9" ht="15.75" customHeight="1" x14ac:dyDescent="0.35">
      <c r="A8" s="348" t="s">
        <v>257</v>
      </c>
      <c r="B8" s="167" t="s">
        <v>258</v>
      </c>
      <c r="C8" s="167" t="s">
        <v>259</v>
      </c>
      <c r="D8" s="168" t="s">
        <v>1956</v>
      </c>
    </row>
    <row r="9" spans="1:9" ht="60" customHeight="1" x14ac:dyDescent="0.35">
      <c r="A9" s="166"/>
      <c r="B9" s="163"/>
      <c r="C9" s="342"/>
      <c r="D9" s="342"/>
    </row>
    <row r="10" spans="1:9" ht="60" customHeight="1" x14ac:dyDescent="0.35">
      <c r="A10" s="166"/>
      <c r="B10" s="163"/>
      <c r="C10" s="342"/>
      <c r="D10" s="342"/>
    </row>
    <row r="11" spans="1:9" ht="60" customHeight="1" x14ac:dyDescent="0.35">
      <c r="A11" s="344"/>
      <c r="B11" s="163"/>
      <c r="C11" s="342"/>
      <c r="D11" s="164"/>
    </row>
    <row r="12" spans="1:9" ht="60" customHeight="1" x14ac:dyDescent="0.35">
      <c r="A12" s="344"/>
      <c r="B12" s="163"/>
      <c r="C12" s="342"/>
      <c r="D12" s="342"/>
    </row>
    <row r="13" spans="1:9" ht="60" customHeight="1" x14ac:dyDescent="0.35">
      <c r="A13" s="344"/>
      <c r="B13" s="163"/>
      <c r="C13" s="342"/>
      <c r="D13" s="342"/>
    </row>
    <row r="14" spans="1:9" ht="60" customHeight="1" x14ac:dyDescent="0.35">
      <c r="A14" s="344"/>
      <c r="B14" s="163"/>
      <c r="C14" s="342"/>
      <c r="D14" s="342"/>
    </row>
    <row r="15" spans="1:9" ht="60" customHeight="1" x14ac:dyDescent="0.35">
      <c r="A15" s="344"/>
      <c r="B15" s="163"/>
      <c r="C15" s="342"/>
      <c r="D15" s="342"/>
    </row>
    <row r="16" spans="1:9" ht="60" customHeight="1" x14ac:dyDescent="0.35">
      <c r="A16" s="344"/>
      <c r="B16" s="163"/>
      <c r="C16" s="342"/>
      <c r="D16" s="342"/>
    </row>
    <row r="17" spans="1:4" ht="60" customHeight="1" x14ac:dyDescent="0.35">
      <c r="A17" s="344"/>
      <c r="B17" s="163"/>
      <c r="C17" s="342"/>
      <c r="D17" s="342"/>
    </row>
    <row r="18" spans="1:4" ht="60" customHeight="1" x14ac:dyDescent="0.35">
      <c r="A18" s="344"/>
      <c r="B18" s="163"/>
      <c r="C18" s="342"/>
      <c r="D18" s="342"/>
    </row>
    <row r="19" spans="1:4" ht="60" customHeight="1" x14ac:dyDescent="0.35">
      <c r="A19" s="169"/>
      <c r="B19" s="170"/>
      <c r="C19" s="171"/>
      <c r="D19" s="171"/>
    </row>
    <row r="20" spans="1:4" ht="31.5" customHeight="1" x14ac:dyDescent="0.35">
      <c r="A20" s="474"/>
      <c r="B20" s="474"/>
      <c r="C20" s="474"/>
      <c r="D20" s="474"/>
    </row>
    <row r="21" spans="1:4" ht="31.5" customHeight="1" x14ac:dyDescent="0.35">
      <c r="A21" s="1368" t="s">
        <v>1957</v>
      </c>
      <c r="B21" s="1369"/>
    </row>
    <row r="22" spans="1:4" ht="15" customHeight="1" x14ac:dyDescent="0.35">
      <c r="A22" s="1370" t="s">
        <v>1958</v>
      </c>
      <c r="B22" s="1371"/>
    </row>
    <row r="23" spans="1:4" x14ac:dyDescent="0.35">
      <c r="A23" s="175" t="s">
        <v>56</v>
      </c>
      <c r="B23" s="173" t="s">
        <v>57</v>
      </c>
    </row>
    <row r="24" spans="1:4" ht="125.25" customHeight="1" x14ac:dyDescent="0.35">
      <c r="A24" s="172" t="s">
        <v>1959</v>
      </c>
      <c r="B24" s="342"/>
    </row>
    <row r="25" spans="1:4" ht="77.25" customHeight="1" x14ac:dyDescent="0.35">
      <c r="A25" s="172" t="s">
        <v>1960</v>
      </c>
      <c r="B25" s="342"/>
    </row>
    <row r="26" spans="1:4" ht="255" customHeight="1" x14ac:dyDescent="0.35">
      <c r="A26" s="172" t="s">
        <v>1961</v>
      </c>
      <c r="B26" s="342"/>
    </row>
    <row r="27" spans="1:4" ht="117.75" customHeight="1" x14ac:dyDescent="0.35">
      <c r="A27" s="172" t="s">
        <v>1962</v>
      </c>
      <c r="B27" s="342"/>
    </row>
    <row r="28" spans="1:4" ht="94.5" customHeight="1" x14ac:dyDescent="0.35">
      <c r="A28" s="172" t="s">
        <v>1963</v>
      </c>
      <c r="B28" s="342"/>
    </row>
    <row r="29" spans="1:4" ht="77.25" customHeight="1" x14ac:dyDescent="0.35">
      <c r="A29" s="172" t="s">
        <v>1964</v>
      </c>
      <c r="B29" s="342"/>
    </row>
    <row r="30" spans="1:4" ht="77.25" customHeight="1" x14ac:dyDescent="0.35">
      <c r="A30" s="172" t="s">
        <v>1965</v>
      </c>
      <c r="B30" s="342"/>
    </row>
    <row r="31" spans="1:4" ht="141.75" customHeight="1" x14ac:dyDescent="0.35">
      <c r="A31" s="1059" t="s">
        <v>1966</v>
      </c>
      <c r="B31" s="342"/>
    </row>
    <row r="32" spans="1:4" ht="141.75" customHeight="1" x14ac:dyDescent="0.35">
      <c r="A32" s="172" t="s">
        <v>1967</v>
      </c>
      <c r="B32" s="342"/>
    </row>
    <row r="33" spans="1:2" ht="77.25" customHeight="1" x14ac:dyDescent="0.35">
      <c r="A33" s="174" t="s">
        <v>277</v>
      </c>
      <c r="B33" s="171"/>
    </row>
  </sheetData>
  <sheetProtection sheet="1" objects="1" scenarios="1" formatCells="0" formatColumns="0" formatRows="0" sort="0" autoFilter="0"/>
  <mergeCells count="8">
    <mergeCell ref="A21:B21"/>
    <mergeCell ref="A22:B22"/>
    <mergeCell ref="A1:D1"/>
    <mergeCell ref="A2:D2"/>
    <mergeCell ref="A3:D3"/>
    <mergeCell ref="A7:D7"/>
    <mergeCell ref="A5:D5"/>
    <mergeCell ref="A6:D6"/>
  </mergeCells>
  <printOptions horizontalCentered="1"/>
  <pageMargins left="0.85" right="0.85" top="0.85" bottom="0.5" header="0.3" footer="0.3"/>
  <pageSetup scale="68" fitToHeight="0" orientation="landscape" r:id="rId1"/>
  <headerFooter>
    <oddHeader>&amp;L&amp;G&amp;ROMB Control Number: 2060-0754
Expiration Date: 9/30/2028</oddHeader>
    <oddFooter>&amp;LEPA Form Number: 5900-683&amp;R&amp;A
&amp;P of &amp;N</oddFooter>
  </headerFooter>
  <rowBreaks count="1" manualBreakCount="1">
    <brk id="21" max="16383" man="1"/>
  </rowBreaks>
  <legacyDrawingHF r:id="rId2"/>
  <tableParts count="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D9C0B-D021-42E7-BD4A-0C8F1AF14462}">
  <sheetPr>
    <pageSetUpPr fitToPage="1"/>
  </sheetPr>
  <dimension ref="A1:C363"/>
  <sheetViews>
    <sheetView zoomScaleNormal="100" workbookViewId="0">
      <selection sqref="A1:B1"/>
    </sheetView>
  </sheetViews>
  <sheetFormatPr defaultColWidth="8.7265625" defaultRowHeight="14.5" x14ac:dyDescent="0.35"/>
  <cols>
    <col min="1" max="1" width="40.1796875" style="588" customWidth="1"/>
    <col min="2" max="2" width="111.81640625" style="588" customWidth="1"/>
    <col min="3" max="3" width="18.7265625" style="189" customWidth="1"/>
    <col min="4" max="16384" width="8.7265625" style="589"/>
  </cols>
  <sheetData>
    <row r="1" spans="1:2" ht="15" x14ac:dyDescent="0.35">
      <c r="A1" s="1385" t="s">
        <v>1968</v>
      </c>
      <c r="B1" s="1385"/>
    </row>
    <row r="2" spans="1:2" ht="15" customHeight="1" x14ac:dyDescent="0.35">
      <c r="A2" s="1084" t="s">
        <v>1969</v>
      </c>
      <c r="B2" s="1085"/>
    </row>
    <row r="3" spans="1:2" x14ac:dyDescent="0.35">
      <c r="A3" s="1086" t="s">
        <v>1970</v>
      </c>
      <c r="B3" s="1087"/>
    </row>
    <row r="4" spans="1:2" ht="15" customHeight="1" x14ac:dyDescent="0.35">
      <c r="A4" s="399" t="s">
        <v>1971</v>
      </c>
      <c r="B4" s="398" t="s">
        <v>1972</v>
      </c>
    </row>
    <row r="5" spans="1:2" ht="32.25" customHeight="1" x14ac:dyDescent="0.35">
      <c r="A5" s="399" t="s">
        <v>1973</v>
      </c>
      <c r="B5" s="398" t="s">
        <v>1974</v>
      </c>
    </row>
    <row r="6" spans="1:2" ht="15" customHeight="1" x14ac:dyDescent="0.35">
      <c r="A6" s="399" t="s">
        <v>1975</v>
      </c>
      <c r="B6" s="398" t="s">
        <v>1976</v>
      </c>
    </row>
    <row r="7" spans="1:2" ht="15" customHeight="1" x14ac:dyDescent="0.35">
      <c r="A7" s="1088" t="s">
        <v>1977</v>
      </c>
      <c r="B7" s="1089"/>
    </row>
    <row r="8" spans="1:2" ht="15" customHeight="1" x14ac:dyDescent="0.35">
      <c r="A8" s="1090" t="s">
        <v>1978</v>
      </c>
      <c r="B8" s="1091"/>
    </row>
    <row r="9" spans="1:2" ht="15" customHeight="1" x14ac:dyDescent="0.35">
      <c r="A9" s="594" t="s">
        <v>1979</v>
      </c>
      <c r="B9" s="222" t="s">
        <v>1980</v>
      </c>
    </row>
    <row r="10" spans="1:2" ht="29" x14ac:dyDescent="0.35">
      <c r="A10" s="594" t="s">
        <v>210</v>
      </c>
      <c r="B10" s="222" t="s">
        <v>1981</v>
      </c>
    </row>
    <row r="11" spans="1:2" ht="15" customHeight="1" x14ac:dyDescent="0.35">
      <c r="A11" s="1080" t="s">
        <v>1982</v>
      </c>
      <c r="B11" s="1081"/>
    </row>
    <row r="12" spans="1:2" ht="15" customHeight="1" x14ac:dyDescent="0.35">
      <c r="A12" s="1082" t="s">
        <v>1983</v>
      </c>
      <c r="B12" s="1083"/>
    </row>
    <row r="13" spans="1:2" ht="15" customHeight="1" x14ac:dyDescent="0.35">
      <c r="A13" s="1086" t="s">
        <v>1984</v>
      </c>
      <c r="B13" s="1087"/>
    </row>
    <row r="14" spans="1:2" ht="45" x14ac:dyDescent="0.35">
      <c r="A14" s="603" t="s">
        <v>442</v>
      </c>
      <c r="B14" s="609" t="s">
        <v>1985</v>
      </c>
    </row>
    <row r="15" spans="1:2" ht="45" x14ac:dyDescent="0.35">
      <c r="A15" s="603" t="s">
        <v>443</v>
      </c>
      <c r="B15" s="609" t="s">
        <v>1986</v>
      </c>
    </row>
    <row r="16" spans="1:2" x14ac:dyDescent="0.35">
      <c r="A16" s="610" t="s">
        <v>444</v>
      </c>
      <c r="B16" s="609" t="s">
        <v>1987</v>
      </c>
    </row>
    <row r="17" spans="1:2" ht="15" customHeight="1" x14ac:dyDescent="0.35">
      <c r="A17" s="399" t="s">
        <v>445</v>
      </c>
      <c r="B17" s="398" t="s">
        <v>1988</v>
      </c>
    </row>
    <row r="18" spans="1:2" ht="34.5" customHeight="1" x14ac:dyDescent="0.35">
      <c r="A18" s="399" t="s">
        <v>446</v>
      </c>
      <c r="B18" s="398" t="s">
        <v>1989</v>
      </c>
    </row>
    <row r="19" spans="1:2" ht="34.5" customHeight="1" x14ac:dyDescent="0.35">
      <c r="A19" s="1086" t="s">
        <v>1990</v>
      </c>
      <c r="B19" s="1087"/>
    </row>
    <row r="20" spans="1:2" ht="34.5" customHeight="1" x14ac:dyDescent="0.35">
      <c r="A20" s="603" t="s">
        <v>447</v>
      </c>
      <c r="B20" s="398" t="s">
        <v>1991</v>
      </c>
    </row>
    <row r="21" spans="1:2" ht="34.5" customHeight="1" x14ac:dyDescent="0.35">
      <c r="A21" s="610" t="s">
        <v>448</v>
      </c>
      <c r="B21" s="45" t="s">
        <v>1992</v>
      </c>
    </row>
    <row r="22" spans="1:2" ht="34.5" customHeight="1" x14ac:dyDescent="0.35">
      <c r="A22" s="603" t="s">
        <v>449</v>
      </c>
      <c r="B22" s="398" t="s">
        <v>1993</v>
      </c>
    </row>
    <row r="23" spans="1:2" ht="34.5" customHeight="1" x14ac:dyDescent="0.35">
      <c r="A23" s="603" t="s">
        <v>450</v>
      </c>
      <c r="B23" s="398" t="s">
        <v>1994</v>
      </c>
    </row>
    <row r="24" spans="1:2" ht="15" customHeight="1" x14ac:dyDescent="0.35">
      <c r="A24" s="399" t="s">
        <v>1995</v>
      </c>
      <c r="B24" s="398" t="s">
        <v>1996</v>
      </c>
    </row>
    <row r="25" spans="1:2" ht="15" customHeight="1" x14ac:dyDescent="0.35">
      <c r="A25" s="399" t="s">
        <v>452</v>
      </c>
      <c r="B25" s="398" t="s">
        <v>1997</v>
      </c>
    </row>
    <row r="26" spans="1:2" ht="15" customHeight="1" x14ac:dyDescent="0.35">
      <c r="A26" s="399" t="s">
        <v>453</v>
      </c>
      <c r="B26" s="398" t="s">
        <v>1998</v>
      </c>
    </row>
    <row r="27" spans="1:2" ht="15" customHeight="1" x14ac:dyDescent="0.35">
      <c r="A27" s="399" t="s">
        <v>454</v>
      </c>
      <c r="B27" s="595" t="s">
        <v>1999</v>
      </c>
    </row>
    <row r="28" spans="1:2" ht="15" customHeight="1" x14ac:dyDescent="0.35">
      <c r="A28" s="399" t="s">
        <v>2000</v>
      </c>
      <c r="B28" s="596" t="s">
        <v>2001</v>
      </c>
    </row>
    <row r="29" spans="1:2" ht="32.25" customHeight="1" x14ac:dyDescent="0.35">
      <c r="A29" s="399" t="s">
        <v>2002</v>
      </c>
      <c r="B29" s="398" t="s">
        <v>2003</v>
      </c>
    </row>
    <row r="30" spans="1:2" ht="15" customHeight="1" x14ac:dyDescent="0.35">
      <c r="A30" s="399" t="s">
        <v>458</v>
      </c>
      <c r="B30" s="398" t="s">
        <v>2004</v>
      </c>
    </row>
    <row r="31" spans="1:2" ht="15" customHeight="1" x14ac:dyDescent="0.35">
      <c r="A31" s="1086" t="s">
        <v>2005</v>
      </c>
      <c r="B31" s="1087"/>
    </row>
    <row r="32" spans="1:2" ht="15" customHeight="1" x14ac:dyDescent="0.35">
      <c r="A32" s="399" t="s">
        <v>2006</v>
      </c>
      <c r="B32" s="45" t="s">
        <v>2007</v>
      </c>
    </row>
    <row r="33" spans="1:2" ht="15" customHeight="1" x14ac:dyDescent="0.35">
      <c r="A33" s="399" t="s">
        <v>2008</v>
      </c>
      <c r="B33" s="45" t="s">
        <v>2009</v>
      </c>
    </row>
    <row r="34" spans="1:2" ht="15" customHeight="1" x14ac:dyDescent="0.35">
      <c r="A34" s="399" t="s">
        <v>2010</v>
      </c>
      <c r="B34" s="45" t="s">
        <v>2011</v>
      </c>
    </row>
    <row r="35" spans="1:2" ht="15" customHeight="1" x14ac:dyDescent="0.35">
      <c r="A35" s="399" t="s">
        <v>2012</v>
      </c>
      <c r="B35" s="609" t="s">
        <v>2013</v>
      </c>
    </row>
    <row r="36" spans="1:2" ht="15" customHeight="1" x14ac:dyDescent="0.35">
      <c r="A36" s="399" t="s">
        <v>2014</v>
      </c>
      <c r="B36" s="45" t="s">
        <v>2015</v>
      </c>
    </row>
    <row r="37" spans="1:2" ht="64.5" customHeight="1" x14ac:dyDescent="0.35">
      <c r="A37" s="399" t="s">
        <v>2016</v>
      </c>
      <c r="B37" s="45" t="s">
        <v>2017</v>
      </c>
    </row>
    <row r="38" spans="1:2" ht="15" customHeight="1" x14ac:dyDescent="0.35">
      <c r="A38" s="1086" t="s">
        <v>2018</v>
      </c>
      <c r="B38" s="1087"/>
    </row>
    <row r="39" spans="1:2" ht="28.5" customHeight="1" x14ac:dyDescent="0.35">
      <c r="A39" s="399" t="s">
        <v>465</v>
      </c>
      <c r="B39" s="398" t="s">
        <v>2019</v>
      </c>
    </row>
    <row r="40" spans="1:2" ht="78" customHeight="1" x14ac:dyDescent="0.35">
      <c r="A40" s="611" t="s">
        <v>2020</v>
      </c>
      <c r="B40" s="398" t="s">
        <v>2021</v>
      </c>
    </row>
    <row r="41" spans="1:2" ht="62.25" customHeight="1" x14ac:dyDescent="0.35">
      <c r="A41" s="611" t="s">
        <v>2022</v>
      </c>
      <c r="B41" s="398" t="s">
        <v>2023</v>
      </c>
    </row>
    <row r="42" spans="1:2" ht="33" customHeight="1" x14ac:dyDescent="0.35">
      <c r="A42" s="611" t="s">
        <v>2024</v>
      </c>
      <c r="B42" s="398" t="s">
        <v>2025</v>
      </c>
    </row>
    <row r="43" spans="1:2" ht="33" customHeight="1" x14ac:dyDescent="0.35">
      <c r="A43" s="611" t="s">
        <v>469</v>
      </c>
      <c r="B43" s="398" t="s">
        <v>2026</v>
      </c>
    </row>
    <row r="44" spans="1:2" ht="28.5" customHeight="1" x14ac:dyDescent="0.35">
      <c r="A44" s="1086" t="s">
        <v>2027</v>
      </c>
      <c r="B44" s="1087"/>
    </row>
    <row r="45" spans="1:2" ht="28.5" customHeight="1" x14ac:dyDescent="0.35">
      <c r="A45" s="610" t="s">
        <v>470</v>
      </c>
      <c r="B45" s="400" t="s">
        <v>2028</v>
      </c>
    </row>
    <row r="46" spans="1:2" ht="28.5" customHeight="1" x14ac:dyDescent="0.35">
      <c r="A46" s="610" t="s">
        <v>471</v>
      </c>
      <c r="B46" s="400" t="s">
        <v>2029</v>
      </c>
    </row>
    <row r="47" spans="1:2" ht="28.5" customHeight="1" x14ac:dyDescent="0.35">
      <c r="A47" s="610" t="s">
        <v>472</v>
      </c>
      <c r="B47" s="398" t="s">
        <v>2030</v>
      </c>
    </row>
    <row r="48" spans="1:2" ht="28.5" customHeight="1" x14ac:dyDescent="0.35">
      <c r="A48" s="610" t="s">
        <v>473</v>
      </c>
      <c r="B48" s="398" t="s">
        <v>2031</v>
      </c>
    </row>
    <row r="49" spans="1:2" ht="28.5" customHeight="1" x14ac:dyDescent="0.35">
      <c r="A49" s="610" t="s">
        <v>474</v>
      </c>
      <c r="B49" s="398" t="s">
        <v>2032</v>
      </c>
    </row>
    <row r="50" spans="1:2" ht="28.5" customHeight="1" x14ac:dyDescent="0.35">
      <c r="A50" s="610" t="s">
        <v>475</v>
      </c>
      <c r="B50" s="398" t="s">
        <v>2033</v>
      </c>
    </row>
    <row r="51" spans="1:2" ht="28.5" customHeight="1" x14ac:dyDescent="0.35">
      <c r="A51" s="610" t="s">
        <v>86</v>
      </c>
      <c r="B51" s="398" t="s">
        <v>2034</v>
      </c>
    </row>
    <row r="52" spans="1:2" ht="28.5" customHeight="1" x14ac:dyDescent="0.35">
      <c r="A52" s="610" t="s">
        <v>2035</v>
      </c>
      <c r="B52" s="400" t="s">
        <v>2036</v>
      </c>
    </row>
    <row r="53" spans="1:2" ht="28.5" customHeight="1" x14ac:dyDescent="0.35">
      <c r="A53" s="610" t="s">
        <v>2037</v>
      </c>
      <c r="B53" s="400" t="s">
        <v>2038</v>
      </c>
    </row>
    <row r="54" spans="1:2" ht="28.5" customHeight="1" x14ac:dyDescent="0.35">
      <c r="A54" s="610" t="s">
        <v>2039</v>
      </c>
      <c r="B54" s="398" t="s">
        <v>2040</v>
      </c>
    </row>
    <row r="55" spans="1:2" ht="28.5" customHeight="1" x14ac:dyDescent="0.35">
      <c r="A55" s="610" t="s">
        <v>2041</v>
      </c>
      <c r="B55" s="398" t="s">
        <v>2042</v>
      </c>
    </row>
    <row r="56" spans="1:2" ht="28.5" customHeight="1" x14ac:dyDescent="0.35">
      <c r="A56" s="610" t="s">
        <v>2043</v>
      </c>
      <c r="B56" s="398" t="s">
        <v>2032</v>
      </c>
    </row>
    <row r="57" spans="1:2" ht="28.5" customHeight="1" x14ac:dyDescent="0.35">
      <c r="A57" s="610" t="s">
        <v>2044</v>
      </c>
      <c r="B57" s="398" t="s">
        <v>2045</v>
      </c>
    </row>
    <row r="58" spans="1:2" ht="28.5" customHeight="1" x14ac:dyDescent="0.35">
      <c r="A58" s="610" t="s">
        <v>2046</v>
      </c>
      <c r="B58" s="398" t="s">
        <v>2047</v>
      </c>
    </row>
    <row r="59" spans="1:2" ht="43.5" customHeight="1" x14ac:dyDescent="0.35">
      <c r="A59" s="610" t="s">
        <v>483</v>
      </c>
      <c r="B59" s="398" t="s">
        <v>2048</v>
      </c>
    </row>
    <row r="60" spans="1:2" ht="57.75" customHeight="1" x14ac:dyDescent="0.35">
      <c r="A60" s="610" t="s">
        <v>484</v>
      </c>
      <c r="B60" s="398" t="s">
        <v>2049</v>
      </c>
    </row>
    <row r="61" spans="1:2" ht="15" customHeight="1" x14ac:dyDescent="0.35">
      <c r="A61" s="1092" t="s">
        <v>2050</v>
      </c>
      <c r="B61" s="1093"/>
    </row>
    <row r="62" spans="1:2" ht="33.75" customHeight="1" x14ac:dyDescent="0.35">
      <c r="A62" s="1105" t="s">
        <v>2051</v>
      </c>
      <c r="B62" s="1081"/>
    </row>
    <row r="63" spans="1:2" ht="15" customHeight="1" x14ac:dyDescent="0.35">
      <c r="A63" s="1076" t="s">
        <v>2052</v>
      </c>
      <c r="B63" s="1077"/>
    </row>
    <row r="64" spans="1:2" ht="28.5" customHeight="1" x14ac:dyDescent="0.35">
      <c r="A64" s="614" t="s">
        <v>834</v>
      </c>
      <c r="B64" s="609" t="s">
        <v>1987</v>
      </c>
    </row>
    <row r="65" spans="1:2" ht="23.25" customHeight="1" x14ac:dyDescent="0.35">
      <c r="A65" s="603" t="s">
        <v>835</v>
      </c>
      <c r="B65" s="93" t="s">
        <v>2053</v>
      </c>
    </row>
    <row r="66" spans="1:2" ht="15" customHeight="1" x14ac:dyDescent="0.35">
      <c r="A66" s="610" t="s">
        <v>836</v>
      </c>
      <c r="B66" s="398" t="s">
        <v>1988</v>
      </c>
    </row>
    <row r="67" spans="1:2" ht="33.75" customHeight="1" x14ac:dyDescent="0.35">
      <c r="A67" s="615" t="s">
        <v>837</v>
      </c>
      <c r="B67" s="45" t="s">
        <v>1992</v>
      </c>
    </row>
    <row r="68" spans="1:2" ht="15" customHeight="1" x14ac:dyDescent="0.35">
      <c r="A68" s="611" t="s">
        <v>838</v>
      </c>
      <c r="B68" s="400" t="s">
        <v>2054</v>
      </c>
    </row>
    <row r="69" spans="1:2" ht="15" customHeight="1" x14ac:dyDescent="0.35">
      <c r="A69" s="611" t="s">
        <v>839</v>
      </c>
      <c r="B69" s="400" t="s">
        <v>2055</v>
      </c>
    </row>
    <row r="70" spans="1:2" ht="15" customHeight="1" x14ac:dyDescent="0.35">
      <c r="A70" s="611" t="s">
        <v>840</v>
      </c>
      <c r="B70" s="400" t="s">
        <v>2056</v>
      </c>
    </row>
    <row r="71" spans="1:2" ht="15" customHeight="1" x14ac:dyDescent="0.35">
      <c r="A71" s="611" t="s">
        <v>841</v>
      </c>
      <c r="B71" s="400" t="s">
        <v>2057</v>
      </c>
    </row>
    <row r="72" spans="1:2" ht="15" customHeight="1" x14ac:dyDescent="0.35">
      <c r="A72" s="611" t="s">
        <v>842</v>
      </c>
      <c r="B72" s="400" t="s">
        <v>2058</v>
      </c>
    </row>
    <row r="73" spans="1:2" ht="15" customHeight="1" x14ac:dyDescent="0.35">
      <c r="A73" s="611" t="s">
        <v>843</v>
      </c>
      <c r="B73" s="400" t="s">
        <v>2059</v>
      </c>
    </row>
    <row r="74" spans="1:2" ht="15" customHeight="1" x14ac:dyDescent="0.35">
      <c r="A74" s="611" t="s">
        <v>844</v>
      </c>
      <c r="B74" s="400" t="s">
        <v>2060</v>
      </c>
    </row>
    <row r="75" spans="1:2" ht="15" customHeight="1" x14ac:dyDescent="0.35">
      <c r="A75" s="1076" t="s">
        <v>2061</v>
      </c>
      <c r="B75" s="1077"/>
    </row>
    <row r="76" spans="1:2" ht="30" customHeight="1" x14ac:dyDescent="0.35">
      <c r="A76" s="611" t="s">
        <v>845</v>
      </c>
      <c r="B76" s="93" t="s">
        <v>2062</v>
      </c>
    </row>
    <row r="77" spans="1:2" ht="30" customHeight="1" x14ac:dyDescent="0.35">
      <c r="A77" s="611" t="s">
        <v>846</v>
      </c>
      <c r="B77" s="93" t="s">
        <v>2063</v>
      </c>
    </row>
    <row r="78" spans="1:2" ht="15" customHeight="1" x14ac:dyDescent="0.35">
      <c r="A78" s="1076" t="s">
        <v>2064</v>
      </c>
      <c r="B78" s="1077"/>
    </row>
    <row r="79" spans="1:2" ht="30" customHeight="1" x14ac:dyDescent="0.35">
      <c r="A79" s="611" t="s">
        <v>847</v>
      </c>
      <c r="B79" s="93" t="s">
        <v>2065</v>
      </c>
    </row>
    <row r="80" spans="1:2" ht="30" customHeight="1" x14ac:dyDescent="0.35">
      <c r="A80" s="611" t="s">
        <v>848</v>
      </c>
      <c r="B80" s="93" t="s">
        <v>2066</v>
      </c>
    </row>
    <row r="81" spans="1:2" ht="30" customHeight="1" x14ac:dyDescent="0.35">
      <c r="A81" s="610" t="s">
        <v>849</v>
      </c>
      <c r="B81" s="93" t="s">
        <v>2067</v>
      </c>
    </row>
    <row r="82" spans="1:2" ht="32.25" customHeight="1" x14ac:dyDescent="0.35">
      <c r="A82" s="1104" t="s">
        <v>2068</v>
      </c>
      <c r="B82" s="1077"/>
    </row>
    <row r="83" spans="1:2" ht="32.25" customHeight="1" x14ac:dyDescent="0.35">
      <c r="A83" s="611" t="s">
        <v>850</v>
      </c>
      <c r="B83" s="400" t="s">
        <v>2069</v>
      </c>
    </row>
    <row r="84" spans="1:2" ht="32.25" customHeight="1" x14ac:dyDescent="0.35">
      <c r="A84" s="611" t="s">
        <v>851</v>
      </c>
      <c r="B84" s="609" t="s">
        <v>2070</v>
      </c>
    </row>
    <row r="85" spans="1:2" ht="32.25" customHeight="1" x14ac:dyDescent="0.35">
      <c r="A85" s="611" t="s">
        <v>852</v>
      </c>
      <c r="B85" s="609" t="s">
        <v>2071</v>
      </c>
    </row>
    <row r="86" spans="1:2" ht="32.25" customHeight="1" x14ac:dyDescent="0.35">
      <c r="A86" s="611" t="s">
        <v>853</v>
      </c>
      <c r="B86" s="609" t="s">
        <v>2072</v>
      </c>
    </row>
    <row r="87" spans="1:2" ht="32.25" customHeight="1" x14ac:dyDescent="0.35">
      <c r="A87" s="611" t="s">
        <v>854</v>
      </c>
      <c r="B87" s="609" t="s">
        <v>2073</v>
      </c>
    </row>
    <row r="88" spans="1:2" ht="32.25" customHeight="1" x14ac:dyDescent="0.35">
      <c r="A88" s="611" t="s">
        <v>855</v>
      </c>
      <c r="B88" s="609" t="s">
        <v>2074</v>
      </c>
    </row>
    <row r="89" spans="1:2" ht="32.25" customHeight="1" x14ac:dyDescent="0.35">
      <c r="A89" s="611" t="s">
        <v>856</v>
      </c>
      <c r="B89" s="609" t="s">
        <v>2075</v>
      </c>
    </row>
    <row r="90" spans="1:2" ht="38.25" customHeight="1" x14ac:dyDescent="0.35">
      <c r="A90" s="1104" t="s">
        <v>2076</v>
      </c>
      <c r="B90" s="1077"/>
    </row>
    <row r="91" spans="1:2" ht="33.75" customHeight="1" x14ac:dyDescent="0.35">
      <c r="A91" s="610" t="s">
        <v>857</v>
      </c>
      <c r="B91" s="609" t="s">
        <v>2077</v>
      </c>
    </row>
    <row r="92" spans="1:2" ht="33.75" customHeight="1" x14ac:dyDescent="0.35">
      <c r="A92" s="610" t="s">
        <v>858</v>
      </c>
      <c r="B92" s="609" t="s">
        <v>2078</v>
      </c>
    </row>
    <row r="93" spans="1:2" ht="33.75" customHeight="1" x14ac:dyDescent="0.35">
      <c r="A93" s="610" t="s">
        <v>859</v>
      </c>
      <c r="B93" s="609" t="s">
        <v>2079</v>
      </c>
    </row>
    <row r="94" spans="1:2" ht="27.75" customHeight="1" x14ac:dyDescent="0.35">
      <c r="A94" s="1076" t="s">
        <v>2080</v>
      </c>
      <c r="B94" s="1077"/>
    </row>
    <row r="95" spans="1:2" ht="55.5" customHeight="1" x14ac:dyDescent="0.35">
      <c r="A95" s="611" t="s">
        <v>2081</v>
      </c>
      <c r="B95" s="400" t="s">
        <v>2082</v>
      </c>
    </row>
    <row r="96" spans="1:2" ht="30.75" customHeight="1" x14ac:dyDescent="0.35">
      <c r="A96" s="611" t="s">
        <v>861</v>
      </c>
      <c r="B96" s="400" t="s">
        <v>2083</v>
      </c>
    </row>
    <row r="97" spans="1:3" ht="30.75" customHeight="1" x14ac:dyDescent="0.35">
      <c r="A97" s="611" t="s">
        <v>862</v>
      </c>
      <c r="B97" s="400" t="s">
        <v>2084</v>
      </c>
    </row>
    <row r="98" spans="1:3" ht="33" customHeight="1" x14ac:dyDescent="0.35">
      <c r="A98" s="611" t="s">
        <v>863</v>
      </c>
      <c r="B98" s="400" t="s">
        <v>2085</v>
      </c>
    </row>
    <row r="99" spans="1:3" ht="29" x14ac:dyDescent="0.35">
      <c r="A99" s="611" t="s">
        <v>864</v>
      </c>
      <c r="B99" s="400" t="s">
        <v>2086</v>
      </c>
    </row>
    <row r="100" spans="1:3" s="590" customFormat="1" ht="29" x14ac:dyDescent="0.35">
      <c r="A100" s="611" t="s">
        <v>865</v>
      </c>
      <c r="B100" s="400" t="s">
        <v>2087</v>
      </c>
      <c r="C100" s="612"/>
    </row>
    <row r="101" spans="1:3" s="590" customFormat="1" ht="29" x14ac:dyDescent="0.35">
      <c r="A101" s="611" t="s">
        <v>866</v>
      </c>
      <c r="B101" s="400" t="s">
        <v>2088</v>
      </c>
      <c r="C101" s="612"/>
    </row>
    <row r="102" spans="1:3" s="590" customFormat="1" ht="15" x14ac:dyDescent="0.35">
      <c r="A102" s="1076" t="s">
        <v>2089</v>
      </c>
      <c r="B102" s="1077"/>
      <c r="C102" s="612"/>
    </row>
    <row r="103" spans="1:3" s="590" customFormat="1" ht="29" x14ac:dyDescent="0.35">
      <c r="A103" s="611" t="s">
        <v>470</v>
      </c>
      <c r="B103" s="400" t="s">
        <v>2090</v>
      </c>
      <c r="C103" s="612"/>
    </row>
    <row r="104" spans="1:3" s="590" customFormat="1" ht="29" x14ac:dyDescent="0.35">
      <c r="A104" s="611" t="s">
        <v>471</v>
      </c>
      <c r="B104" s="400" t="s">
        <v>2091</v>
      </c>
      <c r="C104" s="612"/>
    </row>
    <row r="105" spans="1:3" s="590" customFormat="1" ht="29" x14ac:dyDescent="0.35">
      <c r="A105" s="611" t="s">
        <v>472</v>
      </c>
      <c r="B105" s="398" t="s">
        <v>2092</v>
      </c>
      <c r="C105" s="612"/>
    </row>
    <row r="106" spans="1:3" s="590" customFormat="1" ht="29" x14ac:dyDescent="0.35">
      <c r="A106" s="611" t="s">
        <v>473</v>
      </c>
      <c r="B106" s="398" t="s">
        <v>2093</v>
      </c>
      <c r="C106" s="612"/>
    </row>
    <row r="107" spans="1:3" s="590" customFormat="1" x14ac:dyDescent="0.35">
      <c r="A107" s="610" t="s">
        <v>867</v>
      </c>
      <c r="B107" s="398" t="s">
        <v>2094</v>
      </c>
      <c r="C107" s="612"/>
    </row>
    <row r="108" spans="1:3" s="590" customFormat="1" ht="29" x14ac:dyDescent="0.35">
      <c r="A108" s="611" t="s">
        <v>2095</v>
      </c>
      <c r="B108" s="398" t="s">
        <v>2096</v>
      </c>
      <c r="C108" s="612"/>
    </row>
    <row r="109" spans="1:3" s="590" customFormat="1" x14ac:dyDescent="0.35">
      <c r="A109" s="611" t="s">
        <v>2097</v>
      </c>
      <c r="B109" s="398" t="s">
        <v>2098</v>
      </c>
      <c r="C109" s="612"/>
    </row>
    <row r="110" spans="1:3" s="590" customFormat="1" ht="29" x14ac:dyDescent="0.35">
      <c r="A110" s="611" t="s">
        <v>2035</v>
      </c>
      <c r="B110" s="400" t="s">
        <v>2099</v>
      </c>
      <c r="C110" s="612"/>
    </row>
    <row r="111" spans="1:3" s="590" customFormat="1" ht="29" x14ac:dyDescent="0.35">
      <c r="A111" s="611" t="s">
        <v>2037</v>
      </c>
      <c r="B111" s="400" t="s">
        <v>2100</v>
      </c>
      <c r="C111" s="612"/>
    </row>
    <row r="112" spans="1:3" s="590" customFormat="1" ht="29" x14ac:dyDescent="0.35">
      <c r="A112" s="1064" t="s">
        <v>2101</v>
      </c>
      <c r="B112" s="398" t="s">
        <v>2102</v>
      </c>
      <c r="C112" s="612"/>
    </row>
    <row r="113" spans="1:3" s="590" customFormat="1" ht="29" x14ac:dyDescent="0.35">
      <c r="A113" s="611" t="s">
        <v>2103</v>
      </c>
      <c r="B113" s="398" t="s">
        <v>2104</v>
      </c>
      <c r="C113" s="612"/>
    </row>
    <row r="114" spans="1:3" s="590" customFormat="1" x14ac:dyDescent="0.35">
      <c r="A114" s="610" t="s">
        <v>2105</v>
      </c>
      <c r="B114" s="398" t="s">
        <v>2106</v>
      </c>
      <c r="C114" s="612"/>
    </row>
    <row r="115" spans="1:3" s="590" customFormat="1" x14ac:dyDescent="0.35">
      <c r="A115" s="610" t="s">
        <v>2107</v>
      </c>
      <c r="B115" s="398" t="s">
        <v>2108</v>
      </c>
      <c r="C115" s="612"/>
    </row>
    <row r="116" spans="1:3" s="590" customFormat="1" x14ac:dyDescent="0.35">
      <c r="A116" s="610" t="s">
        <v>2046</v>
      </c>
      <c r="B116" s="398" t="s">
        <v>2109</v>
      </c>
      <c r="C116" s="612"/>
    </row>
    <row r="117" spans="1:3" s="590" customFormat="1" ht="29" x14ac:dyDescent="0.35">
      <c r="A117" s="610" t="s">
        <v>2110</v>
      </c>
      <c r="B117" s="398" t="s">
        <v>2111</v>
      </c>
      <c r="C117" s="612"/>
    </row>
    <row r="118" spans="1:3" s="590" customFormat="1" ht="29" x14ac:dyDescent="0.35">
      <c r="A118" s="610" t="s">
        <v>2112</v>
      </c>
      <c r="B118" s="398" t="s">
        <v>2113</v>
      </c>
      <c r="C118" s="612"/>
    </row>
    <row r="119" spans="1:3" s="590" customFormat="1" ht="15" customHeight="1" x14ac:dyDescent="0.35">
      <c r="A119" s="1076" t="s">
        <v>2114</v>
      </c>
      <c r="B119" s="1077"/>
      <c r="C119" s="612"/>
    </row>
    <row r="120" spans="1:3" s="590" customFormat="1" ht="29" x14ac:dyDescent="0.35">
      <c r="A120" s="611" t="s">
        <v>875</v>
      </c>
      <c r="B120" s="400" t="s">
        <v>2115</v>
      </c>
      <c r="C120" s="612"/>
    </row>
    <row r="121" spans="1:3" s="590" customFormat="1" ht="29" x14ac:dyDescent="0.35">
      <c r="A121" s="611" t="s">
        <v>2116</v>
      </c>
      <c r="B121" s="400" t="s">
        <v>2117</v>
      </c>
      <c r="C121" s="612"/>
    </row>
    <row r="122" spans="1:3" s="590" customFormat="1" ht="72.5" x14ac:dyDescent="0.35">
      <c r="A122" s="611" t="s">
        <v>2118</v>
      </c>
      <c r="B122" s="400" t="s">
        <v>2119</v>
      </c>
      <c r="C122" s="612"/>
    </row>
    <row r="123" spans="1:3" s="590" customFormat="1" ht="15" x14ac:dyDescent="0.35">
      <c r="A123" s="1076" t="s">
        <v>2120</v>
      </c>
      <c r="B123" s="1077"/>
      <c r="C123" s="612"/>
    </row>
    <row r="124" spans="1:3" s="590" customFormat="1" ht="29" x14ac:dyDescent="0.35">
      <c r="A124" s="611" t="s">
        <v>446</v>
      </c>
      <c r="B124" s="609" t="s">
        <v>1989</v>
      </c>
      <c r="C124" s="612"/>
    </row>
    <row r="125" spans="1:3" s="590" customFormat="1" x14ac:dyDescent="0.35">
      <c r="A125" s="611" t="s">
        <v>878</v>
      </c>
      <c r="B125" s="609" t="s">
        <v>2121</v>
      </c>
      <c r="C125" s="612"/>
    </row>
    <row r="126" spans="1:3" s="590" customFormat="1" x14ac:dyDescent="0.35">
      <c r="A126" s="611" t="s">
        <v>879</v>
      </c>
      <c r="B126" s="609" t="s">
        <v>2122</v>
      </c>
      <c r="C126" s="612"/>
    </row>
    <row r="127" spans="1:3" s="590" customFormat="1" x14ac:dyDescent="0.35">
      <c r="A127" s="611" t="s">
        <v>880</v>
      </c>
      <c r="B127" s="609" t="s">
        <v>2123</v>
      </c>
      <c r="C127" s="612"/>
    </row>
    <row r="128" spans="1:3" s="590" customFormat="1" ht="29" x14ac:dyDescent="0.35">
      <c r="A128" s="611" t="s">
        <v>881</v>
      </c>
      <c r="B128" s="398" t="s">
        <v>2124</v>
      </c>
      <c r="C128" s="612"/>
    </row>
    <row r="129" spans="1:3" s="590" customFormat="1" ht="15" x14ac:dyDescent="0.35">
      <c r="A129" s="611" t="s">
        <v>882</v>
      </c>
      <c r="B129" s="408" t="s">
        <v>2125</v>
      </c>
      <c r="C129" s="612"/>
    </row>
    <row r="130" spans="1:3" ht="21.75" customHeight="1" x14ac:dyDescent="0.35">
      <c r="A130" s="1080" t="s">
        <v>2126</v>
      </c>
      <c r="B130" s="1081"/>
      <c r="C130" s="589"/>
    </row>
    <row r="131" spans="1:3" ht="24.75" customHeight="1" x14ac:dyDescent="0.35">
      <c r="A131" s="1105" t="s">
        <v>2127</v>
      </c>
      <c r="B131" s="1081"/>
      <c r="C131" s="589"/>
    </row>
    <row r="132" spans="1:3" ht="15" customHeight="1" x14ac:dyDescent="0.35">
      <c r="A132" s="1076" t="s">
        <v>2128</v>
      </c>
      <c r="B132" s="1077"/>
      <c r="C132" s="589"/>
    </row>
    <row r="133" spans="1:3" ht="15" customHeight="1" x14ac:dyDescent="0.35">
      <c r="A133" s="401" t="s">
        <v>1224</v>
      </c>
      <c r="B133" s="404" t="s">
        <v>2129</v>
      </c>
      <c r="C133" s="589"/>
    </row>
    <row r="134" spans="1:3" ht="15" customHeight="1" x14ac:dyDescent="0.35">
      <c r="A134" s="401" t="s">
        <v>1225</v>
      </c>
      <c r="B134" s="400" t="s">
        <v>2130</v>
      </c>
      <c r="C134" s="589"/>
    </row>
    <row r="135" spans="1:3" ht="15" customHeight="1" x14ac:dyDescent="0.35">
      <c r="A135" s="401" t="s">
        <v>1226</v>
      </c>
      <c r="B135" s="400" t="s">
        <v>2131</v>
      </c>
      <c r="C135" s="589"/>
    </row>
    <row r="136" spans="1:3" ht="15" customHeight="1" x14ac:dyDescent="0.35">
      <c r="A136" s="401" t="s">
        <v>1227</v>
      </c>
      <c r="B136" s="404" t="s">
        <v>2132</v>
      </c>
      <c r="C136" s="589"/>
    </row>
    <row r="137" spans="1:3" ht="15" customHeight="1" x14ac:dyDescent="0.35">
      <c r="A137" s="401" t="s">
        <v>1228</v>
      </c>
      <c r="B137" s="404" t="s">
        <v>2133</v>
      </c>
      <c r="C137" s="589"/>
    </row>
    <row r="138" spans="1:3" ht="15" customHeight="1" x14ac:dyDescent="0.35">
      <c r="A138" s="401" t="s">
        <v>2134</v>
      </c>
      <c r="B138" s="404" t="s">
        <v>2135</v>
      </c>
      <c r="C138" s="589"/>
    </row>
    <row r="139" spans="1:3" ht="15" customHeight="1" x14ac:dyDescent="0.35">
      <c r="A139" s="401" t="s">
        <v>1230</v>
      </c>
      <c r="B139" s="404" t="s">
        <v>2136</v>
      </c>
      <c r="C139" s="589"/>
    </row>
    <row r="140" spans="1:3" ht="27" customHeight="1" x14ac:dyDescent="0.35">
      <c r="A140" s="401" t="s">
        <v>1231</v>
      </c>
      <c r="B140" s="404" t="s">
        <v>2137</v>
      </c>
      <c r="C140" s="589"/>
    </row>
    <row r="141" spans="1:3" ht="36.75" customHeight="1" x14ac:dyDescent="0.35">
      <c r="A141" s="401" t="s">
        <v>1232</v>
      </c>
      <c r="B141" s="404" t="s">
        <v>2138</v>
      </c>
    </row>
    <row r="142" spans="1:3" ht="15" customHeight="1" x14ac:dyDescent="0.35">
      <c r="A142" s="401" t="s">
        <v>2139</v>
      </c>
      <c r="B142" s="404" t="s">
        <v>2140</v>
      </c>
    </row>
    <row r="143" spans="1:3" ht="15" customHeight="1" x14ac:dyDescent="0.35">
      <c r="A143" s="401" t="s">
        <v>2141</v>
      </c>
      <c r="B143" s="404" t="s">
        <v>2142</v>
      </c>
    </row>
    <row r="144" spans="1:3" ht="34.5" customHeight="1" x14ac:dyDescent="0.35">
      <c r="A144" s="597" t="s">
        <v>2143</v>
      </c>
      <c r="B144" s="407" t="s">
        <v>2144</v>
      </c>
    </row>
    <row r="145" spans="1:2" ht="33" customHeight="1" x14ac:dyDescent="0.35">
      <c r="A145" s="597" t="s">
        <v>2145</v>
      </c>
      <c r="B145" s="407" t="s">
        <v>2146</v>
      </c>
    </row>
    <row r="146" spans="1:2" ht="36" customHeight="1" x14ac:dyDescent="0.35">
      <c r="A146" s="597" t="s">
        <v>2147</v>
      </c>
      <c r="B146" s="407" t="s">
        <v>2148</v>
      </c>
    </row>
    <row r="147" spans="1:2" ht="34.5" customHeight="1" x14ac:dyDescent="0.35">
      <c r="A147" s="597" t="s">
        <v>2149</v>
      </c>
      <c r="B147" s="407" t="s">
        <v>2150</v>
      </c>
    </row>
    <row r="148" spans="1:2" ht="32.25" customHeight="1" x14ac:dyDescent="0.35">
      <c r="A148" s="597" t="s">
        <v>2151</v>
      </c>
      <c r="B148" s="407" t="s">
        <v>2152</v>
      </c>
    </row>
    <row r="149" spans="1:2" ht="33.75" customHeight="1" x14ac:dyDescent="0.35">
      <c r="A149" s="597" t="s">
        <v>2153</v>
      </c>
      <c r="B149" s="407" t="s">
        <v>2154</v>
      </c>
    </row>
    <row r="150" spans="1:2" ht="35.25" customHeight="1" x14ac:dyDescent="0.35">
      <c r="A150" s="401" t="s">
        <v>2155</v>
      </c>
      <c r="B150" s="400" t="s">
        <v>2156</v>
      </c>
    </row>
    <row r="151" spans="1:2" ht="30" customHeight="1" x14ac:dyDescent="0.35">
      <c r="A151" s="401" t="s">
        <v>1238</v>
      </c>
      <c r="B151" s="400" t="s">
        <v>2157</v>
      </c>
    </row>
    <row r="152" spans="1:2" ht="30" customHeight="1" x14ac:dyDescent="0.35">
      <c r="A152" s="401" t="s">
        <v>2158</v>
      </c>
      <c r="B152" s="400" t="s">
        <v>2157</v>
      </c>
    </row>
    <row r="153" spans="1:2" ht="15" customHeight="1" x14ac:dyDescent="0.35">
      <c r="A153" s="401" t="s">
        <v>2159</v>
      </c>
      <c r="B153" s="402" t="s">
        <v>2160</v>
      </c>
    </row>
    <row r="154" spans="1:2" ht="15" customHeight="1" x14ac:dyDescent="0.35">
      <c r="A154" s="401" t="s">
        <v>2161</v>
      </c>
      <c r="B154" s="400" t="s">
        <v>2162</v>
      </c>
    </row>
    <row r="155" spans="1:2" ht="15" customHeight="1" x14ac:dyDescent="0.35">
      <c r="A155" s="597" t="s">
        <v>2163</v>
      </c>
      <c r="B155" s="400" t="s">
        <v>2164</v>
      </c>
    </row>
    <row r="156" spans="1:2" ht="27" customHeight="1" x14ac:dyDescent="0.35">
      <c r="A156" s="1076" t="s">
        <v>2165</v>
      </c>
      <c r="B156" s="1077"/>
    </row>
    <row r="157" spans="1:2" ht="30" customHeight="1" x14ac:dyDescent="0.35">
      <c r="A157" s="598" t="s">
        <v>83</v>
      </c>
      <c r="B157" s="404" t="s">
        <v>2166</v>
      </c>
    </row>
    <row r="158" spans="1:2" ht="30" customHeight="1" x14ac:dyDescent="0.35">
      <c r="A158" s="401" t="s">
        <v>84</v>
      </c>
      <c r="B158" s="404" t="s">
        <v>2167</v>
      </c>
    </row>
    <row r="159" spans="1:2" ht="42" customHeight="1" x14ac:dyDescent="0.35">
      <c r="A159" s="401" t="s">
        <v>85</v>
      </c>
      <c r="B159" s="404" t="s">
        <v>2168</v>
      </c>
    </row>
    <row r="160" spans="1:2" ht="15" customHeight="1" x14ac:dyDescent="0.35">
      <c r="A160" s="401" t="s">
        <v>86</v>
      </c>
      <c r="B160" s="404" t="s">
        <v>2169</v>
      </c>
    </row>
    <row r="161" spans="1:3" ht="27" customHeight="1" x14ac:dyDescent="0.35">
      <c r="A161" s="399" t="s">
        <v>1246</v>
      </c>
      <c r="B161" s="404" t="s">
        <v>2170</v>
      </c>
    </row>
    <row r="162" spans="1:3" ht="27" customHeight="1" x14ac:dyDescent="0.35">
      <c r="A162" s="401" t="s">
        <v>1247</v>
      </c>
      <c r="B162" s="404" t="s">
        <v>2171</v>
      </c>
    </row>
    <row r="163" spans="1:3" ht="27" customHeight="1" x14ac:dyDescent="0.35">
      <c r="A163" s="401" t="s">
        <v>2172</v>
      </c>
      <c r="B163" s="404" t="s">
        <v>2173</v>
      </c>
    </row>
    <row r="164" spans="1:3" ht="48.75" customHeight="1" x14ac:dyDescent="0.35">
      <c r="A164" s="401" t="s">
        <v>2174</v>
      </c>
      <c r="B164" s="400" t="s">
        <v>2175</v>
      </c>
    </row>
    <row r="165" spans="1:3" ht="38.25" customHeight="1" x14ac:dyDescent="0.35">
      <c r="A165" s="401" t="s">
        <v>2176</v>
      </c>
      <c r="B165" s="404" t="s">
        <v>2177</v>
      </c>
    </row>
    <row r="166" spans="1:3" ht="53.25" customHeight="1" x14ac:dyDescent="0.35">
      <c r="A166" s="401" t="s">
        <v>2178</v>
      </c>
      <c r="B166" s="400" t="s">
        <v>2179</v>
      </c>
    </row>
    <row r="167" spans="1:3" ht="15" x14ac:dyDescent="0.35">
      <c r="A167" s="1076" t="s">
        <v>2180</v>
      </c>
      <c r="B167" s="1077"/>
    </row>
    <row r="168" spans="1:3" ht="33" customHeight="1" x14ac:dyDescent="0.35">
      <c r="A168" s="401" t="s">
        <v>2181</v>
      </c>
      <c r="B168" s="400" t="s">
        <v>2182</v>
      </c>
    </row>
    <row r="169" spans="1:3" ht="53.25" customHeight="1" x14ac:dyDescent="0.35">
      <c r="A169" s="401" t="s">
        <v>2183</v>
      </c>
      <c r="B169" s="404" t="s">
        <v>2184</v>
      </c>
    </row>
    <row r="170" spans="1:3" ht="53.25" customHeight="1" x14ac:dyDescent="0.35">
      <c r="A170" s="401" t="s">
        <v>2185</v>
      </c>
      <c r="B170" s="400" t="s">
        <v>2186</v>
      </c>
    </row>
    <row r="171" spans="1:3" ht="34.5" customHeight="1" x14ac:dyDescent="0.35">
      <c r="A171" s="1104" t="s">
        <v>2187</v>
      </c>
      <c r="B171" s="1077"/>
    </row>
    <row r="172" spans="1:3" ht="27" customHeight="1" x14ac:dyDescent="0.35">
      <c r="A172" s="399" t="s">
        <v>1255</v>
      </c>
      <c r="B172" s="402" t="s">
        <v>2188</v>
      </c>
    </row>
    <row r="173" spans="1:3" ht="27" customHeight="1" x14ac:dyDescent="0.35">
      <c r="A173" s="597" t="s">
        <v>2189</v>
      </c>
      <c r="B173" s="407" t="s">
        <v>2190</v>
      </c>
    </row>
    <row r="174" spans="1:3" s="590" customFormat="1" ht="27" customHeight="1" x14ac:dyDescent="0.35">
      <c r="A174" s="597" t="s">
        <v>2191</v>
      </c>
      <c r="B174" s="407" t="s">
        <v>2192</v>
      </c>
      <c r="C174" s="612"/>
    </row>
    <row r="175" spans="1:3" s="590" customFormat="1" ht="27" customHeight="1" x14ac:dyDescent="0.35">
      <c r="A175" s="597" t="s">
        <v>2193</v>
      </c>
      <c r="B175" s="407" t="s">
        <v>2194</v>
      </c>
      <c r="C175" s="612"/>
    </row>
    <row r="176" spans="1:3" s="590" customFormat="1" ht="27" customHeight="1" x14ac:dyDescent="0.35">
      <c r="A176" s="597" t="s">
        <v>2195</v>
      </c>
      <c r="B176" s="407" t="s">
        <v>2196</v>
      </c>
      <c r="C176" s="612"/>
    </row>
    <row r="177" spans="1:3" s="591" customFormat="1" ht="39.75" customHeight="1" x14ac:dyDescent="0.35">
      <c r="A177" s="597" t="s">
        <v>2197</v>
      </c>
      <c r="B177" s="407" t="s">
        <v>2198</v>
      </c>
      <c r="C177" s="613"/>
    </row>
    <row r="178" spans="1:3" s="591" customFormat="1" ht="36" customHeight="1" x14ac:dyDescent="0.35">
      <c r="A178" s="597" t="s">
        <v>2199</v>
      </c>
      <c r="B178" s="407" t="s">
        <v>2200</v>
      </c>
      <c r="C178" s="613"/>
    </row>
    <row r="179" spans="1:3" s="591" customFormat="1" ht="36" customHeight="1" x14ac:dyDescent="0.35">
      <c r="A179" s="401" t="s">
        <v>1258</v>
      </c>
      <c r="B179" s="596" t="s">
        <v>2201</v>
      </c>
      <c r="C179" s="613"/>
    </row>
    <row r="180" spans="1:3" s="591" customFormat="1" ht="36" customHeight="1" x14ac:dyDescent="0.35">
      <c r="A180" s="401" t="s">
        <v>2202</v>
      </c>
      <c r="B180" s="596" t="s">
        <v>2157</v>
      </c>
      <c r="C180" s="613"/>
    </row>
    <row r="181" spans="1:3" s="591" customFormat="1" ht="32.25" customHeight="1" x14ac:dyDescent="0.35">
      <c r="A181" s="401" t="s">
        <v>1259</v>
      </c>
      <c r="B181" s="404" t="s">
        <v>2203</v>
      </c>
      <c r="C181" s="613"/>
    </row>
    <row r="182" spans="1:3" s="591" customFormat="1" ht="29" x14ac:dyDescent="0.35">
      <c r="A182" s="401" t="s">
        <v>1260</v>
      </c>
      <c r="B182" s="404" t="s">
        <v>2204</v>
      </c>
      <c r="C182" s="613"/>
    </row>
    <row r="183" spans="1:3" s="591" customFormat="1" ht="15" x14ac:dyDescent="0.35">
      <c r="A183" s="401" t="s">
        <v>1261</v>
      </c>
      <c r="B183" s="404" t="s">
        <v>2205</v>
      </c>
      <c r="C183" s="613"/>
    </row>
    <row r="184" spans="1:3" ht="60" x14ac:dyDescent="0.35">
      <c r="A184" s="401" t="s">
        <v>1262</v>
      </c>
      <c r="B184" s="398" t="s">
        <v>2206</v>
      </c>
    </row>
    <row r="185" spans="1:3" ht="15" customHeight="1" x14ac:dyDescent="0.35">
      <c r="A185" s="401" t="s">
        <v>2207</v>
      </c>
      <c r="B185" s="400" t="s">
        <v>2208</v>
      </c>
    </row>
    <row r="186" spans="1:3" ht="30" x14ac:dyDescent="0.35">
      <c r="A186" s="401" t="s">
        <v>2209</v>
      </c>
      <c r="B186" s="398" t="s">
        <v>2124</v>
      </c>
    </row>
    <row r="187" spans="1:3" ht="15" x14ac:dyDescent="0.35">
      <c r="A187" s="401" t="s">
        <v>2210</v>
      </c>
      <c r="B187" s="408" t="s">
        <v>2125</v>
      </c>
    </row>
    <row r="188" spans="1:3" ht="15" customHeight="1" x14ac:dyDescent="0.35">
      <c r="A188" s="1078" t="s">
        <v>2211</v>
      </c>
      <c r="B188" s="1079"/>
    </row>
    <row r="189" spans="1:3" ht="43.5" customHeight="1" x14ac:dyDescent="0.35">
      <c r="A189" s="403" t="s">
        <v>2212</v>
      </c>
      <c r="B189" s="404" t="s">
        <v>2213</v>
      </c>
    </row>
    <row r="190" spans="1:3" ht="27" customHeight="1" x14ac:dyDescent="0.35">
      <c r="A190" s="599" t="s">
        <v>2214</v>
      </c>
      <c r="B190" s="402" t="s">
        <v>2215</v>
      </c>
    </row>
    <row r="191" spans="1:3" ht="27" customHeight="1" x14ac:dyDescent="0.35">
      <c r="A191" s="1103" t="s">
        <v>2114</v>
      </c>
      <c r="B191" s="1079"/>
    </row>
    <row r="192" spans="1:3" ht="68.25" customHeight="1" x14ac:dyDescent="0.35">
      <c r="A192" s="401" t="s">
        <v>2216</v>
      </c>
      <c r="B192" s="475" t="s">
        <v>2217</v>
      </c>
    </row>
    <row r="193" spans="1:2" ht="30" x14ac:dyDescent="0.35">
      <c r="A193" s="401" t="s">
        <v>2218</v>
      </c>
      <c r="B193" s="475" t="s">
        <v>2219</v>
      </c>
    </row>
    <row r="194" spans="1:2" ht="27" customHeight="1" x14ac:dyDescent="0.35">
      <c r="A194" s="1078" t="s">
        <v>2220</v>
      </c>
      <c r="B194" s="1079"/>
    </row>
    <row r="195" spans="1:2" ht="27" customHeight="1" x14ac:dyDescent="0.35">
      <c r="A195" s="401" t="s">
        <v>2221</v>
      </c>
      <c r="B195" s="475" t="s">
        <v>2222</v>
      </c>
    </row>
    <row r="196" spans="1:2" ht="30.75" customHeight="1" x14ac:dyDescent="0.35">
      <c r="A196" s="1105" t="s">
        <v>1764</v>
      </c>
      <c r="B196" s="1081"/>
    </row>
    <row r="197" spans="1:2" ht="21.75" customHeight="1" x14ac:dyDescent="0.35">
      <c r="A197" s="1103" t="s">
        <v>2223</v>
      </c>
      <c r="B197" s="1079"/>
    </row>
    <row r="198" spans="1:2" ht="15" x14ac:dyDescent="0.35">
      <c r="A198" s="401" t="s">
        <v>1771</v>
      </c>
      <c r="B198" s="475" t="s">
        <v>2224</v>
      </c>
    </row>
    <row r="199" spans="1:2" ht="15" x14ac:dyDescent="0.35">
      <c r="A199" s="401" t="s">
        <v>2225</v>
      </c>
      <c r="B199" s="475" t="s">
        <v>2226</v>
      </c>
    </row>
    <row r="200" spans="1:2" ht="15" x14ac:dyDescent="0.35">
      <c r="A200" s="401" t="s">
        <v>2227</v>
      </c>
      <c r="B200" s="475" t="s">
        <v>2228</v>
      </c>
    </row>
    <row r="201" spans="1:2" ht="30" x14ac:dyDescent="0.35">
      <c r="A201" s="401" t="s">
        <v>2229</v>
      </c>
      <c r="B201" s="475" t="s">
        <v>2230</v>
      </c>
    </row>
    <row r="202" spans="1:2" ht="15" x14ac:dyDescent="0.35">
      <c r="A202" s="401" t="s">
        <v>2231</v>
      </c>
      <c r="B202" s="475" t="s">
        <v>2232</v>
      </c>
    </row>
    <row r="203" spans="1:2" ht="30" x14ac:dyDescent="0.35">
      <c r="A203" s="401" t="s">
        <v>2233</v>
      </c>
      <c r="B203" s="475" t="s">
        <v>2234</v>
      </c>
    </row>
    <row r="204" spans="1:2" ht="29" x14ac:dyDescent="0.35">
      <c r="A204" s="597" t="s">
        <v>2235</v>
      </c>
      <c r="B204" s="407" t="s">
        <v>2236</v>
      </c>
    </row>
    <row r="205" spans="1:2" ht="29" x14ac:dyDescent="0.35">
      <c r="A205" s="597" t="s">
        <v>2237</v>
      </c>
      <c r="B205" s="407" t="s">
        <v>2238</v>
      </c>
    </row>
    <row r="206" spans="1:2" ht="29" x14ac:dyDescent="0.35">
      <c r="A206" s="597" t="s">
        <v>2239</v>
      </c>
      <c r="B206" s="407" t="s">
        <v>2240</v>
      </c>
    </row>
    <row r="207" spans="1:2" ht="29" x14ac:dyDescent="0.35">
      <c r="A207" s="597" t="s">
        <v>2241</v>
      </c>
      <c r="B207" s="407" t="s">
        <v>2242</v>
      </c>
    </row>
    <row r="208" spans="1:2" ht="29" x14ac:dyDescent="0.35">
      <c r="A208" s="597" t="s">
        <v>2243</v>
      </c>
      <c r="B208" s="407" t="s">
        <v>2244</v>
      </c>
    </row>
    <row r="209" spans="1:2" ht="29" x14ac:dyDescent="0.35">
      <c r="A209" s="597" t="s">
        <v>2245</v>
      </c>
      <c r="B209" s="407" t="s">
        <v>2246</v>
      </c>
    </row>
    <row r="210" spans="1:2" ht="29" x14ac:dyDescent="0.35">
      <c r="A210" s="597" t="s">
        <v>2247</v>
      </c>
      <c r="B210" s="400" t="s">
        <v>2248</v>
      </c>
    </row>
    <row r="211" spans="1:2" ht="30" x14ac:dyDescent="0.35">
      <c r="A211" s="401" t="s">
        <v>2158</v>
      </c>
      <c r="B211" s="400" t="s">
        <v>2157</v>
      </c>
    </row>
    <row r="212" spans="1:2" ht="27" customHeight="1" x14ac:dyDescent="0.35">
      <c r="A212" s="399" t="s">
        <v>2249</v>
      </c>
      <c r="B212" s="402" t="s">
        <v>2250</v>
      </c>
    </row>
    <row r="213" spans="1:2" ht="42" customHeight="1" x14ac:dyDescent="0.35">
      <c r="A213" s="597" t="s">
        <v>2251</v>
      </c>
      <c r="B213" s="407" t="s">
        <v>2252</v>
      </c>
    </row>
    <row r="214" spans="1:2" ht="42" customHeight="1" x14ac:dyDescent="0.35">
      <c r="A214" s="597" t="s">
        <v>2191</v>
      </c>
      <c r="B214" s="407" t="s">
        <v>2253</v>
      </c>
    </row>
    <row r="215" spans="1:2" ht="30" customHeight="1" x14ac:dyDescent="0.35">
      <c r="A215" s="597" t="s">
        <v>2193</v>
      </c>
      <c r="B215" s="407" t="s">
        <v>2254</v>
      </c>
    </row>
    <row r="216" spans="1:2" ht="45" customHeight="1" x14ac:dyDescent="0.35">
      <c r="A216" s="597" t="s">
        <v>2195</v>
      </c>
      <c r="B216" s="407" t="s">
        <v>2255</v>
      </c>
    </row>
    <row r="217" spans="1:2" ht="30" customHeight="1" x14ac:dyDescent="0.35">
      <c r="A217" s="597" t="s">
        <v>2197</v>
      </c>
      <c r="B217" s="407" t="s">
        <v>2256</v>
      </c>
    </row>
    <row r="218" spans="1:2" ht="45" customHeight="1" x14ac:dyDescent="0.35">
      <c r="A218" s="597" t="s">
        <v>2199</v>
      </c>
      <c r="B218" s="407" t="s">
        <v>2257</v>
      </c>
    </row>
    <row r="219" spans="1:2" ht="30" x14ac:dyDescent="0.35">
      <c r="A219" s="401" t="s">
        <v>1258</v>
      </c>
      <c r="B219" s="596" t="s">
        <v>2258</v>
      </c>
    </row>
    <row r="220" spans="1:2" ht="30" customHeight="1" x14ac:dyDescent="0.35">
      <c r="A220" s="401" t="s">
        <v>2202</v>
      </c>
      <c r="B220" s="596" t="s">
        <v>2157</v>
      </c>
    </row>
    <row r="221" spans="1:2" ht="30" customHeight="1" x14ac:dyDescent="0.35">
      <c r="A221" s="600" t="s">
        <v>1784</v>
      </c>
      <c r="B221" s="596" t="s">
        <v>2259</v>
      </c>
    </row>
    <row r="222" spans="1:2" ht="37.5" customHeight="1" x14ac:dyDescent="0.35">
      <c r="A222" s="601" t="s">
        <v>1785</v>
      </c>
      <c r="B222" s="596" t="s">
        <v>2260</v>
      </c>
    </row>
    <row r="223" spans="1:2" ht="36" customHeight="1" x14ac:dyDescent="0.35">
      <c r="A223" s="601" t="s">
        <v>1786</v>
      </c>
      <c r="B223" s="596" t="s">
        <v>2261</v>
      </c>
    </row>
    <row r="224" spans="1:2" ht="30" customHeight="1" x14ac:dyDescent="0.35">
      <c r="A224" s="1103" t="s">
        <v>2262</v>
      </c>
      <c r="B224" s="1079"/>
    </row>
    <row r="225" spans="1:2" ht="30" customHeight="1" x14ac:dyDescent="0.35">
      <c r="A225" s="598" t="s">
        <v>83</v>
      </c>
      <c r="B225" s="404" t="s">
        <v>2263</v>
      </c>
    </row>
    <row r="226" spans="1:2" ht="30" customHeight="1" x14ac:dyDescent="0.35">
      <c r="A226" s="401" t="s">
        <v>84</v>
      </c>
      <c r="B226" s="404" t="s">
        <v>2264</v>
      </c>
    </row>
    <row r="227" spans="1:2" ht="30" customHeight="1" x14ac:dyDescent="0.35">
      <c r="A227" s="401" t="s">
        <v>85</v>
      </c>
      <c r="B227" s="404" t="s">
        <v>2265</v>
      </c>
    </row>
    <row r="228" spans="1:2" ht="30" customHeight="1" x14ac:dyDescent="0.35">
      <c r="A228" s="401" t="s">
        <v>86</v>
      </c>
      <c r="B228" s="404" t="s">
        <v>2266</v>
      </c>
    </row>
    <row r="229" spans="1:2" ht="30" customHeight="1" x14ac:dyDescent="0.35">
      <c r="A229" s="399" t="s">
        <v>1246</v>
      </c>
      <c r="B229" s="404" t="s">
        <v>2267</v>
      </c>
    </row>
    <row r="230" spans="1:2" ht="30" customHeight="1" x14ac:dyDescent="0.35">
      <c r="A230" s="1103" t="s">
        <v>2268</v>
      </c>
      <c r="B230" s="1079"/>
    </row>
    <row r="231" spans="1:2" ht="30" customHeight="1" x14ac:dyDescent="0.35">
      <c r="A231" s="401" t="s">
        <v>1788</v>
      </c>
      <c r="B231" s="404" t="s">
        <v>2269</v>
      </c>
    </row>
    <row r="232" spans="1:2" ht="30" customHeight="1" x14ac:dyDescent="0.35">
      <c r="A232" s="401" t="s">
        <v>2270</v>
      </c>
      <c r="B232" s="404" t="s">
        <v>2271</v>
      </c>
    </row>
    <row r="233" spans="1:2" ht="45.75" customHeight="1" x14ac:dyDescent="0.35">
      <c r="A233" s="401" t="s">
        <v>2272</v>
      </c>
      <c r="B233" s="400" t="s">
        <v>2175</v>
      </c>
    </row>
    <row r="234" spans="1:2" ht="51" customHeight="1" x14ac:dyDescent="0.35">
      <c r="A234" s="401" t="s">
        <v>2273</v>
      </c>
      <c r="B234" s="404" t="s">
        <v>2274</v>
      </c>
    </row>
    <row r="235" spans="1:2" ht="30" customHeight="1" x14ac:dyDescent="0.35">
      <c r="A235" s="401" t="s">
        <v>2178</v>
      </c>
      <c r="B235" s="400" t="s">
        <v>2275</v>
      </c>
    </row>
    <row r="236" spans="1:2" ht="30" customHeight="1" x14ac:dyDescent="0.35">
      <c r="A236" s="1078" t="s">
        <v>2276</v>
      </c>
      <c r="B236" s="1079"/>
    </row>
    <row r="237" spans="1:2" ht="30" customHeight="1" x14ac:dyDescent="0.35">
      <c r="A237" s="401" t="s">
        <v>2207</v>
      </c>
      <c r="B237" s="400" t="s">
        <v>2277</v>
      </c>
    </row>
    <row r="238" spans="1:2" ht="30" customHeight="1" x14ac:dyDescent="0.35">
      <c r="A238" s="401" t="s">
        <v>2209</v>
      </c>
      <c r="B238" s="398" t="s">
        <v>2124</v>
      </c>
    </row>
    <row r="239" spans="1:2" ht="30" customHeight="1" x14ac:dyDescent="0.35">
      <c r="A239" s="401" t="s">
        <v>2210</v>
      </c>
      <c r="B239" s="408" t="s">
        <v>2125</v>
      </c>
    </row>
    <row r="240" spans="1:2" ht="15" x14ac:dyDescent="0.35">
      <c r="A240" s="1078" t="s">
        <v>1770</v>
      </c>
      <c r="B240" s="1079"/>
    </row>
    <row r="241" spans="1:2" ht="30" customHeight="1" x14ac:dyDescent="0.35">
      <c r="A241" s="403" t="s">
        <v>2212</v>
      </c>
      <c r="B241" s="404" t="s">
        <v>2278</v>
      </c>
    </row>
    <row r="242" spans="1:2" ht="30" customHeight="1" x14ac:dyDescent="0.35">
      <c r="A242" s="599" t="s">
        <v>2214</v>
      </c>
      <c r="B242" s="402" t="s">
        <v>2279</v>
      </c>
    </row>
    <row r="243" spans="1:2" ht="30" customHeight="1" x14ac:dyDescent="0.35">
      <c r="A243" s="1080" t="s">
        <v>1818</v>
      </c>
      <c r="B243" s="1081"/>
    </row>
    <row r="244" spans="1:2" ht="41.25" customHeight="1" x14ac:dyDescent="0.35">
      <c r="A244" s="1078" t="s">
        <v>2280</v>
      </c>
      <c r="B244" s="1079"/>
    </row>
    <row r="245" spans="1:2" ht="30" customHeight="1" x14ac:dyDescent="0.35">
      <c r="A245" s="597" t="s">
        <v>1823</v>
      </c>
      <c r="B245" s="407" t="s">
        <v>2281</v>
      </c>
    </row>
    <row r="246" spans="1:2" ht="15" x14ac:dyDescent="0.35">
      <c r="A246" s="600" t="s">
        <v>1824</v>
      </c>
      <c r="B246" s="475" t="s">
        <v>2226</v>
      </c>
    </row>
    <row r="247" spans="1:2" ht="15" x14ac:dyDescent="0.35">
      <c r="A247" s="600" t="s">
        <v>1825</v>
      </c>
      <c r="B247" s="475" t="s">
        <v>2282</v>
      </c>
    </row>
    <row r="248" spans="1:2" ht="15" x14ac:dyDescent="0.35">
      <c r="A248" s="600" t="s">
        <v>1826</v>
      </c>
      <c r="B248" s="407" t="s">
        <v>2230</v>
      </c>
    </row>
    <row r="249" spans="1:2" ht="30" x14ac:dyDescent="0.35">
      <c r="A249" s="600" t="s">
        <v>2283</v>
      </c>
      <c r="B249" s="475" t="s">
        <v>2284</v>
      </c>
    </row>
    <row r="250" spans="1:2" ht="15" x14ac:dyDescent="0.35">
      <c r="A250" s="600" t="s">
        <v>2285</v>
      </c>
      <c r="B250" s="475" t="s">
        <v>2286</v>
      </c>
    </row>
    <row r="251" spans="1:2" ht="45" x14ac:dyDescent="0.35">
      <c r="A251" s="600" t="s">
        <v>2287</v>
      </c>
      <c r="B251" s="407" t="s">
        <v>2288</v>
      </c>
    </row>
    <row r="252" spans="1:2" ht="45" x14ac:dyDescent="0.35">
      <c r="A252" s="600" t="s">
        <v>2289</v>
      </c>
      <c r="B252" s="407" t="s">
        <v>2290</v>
      </c>
    </row>
    <row r="253" spans="1:2" ht="45" x14ac:dyDescent="0.35">
      <c r="A253" s="600" t="s">
        <v>2291</v>
      </c>
      <c r="B253" s="407" t="s">
        <v>2292</v>
      </c>
    </row>
    <row r="254" spans="1:2" ht="45" x14ac:dyDescent="0.35">
      <c r="A254" s="600" t="s">
        <v>2293</v>
      </c>
      <c r="B254" s="407" t="s">
        <v>2294</v>
      </c>
    </row>
    <row r="255" spans="1:2" ht="45" x14ac:dyDescent="0.35">
      <c r="A255" s="600" t="s">
        <v>2295</v>
      </c>
      <c r="B255" s="407" t="s">
        <v>2296</v>
      </c>
    </row>
    <row r="256" spans="1:2" ht="45" x14ac:dyDescent="0.35">
      <c r="A256" s="600" t="s">
        <v>2297</v>
      </c>
      <c r="B256" s="407" t="s">
        <v>2298</v>
      </c>
    </row>
    <row r="257" spans="1:2" ht="15" x14ac:dyDescent="0.35">
      <c r="A257" s="600" t="s">
        <v>1831</v>
      </c>
      <c r="B257" s="400" t="s">
        <v>2299</v>
      </c>
    </row>
    <row r="258" spans="1:2" ht="30" x14ac:dyDescent="0.35">
      <c r="A258" s="600" t="s">
        <v>2300</v>
      </c>
      <c r="B258" s="400" t="s">
        <v>2157</v>
      </c>
    </row>
    <row r="259" spans="1:2" x14ac:dyDescent="0.35">
      <c r="A259" s="602" t="s">
        <v>1780</v>
      </c>
      <c r="B259" s="402" t="s">
        <v>2301</v>
      </c>
    </row>
    <row r="260" spans="1:2" ht="43.5" x14ac:dyDescent="0.35">
      <c r="A260" s="602" t="s">
        <v>2302</v>
      </c>
      <c r="B260" s="407" t="s">
        <v>2303</v>
      </c>
    </row>
    <row r="261" spans="1:2" ht="43.5" x14ac:dyDescent="0.35">
      <c r="A261" s="602" t="s">
        <v>1832</v>
      </c>
      <c r="B261" s="407" t="s">
        <v>2304</v>
      </c>
    </row>
    <row r="262" spans="1:2" ht="43.5" x14ac:dyDescent="0.35">
      <c r="A262" s="602" t="s">
        <v>2305</v>
      </c>
      <c r="B262" s="407" t="s">
        <v>2306</v>
      </c>
    </row>
    <row r="263" spans="1:2" ht="43.5" x14ac:dyDescent="0.35">
      <c r="A263" s="602" t="s">
        <v>2307</v>
      </c>
      <c r="B263" s="407" t="s">
        <v>2308</v>
      </c>
    </row>
    <row r="264" spans="1:2" ht="43.5" x14ac:dyDescent="0.35">
      <c r="A264" s="602" t="s">
        <v>2309</v>
      </c>
      <c r="B264" s="407" t="s">
        <v>2310</v>
      </c>
    </row>
    <row r="265" spans="1:2" ht="45" x14ac:dyDescent="0.35">
      <c r="A265" s="600" t="s">
        <v>2311</v>
      </c>
      <c r="B265" s="407" t="s">
        <v>2312</v>
      </c>
    </row>
    <row r="266" spans="1:2" ht="15" x14ac:dyDescent="0.35">
      <c r="A266" s="600" t="s">
        <v>1834</v>
      </c>
      <c r="B266" s="596" t="s">
        <v>2313</v>
      </c>
    </row>
    <row r="267" spans="1:2" ht="30" x14ac:dyDescent="0.35">
      <c r="A267" s="600" t="s">
        <v>2314</v>
      </c>
      <c r="B267" s="596" t="s">
        <v>2157</v>
      </c>
    </row>
    <row r="268" spans="1:2" ht="30" x14ac:dyDescent="0.35">
      <c r="A268" s="600" t="s">
        <v>1835</v>
      </c>
      <c r="B268" s="596" t="s">
        <v>2259</v>
      </c>
    </row>
    <row r="269" spans="1:2" ht="15" x14ac:dyDescent="0.35">
      <c r="A269" s="600" t="s">
        <v>1836</v>
      </c>
      <c r="B269" s="596" t="s">
        <v>2260</v>
      </c>
    </row>
    <row r="270" spans="1:2" ht="15" x14ac:dyDescent="0.35">
      <c r="A270" s="600" t="s">
        <v>1837</v>
      </c>
      <c r="B270" s="596" t="s">
        <v>2261</v>
      </c>
    </row>
    <row r="271" spans="1:2" ht="15" x14ac:dyDescent="0.35">
      <c r="A271" s="1078" t="s">
        <v>2315</v>
      </c>
      <c r="B271" s="1079"/>
    </row>
    <row r="272" spans="1:2" ht="15" x14ac:dyDescent="0.35">
      <c r="A272" s="603" t="s">
        <v>83</v>
      </c>
      <c r="B272" s="404" t="s">
        <v>2316</v>
      </c>
    </row>
    <row r="273" spans="1:2" ht="15" x14ac:dyDescent="0.35">
      <c r="A273" s="600" t="s">
        <v>1787</v>
      </c>
      <c r="B273" s="404" t="s">
        <v>2317</v>
      </c>
    </row>
    <row r="274" spans="1:2" ht="15" x14ac:dyDescent="0.35">
      <c r="A274" s="600" t="s">
        <v>1244</v>
      </c>
      <c r="B274" s="404" t="s">
        <v>2318</v>
      </c>
    </row>
    <row r="275" spans="1:2" ht="15" x14ac:dyDescent="0.35">
      <c r="A275" s="600" t="s">
        <v>1245</v>
      </c>
      <c r="B275" s="404" t="s">
        <v>2319</v>
      </c>
    </row>
    <row r="276" spans="1:2" ht="15" x14ac:dyDescent="0.35">
      <c r="A276" s="604" t="s">
        <v>1246</v>
      </c>
      <c r="B276" s="404" t="s">
        <v>2320</v>
      </c>
    </row>
    <row r="277" spans="1:2" ht="30" x14ac:dyDescent="0.35">
      <c r="A277" s="1078" t="s">
        <v>2321</v>
      </c>
      <c r="B277" s="1079"/>
    </row>
    <row r="278" spans="1:2" ht="15" x14ac:dyDescent="0.35">
      <c r="A278" s="600" t="s">
        <v>1788</v>
      </c>
      <c r="B278" s="475" t="s">
        <v>2322</v>
      </c>
    </row>
    <row r="279" spans="1:2" ht="15" x14ac:dyDescent="0.35">
      <c r="A279" s="600" t="s">
        <v>1838</v>
      </c>
      <c r="B279" s="475" t="s">
        <v>2271</v>
      </c>
    </row>
    <row r="280" spans="1:2" ht="30" x14ac:dyDescent="0.35">
      <c r="A280" s="600" t="s">
        <v>1839</v>
      </c>
      <c r="B280" s="475" t="s">
        <v>2274</v>
      </c>
    </row>
    <row r="281" spans="1:2" ht="30" x14ac:dyDescent="0.35">
      <c r="A281" s="600" t="s">
        <v>1840</v>
      </c>
      <c r="B281" s="475" t="s">
        <v>2275</v>
      </c>
    </row>
    <row r="282" spans="1:2" ht="15" x14ac:dyDescent="0.35">
      <c r="A282" s="1078" t="s">
        <v>2323</v>
      </c>
      <c r="B282" s="1079"/>
    </row>
    <row r="283" spans="1:2" ht="15" x14ac:dyDescent="0.35">
      <c r="A283" s="605" t="s">
        <v>1841</v>
      </c>
      <c r="B283" s="400" t="s">
        <v>2324</v>
      </c>
    </row>
    <row r="284" spans="1:2" ht="15" x14ac:dyDescent="0.35">
      <c r="A284" s="600" t="s">
        <v>1842</v>
      </c>
      <c r="B284" s="407" t="s">
        <v>2325</v>
      </c>
    </row>
    <row r="285" spans="1:2" ht="30" x14ac:dyDescent="0.35">
      <c r="A285" s="600" t="s">
        <v>1843</v>
      </c>
      <c r="B285" s="398" t="s">
        <v>2124</v>
      </c>
    </row>
    <row r="286" spans="1:2" ht="15" x14ac:dyDescent="0.35">
      <c r="A286" s="600" t="s">
        <v>1266</v>
      </c>
      <c r="B286" s="408" t="s">
        <v>2326</v>
      </c>
    </row>
    <row r="287" spans="1:2" ht="15" x14ac:dyDescent="0.35">
      <c r="A287" s="1078" t="s">
        <v>2327</v>
      </c>
      <c r="B287" s="1079"/>
    </row>
    <row r="288" spans="1:2" ht="30" x14ac:dyDescent="0.35">
      <c r="A288" s="600" t="s">
        <v>1795</v>
      </c>
      <c r="B288" s="404" t="s">
        <v>2328</v>
      </c>
    </row>
    <row r="289" spans="1:2" ht="30" x14ac:dyDescent="0.35">
      <c r="A289" s="600" t="s">
        <v>2329</v>
      </c>
      <c r="B289" s="402" t="s">
        <v>2330</v>
      </c>
    </row>
    <row r="290" spans="1:2" ht="27" customHeight="1" x14ac:dyDescent="0.35">
      <c r="A290" s="1105" t="s">
        <v>1862</v>
      </c>
      <c r="B290" s="1081"/>
    </row>
    <row r="291" spans="1:2" ht="30" customHeight="1" x14ac:dyDescent="0.35">
      <c r="A291" s="1106" t="s">
        <v>2331</v>
      </c>
      <c r="B291" s="1095"/>
    </row>
    <row r="292" spans="1:2" ht="30" customHeight="1" x14ac:dyDescent="0.35">
      <c r="A292" s="405" t="s">
        <v>2332</v>
      </c>
      <c r="B292" s="406" t="s">
        <v>2333</v>
      </c>
    </row>
    <row r="293" spans="1:2" ht="30" customHeight="1" x14ac:dyDescent="0.35">
      <c r="A293" s="405" t="s">
        <v>2334</v>
      </c>
      <c r="B293" s="406" t="s">
        <v>2335</v>
      </c>
    </row>
    <row r="294" spans="1:2" ht="15" customHeight="1" x14ac:dyDescent="0.35">
      <c r="A294" s="405" t="s">
        <v>2336</v>
      </c>
      <c r="B294" s="406" t="s">
        <v>2337</v>
      </c>
    </row>
    <row r="295" spans="1:2" ht="30" customHeight="1" x14ac:dyDescent="0.35">
      <c r="A295" s="405" t="s">
        <v>1877</v>
      </c>
      <c r="B295" s="407" t="s">
        <v>2338</v>
      </c>
    </row>
    <row r="296" spans="1:2" ht="30" customHeight="1" x14ac:dyDescent="0.35">
      <c r="A296" s="405" t="s">
        <v>2339</v>
      </c>
      <c r="B296" s="407" t="s">
        <v>2340</v>
      </c>
    </row>
    <row r="297" spans="1:2" ht="30" customHeight="1" x14ac:dyDescent="0.35">
      <c r="A297" s="405" t="s">
        <v>1879</v>
      </c>
      <c r="B297" s="606" t="s">
        <v>2341</v>
      </c>
    </row>
    <row r="298" spans="1:2" ht="30" x14ac:dyDescent="0.35">
      <c r="A298" s="405" t="s">
        <v>2342</v>
      </c>
      <c r="B298" s="407" t="s">
        <v>2343</v>
      </c>
    </row>
    <row r="299" spans="1:2" ht="57.65" customHeight="1" x14ac:dyDescent="0.35">
      <c r="A299" s="405" t="s">
        <v>2344</v>
      </c>
      <c r="B299" s="407" t="s">
        <v>2345</v>
      </c>
    </row>
    <row r="300" spans="1:2" ht="52.5" customHeight="1" x14ac:dyDescent="0.35">
      <c r="A300" s="405" t="s">
        <v>1882</v>
      </c>
      <c r="B300" s="606" t="s">
        <v>2346</v>
      </c>
    </row>
    <row r="301" spans="1:2" ht="47.5" customHeight="1" x14ac:dyDescent="0.35">
      <c r="A301" s="405" t="s">
        <v>1883</v>
      </c>
      <c r="B301" s="606" t="s">
        <v>2347</v>
      </c>
    </row>
    <row r="302" spans="1:2" ht="28.5" customHeight="1" x14ac:dyDescent="0.35">
      <c r="A302" s="405" t="s">
        <v>1884</v>
      </c>
      <c r="B302" s="606" t="s">
        <v>2348</v>
      </c>
    </row>
    <row r="303" spans="1:2" ht="34.5" customHeight="1" x14ac:dyDescent="0.35">
      <c r="A303" s="405" t="s">
        <v>1885</v>
      </c>
      <c r="B303" s="606" t="s">
        <v>2349</v>
      </c>
    </row>
    <row r="304" spans="1:2" ht="15" x14ac:dyDescent="0.35">
      <c r="A304" s="1094" t="s">
        <v>2350</v>
      </c>
      <c r="B304" s="1095"/>
    </row>
    <row r="305" spans="1:2" ht="26.5" customHeight="1" x14ac:dyDescent="0.35">
      <c r="A305" s="403" t="s">
        <v>1886</v>
      </c>
      <c r="B305" s="409" t="s">
        <v>2351</v>
      </c>
    </row>
    <row r="306" spans="1:2" ht="15" customHeight="1" x14ac:dyDescent="0.35">
      <c r="A306" s="403" t="s">
        <v>1887</v>
      </c>
      <c r="B306" s="408" t="s">
        <v>2352</v>
      </c>
    </row>
    <row r="307" spans="1:2" ht="31" customHeight="1" x14ac:dyDescent="0.35">
      <c r="A307" s="403" t="s">
        <v>1888</v>
      </c>
      <c r="B307" s="408" t="s">
        <v>2353</v>
      </c>
    </row>
    <row r="308" spans="1:2" ht="38.15" customHeight="1" x14ac:dyDescent="0.35">
      <c r="A308" s="403" t="s">
        <v>1889</v>
      </c>
      <c r="B308" s="408" t="s">
        <v>2354</v>
      </c>
    </row>
    <row r="309" spans="1:2" ht="15" x14ac:dyDescent="0.35">
      <c r="A309" s="1094" t="s">
        <v>2355</v>
      </c>
      <c r="B309" s="1095"/>
    </row>
    <row r="310" spans="1:2" ht="15" x14ac:dyDescent="0.35">
      <c r="A310" s="403" t="s">
        <v>1893</v>
      </c>
      <c r="B310" s="408" t="s">
        <v>2356</v>
      </c>
    </row>
    <row r="311" spans="1:2" ht="15" x14ac:dyDescent="0.35">
      <c r="A311" s="403" t="s">
        <v>1894</v>
      </c>
      <c r="B311" s="408" t="s">
        <v>2357</v>
      </c>
    </row>
    <row r="312" spans="1:2" ht="15" x14ac:dyDescent="0.35">
      <c r="A312" s="403" t="s">
        <v>1895</v>
      </c>
      <c r="B312" s="408" t="s">
        <v>2358</v>
      </c>
    </row>
    <row r="313" spans="1:2" ht="15" x14ac:dyDescent="0.35">
      <c r="A313" s="1094" t="s">
        <v>2359</v>
      </c>
      <c r="B313" s="1095"/>
    </row>
    <row r="314" spans="1:2" ht="25.5" customHeight="1" x14ac:dyDescent="0.35">
      <c r="A314" s="403" t="s">
        <v>1893</v>
      </c>
      <c r="B314" s="408" t="s">
        <v>2360</v>
      </c>
    </row>
    <row r="315" spans="1:2" ht="15" x14ac:dyDescent="0.35">
      <c r="A315" s="403" t="s">
        <v>1894</v>
      </c>
      <c r="B315" s="408" t="s">
        <v>2361</v>
      </c>
    </row>
    <row r="316" spans="1:2" ht="15" x14ac:dyDescent="0.35">
      <c r="A316" s="403" t="s">
        <v>1895</v>
      </c>
      <c r="B316" s="408" t="s">
        <v>2362</v>
      </c>
    </row>
    <row r="317" spans="1:2" ht="15" customHeight="1" x14ac:dyDescent="0.35">
      <c r="A317" s="1094" t="s">
        <v>2363</v>
      </c>
      <c r="B317" s="1095"/>
    </row>
    <row r="318" spans="1:2" ht="15" x14ac:dyDescent="0.35">
      <c r="A318" s="403" t="s">
        <v>1896</v>
      </c>
      <c r="B318" s="408" t="s">
        <v>2360</v>
      </c>
    </row>
    <row r="319" spans="1:2" ht="15" x14ac:dyDescent="0.35">
      <c r="A319" s="403" t="s">
        <v>1897</v>
      </c>
      <c r="B319" s="408" t="s">
        <v>2361</v>
      </c>
    </row>
    <row r="320" spans="1:2" ht="15" x14ac:dyDescent="0.35">
      <c r="A320" s="403" t="s">
        <v>1898</v>
      </c>
      <c r="B320" s="408" t="s">
        <v>2362</v>
      </c>
    </row>
    <row r="321" spans="1:2" ht="15" x14ac:dyDescent="0.35">
      <c r="A321" s="1094" t="s">
        <v>2364</v>
      </c>
      <c r="B321" s="1095"/>
    </row>
    <row r="322" spans="1:2" ht="15" x14ac:dyDescent="0.35">
      <c r="A322" s="403" t="s">
        <v>1899</v>
      </c>
      <c r="B322" s="410" t="s">
        <v>2365</v>
      </c>
    </row>
    <row r="323" spans="1:2" ht="15" x14ac:dyDescent="0.35">
      <c r="A323" s="403" t="s">
        <v>1900</v>
      </c>
      <c r="B323" s="409" t="s">
        <v>2366</v>
      </c>
    </row>
    <row r="324" spans="1:2" ht="15" x14ac:dyDescent="0.35">
      <c r="A324" s="1094" t="s">
        <v>2367</v>
      </c>
      <c r="B324" s="1095"/>
    </row>
    <row r="325" spans="1:2" ht="30" x14ac:dyDescent="0.35">
      <c r="A325" s="403" t="s">
        <v>2368</v>
      </c>
      <c r="B325" s="409" t="s">
        <v>2369</v>
      </c>
    </row>
    <row r="326" spans="1:2" ht="30" x14ac:dyDescent="0.35">
      <c r="A326" s="403" t="s">
        <v>2370</v>
      </c>
      <c r="B326" s="409" t="s">
        <v>2371</v>
      </c>
    </row>
    <row r="327" spans="1:2" ht="15" x14ac:dyDescent="0.35">
      <c r="A327" s="403" t="s">
        <v>85</v>
      </c>
      <c r="B327" s="409" t="s">
        <v>2372</v>
      </c>
    </row>
    <row r="328" spans="1:2" ht="15" x14ac:dyDescent="0.35">
      <c r="A328" s="403" t="s">
        <v>86</v>
      </c>
      <c r="B328" s="409" t="s">
        <v>2373</v>
      </c>
    </row>
    <row r="329" spans="1:2" ht="15" x14ac:dyDescent="0.35">
      <c r="A329" s="403" t="s">
        <v>1246</v>
      </c>
      <c r="B329" s="409" t="s">
        <v>2374</v>
      </c>
    </row>
    <row r="330" spans="1:2" ht="15" x14ac:dyDescent="0.35">
      <c r="A330" s="1094" t="s">
        <v>2375</v>
      </c>
      <c r="B330" s="1095"/>
    </row>
    <row r="331" spans="1:2" ht="30" x14ac:dyDescent="0.35">
      <c r="A331" s="401" t="s">
        <v>1903</v>
      </c>
      <c r="B331" s="408" t="s">
        <v>2376</v>
      </c>
    </row>
    <row r="332" spans="1:2" ht="15" x14ac:dyDescent="0.35">
      <c r="A332" s="401" t="s">
        <v>1904</v>
      </c>
      <c r="B332" s="408" t="s">
        <v>2377</v>
      </c>
    </row>
    <row r="333" spans="1:2" ht="30" x14ac:dyDescent="0.35">
      <c r="A333" s="401" t="s">
        <v>2378</v>
      </c>
      <c r="B333" s="408" t="s">
        <v>2379</v>
      </c>
    </row>
    <row r="334" spans="1:2" ht="30" x14ac:dyDescent="0.35">
      <c r="A334" s="401" t="s">
        <v>2380</v>
      </c>
      <c r="B334" s="408" t="s">
        <v>2381</v>
      </c>
    </row>
    <row r="335" spans="1:2" ht="15" x14ac:dyDescent="0.35">
      <c r="A335" s="1094" t="s">
        <v>2382</v>
      </c>
      <c r="B335" s="1095"/>
    </row>
    <row r="336" spans="1:2" x14ac:dyDescent="0.35">
      <c r="A336" s="597" t="s">
        <v>2383</v>
      </c>
      <c r="B336" s="407" t="s">
        <v>2384</v>
      </c>
    </row>
    <row r="337" spans="1:2" ht="29" x14ac:dyDescent="0.35">
      <c r="A337" s="597" t="s">
        <v>2385</v>
      </c>
      <c r="B337" s="404" t="s">
        <v>2386</v>
      </c>
    </row>
    <row r="338" spans="1:2" ht="29" x14ac:dyDescent="0.35">
      <c r="A338" s="597" t="s">
        <v>2387</v>
      </c>
      <c r="B338" s="407" t="s">
        <v>2388</v>
      </c>
    </row>
    <row r="339" spans="1:2" ht="29" x14ac:dyDescent="0.35">
      <c r="A339" s="597" t="s">
        <v>2389</v>
      </c>
      <c r="B339" s="407" t="s">
        <v>2390</v>
      </c>
    </row>
    <row r="340" spans="1:2" ht="29" x14ac:dyDescent="0.35">
      <c r="A340" s="597" t="s">
        <v>2391</v>
      </c>
      <c r="B340" s="407" t="s">
        <v>2392</v>
      </c>
    </row>
    <row r="341" spans="1:2" ht="29" x14ac:dyDescent="0.35">
      <c r="A341" s="597" t="s">
        <v>2393</v>
      </c>
      <c r="B341" s="407" t="s">
        <v>2394</v>
      </c>
    </row>
    <row r="342" spans="1:2" ht="29" x14ac:dyDescent="0.35">
      <c r="A342" s="597" t="s">
        <v>2395</v>
      </c>
      <c r="B342" s="407" t="s">
        <v>2396</v>
      </c>
    </row>
    <row r="343" spans="1:2" ht="29" x14ac:dyDescent="0.35">
      <c r="A343" s="597" t="s">
        <v>2397</v>
      </c>
      <c r="B343" s="407" t="s">
        <v>2398</v>
      </c>
    </row>
    <row r="344" spans="1:2" ht="29" x14ac:dyDescent="0.35">
      <c r="A344" s="597" t="s">
        <v>2399</v>
      </c>
      <c r="B344" s="407" t="s">
        <v>2400</v>
      </c>
    </row>
    <row r="345" spans="1:2" ht="29" x14ac:dyDescent="0.35">
      <c r="A345" s="597" t="s">
        <v>2401</v>
      </c>
      <c r="B345" s="402" t="s">
        <v>2402</v>
      </c>
    </row>
    <row r="346" spans="1:2" ht="29" x14ac:dyDescent="0.35">
      <c r="A346" s="597" t="s">
        <v>2403</v>
      </c>
      <c r="B346" s="407" t="s">
        <v>2404</v>
      </c>
    </row>
    <row r="347" spans="1:2" ht="29" x14ac:dyDescent="0.35">
      <c r="A347" s="597" t="s">
        <v>2405</v>
      </c>
      <c r="B347" s="407" t="s">
        <v>2406</v>
      </c>
    </row>
    <row r="348" spans="1:2" ht="29" x14ac:dyDescent="0.35">
      <c r="A348" s="597" t="s">
        <v>2407</v>
      </c>
      <c r="B348" s="407" t="s">
        <v>2408</v>
      </c>
    </row>
    <row r="349" spans="1:2" ht="29" x14ac:dyDescent="0.35">
      <c r="A349" s="597" t="s">
        <v>2409</v>
      </c>
      <c r="B349" s="407" t="s">
        <v>2410</v>
      </c>
    </row>
    <row r="350" spans="1:2" ht="29" x14ac:dyDescent="0.35">
      <c r="A350" s="597" t="s">
        <v>2411</v>
      </c>
      <c r="B350" s="407" t="s">
        <v>2412</v>
      </c>
    </row>
    <row r="351" spans="1:2" ht="29" x14ac:dyDescent="0.35">
      <c r="A351" s="597" t="s">
        <v>2413</v>
      </c>
      <c r="B351" s="407" t="s">
        <v>2414</v>
      </c>
    </row>
    <row r="352" spans="1:2" ht="29" x14ac:dyDescent="0.35">
      <c r="A352" s="597" t="s">
        <v>2415</v>
      </c>
      <c r="B352" s="407" t="s">
        <v>2416</v>
      </c>
    </row>
    <row r="353" spans="1:2" ht="29" x14ac:dyDescent="0.35">
      <c r="A353" s="597" t="s">
        <v>2417</v>
      </c>
      <c r="B353" s="407" t="s">
        <v>2418</v>
      </c>
    </row>
    <row r="354" spans="1:2" ht="29" x14ac:dyDescent="0.35">
      <c r="A354" s="597" t="s">
        <v>2419</v>
      </c>
      <c r="B354" s="402" t="s">
        <v>2420</v>
      </c>
    </row>
    <row r="355" spans="1:2" ht="15" customHeight="1" x14ac:dyDescent="0.35">
      <c r="A355" s="1094" t="s">
        <v>2421</v>
      </c>
      <c r="B355" s="1095"/>
    </row>
    <row r="356" spans="1:2" ht="45" x14ac:dyDescent="0.35">
      <c r="A356" s="403" t="s">
        <v>2422</v>
      </c>
      <c r="B356" s="408" t="s">
        <v>2423</v>
      </c>
    </row>
    <row r="357" spans="1:2" ht="45" x14ac:dyDescent="0.35">
      <c r="A357" s="401" t="s">
        <v>2424</v>
      </c>
      <c r="B357" s="408" t="s">
        <v>2425</v>
      </c>
    </row>
    <row r="358" spans="1:2" ht="15" x14ac:dyDescent="0.35">
      <c r="A358" s="403" t="s">
        <v>2426</v>
      </c>
      <c r="B358" s="408" t="s">
        <v>2125</v>
      </c>
    </row>
    <row r="359" spans="1:2" ht="15" x14ac:dyDescent="0.35">
      <c r="A359" s="1094" t="s">
        <v>2427</v>
      </c>
      <c r="B359" s="1095"/>
    </row>
    <row r="360" spans="1:2" ht="29" x14ac:dyDescent="0.35">
      <c r="A360" s="597" t="s">
        <v>2428</v>
      </c>
      <c r="B360" s="402" t="s">
        <v>2429</v>
      </c>
    </row>
    <row r="361" spans="1:2" ht="43.5" x14ac:dyDescent="0.35">
      <c r="A361" s="607" t="s">
        <v>2430</v>
      </c>
      <c r="B361" s="608" t="s">
        <v>2431</v>
      </c>
    </row>
    <row r="362" spans="1:2" ht="15" x14ac:dyDescent="0.35">
      <c r="A362" s="579"/>
      <c r="B362" s="580"/>
    </row>
    <row r="363" spans="1:2" ht="29" x14ac:dyDescent="0.35">
      <c r="A363" s="592" t="s">
        <v>2432</v>
      </c>
      <c r="B363" s="593" t="s">
        <v>2433</v>
      </c>
    </row>
  </sheetData>
  <sheetProtection sheet="1" objects="1" scenarios="1" formatCells="0" formatColumns="0" formatRows="0"/>
  <mergeCells count="1">
    <mergeCell ref="A1:B1"/>
  </mergeCells>
  <hyperlinks>
    <hyperlink ref="B363" r:id="rId1" xr:uid="{4821B1C2-86FA-42D7-AAEC-90E153DD01DB}"/>
  </hyperlinks>
  <pageMargins left="0.85" right="0.85" top="0.85" bottom="0.5" header="0.3" footer="0.3"/>
  <pageSetup scale="58" fitToHeight="0" orientation="portrait" r:id="rId2"/>
  <headerFooter>
    <oddHeader>&amp;L&amp;G&amp;ROMB Control Number: 2060-0754
Expiration Date: 9/30/2028</oddHeader>
    <oddFooter>&amp;LEPA Form Number: 5900-683&amp;R&amp;A
&amp;P of &amp;N</oddFooter>
  </headerFooter>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39B7B-8AAE-4BB3-8973-03E0754247BF}">
  <sheetPr codeName="Sheet13"/>
  <dimension ref="A1:AE251"/>
  <sheetViews>
    <sheetView topLeftCell="L1" workbookViewId="0">
      <selection activeCell="AC2" sqref="AC2"/>
    </sheetView>
  </sheetViews>
  <sheetFormatPr defaultRowHeight="15" customHeight="1" x14ac:dyDescent="0.35"/>
  <cols>
    <col min="1" max="1" width="16.81640625" style="2" bestFit="1" customWidth="1"/>
    <col min="2" max="2" width="13.54296875" style="2" bestFit="1" customWidth="1"/>
    <col min="3" max="3" width="15.26953125" style="8" customWidth="1"/>
    <col min="4" max="5" width="14.7265625" style="2" customWidth="1"/>
    <col min="6" max="6" width="29.1796875" style="2" bestFit="1" customWidth="1"/>
    <col min="7" max="7" width="29.1796875" style="2" customWidth="1"/>
    <col min="8" max="8" width="27.26953125" style="2" customWidth="1"/>
    <col min="9" max="9" width="19" style="2" customWidth="1"/>
    <col min="10" max="10" width="12.7265625" style="2" customWidth="1"/>
    <col min="11" max="11" width="34.1796875" style="2" customWidth="1"/>
    <col min="12" max="12" width="51.26953125" style="2" customWidth="1"/>
    <col min="13" max="13" width="57" style="2" customWidth="1"/>
    <col min="14" max="14" width="35.1796875" customWidth="1"/>
    <col min="15" max="15" width="60.26953125" customWidth="1"/>
    <col min="16" max="16" width="30.453125" bestFit="1" customWidth="1"/>
    <col min="17" max="17" width="22.26953125" customWidth="1"/>
    <col min="18" max="18" width="18" customWidth="1"/>
    <col min="19" max="19" width="44.1796875" customWidth="1"/>
    <col min="20" max="20" width="49.54296875" customWidth="1"/>
    <col min="21" max="23" width="45.54296875" customWidth="1"/>
    <col min="24" max="24" width="52" style="589" customWidth="1"/>
    <col min="25" max="25" width="22" style="589" customWidth="1"/>
    <col min="26" max="26" width="39.7265625" style="589" bestFit="1" customWidth="1"/>
    <col min="27" max="27" width="17.453125" bestFit="1" customWidth="1"/>
    <col min="28" max="28" width="20.453125" bestFit="1" customWidth="1"/>
    <col min="29" max="29" width="14.7265625" bestFit="1" customWidth="1"/>
    <col min="30" max="30" width="34" customWidth="1"/>
    <col min="31" max="31" width="43.7265625" customWidth="1"/>
  </cols>
  <sheetData>
    <row r="1" spans="1:31" ht="15" customHeight="1" x14ac:dyDescent="0.35">
      <c r="A1" s="5" t="s">
        <v>2434</v>
      </c>
      <c r="B1" s="6" t="s">
        <v>2435</v>
      </c>
      <c r="C1" s="5" t="s">
        <v>2436</v>
      </c>
      <c r="D1" s="5" t="s">
        <v>2437</v>
      </c>
      <c r="E1" s="5"/>
      <c r="F1" s="5" t="s">
        <v>2438</v>
      </c>
      <c r="G1" s="5" t="s">
        <v>2439</v>
      </c>
      <c r="H1" s="5" t="s">
        <v>324</v>
      </c>
      <c r="I1" s="7" t="s">
        <v>83</v>
      </c>
      <c r="J1" s="7" t="s">
        <v>2440</v>
      </c>
      <c r="K1" s="5" t="s">
        <v>2441</v>
      </c>
      <c r="L1" s="4" t="s">
        <v>2442</v>
      </c>
      <c r="M1" s="4" t="s">
        <v>2443</v>
      </c>
      <c r="N1" s="4" t="s">
        <v>2444</v>
      </c>
      <c r="O1" s="4" t="s">
        <v>143</v>
      </c>
      <c r="P1" s="12" t="s">
        <v>2445</v>
      </c>
      <c r="Q1" s="13" t="s">
        <v>2446</v>
      </c>
      <c r="R1" s="13" t="s">
        <v>2447</v>
      </c>
      <c r="S1" s="13" t="s">
        <v>2276</v>
      </c>
      <c r="T1" s="98" t="s">
        <v>2448</v>
      </c>
      <c r="U1" s="98" t="s">
        <v>2449</v>
      </c>
      <c r="V1" s="98" t="s">
        <v>2450</v>
      </c>
      <c r="W1" s="4" t="s">
        <v>2451</v>
      </c>
      <c r="X1" s="1096" t="s">
        <v>2452</v>
      </c>
      <c r="Y1" s="1097" t="s">
        <v>2453</v>
      </c>
      <c r="Z1" s="1097" t="s">
        <v>2453</v>
      </c>
      <c r="AA1" s="1097" t="s">
        <v>2454</v>
      </c>
      <c r="AB1" s="1097" t="s">
        <v>2455</v>
      </c>
      <c r="AC1" s="1097" t="s">
        <v>2456</v>
      </c>
      <c r="AD1" s="1097" t="s">
        <v>2457</v>
      </c>
      <c r="AE1" s="1172" t="s">
        <v>2458</v>
      </c>
    </row>
    <row r="2" spans="1:31" ht="15" customHeight="1" x14ac:dyDescent="0.35">
      <c r="A2" s="2" t="s">
        <v>109</v>
      </c>
      <c r="B2" s="2" t="s">
        <v>2459</v>
      </c>
      <c r="C2" s="8" t="s">
        <v>2460</v>
      </c>
      <c r="D2" s="2" t="s">
        <v>2461</v>
      </c>
      <c r="F2" s="2" t="s">
        <v>2462</v>
      </c>
      <c r="G2" s="2" t="s">
        <v>2463</v>
      </c>
      <c r="H2" s="9" t="s">
        <v>109</v>
      </c>
      <c r="I2" s="10" t="s">
        <v>2464</v>
      </c>
      <c r="J2" s="10" t="s">
        <v>2465</v>
      </c>
      <c r="K2" s="11" t="s">
        <v>2466</v>
      </c>
      <c r="L2" s="2" t="s">
        <v>2467</v>
      </c>
      <c r="M2" s="2" t="s">
        <v>2468</v>
      </c>
      <c r="N2" s="2" t="s">
        <v>2469</v>
      </c>
      <c r="O2" s="2" t="s">
        <v>159</v>
      </c>
      <c r="P2" s="47" t="s">
        <v>2470</v>
      </c>
      <c r="Q2" t="s">
        <v>2471</v>
      </c>
      <c r="R2" t="s">
        <v>2472</v>
      </c>
      <c r="S2" t="s">
        <v>2473</v>
      </c>
      <c r="T2" s="104" t="s">
        <v>2474</v>
      </c>
      <c r="U2" s="104" t="s">
        <v>2475</v>
      </c>
      <c r="V2" s="104" t="s">
        <v>2476</v>
      </c>
      <c r="W2" s="2" t="s">
        <v>2477</v>
      </c>
      <c r="X2" s="589" t="s">
        <v>2478</v>
      </c>
      <c r="Y2" s="1098" t="s">
        <v>910</v>
      </c>
      <c r="Z2" s="591" t="s">
        <v>2479</v>
      </c>
      <c r="AA2" s="591" t="s">
        <v>2480</v>
      </c>
      <c r="AB2" s="591" t="s">
        <v>2481</v>
      </c>
      <c r="AC2" s="1171">
        <v>47026</v>
      </c>
      <c r="AD2" s="591" t="s">
        <v>2482</v>
      </c>
      <c r="AE2" s="46" t="s">
        <v>2483</v>
      </c>
    </row>
    <row r="3" spans="1:31" ht="15" customHeight="1" x14ac:dyDescent="0.35">
      <c r="A3" s="2" t="s">
        <v>2484</v>
      </c>
      <c r="B3" s="2" t="s">
        <v>2485</v>
      </c>
      <c r="C3" s="8" t="s">
        <v>2486</v>
      </c>
      <c r="D3" s="2" t="s">
        <v>2487</v>
      </c>
      <c r="F3" s="2" t="s">
        <v>2488</v>
      </c>
      <c r="G3" s="2" t="s">
        <v>2489</v>
      </c>
      <c r="H3" s="2" t="s">
        <v>2490</v>
      </c>
      <c r="I3" s="10" t="s">
        <v>2491</v>
      </c>
      <c r="J3" s="10" t="s">
        <v>2492</v>
      </c>
      <c r="K3" s="11" t="s">
        <v>2493</v>
      </c>
      <c r="L3" s="2" t="s">
        <v>2494</v>
      </c>
      <c r="M3" s="2" t="s">
        <v>2495</v>
      </c>
      <c r="N3" s="2" t="s">
        <v>2496</v>
      </c>
      <c r="O3" s="2" t="s">
        <v>2497</v>
      </c>
      <c r="P3" t="s">
        <v>2498</v>
      </c>
      <c r="Q3" t="s">
        <v>2499</v>
      </c>
      <c r="R3" t="s">
        <v>2500</v>
      </c>
      <c r="S3" t="s">
        <v>2501</v>
      </c>
      <c r="T3" s="105" t="s">
        <v>2502</v>
      </c>
      <c r="U3" s="105" t="s">
        <v>2503</v>
      </c>
      <c r="V3" t="s">
        <v>2504</v>
      </c>
      <c r="W3" s="2" t="s">
        <v>2504</v>
      </c>
      <c r="X3" s="589" t="s">
        <v>2505</v>
      </c>
      <c r="Y3" s="1098" t="s">
        <v>911</v>
      </c>
      <c r="Z3" s="591" t="s">
        <v>2506</v>
      </c>
    </row>
    <row r="4" spans="1:31" ht="15" customHeight="1" x14ac:dyDescent="0.35">
      <c r="A4" s="2" t="s">
        <v>2507</v>
      </c>
      <c r="D4" s="2" t="s">
        <v>2508</v>
      </c>
      <c r="F4" s="2" t="s">
        <v>2509</v>
      </c>
      <c r="G4" s="2" t="s">
        <v>2510</v>
      </c>
      <c r="H4" s="2" t="s">
        <v>2511</v>
      </c>
      <c r="I4" s="10" t="s">
        <v>2512</v>
      </c>
      <c r="J4" s="10" t="s">
        <v>2513</v>
      </c>
      <c r="K4" s="11" t="s">
        <v>2514</v>
      </c>
      <c r="M4" s="2" t="s">
        <v>2515</v>
      </c>
      <c r="N4" s="2" t="s">
        <v>2516</v>
      </c>
      <c r="O4" s="2" t="s">
        <v>2517</v>
      </c>
      <c r="P4" t="s">
        <v>2518</v>
      </c>
      <c r="Q4" t="s">
        <v>2519</v>
      </c>
      <c r="R4" t="s">
        <v>193</v>
      </c>
      <c r="S4" t="s">
        <v>2520</v>
      </c>
      <c r="U4" t="s">
        <v>2521</v>
      </c>
      <c r="V4" s="105" t="s">
        <v>2502</v>
      </c>
      <c r="W4" s="2" t="s">
        <v>2495</v>
      </c>
      <c r="X4" s="589" t="s">
        <v>83</v>
      </c>
      <c r="Y4" s="1098" t="s">
        <v>912</v>
      </c>
      <c r="Z4" s="1099" t="s">
        <v>2522</v>
      </c>
    </row>
    <row r="5" spans="1:31" ht="15" customHeight="1" x14ac:dyDescent="0.35">
      <c r="A5" s="2" t="s">
        <v>2523</v>
      </c>
      <c r="D5" s="2" t="s">
        <v>2524</v>
      </c>
      <c r="F5" s="2" t="s">
        <v>2525</v>
      </c>
      <c r="G5" s="2" t="s">
        <v>2526</v>
      </c>
      <c r="H5" s="2" t="s">
        <v>2523</v>
      </c>
      <c r="I5" s="10" t="s">
        <v>2527</v>
      </c>
      <c r="J5" s="10" t="s">
        <v>2528</v>
      </c>
      <c r="K5" s="11" t="s">
        <v>2529</v>
      </c>
      <c r="M5" s="2" t="s">
        <v>2530</v>
      </c>
      <c r="N5" s="2" t="s">
        <v>2531</v>
      </c>
      <c r="O5" s="2" t="s">
        <v>2532</v>
      </c>
      <c r="P5" s="445" t="s">
        <v>2533</v>
      </c>
      <c r="Q5" t="s">
        <v>2534</v>
      </c>
      <c r="R5" t="s">
        <v>2535</v>
      </c>
      <c r="W5" s="2" t="s">
        <v>2515</v>
      </c>
      <c r="X5" s="589" t="s">
        <v>2536</v>
      </c>
      <c r="Y5" s="1098" t="s">
        <v>913</v>
      </c>
      <c r="Z5" s="1099" t="s">
        <v>2537</v>
      </c>
    </row>
    <row r="6" spans="1:31" ht="15" customHeight="1" x14ac:dyDescent="0.35">
      <c r="D6" s="2" t="s">
        <v>2538</v>
      </c>
      <c r="F6" s="2" t="s">
        <v>2539</v>
      </c>
      <c r="G6" s="2" t="s">
        <v>2540</v>
      </c>
      <c r="I6" s="10" t="s">
        <v>2541</v>
      </c>
      <c r="J6" s="10" t="s">
        <v>2542</v>
      </c>
      <c r="K6" s="11"/>
      <c r="M6" s="2" t="s">
        <v>2543</v>
      </c>
      <c r="O6" s="2" t="s">
        <v>2544</v>
      </c>
      <c r="P6" s="445" t="s">
        <v>2545</v>
      </c>
      <c r="Q6" t="s">
        <v>194</v>
      </c>
      <c r="R6" t="s">
        <v>2546</v>
      </c>
      <c r="W6" s="2" t="s">
        <v>2530</v>
      </c>
      <c r="X6" s="589" t="s">
        <v>194</v>
      </c>
      <c r="Y6" s="1098" t="s">
        <v>914</v>
      </c>
      <c r="Z6" s="591" t="s">
        <v>2547</v>
      </c>
    </row>
    <row r="7" spans="1:31" ht="15" customHeight="1" x14ac:dyDescent="0.35">
      <c r="A7" s="2" t="s">
        <v>2475</v>
      </c>
      <c r="D7" s="2" t="s">
        <v>2548</v>
      </c>
      <c r="F7" s="2" t="s">
        <v>2549</v>
      </c>
      <c r="G7" s="2" t="s">
        <v>2550</v>
      </c>
      <c r="H7" s="2" t="s">
        <v>325</v>
      </c>
      <c r="I7" s="10" t="s">
        <v>2551</v>
      </c>
      <c r="J7" s="10" t="s">
        <v>2552</v>
      </c>
      <c r="M7" s="2" t="s">
        <v>2553</v>
      </c>
      <c r="O7" s="2" t="s">
        <v>2554</v>
      </c>
      <c r="P7" s="445" t="s">
        <v>2555</v>
      </c>
      <c r="Q7" t="s">
        <v>2533</v>
      </c>
      <c r="R7" t="s">
        <v>2556</v>
      </c>
      <c r="W7" s="2" t="s">
        <v>2543</v>
      </c>
      <c r="X7" s="589" t="s">
        <v>2557</v>
      </c>
      <c r="Y7" s="1098" t="s">
        <v>915</v>
      </c>
      <c r="Z7" s="591" t="s">
        <v>2558</v>
      </c>
    </row>
    <row r="8" spans="1:31" ht="15" customHeight="1" x14ac:dyDescent="0.35">
      <c r="A8" s="2" t="s">
        <v>2501</v>
      </c>
      <c r="D8" s="2" t="s">
        <v>2559</v>
      </c>
      <c r="F8" s="2" t="s">
        <v>2560</v>
      </c>
      <c r="G8" s="2" t="s">
        <v>2561</v>
      </c>
      <c r="H8" s="2" t="s">
        <v>109</v>
      </c>
      <c r="I8" s="10" t="s">
        <v>2562</v>
      </c>
      <c r="J8" s="10" t="s">
        <v>2563</v>
      </c>
      <c r="O8" s="2" t="s">
        <v>2564</v>
      </c>
      <c r="P8" t="s">
        <v>2565</v>
      </c>
      <c r="Q8" t="s">
        <v>2545</v>
      </c>
      <c r="R8" t="s">
        <v>2566</v>
      </c>
      <c r="W8" s="2" t="s">
        <v>2553</v>
      </c>
      <c r="Y8" s="1098" t="s">
        <v>916</v>
      </c>
      <c r="Z8" s="591" t="s">
        <v>2567</v>
      </c>
    </row>
    <row r="9" spans="1:31" ht="15" customHeight="1" x14ac:dyDescent="0.35">
      <c r="A9" s="2" t="s">
        <v>109</v>
      </c>
      <c r="D9" s="2" t="s">
        <v>194</v>
      </c>
      <c r="F9" s="2" t="s">
        <v>2568</v>
      </c>
      <c r="G9" s="2" t="s">
        <v>2569</v>
      </c>
      <c r="H9" s="2" t="s">
        <v>2570</v>
      </c>
      <c r="I9" s="10" t="s">
        <v>2571</v>
      </c>
      <c r="J9" s="10" t="s">
        <v>2572</v>
      </c>
      <c r="O9" s="2" t="s">
        <v>2573</v>
      </c>
      <c r="P9" s="445" t="s">
        <v>2574</v>
      </c>
      <c r="Q9" t="s">
        <v>2565</v>
      </c>
      <c r="R9" t="s">
        <v>2575</v>
      </c>
      <c r="X9" s="1100"/>
      <c r="Y9" s="1098" t="s">
        <v>917</v>
      </c>
      <c r="Z9" s="591" t="s">
        <v>2576</v>
      </c>
    </row>
    <row r="10" spans="1:31" ht="15" customHeight="1" x14ac:dyDescent="0.35">
      <c r="A10" s="2" t="s">
        <v>158</v>
      </c>
      <c r="F10" s="2" t="s">
        <v>2577</v>
      </c>
      <c r="H10" s="2" t="s">
        <v>2578</v>
      </c>
      <c r="I10" s="10" t="s">
        <v>2579</v>
      </c>
      <c r="J10" s="10" t="s">
        <v>2580</v>
      </c>
      <c r="O10" s="2" t="s">
        <v>2581</v>
      </c>
      <c r="P10" s="445" t="s">
        <v>2582</v>
      </c>
      <c r="Q10" t="s">
        <v>2583</v>
      </c>
      <c r="R10" t="s">
        <v>2584</v>
      </c>
      <c r="Y10" s="1098" t="s">
        <v>918</v>
      </c>
      <c r="Z10" s="591" t="s">
        <v>2585</v>
      </c>
    </row>
    <row r="11" spans="1:31" ht="15" customHeight="1" x14ac:dyDescent="0.35">
      <c r="A11" s="2" t="s">
        <v>2586</v>
      </c>
      <c r="F11" s="2" t="s">
        <v>2587</v>
      </c>
      <c r="H11" s="2" t="s">
        <v>2588</v>
      </c>
      <c r="I11" s="10" t="s">
        <v>2589</v>
      </c>
      <c r="J11" s="10" t="s">
        <v>2590</v>
      </c>
      <c r="O11" s="2" t="s">
        <v>2591</v>
      </c>
      <c r="P11" s="445" t="s">
        <v>2592</v>
      </c>
      <c r="Q11" t="s">
        <v>2593</v>
      </c>
      <c r="R11" t="s">
        <v>2594</v>
      </c>
      <c r="Y11" s="1098" t="s">
        <v>919</v>
      </c>
      <c r="Z11" s="591" t="s">
        <v>194</v>
      </c>
    </row>
    <row r="12" spans="1:31" ht="15" customHeight="1" x14ac:dyDescent="0.35">
      <c r="A12" s="2" t="s">
        <v>2595</v>
      </c>
      <c r="F12" s="2" t="s">
        <v>2596</v>
      </c>
      <c r="H12" s="2" t="s">
        <v>2597</v>
      </c>
      <c r="I12" s="10" t="s">
        <v>2598</v>
      </c>
      <c r="J12" s="10" t="s">
        <v>2599</v>
      </c>
      <c r="O12" s="2" t="s">
        <v>2600</v>
      </c>
      <c r="P12" s="445" t="s">
        <v>2583</v>
      </c>
      <c r="R12" t="s">
        <v>2601</v>
      </c>
      <c r="Y12" s="1098" t="s">
        <v>920</v>
      </c>
    </row>
    <row r="13" spans="1:31" ht="15" customHeight="1" x14ac:dyDescent="0.35">
      <c r="A13" s="2" t="s">
        <v>2602</v>
      </c>
      <c r="F13" s="2" t="s">
        <v>2603</v>
      </c>
      <c r="H13" s="2" t="s">
        <v>2604</v>
      </c>
      <c r="I13" s="10" t="s">
        <v>2605</v>
      </c>
      <c r="J13" s="10" t="s">
        <v>2606</v>
      </c>
      <c r="O13" s="2" t="s">
        <v>2607</v>
      </c>
      <c r="P13" s="445" t="s">
        <v>2608</v>
      </c>
      <c r="Y13" s="1098" t="s">
        <v>921</v>
      </c>
    </row>
    <row r="14" spans="1:31" ht="15" customHeight="1" x14ac:dyDescent="0.35">
      <c r="A14" s="2" t="s">
        <v>2609</v>
      </c>
      <c r="F14" s="2" t="s">
        <v>2610</v>
      </c>
      <c r="H14" s="2" t="s">
        <v>2611</v>
      </c>
      <c r="I14" s="10" t="s">
        <v>2612</v>
      </c>
      <c r="J14" s="10" t="s">
        <v>2613</v>
      </c>
      <c r="O14" s="2" t="s">
        <v>2614</v>
      </c>
      <c r="P14" s="445" t="s">
        <v>2615</v>
      </c>
      <c r="R14" s="477"/>
      <c r="Y14" s="1098" t="s">
        <v>922</v>
      </c>
    </row>
    <row r="15" spans="1:31" ht="15" customHeight="1" x14ac:dyDescent="0.35">
      <c r="A15" s="2" t="s">
        <v>2616</v>
      </c>
      <c r="F15" s="2" t="s">
        <v>2617</v>
      </c>
      <c r="H15" s="2" t="s">
        <v>2618</v>
      </c>
      <c r="I15" s="10" t="s">
        <v>2619</v>
      </c>
      <c r="J15" s="10" t="s">
        <v>2620</v>
      </c>
      <c r="Y15" s="1098" t="s">
        <v>923</v>
      </c>
    </row>
    <row r="16" spans="1:31" ht="15" customHeight="1" x14ac:dyDescent="0.35">
      <c r="A16" s="2" t="s">
        <v>109</v>
      </c>
      <c r="H16" s="2" t="s">
        <v>2621</v>
      </c>
      <c r="I16" s="10" t="s">
        <v>2622</v>
      </c>
      <c r="J16" s="10" t="s">
        <v>2623</v>
      </c>
      <c r="Y16" s="1098" t="s">
        <v>924</v>
      </c>
    </row>
    <row r="17" spans="1:25" ht="15" customHeight="1" x14ac:dyDescent="0.35">
      <c r="A17" s="2" t="s">
        <v>2624</v>
      </c>
      <c r="H17" s="2" t="s">
        <v>2625</v>
      </c>
      <c r="I17" s="10" t="s">
        <v>2626</v>
      </c>
      <c r="J17" s="10" t="s">
        <v>2627</v>
      </c>
      <c r="Y17" s="1098" t="s">
        <v>925</v>
      </c>
    </row>
    <row r="18" spans="1:25" ht="15" customHeight="1" x14ac:dyDescent="0.35">
      <c r="A18" s="2" t="s">
        <v>2628</v>
      </c>
      <c r="H18" s="2" t="s">
        <v>2629</v>
      </c>
      <c r="I18" s="10" t="s">
        <v>2630</v>
      </c>
      <c r="J18" s="10" t="s">
        <v>2631</v>
      </c>
      <c r="P18" s="476" t="s">
        <v>2632</v>
      </c>
      <c r="Y18" s="1098" t="s">
        <v>926</v>
      </c>
    </row>
    <row r="19" spans="1:25" ht="15" customHeight="1" x14ac:dyDescent="0.35">
      <c r="A19" s="2" t="s">
        <v>2633</v>
      </c>
      <c r="H19" s="2" t="s">
        <v>2634</v>
      </c>
      <c r="I19" s="10" t="s">
        <v>2635</v>
      </c>
      <c r="J19" s="10" t="s">
        <v>2636</v>
      </c>
      <c r="P19" s="189" t="s">
        <v>2637</v>
      </c>
      <c r="Y19" s="1098" t="s">
        <v>927</v>
      </c>
    </row>
    <row r="20" spans="1:25" ht="15" customHeight="1" x14ac:dyDescent="0.35">
      <c r="A20" s="2" t="s">
        <v>2638</v>
      </c>
      <c r="H20" s="2" t="s">
        <v>2639</v>
      </c>
      <c r="I20" s="10" t="s">
        <v>2640</v>
      </c>
      <c r="J20" s="10" t="s">
        <v>2641</v>
      </c>
      <c r="P20" s="189" t="s">
        <v>2642</v>
      </c>
      <c r="Y20" s="1098" t="s">
        <v>928</v>
      </c>
    </row>
    <row r="21" spans="1:25" ht="15" customHeight="1" x14ac:dyDescent="0.35">
      <c r="A21" s="2" t="s">
        <v>2643</v>
      </c>
      <c r="H21" s="2" t="s">
        <v>2644</v>
      </c>
      <c r="I21" s="10" t="s">
        <v>2645</v>
      </c>
      <c r="J21" s="10" t="s">
        <v>2646</v>
      </c>
      <c r="P21" s="189" t="s">
        <v>2533</v>
      </c>
      <c r="Y21" s="1098" t="s">
        <v>929</v>
      </c>
    </row>
    <row r="22" spans="1:25" ht="15" customHeight="1" x14ac:dyDescent="0.35">
      <c r="A22" s="2" t="s">
        <v>2647</v>
      </c>
      <c r="I22" s="10" t="s">
        <v>2648</v>
      </c>
      <c r="J22" s="10" t="s">
        <v>2649</v>
      </c>
      <c r="P22" s="189" t="s">
        <v>2545</v>
      </c>
      <c r="Y22" s="1098" t="s">
        <v>930</v>
      </c>
    </row>
    <row r="23" spans="1:25" ht="15" customHeight="1" x14ac:dyDescent="0.35">
      <c r="A23" s="2" t="s">
        <v>2650</v>
      </c>
      <c r="I23" s="10" t="s">
        <v>2651</v>
      </c>
      <c r="J23" s="10" t="s">
        <v>2652</v>
      </c>
      <c r="P23" s="189" t="s">
        <v>2653</v>
      </c>
      <c r="Y23" s="1098" t="s">
        <v>931</v>
      </c>
    </row>
    <row r="24" spans="1:25" ht="15" customHeight="1" x14ac:dyDescent="0.35">
      <c r="A24" s="2" t="s">
        <v>2654</v>
      </c>
      <c r="I24" s="10" t="s">
        <v>2655</v>
      </c>
      <c r="J24" s="10" t="s">
        <v>2656</v>
      </c>
      <c r="P24" s="189" t="s">
        <v>2657</v>
      </c>
      <c r="Y24" s="1098" t="s">
        <v>932</v>
      </c>
    </row>
    <row r="25" spans="1:25" ht="15" customHeight="1" x14ac:dyDescent="0.35">
      <c r="I25" s="10" t="s">
        <v>2658</v>
      </c>
      <c r="J25" s="10" t="s">
        <v>2659</v>
      </c>
      <c r="P25" s="189" t="s">
        <v>2583</v>
      </c>
      <c r="Y25" s="1098" t="s">
        <v>933</v>
      </c>
    </row>
    <row r="26" spans="1:25" ht="15" customHeight="1" x14ac:dyDescent="0.35">
      <c r="I26" s="10" t="s">
        <v>2660</v>
      </c>
      <c r="J26" s="10" t="s">
        <v>2661</v>
      </c>
      <c r="Y26" s="1098" t="s">
        <v>934</v>
      </c>
    </row>
    <row r="27" spans="1:25" ht="15" customHeight="1" x14ac:dyDescent="0.35">
      <c r="I27" s="10" t="s">
        <v>2662</v>
      </c>
      <c r="J27" s="10" t="s">
        <v>2663</v>
      </c>
      <c r="Y27" s="1098" t="s">
        <v>935</v>
      </c>
    </row>
    <row r="28" spans="1:25" ht="15" customHeight="1" x14ac:dyDescent="0.35">
      <c r="I28" s="10" t="s">
        <v>2664</v>
      </c>
      <c r="J28" s="10" t="s">
        <v>2665</v>
      </c>
      <c r="Y28" s="1098" t="s">
        <v>936</v>
      </c>
    </row>
    <row r="29" spans="1:25" ht="15" customHeight="1" x14ac:dyDescent="0.35">
      <c r="I29" s="10" t="s">
        <v>2666</v>
      </c>
      <c r="J29" s="10" t="s">
        <v>2667</v>
      </c>
      <c r="Y29" s="1098" t="s">
        <v>937</v>
      </c>
    </row>
    <row r="30" spans="1:25" ht="15" customHeight="1" x14ac:dyDescent="0.35">
      <c r="I30" s="10" t="s">
        <v>2668</v>
      </c>
      <c r="J30" s="10" t="s">
        <v>2669</v>
      </c>
      <c r="Y30" s="1098" t="s">
        <v>938</v>
      </c>
    </row>
    <row r="31" spans="1:25" ht="15" customHeight="1" x14ac:dyDescent="0.35">
      <c r="I31" s="10" t="s">
        <v>2670</v>
      </c>
      <c r="J31" s="10" t="s">
        <v>2671</v>
      </c>
      <c r="Y31" s="1098" t="s">
        <v>939</v>
      </c>
    </row>
    <row r="32" spans="1:25" ht="15" customHeight="1" x14ac:dyDescent="0.35">
      <c r="I32" s="10" t="s">
        <v>2672</v>
      </c>
      <c r="J32" s="10" t="s">
        <v>2673</v>
      </c>
      <c r="Y32" s="1098" t="s">
        <v>940</v>
      </c>
    </row>
    <row r="33" spans="9:25" ht="15" customHeight="1" x14ac:dyDescent="0.35">
      <c r="I33" s="10" t="s">
        <v>2674</v>
      </c>
      <c r="J33" s="10" t="s">
        <v>2675</v>
      </c>
      <c r="Y33" s="1098" t="s">
        <v>941</v>
      </c>
    </row>
    <row r="34" spans="9:25" ht="15" customHeight="1" x14ac:dyDescent="0.35">
      <c r="I34" s="10" t="s">
        <v>2676</v>
      </c>
      <c r="J34" s="10" t="s">
        <v>2677</v>
      </c>
      <c r="Y34" s="1098" t="s">
        <v>942</v>
      </c>
    </row>
    <row r="35" spans="9:25" x14ac:dyDescent="0.35">
      <c r="I35" s="10" t="s">
        <v>2678</v>
      </c>
      <c r="J35" s="10" t="s">
        <v>2679</v>
      </c>
      <c r="Y35" s="1098" t="s">
        <v>943</v>
      </c>
    </row>
    <row r="36" spans="9:25" x14ac:dyDescent="0.35">
      <c r="I36" s="10" t="s">
        <v>2680</v>
      </c>
      <c r="J36" s="10" t="s">
        <v>2681</v>
      </c>
      <c r="Y36" s="1098" t="s">
        <v>944</v>
      </c>
    </row>
    <row r="37" spans="9:25" x14ac:dyDescent="0.35">
      <c r="I37" s="10" t="s">
        <v>2682</v>
      </c>
      <c r="J37" s="10" t="s">
        <v>2683</v>
      </c>
      <c r="Y37" s="1098" t="s">
        <v>945</v>
      </c>
    </row>
    <row r="38" spans="9:25" x14ac:dyDescent="0.35">
      <c r="I38" s="10" t="s">
        <v>2684</v>
      </c>
      <c r="J38" s="10" t="s">
        <v>2685</v>
      </c>
      <c r="Y38" s="1098" t="s">
        <v>946</v>
      </c>
    </row>
    <row r="39" spans="9:25" x14ac:dyDescent="0.35">
      <c r="I39" s="10" t="s">
        <v>2686</v>
      </c>
      <c r="J39" s="10" t="s">
        <v>2687</v>
      </c>
      <c r="Y39" s="1098" t="s">
        <v>947</v>
      </c>
    </row>
    <row r="40" spans="9:25" x14ac:dyDescent="0.35">
      <c r="I40" s="10" t="s">
        <v>2688</v>
      </c>
      <c r="J40" s="10" t="s">
        <v>2689</v>
      </c>
      <c r="Y40" s="1098" t="s">
        <v>948</v>
      </c>
    </row>
    <row r="41" spans="9:25" x14ac:dyDescent="0.35">
      <c r="I41" s="10" t="s">
        <v>2690</v>
      </c>
      <c r="J41" s="10" t="s">
        <v>2691</v>
      </c>
      <c r="Y41" s="1098" t="s">
        <v>949</v>
      </c>
    </row>
    <row r="42" spans="9:25" x14ac:dyDescent="0.35">
      <c r="I42" s="10" t="s">
        <v>2692</v>
      </c>
      <c r="J42" s="10" t="s">
        <v>2693</v>
      </c>
      <c r="Y42" s="1098" t="s">
        <v>950</v>
      </c>
    </row>
    <row r="43" spans="9:25" x14ac:dyDescent="0.35">
      <c r="I43" s="10" t="s">
        <v>2694</v>
      </c>
      <c r="J43" s="10" t="s">
        <v>2695</v>
      </c>
      <c r="Y43" s="1098" t="s">
        <v>951</v>
      </c>
    </row>
    <row r="44" spans="9:25" x14ac:dyDescent="0.35">
      <c r="I44" s="10" t="s">
        <v>2696</v>
      </c>
      <c r="J44" s="10" t="s">
        <v>2697</v>
      </c>
      <c r="Y44" s="1098" t="s">
        <v>952</v>
      </c>
    </row>
    <row r="45" spans="9:25" x14ac:dyDescent="0.35">
      <c r="I45" s="10" t="s">
        <v>2698</v>
      </c>
      <c r="J45" s="10" t="s">
        <v>2699</v>
      </c>
      <c r="Y45" s="1098" t="s">
        <v>953</v>
      </c>
    </row>
    <row r="46" spans="9:25" x14ac:dyDescent="0.35">
      <c r="I46" s="10" t="s">
        <v>2700</v>
      </c>
      <c r="J46" s="10" t="s">
        <v>2701</v>
      </c>
      <c r="Y46" s="1098" t="s">
        <v>954</v>
      </c>
    </row>
    <row r="47" spans="9:25" x14ac:dyDescent="0.35">
      <c r="I47" s="10" t="s">
        <v>2702</v>
      </c>
      <c r="J47" s="10" t="s">
        <v>2703</v>
      </c>
      <c r="Y47" s="1098" t="s">
        <v>955</v>
      </c>
    </row>
    <row r="48" spans="9:25" x14ac:dyDescent="0.35">
      <c r="I48" s="10" t="s">
        <v>2704</v>
      </c>
      <c r="J48" s="10" t="s">
        <v>2705</v>
      </c>
      <c r="Y48" s="1098" t="s">
        <v>956</v>
      </c>
    </row>
    <row r="49" spans="9:25" x14ac:dyDescent="0.35">
      <c r="I49" s="10" t="s">
        <v>2706</v>
      </c>
      <c r="J49" s="10" t="s">
        <v>2707</v>
      </c>
      <c r="Y49" s="1098" t="s">
        <v>957</v>
      </c>
    </row>
    <row r="50" spans="9:25" x14ac:dyDescent="0.35">
      <c r="I50" s="10" t="s">
        <v>2708</v>
      </c>
      <c r="J50" s="10" t="s">
        <v>2709</v>
      </c>
      <c r="Y50" s="1098" t="s">
        <v>958</v>
      </c>
    </row>
    <row r="51" spans="9:25" x14ac:dyDescent="0.35">
      <c r="I51" s="10" t="s">
        <v>2710</v>
      </c>
      <c r="J51" s="10" t="s">
        <v>2711</v>
      </c>
      <c r="Y51" s="1098" t="s">
        <v>959</v>
      </c>
    </row>
    <row r="52" spans="9:25" x14ac:dyDescent="0.35">
      <c r="I52" s="10" t="s">
        <v>2712</v>
      </c>
      <c r="J52" s="10" t="s">
        <v>2713</v>
      </c>
      <c r="Y52" s="1098" t="s">
        <v>960</v>
      </c>
    </row>
    <row r="53" spans="9:25" x14ac:dyDescent="0.35">
      <c r="I53" s="10" t="s">
        <v>2714</v>
      </c>
      <c r="J53" s="10" t="s">
        <v>2715</v>
      </c>
      <c r="Y53" s="1098" t="s">
        <v>961</v>
      </c>
    </row>
    <row r="54" spans="9:25" x14ac:dyDescent="0.35">
      <c r="I54" s="10" t="s">
        <v>2716</v>
      </c>
      <c r="J54" s="10" t="s">
        <v>2717</v>
      </c>
      <c r="Y54" s="1098" t="s">
        <v>962</v>
      </c>
    </row>
    <row r="55" spans="9:25" x14ac:dyDescent="0.35">
      <c r="I55" s="10" t="s">
        <v>2718</v>
      </c>
      <c r="J55" s="10" t="s">
        <v>2719</v>
      </c>
      <c r="Y55" s="1098" t="s">
        <v>963</v>
      </c>
    </row>
    <row r="56" spans="9:25" x14ac:dyDescent="0.35">
      <c r="I56" s="10" t="s">
        <v>2720</v>
      </c>
      <c r="J56" s="10" t="s">
        <v>2721</v>
      </c>
      <c r="Y56" s="1098" t="s">
        <v>964</v>
      </c>
    </row>
    <row r="57" spans="9:25" x14ac:dyDescent="0.35">
      <c r="I57" s="10" t="s">
        <v>2722</v>
      </c>
      <c r="J57" s="10" t="s">
        <v>2723</v>
      </c>
      <c r="Y57" s="1098" t="s">
        <v>965</v>
      </c>
    </row>
    <row r="58" spans="9:25" ht="15" customHeight="1" x14ac:dyDescent="0.35">
      <c r="Y58" s="1098" t="s">
        <v>966</v>
      </c>
    </row>
    <row r="59" spans="9:25" ht="15" customHeight="1" x14ac:dyDescent="0.35">
      <c r="Y59" s="1098" t="s">
        <v>967</v>
      </c>
    </row>
    <row r="60" spans="9:25" ht="15" customHeight="1" x14ac:dyDescent="0.35">
      <c r="Y60" s="1098" t="s">
        <v>968</v>
      </c>
    </row>
    <row r="61" spans="9:25" ht="15" customHeight="1" x14ac:dyDescent="0.35">
      <c r="Y61" s="1098" t="s">
        <v>969</v>
      </c>
    </row>
    <row r="62" spans="9:25" ht="15" customHeight="1" x14ac:dyDescent="0.35">
      <c r="Y62" s="1098" t="s">
        <v>970</v>
      </c>
    </row>
    <row r="63" spans="9:25" ht="15" customHeight="1" x14ac:dyDescent="0.35">
      <c r="Y63" s="1098" t="s">
        <v>971</v>
      </c>
    </row>
    <row r="64" spans="9:25" ht="15" customHeight="1" x14ac:dyDescent="0.35">
      <c r="Y64" s="1098" t="s">
        <v>972</v>
      </c>
    </row>
    <row r="65" spans="25:25" ht="15" customHeight="1" x14ac:dyDescent="0.35">
      <c r="Y65" s="1098" t="s">
        <v>973</v>
      </c>
    </row>
    <row r="66" spans="25:25" ht="15" customHeight="1" x14ac:dyDescent="0.35">
      <c r="Y66" s="1098" t="s">
        <v>974</v>
      </c>
    </row>
    <row r="67" spans="25:25" ht="15" customHeight="1" x14ac:dyDescent="0.35">
      <c r="Y67" s="1098" t="s">
        <v>975</v>
      </c>
    </row>
    <row r="68" spans="25:25" ht="15" customHeight="1" x14ac:dyDescent="0.35">
      <c r="Y68" s="1098" t="s">
        <v>976</v>
      </c>
    </row>
    <row r="69" spans="25:25" ht="15" customHeight="1" x14ac:dyDescent="0.35">
      <c r="Y69" s="1098" t="s">
        <v>977</v>
      </c>
    </row>
    <row r="70" spans="25:25" ht="15" customHeight="1" x14ac:dyDescent="0.35">
      <c r="Y70" s="1098" t="s">
        <v>978</v>
      </c>
    </row>
    <row r="71" spans="25:25" ht="15" customHeight="1" x14ac:dyDescent="0.35">
      <c r="Y71" s="1098" t="s">
        <v>979</v>
      </c>
    </row>
    <row r="72" spans="25:25" ht="15" customHeight="1" x14ac:dyDescent="0.35">
      <c r="Y72" s="1098" t="s">
        <v>980</v>
      </c>
    </row>
    <row r="73" spans="25:25" ht="15" customHeight="1" x14ac:dyDescent="0.35">
      <c r="Y73" s="1098" t="s">
        <v>981</v>
      </c>
    </row>
    <row r="74" spans="25:25" ht="15" customHeight="1" x14ac:dyDescent="0.35">
      <c r="Y74" s="1098" t="s">
        <v>982</v>
      </c>
    </row>
    <row r="75" spans="25:25" ht="15" customHeight="1" x14ac:dyDescent="0.35">
      <c r="Y75" s="1098" t="s">
        <v>983</v>
      </c>
    </row>
    <row r="76" spans="25:25" ht="15" customHeight="1" x14ac:dyDescent="0.35">
      <c r="Y76" s="1098" t="s">
        <v>984</v>
      </c>
    </row>
    <row r="77" spans="25:25" ht="15" customHeight="1" x14ac:dyDescent="0.35">
      <c r="Y77" s="1098" t="s">
        <v>985</v>
      </c>
    </row>
    <row r="78" spans="25:25" ht="15" customHeight="1" x14ac:dyDescent="0.35">
      <c r="Y78" s="1098" t="s">
        <v>986</v>
      </c>
    </row>
    <row r="79" spans="25:25" ht="15" customHeight="1" x14ac:dyDescent="0.35">
      <c r="Y79" s="1098" t="s">
        <v>987</v>
      </c>
    </row>
    <row r="80" spans="25:25" ht="15" customHeight="1" x14ac:dyDescent="0.35">
      <c r="Y80" s="1098" t="s">
        <v>988</v>
      </c>
    </row>
    <row r="81" spans="25:25" ht="15" customHeight="1" x14ac:dyDescent="0.35">
      <c r="Y81" s="1098" t="s">
        <v>989</v>
      </c>
    </row>
    <row r="82" spans="25:25" ht="15" customHeight="1" x14ac:dyDescent="0.35">
      <c r="Y82" s="1098" t="s">
        <v>990</v>
      </c>
    </row>
    <row r="83" spans="25:25" ht="15" customHeight="1" x14ac:dyDescent="0.35">
      <c r="Y83" s="1098" t="s">
        <v>991</v>
      </c>
    </row>
    <row r="84" spans="25:25" ht="15" customHeight="1" x14ac:dyDescent="0.35">
      <c r="Y84" s="1098" t="s">
        <v>992</v>
      </c>
    </row>
    <row r="85" spans="25:25" ht="15" customHeight="1" x14ac:dyDescent="0.35">
      <c r="Y85" s="1098" t="s">
        <v>993</v>
      </c>
    </row>
    <row r="86" spans="25:25" ht="15" customHeight="1" x14ac:dyDescent="0.35">
      <c r="Y86" s="1098" t="s">
        <v>994</v>
      </c>
    </row>
    <row r="87" spans="25:25" ht="15" customHeight="1" x14ac:dyDescent="0.35">
      <c r="Y87" s="1098" t="s">
        <v>995</v>
      </c>
    </row>
    <row r="88" spans="25:25" ht="15" customHeight="1" x14ac:dyDescent="0.35">
      <c r="Y88" s="1098" t="s">
        <v>996</v>
      </c>
    </row>
    <row r="89" spans="25:25" ht="15" customHeight="1" x14ac:dyDescent="0.35">
      <c r="Y89" s="1098" t="s">
        <v>997</v>
      </c>
    </row>
    <row r="90" spans="25:25" ht="15" customHeight="1" x14ac:dyDescent="0.35">
      <c r="Y90" s="1098" t="s">
        <v>998</v>
      </c>
    </row>
    <row r="91" spans="25:25" ht="15" customHeight="1" x14ac:dyDescent="0.35">
      <c r="Y91" s="1098" t="s">
        <v>999</v>
      </c>
    </row>
    <row r="92" spans="25:25" ht="15" customHeight="1" x14ac:dyDescent="0.35">
      <c r="Y92" s="1098" t="s">
        <v>1000</v>
      </c>
    </row>
    <row r="93" spans="25:25" ht="15" customHeight="1" x14ac:dyDescent="0.35">
      <c r="Y93" s="1098" t="s">
        <v>1001</v>
      </c>
    </row>
    <row r="94" spans="25:25" ht="15" customHeight="1" x14ac:dyDescent="0.35">
      <c r="Y94" s="1098" t="s">
        <v>1002</v>
      </c>
    </row>
    <row r="95" spans="25:25" ht="15" customHeight="1" x14ac:dyDescent="0.35">
      <c r="Y95" s="1098" t="s">
        <v>1003</v>
      </c>
    </row>
    <row r="96" spans="25:25" ht="15" customHeight="1" x14ac:dyDescent="0.35">
      <c r="Y96" s="1098" t="s">
        <v>1004</v>
      </c>
    </row>
    <row r="97" spans="25:25" ht="15" customHeight="1" x14ac:dyDescent="0.35">
      <c r="Y97" s="1098" t="s">
        <v>1005</v>
      </c>
    </row>
    <row r="98" spans="25:25" ht="15" customHeight="1" x14ac:dyDescent="0.35">
      <c r="Y98" s="1098" t="s">
        <v>1006</v>
      </c>
    </row>
    <row r="99" spans="25:25" ht="15" customHeight="1" x14ac:dyDescent="0.35">
      <c r="Y99" s="1098" t="s">
        <v>1007</v>
      </c>
    </row>
    <row r="100" spans="25:25" ht="15" customHeight="1" x14ac:dyDescent="0.35">
      <c r="Y100" s="1098" t="s">
        <v>1008</v>
      </c>
    </row>
    <row r="101" spans="25:25" ht="15" customHeight="1" x14ac:dyDescent="0.35">
      <c r="Y101" s="1098" t="s">
        <v>1009</v>
      </c>
    </row>
    <row r="102" spans="25:25" ht="15" customHeight="1" x14ac:dyDescent="0.35">
      <c r="Y102" s="1098" t="s">
        <v>1010</v>
      </c>
    </row>
    <row r="103" spans="25:25" ht="15" customHeight="1" x14ac:dyDescent="0.35">
      <c r="Y103" s="1098" t="s">
        <v>1011</v>
      </c>
    </row>
    <row r="104" spans="25:25" ht="15" customHeight="1" x14ac:dyDescent="0.35">
      <c r="Y104" s="1098" t="s">
        <v>1012</v>
      </c>
    </row>
    <row r="105" spans="25:25" ht="15" customHeight="1" x14ac:dyDescent="0.35">
      <c r="Y105" s="1098" t="s">
        <v>1013</v>
      </c>
    </row>
    <row r="106" spans="25:25" ht="15" customHeight="1" x14ac:dyDescent="0.35">
      <c r="Y106" s="1098" t="s">
        <v>1014</v>
      </c>
    </row>
    <row r="107" spans="25:25" ht="15" customHeight="1" x14ac:dyDescent="0.35">
      <c r="Y107" s="1098" t="s">
        <v>1015</v>
      </c>
    </row>
    <row r="108" spans="25:25" ht="15" customHeight="1" x14ac:dyDescent="0.35">
      <c r="Y108" s="1098" t="s">
        <v>1016</v>
      </c>
    </row>
    <row r="109" spans="25:25" ht="15" customHeight="1" x14ac:dyDescent="0.35">
      <c r="Y109" s="1098" t="s">
        <v>1017</v>
      </c>
    </row>
    <row r="110" spans="25:25" ht="15" customHeight="1" x14ac:dyDescent="0.35">
      <c r="Y110" s="1098" t="s">
        <v>1018</v>
      </c>
    </row>
    <row r="111" spans="25:25" ht="15" customHeight="1" x14ac:dyDescent="0.35">
      <c r="Y111" s="1098" t="s">
        <v>1019</v>
      </c>
    </row>
    <row r="112" spans="25:25" ht="15" customHeight="1" x14ac:dyDescent="0.35">
      <c r="Y112" s="1098" t="s">
        <v>1020</v>
      </c>
    </row>
    <row r="113" spans="25:25" ht="15" customHeight="1" x14ac:dyDescent="0.35">
      <c r="Y113" s="1098" t="s">
        <v>1021</v>
      </c>
    </row>
    <row r="114" spans="25:25" ht="15" customHeight="1" x14ac:dyDescent="0.35">
      <c r="Y114" s="1098" t="s">
        <v>1022</v>
      </c>
    </row>
    <row r="115" spans="25:25" ht="15" customHeight="1" x14ac:dyDescent="0.35">
      <c r="Y115" s="1098" t="s">
        <v>1023</v>
      </c>
    </row>
    <row r="116" spans="25:25" ht="15" customHeight="1" x14ac:dyDescent="0.35">
      <c r="Y116" s="1098" t="s">
        <v>1024</v>
      </c>
    </row>
    <row r="117" spans="25:25" ht="15" customHeight="1" x14ac:dyDescent="0.35">
      <c r="Y117" s="1098" t="s">
        <v>1025</v>
      </c>
    </row>
    <row r="118" spans="25:25" ht="15" customHeight="1" x14ac:dyDescent="0.35">
      <c r="Y118" s="1098" t="s">
        <v>1026</v>
      </c>
    </row>
    <row r="119" spans="25:25" ht="15" customHeight="1" x14ac:dyDescent="0.35">
      <c r="Y119" s="1098" t="s">
        <v>1027</v>
      </c>
    </row>
    <row r="120" spans="25:25" ht="15" customHeight="1" x14ac:dyDescent="0.35">
      <c r="Y120" s="1098" t="s">
        <v>1028</v>
      </c>
    </row>
    <row r="121" spans="25:25" ht="15" customHeight="1" x14ac:dyDescent="0.35">
      <c r="Y121" s="1098" t="s">
        <v>1029</v>
      </c>
    </row>
    <row r="122" spans="25:25" ht="15" customHeight="1" x14ac:dyDescent="0.35">
      <c r="Y122" s="1098" t="s">
        <v>1030</v>
      </c>
    </row>
    <row r="123" spans="25:25" ht="15" customHeight="1" x14ac:dyDescent="0.35">
      <c r="Y123" s="1098" t="s">
        <v>1031</v>
      </c>
    </row>
    <row r="124" spans="25:25" ht="15" customHeight="1" x14ac:dyDescent="0.35">
      <c r="Y124" s="1098" t="s">
        <v>1032</v>
      </c>
    </row>
    <row r="125" spans="25:25" ht="15" customHeight="1" x14ac:dyDescent="0.35">
      <c r="Y125" s="1098" t="s">
        <v>1033</v>
      </c>
    </row>
    <row r="126" spans="25:25" ht="15" customHeight="1" x14ac:dyDescent="0.35">
      <c r="Y126" s="1098" t="s">
        <v>1034</v>
      </c>
    </row>
    <row r="127" spans="25:25" ht="15" customHeight="1" x14ac:dyDescent="0.35">
      <c r="Y127" s="1098" t="s">
        <v>1035</v>
      </c>
    </row>
    <row r="128" spans="25:25" ht="15" customHeight="1" x14ac:dyDescent="0.35">
      <c r="Y128" s="1098" t="s">
        <v>1036</v>
      </c>
    </row>
    <row r="129" spans="25:25" ht="15" customHeight="1" x14ac:dyDescent="0.35">
      <c r="Y129" s="1098" t="s">
        <v>1037</v>
      </c>
    </row>
    <row r="130" spans="25:25" ht="15" customHeight="1" x14ac:dyDescent="0.35">
      <c r="Y130" s="1098" t="s">
        <v>1038</v>
      </c>
    </row>
    <row r="131" spans="25:25" ht="15" customHeight="1" x14ac:dyDescent="0.35">
      <c r="Y131" s="1098" t="s">
        <v>1039</v>
      </c>
    </row>
    <row r="132" spans="25:25" ht="15" customHeight="1" x14ac:dyDescent="0.35">
      <c r="Y132" s="1098" t="s">
        <v>1040</v>
      </c>
    </row>
    <row r="133" spans="25:25" ht="15" customHeight="1" x14ac:dyDescent="0.35">
      <c r="Y133" s="1098" t="s">
        <v>1041</v>
      </c>
    </row>
    <row r="134" spans="25:25" ht="15" customHeight="1" x14ac:dyDescent="0.35">
      <c r="Y134" s="1098" t="s">
        <v>1042</v>
      </c>
    </row>
    <row r="135" spans="25:25" ht="15" customHeight="1" x14ac:dyDescent="0.35">
      <c r="Y135" s="1098" t="s">
        <v>1043</v>
      </c>
    </row>
    <row r="136" spans="25:25" ht="15" customHeight="1" x14ac:dyDescent="0.35">
      <c r="Y136" s="1098" t="s">
        <v>1044</v>
      </c>
    </row>
    <row r="137" spans="25:25" ht="15" customHeight="1" x14ac:dyDescent="0.35">
      <c r="Y137" s="1098" t="s">
        <v>1045</v>
      </c>
    </row>
    <row r="138" spans="25:25" ht="15" customHeight="1" x14ac:dyDescent="0.35">
      <c r="Y138" s="1098" t="s">
        <v>1046</v>
      </c>
    </row>
    <row r="139" spans="25:25" ht="15" customHeight="1" x14ac:dyDescent="0.35">
      <c r="Y139" s="1098" t="s">
        <v>1047</v>
      </c>
    </row>
    <row r="140" spans="25:25" ht="15" customHeight="1" x14ac:dyDescent="0.35">
      <c r="Y140" s="1098" t="s">
        <v>1048</v>
      </c>
    </row>
    <row r="141" spans="25:25" ht="15" customHeight="1" x14ac:dyDescent="0.35">
      <c r="Y141" s="1098" t="s">
        <v>1049</v>
      </c>
    </row>
    <row r="142" spans="25:25" ht="15" customHeight="1" x14ac:dyDescent="0.35">
      <c r="Y142" s="1098" t="s">
        <v>1050</v>
      </c>
    </row>
    <row r="143" spans="25:25" ht="15" customHeight="1" x14ac:dyDescent="0.35">
      <c r="Y143" s="1098" t="s">
        <v>1051</v>
      </c>
    </row>
    <row r="144" spans="25:25" ht="15" customHeight="1" x14ac:dyDescent="0.35">
      <c r="Y144" s="1098" t="s">
        <v>1052</v>
      </c>
    </row>
    <row r="145" spans="25:25" ht="15" customHeight="1" x14ac:dyDescent="0.35">
      <c r="Y145" s="1098" t="s">
        <v>1053</v>
      </c>
    </row>
    <row r="146" spans="25:25" ht="15" customHeight="1" x14ac:dyDescent="0.35">
      <c r="Y146" s="1098" t="s">
        <v>1054</v>
      </c>
    </row>
    <row r="147" spans="25:25" ht="15" customHeight="1" x14ac:dyDescent="0.35">
      <c r="Y147" s="1098" t="s">
        <v>1055</v>
      </c>
    </row>
    <row r="148" spans="25:25" ht="15" customHeight="1" x14ac:dyDescent="0.35">
      <c r="Y148" s="1098" t="s">
        <v>1056</v>
      </c>
    </row>
    <row r="149" spans="25:25" ht="15" customHeight="1" x14ac:dyDescent="0.35">
      <c r="Y149" s="1098" t="s">
        <v>1057</v>
      </c>
    </row>
    <row r="150" spans="25:25" ht="15" customHeight="1" x14ac:dyDescent="0.35">
      <c r="Y150" s="1098" t="s">
        <v>1058</v>
      </c>
    </row>
    <row r="151" spans="25:25" ht="15" customHeight="1" x14ac:dyDescent="0.35">
      <c r="Y151" s="1098" t="s">
        <v>1059</v>
      </c>
    </row>
    <row r="152" spans="25:25" ht="15" customHeight="1" x14ac:dyDescent="0.35">
      <c r="Y152" s="1098" t="s">
        <v>1060</v>
      </c>
    </row>
    <row r="153" spans="25:25" ht="15" customHeight="1" x14ac:dyDescent="0.35">
      <c r="Y153" s="1098" t="s">
        <v>1061</v>
      </c>
    </row>
    <row r="154" spans="25:25" ht="15" customHeight="1" x14ac:dyDescent="0.35">
      <c r="Y154" s="1098" t="s">
        <v>1062</v>
      </c>
    </row>
    <row r="155" spans="25:25" ht="15" customHeight="1" x14ac:dyDescent="0.35">
      <c r="Y155" s="1098" t="s">
        <v>1063</v>
      </c>
    </row>
    <row r="156" spans="25:25" ht="15" customHeight="1" x14ac:dyDescent="0.35">
      <c r="Y156" s="1098" t="s">
        <v>1064</v>
      </c>
    </row>
    <row r="157" spans="25:25" ht="15" customHeight="1" x14ac:dyDescent="0.35">
      <c r="Y157" s="1098" t="s">
        <v>1065</v>
      </c>
    </row>
    <row r="158" spans="25:25" ht="15" customHeight="1" x14ac:dyDescent="0.35">
      <c r="Y158" s="1098" t="s">
        <v>1066</v>
      </c>
    </row>
    <row r="159" spans="25:25" ht="15" customHeight="1" x14ac:dyDescent="0.35">
      <c r="Y159" s="1098" t="s">
        <v>1067</v>
      </c>
    </row>
    <row r="160" spans="25:25" ht="15" customHeight="1" x14ac:dyDescent="0.35">
      <c r="Y160" s="1098" t="s">
        <v>1068</v>
      </c>
    </row>
    <row r="161" spans="25:25" ht="15" customHeight="1" x14ac:dyDescent="0.35">
      <c r="Y161" s="1098" t="s">
        <v>1069</v>
      </c>
    </row>
    <row r="162" spans="25:25" ht="15" customHeight="1" x14ac:dyDescent="0.35">
      <c r="Y162" s="1098" t="s">
        <v>1070</v>
      </c>
    </row>
    <row r="163" spans="25:25" ht="15" customHeight="1" x14ac:dyDescent="0.35">
      <c r="Y163" s="1098" t="s">
        <v>1071</v>
      </c>
    </row>
    <row r="164" spans="25:25" ht="15" customHeight="1" x14ac:dyDescent="0.35">
      <c r="Y164" s="1098" t="s">
        <v>1072</v>
      </c>
    </row>
    <row r="165" spans="25:25" ht="15" customHeight="1" x14ac:dyDescent="0.35">
      <c r="Y165" s="1098" t="s">
        <v>1073</v>
      </c>
    </row>
    <row r="166" spans="25:25" ht="15" customHeight="1" x14ac:dyDescent="0.35">
      <c r="Y166" s="1098" t="s">
        <v>1074</v>
      </c>
    </row>
    <row r="167" spans="25:25" ht="15" customHeight="1" x14ac:dyDescent="0.35">
      <c r="Y167" s="1098" t="s">
        <v>1075</v>
      </c>
    </row>
    <row r="168" spans="25:25" ht="15" customHeight="1" x14ac:dyDescent="0.35">
      <c r="Y168" s="1098" t="s">
        <v>1076</v>
      </c>
    </row>
    <row r="169" spans="25:25" ht="15" customHeight="1" x14ac:dyDescent="0.35">
      <c r="Y169" s="1098" t="s">
        <v>1077</v>
      </c>
    </row>
    <row r="170" spans="25:25" ht="15" customHeight="1" x14ac:dyDescent="0.35">
      <c r="Y170" s="1098" t="s">
        <v>1078</v>
      </c>
    </row>
    <row r="171" spans="25:25" ht="15" customHeight="1" x14ac:dyDescent="0.35">
      <c r="Y171" s="1098" t="s">
        <v>1079</v>
      </c>
    </row>
    <row r="172" spans="25:25" ht="15" customHeight="1" x14ac:dyDescent="0.35">
      <c r="Y172" s="1098" t="s">
        <v>1080</v>
      </c>
    </row>
    <row r="173" spans="25:25" ht="15" customHeight="1" x14ac:dyDescent="0.35">
      <c r="Y173" s="1098" t="s">
        <v>1081</v>
      </c>
    </row>
    <row r="174" spans="25:25" ht="15" customHeight="1" x14ac:dyDescent="0.35">
      <c r="Y174" s="1098" t="s">
        <v>1082</v>
      </c>
    </row>
    <row r="175" spans="25:25" ht="15" customHeight="1" x14ac:dyDescent="0.35">
      <c r="Y175" s="1098" t="s">
        <v>1083</v>
      </c>
    </row>
    <row r="176" spans="25:25" ht="15" customHeight="1" x14ac:dyDescent="0.35">
      <c r="Y176" s="1098" t="s">
        <v>1084</v>
      </c>
    </row>
    <row r="177" spans="25:25" ht="15" customHeight="1" x14ac:dyDescent="0.35">
      <c r="Y177" s="1098" t="s">
        <v>1085</v>
      </c>
    </row>
    <row r="178" spans="25:25" ht="15" customHeight="1" x14ac:dyDescent="0.35">
      <c r="Y178" s="1098" t="s">
        <v>1086</v>
      </c>
    </row>
    <row r="179" spans="25:25" ht="15" customHeight="1" x14ac:dyDescent="0.35">
      <c r="Y179" s="1098" t="s">
        <v>1087</v>
      </c>
    </row>
    <row r="180" spans="25:25" ht="15" customHeight="1" x14ac:dyDescent="0.35">
      <c r="Y180" s="1098" t="s">
        <v>1088</v>
      </c>
    </row>
    <row r="181" spans="25:25" ht="15" customHeight="1" x14ac:dyDescent="0.35">
      <c r="Y181" s="1098" t="s">
        <v>1089</v>
      </c>
    </row>
    <row r="182" spans="25:25" ht="15" customHeight="1" x14ac:dyDescent="0.35">
      <c r="Y182" s="1098" t="s">
        <v>1090</v>
      </c>
    </row>
    <row r="183" spans="25:25" ht="15" customHeight="1" x14ac:dyDescent="0.35">
      <c r="Y183" s="1098" t="s">
        <v>1091</v>
      </c>
    </row>
    <row r="184" spans="25:25" ht="15" customHeight="1" x14ac:dyDescent="0.35">
      <c r="Y184" s="1098" t="s">
        <v>1092</v>
      </c>
    </row>
    <row r="185" spans="25:25" ht="15" customHeight="1" x14ac:dyDescent="0.35">
      <c r="Y185" s="1098" t="s">
        <v>1093</v>
      </c>
    </row>
    <row r="186" spans="25:25" ht="15" customHeight="1" x14ac:dyDescent="0.35">
      <c r="Y186" s="1098" t="s">
        <v>1094</v>
      </c>
    </row>
    <row r="187" spans="25:25" ht="15" customHeight="1" x14ac:dyDescent="0.35">
      <c r="Y187" s="1098" t="s">
        <v>1095</v>
      </c>
    </row>
    <row r="188" spans="25:25" ht="15" customHeight="1" x14ac:dyDescent="0.35">
      <c r="Y188" s="1098" t="s">
        <v>1096</v>
      </c>
    </row>
    <row r="189" spans="25:25" ht="15" customHeight="1" x14ac:dyDescent="0.35">
      <c r="Y189" s="1098" t="s">
        <v>1097</v>
      </c>
    </row>
    <row r="190" spans="25:25" ht="15" customHeight="1" x14ac:dyDescent="0.35">
      <c r="Y190" s="1098" t="s">
        <v>1098</v>
      </c>
    </row>
    <row r="191" spans="25:25" ht="15" customHeight="1" x14ac:dyDescent="0.35">
      <c r="Y191" s="1098" t="s">
        <v>1099</v>
      </c>
    </row>
    <row r="192" spans="25:25" ht="15" customHeight="1" x14ac:dyDescent="0.35">
      <c r="Y192" s="1098" t="s">
        <v>1100</v>
      </c>
    </row>
    <row r="193" spans="25:25" ht="15" customHeight="1" x14ac:dyDescent="0.35">
      <c r="Y193" s="1098" t="s">
        <v>1101</v>
      </c>
    </row>
    <row r="194" spans="25:25" ht="15" customHeight="1" x14ac:dyDescent="0.35">
      <c r="Y194" s="1098" t="s">
        <v>1102</v>
      </c>
    </row>
    <row r="195" spans="25:25" ht="15" customHeight="1" x14ac:dyDescent="0.35">
      <c r="Y195" s="1098" t="s">
        <v>1103</v>
      </c>
    </row>
    <row r="196" spans="25:25" ht="15" customHeight="1" x14ac:dyDescent="0.35">
      <c r="Y196" s="1098" t="s">
        <v>1104</v>
      </c>
    </row>
    <row r="197" spans="25:25" ht="15" customHeight="1" x14ac:dyDescent="0.35">
      <c r="Y197" s="1098" t="s">
        <v>1105</v>
      </c>
    </row>
    <row r="198" spans="25:25" ht="15" customHeight="1" x14ac:dyDescent="0.35">
      <c r="Y198" s="1098" t="s">
        <v>1106</v>
      </c>
    </row>
    <row r="199" spans="25:25" ht="15" customHeight="1" x14ac:dyDescent="0.35">
      <c r="Y199" s="1098" t="s">
        <v>1107</v>
      </c>
    </row>
    <row r="200" spans="25:25" ht="15" customHeight="1" x14ac:dyDescent="0.35">
      <c r="Y200" s="1098" t="s">
        <v>1108</v>
      </c>
    </row>
    <row r="201" spans="25:25" ht="15" customHeight="1" x14ac:dyDescent="0.35">
      <c r="Y201" s="1098" t="s">
        <v>1109</v>
      </c>
    </row>
    <row r="202" spans="25:25" ht="15" customHeight="1" x14ac:dyDescent="0.35">
      <c r="Y202" s="1098" t="s">
        <v>1110</v>
      </c>
    </row>
    <row r="203" spans="25:25" ht="15" customHeight="1" x14ac:dyDescent="0.35">
      <c r="Y203" s="1098" t="s">
        <v>1111</v>
      </c>
    </row>
    <row r="204" spans="25:25" ht="15" customHeight="1" x14ac:dyDescent="0.35">
      <c r="Y204" s="1098" t="s">
        <v>1112</v>
      </c>
    </row>
    <row r="205" spans="25:25" ht="15" customHeight="1" x14ac:dyDescent="0.35">
      <c r="Y205" s="1098" t="s">
        <v>1113</v>
      </c>
    </row>
    <row r="206" spans="25:25" ht="15" customHeight="1" x14ac:dyDescent="0.35">
      <c r="Y206" s="1098" t="s">
        <v>1114</v>
      </c>
    </row>
    <row r="207" spans="25:25" ht="15" customHeight="1" x14ac:dyDescent="0.35">
      <c r="Y207" s="1098" t="s">
        <v>1115</v>
      </c>
    </row>
    <row r="208" spans="25:25" ht="15" customHeight="1" x14ac:dyDescent="0.35">
      <c r="Y208" s="1098" t="s">
        <v>1116</v>
      </c>
    </row>
    <row r="209" spans="25:25" ht="15" customHeight="1" x14ac:dyDescent="0.35">
      <c r="Y209" s="1098" t="s">
        <v>1117</v>
      </c>
    </row>
    <row r="210" spans="25:25" ht="15" customHeight="1" x14ac:dyDescent="0.35">
      <c r="Y210" s="1098" t="s">
        <v>1118</v>
      </c>
    </row>
    <row r="211" spans="25:25" ht="15" customHeight="1" x14ac:dyDescent="0.35">
      <c r="Y211" s="1098" t="s">
        <v>1119</v>
      </c>
    </row>
    <row r="212" spans="25:25" ht="15" customHeight="1" x14ac:dyDescent="0.35">
      <c r="Y212" s="1098" t="s">
        <v>1120</v>
      </c>
    </row>
    <row r="213" spans="25:25" ht="15" customHeight="1" x14ac:dyDescent="0.35">
      <c r="Y213" s="1098" t="s">
        <v>1121</v>
      </c>
    </row>
    <row r="214" spans="25:25" ht="15" customHeight="1" x14ac:dyDescent="0.35">
      <c r="Y214" s="1098" t="s">
        <v>1122</v>
      </c>
    </row>
    <row r="215" spans="25:25" ht="15" customHeight="1" x14ac:dyDescent="0.35">
      <c r="Y215" s="1098" t="s">
        <v>1123</v>
      </c>
    </row>
    <row r="216" spans="25:25" ht="15" customHeight="1" x14ac:dyDescent="0.35">
      <c r="Y216" s="1098" t="s">
        <v>1124</v>
      </c>
    </row>
    <row r="217" spans="25:25" ht="15" customHeight="1" x14ac:dyDescent="0.35">
      <c r="Y217" s="1098" t="s">
        <v>1125</v>
      </c>
    </row>
    <row r="218" spans="25:25" ht="15" customHeight="1" x14ac:dyDescent="0.35">
      <c r="Y218" s="1098" t="s">
        <v>1126</v>
      </c>
    </row>
    <row r="219" spans="25:25" ht="15" customHeight="1" x14ac:dyDescent="0.35">
      <c r="Y219" s="1098" t="s">
        <v>1127</v>
      </c>
    </row>
    <row r="220" spans="25:25" ht="15" customHeight="1" x14ac:dyDescent="0.35">
      <c r="Y220" s="1098" t="s">
        <v>1128</v>
      </c>
    </row>
    <row r="221" spans="25:25" ht="15" customHeight="1" x14ac:dyDescent="0.35">
      <c r="Y221" s="1098" t="s">
        <v>1129</v>
      </c>
    </row>
    <row r="222" spans="25:25" ht="15" customHeight="1" x14ac:dyDescent="0.35">
      <c r="Y222" s="1098" t="s">
        <v>1130</v>
      </c>
    </row>
    <row r="223" spans="25:25" ht="15" customHeight="1" x14ac:dyDescent="0.35">
      <c r="Y223" s="1098" t="s">
        <v>1131</v>
      </c>
    </row>
    <row r="224" spans="25:25" ht="15" customHeight="1" x14ac:dyDescent="0.35">
      <c r="Y224" s="1098" t="s">
        <v>1132</v>
      </c>
    </row>
    <row r="225" spans="25:25" ht="15" customHeight="1" x14ac:dyDescent="0.35">
      <c r="Y225" s="1098" t="s">
        <v>1133</v>
      </c>
    </row>
    <row r="226" spans="25:25" ht="15" customHeight="1" x14ac:dyDescent="0.35">
      <c r="Y226" s="1098" t="s">
        <v>1134</v>
      </c>
    </row>
    <row r="227" spans="25:25" ht="15" customHeight="1" x14ac:dyDescent="0.35">
      <c r="Y227" s="1098" t="s">
        <v>1135</v>
      </c>
    </row>
    <row r="228" spans="25:25" ht="15" customHeight="1" x14ac:dyDescent="0.35">
      <c r="Y228" s="1098" t="s">
        <v>1136</v>
      </c>
    </row>
    <row r="229" spans="25:25" ht="15" customHeight="1" x14ac:dyDescent="0.35">
      <c r="Y229" s="1098" t="s">
        <v>1137</v>
      </c>
    </row>
    <row r="230" spans="25:25" ht="15" customHeight="1" x14ac:dyDescent="0.35">
      <c r="Y230" s="1098" t="s">
        <v>1138</v>
      </c>
    </row>
    <row r="231" spans="25:25" ht="15" customHeight="1" x14ac:dyDescent="0.35">
      <c r="Y231" s="1098" t="s">
        <v>1139</v>
      </c>
    </row>
    <row r="232" spans="25:25" ht="15" customHeight="1" x14ac:dyDescent="0.35">
      <c r="Y232" s="1098" t="s">
        <v>1140</v>
      </c>
    </row>
    <row r="233" spans="25:25" ht="15" customHeight="1" x14ac:dyDescent="0.35">
      <c r="Y233" s="1098" t="s">
        <v>1141</v>
      </c>
    </row>
    <row r="234" spans="25:25" ht="15" customHeight="1" x14ac:dyDescent="0.35">
      <c r="Y234" s="1098" t="s">
        <v>1142</v>
      </c>
    </row>
    <row r="235" spans="25:25" ht="15" customHeight="1" x14ac:dyDescent="0.35">
      <c r="Y235" s="1098" t="s">
        <v>1143</v>
      </c>
    </row>
    <row r="236" spans="25:25" ht="15" customHeight="1" x14ac:dyDescent="0.35">
      <c r="Y236" s="1098" t="s">
        <v>1144</v>
      </c>
    </row>
    <row r="237" spans="25:25" ht="15" customHeight="1" x14ac:dyDescent="0.35">
      <c r="Y237" s="1098" t="s">
        <v>1145</v>
      </c>
    </row>
    <row r="238" spans="25:25" ht="15" customHeight="1" x14ac:dyDescent="0.35">
      <c r="Y238" s="1098" t="s">
        <v>1146</v>
      </c>
    </row>
    <row r="239" spans="25:25" ht="15" customHeight="1" x14ac:dyDescent="0.35">
      <c r="Y239" s="1098" t="s">
        <v>1147</v>
      </c>
    </row>
    <row r="240" spans="25:25" ht="15" customHeight="1" x14ac:dyDescent="0.35">
      <c r="Y240" s="1098" t="s">
        <v>1148</v>
      </c>
    </row>
    <row r="241" spans="25:25" ht="15" customHeight="1" x14ac:dyDescent="0.35">
      <c r="Y241" s="1098" t="s">
        <v>1149</v>
      </c>
    </row>
    <row r="242" spans="25:25" ht="15" customHeight="1" x14ac:dyDescent="0.35">
      <c r="Y242" s="1098" t="s">
        <v>1150</v>
      </c>
    </row>
    <row r="243" spans="25:25" ht="15" customHeight="1" x14ac:dyDescent="0.35">
      <c r="Y243" s="1098" t="s">
        <v>1151</v>
      </c>
    </row>
    <row r="244" spans="25:25" ht="15" customHeight="1" x14ac:dyDescent="0.35">
      <c r="Y244" s="1098" t="s">
        <v>1152</v>
      </c>
    </row>
    <row r="245" spans="25:25" ht="15" customHeight="1" x14ac:dyDescent="0.35">
      <c r="Y245" s="1098" t="s">
        <v>1153</v>
      </c>
    </row>
    <row r="246" spans="25:25" ht="15" customHeight="1" x14ac:dyDescent="0.35">
      <c r="Y246" s="1098" t="s">
        <v>1154</v>
      </c>
    </row>
    <row r="247" spans="25:25" ht="15" customHeight="1" x14ac:dyDescent="0.35">
      <c r="Y247" s="1098" t="s">
        <v>1155</v>
      </c>
    </row>
    <row r="248" spans="25:25" ht="15" customHeight="1" x14ac:dyDescent="0.35">
      <c r="Y248" s="1098" t="s">
        <v>1156</v>
      </c>
    </row>
    <row r="249" spans="25:25" ht="15" customHeight="1" x14ac:dyDescent="0.35">
      <c r="Y249" s="1098" t="s">
        <v>1157</v>
      </c>
    </row>
    <row r="250" spans="25:25" ht="15" customHeight="1" x14ac:dyDescent="0.35">
      <c r="Y250" s="1098" t="s">
        <v>1158</v>
      </c>
    </row>
    <row r="251" spans="25:25" ht="15" customHeight="1" x14ac:dyDescent="0.35">
      <c r="Y251" s="1098" t="s">
        <v>1159</v>
      </c>
    </row>
  </sheetData>
  <sheetProtection sheet="1" objects="1" scenarios="1"/>
  <pageMargins left="0.7" right="0.7" top="0.75" bottom="0.75" header="0.3" footer="0.3"/>
  <pageSetup orientation="portrait" r:id="rId1"/>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9964-095E-49D6-A217-1F5808032AF6}">
  <sheetPr codeName="Sheet14"/>
  <dimension ref="A1:BK3236"/>
  <sheetViews>
    <sheetView workbookViewId="0"/>
  </sheetViews>
  <sheetFormatPr defaultRowHeight="14.5" x14ac:dyDescent="0.35"/>
  <cols>
    <col min="1" max="1" width="10.26953125" customWidth="1"/>
    <col min="2" max="2" width="2.81640625" customWidth="1"/>
    <col min="3" max="3" width="19.453125" bestFit="1" customWidth="1"/>
    <col min="4" max="4" width="32.7265625" bestFit="1" customWidth="1"/>
    <col min="8" max="8" width="18.7265625" bestFit="1" customWidth="1"/>
    <col min="9" max="9" width="28.7265625" bestFit="1" customWidth="1"/>
    <col min="10" max="10" width="17.81640625" bestFit="1" customWidth="1"/>
    <col min="11" max="11" width="18.7265625" bestFit="1" customWidth="1"/>
    <col min="12" max="12" width="19.1796875" bestFit="1" customWidth="1"/>
    <col min="13" max="13" width="21.54296875" bestFit="1" customWidth="1"/>
    <col min="14" max="14" width="16" bestFit="1" customWidth="1"/>
    <col min="15" max="15" width="18.54296875" bestFit="1" customWidth="1"/>
    <col min="16" max="16" width="19.54296875" bestFit="1" customWidth="1"/>
    <col min="17" max="17" width="20" bestFit="1" customWidth="1"/>
    <col min="18" max="18" width="21.1796875" bestFit="1" customWidth="1"/>
    <col min="19" max="19" width="20.453125" bestFit="1" customWidth="1"/>
    <col min="20" max="20" width="19.54296875" bestFit="1" customWidth="1"/>
    <col min="21" max="21" width="24.1796875" bestFit="1" customWidth="1"/>
    <col min="22" max="22" width="20" bestFit="1" customWidth="1"/>
    <col min="23" max="23" width="21.81640625" bestFit="1" customWidth="1"/>
    <col min="24" max="24" width="17.54296875" bestFit="1" customWidth="1"/>
    <col min="25" max="25" width="21.54296875" bestFit="1" customWidth="1"/>
    <col min="26" max="26" width="24.54296875" customWidth="1"/>
    <col min="27" max="27" width="21.26953125" bestFit="1" customWidth="1"/>
    <col min="28" max="28" width="21.81640625" bestFit="1" customWidth="1"/>
    <col min="29" max="29" width="21.7265625" bestFit="1" customWidth="1"/>
    <col min="30" max="30" width="18.54296875" bestFit="1" customWidth="1"/>
    <col min="31" max="31" width="17.7265625" bestFit="1" customWidth="1"/>
    <col min="32" max="32" width="19.1796875" bestFit="1" customWidth="1"/>
    <col min="33" max="33" width="18.81640625" bestFit="1" customWidth="1"/>
    <col min="34" max="34" width="17.81640625" bestFit="1" customWidth="1"/>
    <col min="35" max="35" width="19.54296875" bestFit="1" customWidth="1"/>
    <col min="36" max="36" width="20" bestFit="1" customWidth="1"/>
    <col min="37" max="37" width="20.1796875" bestFit="1" customWidth="1"/>
    <col min="38" max="38" width="19.54296875" bestFit="1" customWidth="1"/>
    <col min="39" max="39" width="20.453125" bestFit="1" customWidth="1"/>
    <col min="40" max="40" width="18.54296875" bestFit="1" customWidth="1"/>
    <col min="41" max="41" width="22.81640625" bestFit="1" customWidth="1"/>
    <col min="42" max="42" width="18.54296875" bestFit="1" customWidth="1"/>
    <col min="43" max="43" width="19.54296875" bestFit="1" customWidth="1"/>
    <col min="44" max="44" width="19.81640625" bestFit="1" customWidth="1"/>
    <col min="45" max="45" width="19.54296875" bestFit="1" customWidth="1"/>
    <col min="46" max="46" width="20.54296875" bestFit="1" customWidth="1"/>
    <col min="47" max="48" width="18.54296875" bestFit="1" customWidth="1"/>
    <col min="49" max="49" width="22.81640625" bestFit="1" customWidth="1"/>
    <col min="50" max="50" width="19.7265625" bestFit="1" customWidth="1"/>
    <col min="51" max="51" width="18.54296875" bestFit="1" customWidth="1"/>
    <col min="52" max="52" width="19.54296875" bestFit="1" customWidth="1"/>
    <col min="53" max="53" width="18.54296875" bestFit="1" customWidth="1"/>
    <col min="54" max="54" width="15.453125" bestFit="1" customWidth="1"/>
    <col min="56" max="56" width="27.54296875" bestFit="1" customWidth="1"/>
    <col min="57" max="57" width="24" bestFit="1" customWidth="1"/>
    <col min="58" max="58" width="16.54296875" bestFit="1" customWidth="1"/>
    <col min="59" max="59" width="2.453125" customWidth="1"/>
  </cols>
  <sheetData>
    <row r="1" spans="1:63" x14ac:dyDescent="0.35">
      <c r="A1" s="47" t="s">
        <v>2724</v>
      </c>
      <c r="C1" t="s">
        <v>2492</v>
      </c>
      <c r="D1" t="s">
        <v>2465</v>
      </c>
      <c r="E1" t="s">
        <v>2542</v>
      </c>
      <c r="F1" t="s">
        <v>2513</v>
      </c>
      <c r="G1" t="s">
        <v>2552</v>
      </c>
      <c r="H1" t="s">
        <v>2563</v>
      </c>
      <c r="I1" t="s">
        <v>2572</v>
      </c>
      <c r="J1" t="s">
        <v>2590</v>
      </c>
      <c r="K1" t="s">
        <v>2580</v>
      </c>
      <c r="L1" t="s">
        <v>2599</v>
      </c>
      <c r="M1" t="s">
        <v>2606</v>
      </c>
      <c r="N1" t="s">
        <v>2620</v>
      </c>
      <c r="O1" t="s">
        <v>2627</v>
      </c>
      <c r="P1" t="s">
        <v>2631</v>
      </c>
      <c r="Q1" t="s">
        <v>2636</v>
      </c>
      <c r="R1" t="s">
        <v>2623</v>
      </c>
      <c r="S1" t="s">
        <v>2641</v>
      </c>
      <c r="T1" t="s">
        <v>2646</v>
      </c>
      <c r="U1" t="s">
        <v>2649</v>
      </c>
      <c r="V1" t="s">
        <v>2659</v>
      </c>
      <c r="W1" t="s">
        <v>2656</v>
      </c>
      <c r="X1" t="s">
        <v>2652</v>
      </c>
      <c r="Y1" t="s">
        <v>2661</v>
      </c>
      <c r="Z1" t="s">
        <v>2663</v>
      </c>
      <c r="AA1" t="s">
        <v>2669</v>
      </c>
      <c r="AB1" t="s">
        <v>2665</v>
      </c>
      <c r="AC1" t="s">
        <v>2671</v>
      </c>
      <c r="AD1" t="s">
        <v>2677</v>
      </c>
      <c r="AE1" t="s">
        <v>2685</v>
      </c>
      <c r="AF1" t="s">
        <v>2679</v>
      </c>
      <c r="AG1" t="s">
        <v>2681</v>
      </c>
      <c r="AH1" t="s">
        <v>2683</v>
      </c>
      <c r="AI1" t="s">
        <v>2687</v>
      </c>
      <c r="AJ1" t="s">
        <v>2673</v>
      </c>
      <c r="AK1" t="s">
        <v>2675</v>
      </c>
      <c r="AL1" t="s">
        <v>2689</v>
      </c>
      <c r="AM1" t="s">
        <v>2691</v>
      </c>
      <c r="AN1" t="s">
        <v>2693</v>
      </c>
      <c r="AO1" t="s">
        <v>2695</v>
      </c>
      <c r="AP1" t="s">
        <v>2699</v>
      </c>
      <c r="AQ1" t="s">
        <v>2701</v>
      </c>
      <c r="AR1" t="s">
        <v>2703</v>
      </c>
      <c r="AS1" t="s">
        <v>2705</v>
      </c>
      <c r="AT1" t="s">
        <v>2707</v>
      </c>
      <c r="AU1" t="s">
        <v>2709</v>
      </c>
      <c r="AV1" t="s">
        <v>2715</v>
      </c>
      <c r="AW1" t="s">
        <v>2711</v>
      </c>
      <c r="AX1" t="s">
        <v>2717</v>
      </c>
      <c r="AY1" t="s">
        <v>2721</v>
      </c>
      <c r="AZ1" t="s">
        <v>2719</v>
      </c>
      <c r="BA1" t="s">
        <v>2723</v>
      </c>
      <c r="BB1" t="s">
        <v>2528</v>
      </c>
      <c r="BC1" t="s">
        <v>2613</v>
      </c>
      <c r="BD1" t="s">
        <v>2667</v>
      </c>
      <c r="BE1" t="s">
        <v>2697</v>
      </c>
      <c r="BF1" s="52" t="s">
        <v>2713</v>
      </c>
      <c r="BH1" s="47" t="s">
        <v>2725</v>
      </c>
      <c r="BI1" s="47" t="s">
        <v>2726</v>
      </c>
      <c r="BJ1" s="47" t="s">
        <v>2727</v>
      </c>
      <c r="BK1" s="47" t="s">
        <v>2728</v>
      </c>
    </row>
    <row r="2" spans="1:63" x14ac:dyDescent="0.35">
      <c r="A2" t="s">
        <v>2492</v>
      </c>
      <c r="C2" t="s">
        <v>2729</v>
      </c>
      <c r="D2" t="s">
        <v>2730</v>
      </c>
      <c r="E2" t="s">
        <v>2731</v>
      </c>
      <c r="F2" t="s">
        <v>2732</v>
      </c>
      <c r="G2" t="s">
        <v>2733</v>
      </c>
      <c r="H2" t="s">
        <v>2734</v>
      </c>
      <c r="I2" s="101" t="s">
        <v>2735</v>
      </c>
      <c r="J2" t="s">
        <v>2736</v>
      </c>
      <c r="K2" t="s">
        <v>2579</v>
      </c>
      <c r="L2" t="s">
        <v>2737</v>
      </c>
      <c r="M2" t="s">
        <v>2738</v>
      </c>
      <c r="N2" t="s">
        <v>2739</v>
      </c>
      <c r="O2" t="s">
        <v>2740</v>
      </c>
      <c r="P2" t="s">
        <v>2734</v>
      </c>
      <c r="Q2" t="s">
        <v>2734</v>
      </c>
      <c r="R2" t="s">
        <v>2741</v>
      </c>
      <c r="S2" t="s">
        <v>2742</v>
      </c>
      <c r="T2" t="s">
        <v>2741</v>
      </c>
      <c r="U2" t="s">
        <v>2743</v>
      </c>
      <c r="V2" t="s">
        <v>2744</v>
      </c>
      <c r="W2" t="s">
        <v>2745</v>
      </c>
      <c r="X2" t="s">
        <v>2746</v>
      </c>
      <c r="Y2" t="s">
        <v>2747</v>
      </c>
      <c r="Z2" s="53" t="s">
        <v>2748</v>
      </c>
      <c r="AA2" t="s">
        <v>2734</v>
      </c>
      <c r="AB2" t="s">
        <v>2741</v>
      </c>
      <c r="AC2" t="s">
        <v>2749</v>
      </c>
      <c r="AD2" t="s">
        <v>2734</v>
      </c>
      <c r="AE2" t="s">
        <v>2750</v>
      </c>
      <c r="AF2" t="s">
        <v>2751</v>
      </c>
      <c r="AG2" t="s">
        <v>2752</v>
      </c>
      <c r="AH2" t="s">
        <v>2753</v>
      </c>
      <c r="AI2" t="s">
        <v>2754</v>
      </c>
      <c r="AJ2" t="s">
        <v>2755</v>
      </c>
      <c r="AK2" t="s">
        <v>2734</v>
      </c>
      <c r="AL2" t="s">
        <v>2734</v>
      </c>
      <c r="AM2" t="s">
        <v>2741</v>
      </c>
      <c r="AN2" t="s">
        <v>2756</v>
      </c>
      <c r="AO2" t="s">
        <v>2734</v>
      </c>
      <c r="AP2" t="s">
        <v>2757</v>
      </c>
      <c r="AQ2" t="s">
        <v>2758</v>
      </c>
      <c r="AR2" t="s">
        <v>2759</v>
      </c>
      <c r="AS2" t="s">
        <v>2760</v>
      </c>
      <c r="AT2" t="s">
        <v>2760</v>
      </c>
      <c r="AU2" t="s">
        <v>2761</v>
      </c>
      <c r="AV2" t="s">
        <v>2762</v>
      </c>
      <c r="AW2" t="s">
        <v>2763</v>
      </c>
      <c r="AX2" t="s">
        <v>2734</v>
      </c>
      <c r="AY2" t="s">
        <v>2764</v>
      </c>
      <c r="AZ2" t="s">
        <v>2734</v>
      </c>
      <c r="BA2" t="s">
        <v>2754</v>
      </c>
      <c r="BB2" t="s">
        <v>2765</v>
      </c>
      <c r="BC2" t="s">
        <v>2612</v>
      </c>
      <c r="BD2" t="s">
        <v>2766</v>
      </c>
      <c r="BE2" t="s">
        <v>2767</v>
      </c>
      <c r="BF2" t="s">
        <v>2768</v>
      </c>
      <c r="BH2" t="s">
        <v>2769</v>
      </c>
      <c r="BI2" t="s">
        <v>2729</v>
      </c>
      <c r="BJ2" t="s">
        <v>2492</v>
      </c>
      <c r="BK2" t="str">
        <f>_xlfn.TEXTJOIN(", ", TRUE, BI2,BJ2)</f>
        <v>Autauga County, AL</v>
      </c>
    </row>
    <row r="3" spans="1:63" x14ac:dyDescent="0.35">
      <c r="A3" t="s">
        <v>2465</v>
      </c>
      <c r="C3" t="s">
        <v>2770</v>
      </c>
      <c r="D3" t="s">
        <v>2771</v>
      </c>
      <c r="E3" t="s">
        <v>2772</v>
      </c>
      <c r="F3" t="s">
        <v>2773</v>
      </c>
      <c r="G3" t="s">
        <v>2774</v>
      </c>
      <c r="H3" t="s">
        <v>2775</v>
      </c>
      <c r="I3" s="46" t="s">
        <v>2776</v>
      </c>
      <c r="J3" t="s">
        <v>2777</v>
      </c>
      <c r="L3" t="s">
        <v>2756</v>
      </c>
      <c r="M3" t="s">
        <v>2778</v>
      </c>
      <c r="N3" t="s">
        <v>2779</v>
      </c>
      <c r="O3" t="s">
        <v>2734</v>
      </c>
      <c r="P3" t="s">
        <v>2780</v>
      </c>
      <c r="Q3" t="s">
        <v>2742</v>
      </c>
      <c r="R3" t="s">
        <v>2734</v>
      </c>
      <c r="S3" t="s">
        <v>2760</v>
      </c>
      <c r="T3" t="s">
        <v>2742</v>
      </c>
      <c r="U3" t="s">
        <v>2781</v>
      </c>
      <c r="V3" t="s">
        <v>2782</v>
      </c>
      <c r="W3" t="s">
        <v>2783</v>
      </c>
      <c r="X3" t="s">
        <v>2784</v>
      </c>
      <c r="Y3" t="s">
        <v>2785</v>
      </c>
      <c r="Z3" t="s">
        <v>2786</v>
      </c>
      <c r="AA3" t="s">
        <v>2787</v>
      </c>
      <c r="AB3" t="s">
        <v>2788</v>
      </c>
      <c r="AC3" t="s">
        <v>2789</v>
      </c>
      <c r="AD3" t="s">
        <v>2790</v>
      </c>
      <c r="AE3" t="s">
        <v>2791</v>
      </c>
      <c r="AF3" t="s">
        <v>2792</v>
      </c>
      <c r="AG3" t="s">
        <v>2793</v>
      </c>
      <c r="AH3" t="s">
        <v>2794</v>
      </c>
      <c r="AI3" t="s">
        <v>2745</v>
      </c>
      <c r="AJ3" t="s">
        <v>2780</v>
      </c>
      <c r="AK3" t="s">
        <v>2795</v>
      </c>
      <c r="AL3" t="s">
        <v>2742</v>
      </c>
      <c r="AM3" t="s">
        <v>2796</v>
      </c>
      <c r="AN3" t="s">
        <v>2797</v>
      </c>
      <c r="AO3" t="s">
        <v>2798</v>
      </c>
      <c r="AP3" t="s">
        <v>2736</v>
      </c>
      <c r="AQ3" t="s">
        <v>2799</v>
      </c>
      <c r="AR3" t="s">
        <v>2800</v>
      </c>
      <c r="AS3" t="s">
        <v>2801</v>
      </c>
      <c r="AT3" t="s">
        <v>2802</v>
      </c>
      <c r="AU3" t="s">
        <v>2803</v>
      </c>
      <c r="AV3" t="s">
        <v>2804</v>
      </c>
      <c r="AW3" t="s">
        <v>2805</v>
      </c>
      <c r="AX3" t="s">
        <v>2806</v>
      </c>
      <c r="AY3" t="s">
        <v>2807</v>
      </c>
      <c r="AZ3" t="s">
        <v>2808</v>
      </c>
      <c r="BA3" t="s">
        <v>2789</v>
      </c>
      <c r="BB3" t="s">
        <v>2809</v>
      </c>
      <c r="BD3" t="s">
        <v>2810</v>
      </c>
      <c r="BE3" t="s">
        <v>2811</v>
      </c>
      <c r="BF3" t="s">
        <v>2812</v>
      </c>
      <c r="BH3" t="s">
        <v>2813</v>
      </c>
      <c r="BI3" t="s">
        <v>2770</v>
      </c>
      <c r="BJ3" t="s">
        <v>2492</v>
      </c>
      <c r="BK3" t="str">
        <f t="shared" ref="BK3:BK66" si="0">_xlfn.TEXTJOIN(", ", TRUE, BI3,BJ3)</f>
        <v>Baldwin County, AL</v>
      </c>
    </row>
    <row r="4" spans="1:63" x14ac:dyDescent="0.35">
      <c r="A4" t="s">
        <v>2542</v>
      </c>
      <c r="C4" t="s">
        <v>2764</v>
      </c>
      <c r="D4" t="s">
        <v>2814</v>
      </c>
      <c r="E4" t="s">
        <v>2815</v>
      </c>
      <c r="F4" t="s">
        <v>2816</v>
      </c>
      <c r="G4" t="s">
        <v>2817</v>
      </c>
      <c r="H4" t="s">
        <v>2818</v>
      </c>
      <c r="I4" s="101" t="s">
        <v>2819</v>
      </c>
      <c r="J4" t="s">
        <v>2820</v>
      </c>
      <c r="L4" t="s">
        <v>2821</v>
      </c>
      <c r="M4" t="s">
        <v>2822</v>
      </c>
      <c r="N4" t="s">
        <v>2823</v>
      </c>
      <c r="O4" t="s">
        <v>2824</v>
      </c>
      <c r="P4" t="s">
        <v>2825</v>
      </c>
      <c r="Q4" t="s">
        <v>2826</v>
      </c>
      <c r="R4" t="s">
        <v>2827</v>
      </c>
      <c r="S4" t="s">
        <v>2828</v>
      </c>
      <c r="T4" t="s">
        <v>2760</v>
      </c>
      <c r="U4" t="s">
        <v>2829</v>
      </c>
      <c r="V4" t="s">
        <v>2830</v>
      </c>
      <c r="W4" t="s">
        <v>2831</v>
      </c>
      <c r="X4" t="s">
        <v>2757</v>
      </c>
      <c r="Y4" t="s">
        <v>2832</v>
      </c>
      <c r="Z4" s="53" t="s">
        <v>2833</v>
      </c>
      <c r="AA4" t="s">
        <v>2834</v>
      </c>
      <c r="AB4" t="s">
        <v>2828</v>
      </c>
      <c r="AC4" t="s">
        <v>2835</v>
      </c>
      <c r="AD4" t="s">
        <v>2836</v>
      </c>
      <c r="AE4" t="s">
        <v>2837</v>
      </c>
      <c r="AF4" t="s">
        <v>2838</v>
      </c>
      <c r="AG4" t="s">
        <v>2839</v>
      </c>
      <c r="AH4" t="s">
        <v>2840</v>
      </c>
      <c r="AI4" t="s">
        <v>2841</v>
      </c>
      <c r="AJ4" t="s">
        <v>2842</v>
      </c>
      <c r="AK4" t="s">
        <v>2843</v>
      </c>
      <c r="AL4" t="s">
        <v>2808</v>
      </c>
      <c r="AM4" t="s">
        <v>2844</v>
      </c>
      <c r="AN4" t="s">
        <v>2845</v>
      </c>
      <c r="AO4" t="s">
        <v>2846</v>
      </c>
      <c r="AP4" t="s">
        <v>2847</v>
      </c>
      <c r="AQ4" t="s">
        <v>2848</v>
      </c>
      <c r="AR4" t="s">
        <v>2849</v>
      </c>
      <c r="AS4" t="s">
        <v>2797</v>
      </c>
      <c r="AT4" t="s">
        <v>2850</v>
      </c>
      <c r="AU4" t="s">
        <v>2851</v>
      </c>
      <c r="AV4" t="s">
        <v>2852</v>
      </c>
      <c r="AW4" t="s">
        <v>2842</v>
      </c>
      <c r="AX4" t="s">
        <v>2797</v>
      </c>
      <c r="AY4" t="s">
        <v>2853</v>
      </c>
      <c r="AZ4" t="s">
        <v>2854</v>
      </c>
      <c r="BA4" t="s">
        <v>2855</v>
      </c>
      <c r="BB4" t="s">
        <v>2856</v>
      </c>
      <c r="BD4" t="s">
        <v>2857</v>
      </c>
      <c r="BE4" t="s">
        <v>2858</v>
      </c>
      <c r="BF4" t="s">
        <v>2859</v>
      </c>
      <c r="BH4" t="s">
        <v>2860</v>
      </c>
      <c r="BI4" t="s">
        <v>2764</v>
      </c>
      <c r="BJ4" t="s">
        <v>2492</v>
      </c>
      <c r="BK4" t="str">
        <f t="shared" si="0"/>
        <v>Barbour County, AL</v>
      </c>
    </row>
    <row r="5" spans="1:63" x14ac:dyDescent="0.35">
      <c r="A5" t="s">
        <v>2513</v>
      </c>
      <c r="C5" t="s">
        <v>2861</v>
      </c>
      <c r="D5" t="s">
        <v>2862</v>
      </c>
      <c r="E5" t="s">
        <v>2863</v>
      </c>
      <c r="F5" t="s">
        <v>2797</v>
      </c>
      <c r="G5" t="s">
        <v>2864</v>
      </c>
      <c r="H5" t="s">
        <v>2865</v>
      </c>
      <c r="I5" s="46" t="s">
        <v>2866</v>
      </c>
      <c r="L5" t="s">
        <v>2867</v>
      </c>
      <c r="M5" t="s">
        <v>2756</v>
      </c>
      <c r="N5" t="s">
        <v>2868</v>
      </c>
      <c r="O5" t="s">
        <v>2869</v>
      </c>
      <c r="P5" t="s">
        <v>2853</v>
      </c>
      <c r="Q5" t="s">
        <v>2797</v>
      </c>
      <c r="R5" t="s">
        <v>2870</v>
      </c>
      <c r="S5" t="s">
        <v>2871</v>
      </c>
      <c r="T5" t="s">
        <v>2872</v>
      </c>
      <c r="U5" t="s">
        <v>2873</v>
      </c>
      <c r="V5" t="s">
        <v>2874</v>
      </c>
      <c r="W5" t="s">
        <v>2875</v>
      </c>
      <c r="X5" t="s">
        <v>2876</v>
      </c>
      <c r="Y5" t="s">
        <v>2877</v>
      </c>
      <c r="Z5" t="s">
        <v>2878</v>
      </c>
      <c r="AA5" t="s">
        <v>2879</v>
      </c>
      <c r="AB5" t="s">
        <v>2880</v>
      </c>
      <c r="AC5" t="s">
        <v>2881</v>
      </c>
      <c r="AD5" t="s">
        <v>2882</v>
      </c>
      <c r="AE5" t="s">
        <v>2883</v>
      </c>
      <c r="AF5" t="s">
        <v>2884</v>
      </c>
      <c r="AG5" t="s">
        <v>2885</v>
      </c>
      <c r="AH5" t="s">
        <v>2886</v>
      </c>
      <c r="AI5" t="s">
        <v>2887</v>
      </c>
      <c r="AJ5" t="s">
        <v>2888</v>
      </c>
      <c r="AK5" t="s">
        <v>2889</v>
      </c>
      <c r="AL5" t="s">
        <v>2890</v>
      </c>
      <c r="AM5" t="s">
        <v>2761</v>
      </c>
      <c r="AN5" t="s">
        <v>2891</v>
      </c>
      <c r="AO5" t="s">
        <v>2761</v>
      </c>
      <c r="AP5" t="s">
        <v>2892</v>
      </c>
      <c r="AQ5" t="s">
        <v>2760</v>
      </c>
      <c r="AR5" t="s">
        <v>2893</v>
      </c>
      <c r="AS5" t="s">
        <v>2894</v>
      </c>
      <c r="AT5" t="s">
        <v>2895</v>
      </c>
      <c r="AU5" t="s">
        <v>2896</v>
      </c>
      <c r="AV5" t="s">
        <v>2897</v>
      </c>
      <c r="AW5" t="s">
        <v>2898</v>
      </c>
      <c r="AX5" t="s">
        <v>2899</v>
      </c>
      <c r="AY5" t="s">
        <v>2900</v>
      </c>
      <c r="AZ5" t="s">
        <v>2901</v>
      </c>
      <c r="BA5" t="s">
        <v>2896</v>
      </c>
      <c r="BB5" t="s">
        <v>2902</v>
      </c>
      <c r="BD5" t="s">
        <v>2903</v>
      </c>
      <c r="BE5" t="s">
        <v>2904</v>
      </c>
      <c r="BH5" t="s">
        <v>2905</v>
      </c>
      <c r="BI5" t="s">
        <v>2861</v>
      </c>
      <c r="BJ5" t="s">
        <v>2492</v>
      </c>
      <c r="BK5" t="str">
        <f t="shared" si="0"/>
        <v>Bibb County, AL</v>
      </c>
    </row>
    <row r="6" spans="1:63" x14ac:dyDescent="0.35">
      <c r="A6" t="s">
        <v>2552</v>
      </c>
      <c r="C6" t="s">
        <v>2906</v>
      </c>
      <c r="D6" t="s">
        <v>2907</v>
      </c>
      <c r="E6" t="s">
        <v>2908</v>
      </c>
      <c r="F6" t="s">
        <v>2853</v>
      </c>
      <c r="G6" t="s">
        <v>2909</v>
      </c>
      <c r="H6" t="s">
        <v>2910</v>
      </c>
      <c r="I6" s="101" t="s">
        <v>2911</v>
      </c>
      <c r="L6" t="s">
        <v>2912</v>
      </c>
      <c r="M6" t="s">
        <v>2770</v>
      </c>
      <c r="N6" t="s">
        <v>2913</v>
      </c>
      <c r="O6" t="s">
        <v>2914</v>
      </c>
      <c r="P6" t="s">
        <v>2915</v>
      </c>
      <c r="Q6" t="s">
        <v>2916</v>
      </c>
      <c r="R6" t="s">
        <v>2917</v>
      </c>
      <c r="S6" t="s">
        <v>2918</v>
      </c>
      <c r="T6" t="s">
        <v>2919</v>
      </c>
      <c r="U6" t="s">
        <v>2920</v>
      </c>
      <c r="V6" t="s">
        <v>2921</v>
      </c>
      <c r="W6" t="s">
        <v>2922</v>
      </c>
      <c r="X6" t="s">
        <v>2923</v>
      </c>
      <c r="Y6" t="s">
        <v>2924</v>
      </c>
      <c r="Z6" s="53" t="s">
        <v>2797</v>
      </c>
      <c r="AA6" t="s">
        <v>2797</v>
      </c>
      <c r="AB6" t="s">
        <v>2925</v>
      </c>
      <c r="AC6" t="s">
        <v>2896</v>
      </c>
      <c r="AD6" t="s">
        <v>2835</v>
      </c>
      <c r="AE6" t="s">
        <v>2926</v>
      </c>
      <c r="AF6" t="s">
        <v>2927</v>
      </c>
      <c r="AG6" t="s">
        <v>2928</v>
      </c>
      <c r="AH6" t="s">
        <v>2929</v>
      </c>
      <c r="AI6" t="s">
        <v>2930</v>
      </c>
      <c r="AJ6" t="s">
        <v>2931</v>
      </c>
      <c r="AK6" t="s">
        <v>2932</v>
      </c>
      <c r="AL6" t="s">
        <v>2933</v>
      </c>
      <c r="AM6" t="s">
        <v>2934</v>
      </c>
      <c r="AN6" t="s">
        <v>2935</v>
      </c>
      <c r="AO6" t="s">
        <v>2801</v>
      </c>
      <c r="AP6" t="s">
        <v>2936</v>
      </c>
      <c r="AQ6" t="s">
        <v>2937</v>
      </c>
      <c r="AR6" t="s">
        <v>2938</v>
      </c>
      <c r="AS6" t="s">
        <v>2906</v>
      </c>
      <c r="AT6" t="s">
        <v>2939</v>
      </c>
      <c r="AU6" t="s">
        <v>2940</v>
      </c>
      <c r="AV6" t="s">
        <v>2923</v>
      </c>
      <c r="AW6" t="s">
        <v>2941</v>
      </c>
      <c r="AX6" t="s">
        <v>2942</v>
      </c>
      <c r="AY6" t="s">
        <v>2943</v>
      </c>
      <c r="AZ6" t="s">
        <v>2915</v>
      </c>
      <c r="BA6" t="s">
        <v>2944</v>
      </c>
      <c r="BB6" t="s">
        <v>2945</v>
      </c>
      <c r="BE6" t="s">
        <v>2946</v>
      </c>
      <c r="BH6" t="s">
        <v>2947</v>
      </c>
      <c r="BI6" t="s">
        <v>2906</v>
      </c>
      <c r="BJ6" t="s">
        <v>2492</v>
      </c>
      <c r="BK6" t="str">
        <f t="shared" si="0"/>
        <v>Blount County, AL</v>
      </c>
    </row>
    <row r="7" spans="1:63" x14ac:dyDescent="0.35">
      <c r="A7" t="s">
        <v>2563</v>
      </c>
      <c r="C7" t="s">
        <v>2948</v>
      </c>
      <c r="D7" t="s">
        <v>2949</v>
      </c>
      <c r="E7" t="s">
        <v>2950</v>
      </c>
      <c r="F7" t="s">
        <v>2951</v>
      </c>
      <c r="G7" t="s">
        <v>2952</v>
      </c>
      <c r="H7" t="s">
        <v>2953</v>
      </c>
      <c r="I7" s="46" t="s">
        <v>2954</v>
      </c>
      <c r="L7" t="s">
        <v>2955</v>
      </c>
      <c r="M7" t="s">
        <v>2956</v>
      </c>
      <c r="O7" t="s">
        <v>2957</v>
      </c>
      <c r="P7" t="s">
        <v>2958</v>
      </c>
      <c r="Q7" t="s">
        <v>2853</v>
      </c>
      <c r="R7" t="s">
        <v>2797</v>
      </c>
      <c r="S7" t="s">
        <v>2959</v>
      </c>
      <c r="T7" t="s">
        <v>2960</v>
      </c>
      <c r="U7" t="s">
        <v>2961</v>
      </c>
      <c r="V7" t="s">
        <v>2962</v>
      </c>
      <c r="W7" t="s">
        <v>2792</v>
      </c>
      <c r="X7" t="s">
        <v>2874</v>
      </c>
      <c r="Y7" t="s">
        <v>2963</v>
      </c>
      <c r="Z7" t="s">
        <v>2964</v>
      </c>
      <c r="AA7" t="s">
        <v>2965</v>
      </c>
      <c r="AB7" t="s">
        <v>2918</v>
      </c>
      <c r="AC7" t="s">
        <v>2966</v>
      </c>
      <c r="AD7" t="s">
        <v>2853</v>
      </c>
      <c r="AE7" t="s">
        <v>2967</v>
      </c>
      <c r="AF7" t="s">
        <v>2968</v>
      </c>
      <c r="AG7" t="s">
        <v>2830</v>
      </c>
      <c r="AH7" t="s">
        <v>2969</v>
      </c>
      <c r="AI7" t="s">
        <v>2970</v>
      </c>
      <c r="AJ7" t="s">
        <v>2971</v>
      </c>
      <c r="AK7" t="s">
        <v>2972</v>
      </c>
      <c r="AL7" t="s">
        <v>2973</v>
      </c>
      <c r="AM7" t="s">
        <v>2835</v>
      </c>
      <c r="AN7" t="s">
        <v>2884</v>
      </c>
      <c r="AO7" t="s">
        <v>2974</v>
      </c>
      <c r="AQ7" t="s">
        <v>2975</v>
      </c>
      <c r="AR7" t="s">
        <v>2915</v>
      </c>
      <c r="AS7" t="s">
        <v>2951</v>
      </c>
      <c r="AT7" t="s">
        <v>2846</v>
      </c>
      <c r="AU7" t="s">
        <v>2976</v>
      </c>
      <c r="AV7" t="s">
        <v>2874</v>
      </c>
      <c r="AW7" t="s">
        <v>2977</v>
      </c>
      <c r="AX7" t="s">
        <v>2791</v>
      </c>
      <c r="AY7" t="s">
        <v>2978</v>
      </c>
      <c r="AZ7" t="s">
        <v>2979</v>
      </c>
      <c r="BA7" t="s">
        <v>2980</v>
      </c>
      <c r="BE7" t="s">
        <v>2981</v>
      </c>
      <c r="BH7" t="s">
        <v>2982</v>
      </c>
      <c r="BI7" t="s">
        <v>2948</v>
      </c>
      <c r="BJ7" t="s">
        <v>2492</v>
      </c>
      <c r="BK7" t="str">
        <f t="shared" si="0"/>
        <v>Bullock County, AL</v>
      </c>
    </row>
    <row r="8" spans="1:63" x14ac:dyDescent="0.35">
      <c r="A8" t="s">
        <v>2572</v>
      </c>
      <c r="C8" t="s">
        <v>2983</v>
      </c>
      <c r="D8" t="s">
        <v>2984</v>
      </c>
      <c r="E8" t="s">
        <v>2985</v>
      </c>
      <c r="F8" t="s">
        <v>2986</v>
      </c>
      <c r="G8" t="s">
        <v>2987</v>
      </c>
      <c r="H8" t="s">
        <v>2988</v>
      </c>
      <c r="I8" s="101" t="s">
        <v>2989</v>
      </c>
      <c r="L8" t="s">
        <v>2986</v>
      </c>
      <c r="M8" t="s">
        <v>2990</v>
      </c>
      <c r="O8" t="s">
        <v>2835</v>
      </c>
      <c r="P8" t="s">
        <v>2986</v>
      </c>
      <c r="Q8" t="s">
        <v>2915</v>
      </c>
      <c r="R8" t="s">
        <v>2991</v>
      </c>
      <c r="S8" t="s">
        <v>2915</v>
      </c>
      <c r="T8" t="s">
        <v>2992</v>
      </c>
      <c r="U8" t="s">
        <v>2993</v>
      </c>
      <c r="V8" t="s">
        <v>2994</v>
      </c>
      <c r="W8" t="s">
        <v>2995</v>
      </c>
      <c r="X8" t="s">
        <v>2996</v>
      </c>
      <c r="Y8" t="s">
        <v>2997</v>
      </c>
      <c r="Z8" s="53" t="s">
        <v>2998</v>
      </c>
      <c r="AA8" t="s">
        <v>2986</v>
      </c>
      <c r="AB8" t="s">
        <v>2999</v>
      </c>
      <c r="AC8" t="s">
        <v>3000</v>
      </c>
      <c r="AD8" t="s">
        <v>3001</v>
      </c>
      <c r="AE8" t="s">
        <v>3002</v>
      </c>
      <c r="AF8" t="s">
        <v>3003</v>
      </c>
      <c r="AG8" t="s">
        <v>2923</v>
      </c>
      <c r="AH8" t="s">
        <v>3004</v>
      </c>
      <c r="AI8" t="s">
        <v>3005</v>
      </c>
      <c r="AJ8" t="s">
        <v>3006</v>
      </c>
      <c r="AK8" t="s">
        <v>3007</v>
      </c>
      <c r="AL8" t="s">
        <v>3008</v>
      </c>
      <c r="AM8" t="s">
        <v>3009</v>
      </c>
      <c r="AN8" t="s">
        <v>2980</v>
      </c>
      <c r="AO8" t="s">
        <v>3010</v>
      </c>
      <c r="AQ8" t="s">
        <v>3006</v>
      </c>
      <c r="AR8" t="s">
        <v>3011</v>
      </c>
      <c r="AS8" t="s">
        <v>2855</v>
      </c>
      <c r="AT8" t="s">
        <v>3012</v>
      </c>
      <c r="AU8" t="s">
        <v>3013</v>
      </c>
      <c r="AV8" t="s">
        <v>3014</v>
      </c>
      <c r="AW8" t="s">
        <v>3015</v>
      </c>
      <c r="AX8" t="s">
        <v>2935</v>
      </c>
      <c r="AY8" t="s">
        <v>2986</v>
      </c>
      <c r="AZ8" t="s">
        <v>3016</v>
      </c>
      <c r="BA8" t="s">
        <v>3017</v>
      </c>
      <c r="BE8" t="s">
        <v>3018</v>
      </c>
      <c r="BH8" t="s">
        <v>3019</v>
      </c>
      <c r="BI8" t="s">
        <v>2983</v>
      </c>
      <c r="BJ8" t="s">
        <v>2492</v>
      </c>
      <c r="BK8" t="str">
        <f t="shared" si="0"/>
        <v>Butler County, AL</v>
      </c>
    </row>
    <row r="9" spans="1:63" x14ac:dyDescent="0.35">
      <c r="A9" t="s">
        <v>2590</v>
      </c>
      <c r="C9" t="s">
        <v>2986</v>
      </c>
      <c r="D9" t="s">
        <v>3020</v>
      </c>
      <c r="E9" t="s">
        <v>3021</v>
      </c>
      <c r="F9" t="s">
        <v>2792</v>
      </c>
      <c r="G9" t="s">
        <v>3022</v>
      </c>
      <c r="H9" t="s">
        <v>3023</v>
      </c>
      <c r="I9" s="46" t="s">
        <v>3024</v>
      </c>
      <c r="L9" t="s">
        <v>3025</v>
      </c>
      <c r="M9" t="s">
        <v>3026</v>
      </c>
      <c r="O9" t="s">
        <v>3027</v>
      </c>
      <c r="P9" t="s">
        <v>2792</v>
      </c>
      <c r="Q9" t="s">
        <v>2792</v>
      </c>
      <c r="R9" t="s">
        <v>2853</v>
      </c>
      <c r="S9" t="s">
        <v>2983</v>
      </c>
      <c r="T9" t="s">
        <v>2853</v>
      </c>
      <c r="U9" t="s">
        <v>3028</v>
      </c>
      <c r="V9" t="s">
        <v>3029</v>
      </c>
      <c r="W9" t="s">
        <v>3030</v>
      </c>
      <c r="X9" t="s">
        <v>3031</v>
      </c>
      <c r="Y9" t="s">
        <v>2925</v>
      </c>
      <c r="Z9" t="s">
        <v>2915</v>
      </c>
      <c r="AA9" t="s">
        <v>2792</v>
      </c>
      <c r="AB9" t="s">
        <v>2797</v>
      </c>
      <c r="AC9" t="s">
        <v>3032</v>
      </c>
      <c r="AD9" t="s">
        <v>3033</v>
      </c>
      <c r="AE9" t="s">
        <v>3034</v>
      </c>
      <c r="AF9" t="s">
        <v>3035</v>
      </c>
      <c r="AG9" t="s">
        <v>3036</v>
      </c>
      <c r="AH9" t="s">
        <v>3037</v>
      </c>
      <c r="AI9" t="s">
        <v>3038</v>
      </c>
      <c r="AJ9" t="s">
        <v>3039</v>
      </c>
      <c r="AK9" t="s">
        <v>3040</v>
      </c>
      <c r="AL9" t="s">
        <v>2915</v>
      </c>
      <c r="AM9" t="s">
        <v>3041</v>
      </c>
      <c r="AN9" t="s">
        <v>2969</v>
      </c>
      <c r="AO9" t="s">
        <v>2867</v>
      </c>
      <c r="AQ9" t="s">
        <v>2807</v>
      </c>
      <c r="AR9" t="s">
        <v>2979</v>
      </c>
      <c r="AS9" t="s">
        <v>3042</v>
      </c>
      <c r="AT9" t="s">
        <v>3043</v>
      </c>
      <c r="AU9" t="s">
        <v>3044</v>
      </c>
      <c r="AV9" t="s">
        <v>3045</v>
      </c>
      <c r="AW9" t="s">
        <v>3046</v>
      </c>
      <c r="AX9" t="s">
        <v>3047</v>
      </c>
      <c r="AY9" t="s">
        <v>3048</v>
      </c>
      <c r="AZ9" t="s">
        <v>3049</v>
      </c>
      <c r="BA9" t="s">
        <v>3050</v>
      </c>
      <c r="BE9" t="s">
        <v>3051</v>
      </c>
      <c r="BH9" t="s">
        <v>3052</v>
      </c>
      <c r="BI9" t="s">
        <v>2986</v>
      </c>
      <c r="BJ9" t="s">
        <v>2492</v>
      </c>
      <c r="BK9" t="str">
        <f t="shared" si="0"/>
        <v>Calhoun County, AL</v>
      </c>
    </row>
    <row r="10" spans="1:63" x14ac:dyDescent="0.35">
      <c r="A10" t="s">
        <v>2580</v>
      </c>
      <c r="C10" t="s">
        <v>3053</v>
      </c>
      <c r="D10" t="s">
        <v>3054</v>
      </c>
      <c r="E10" t="s">
        <v>3055</v>
      </c>
      <c r="F10" t="s">
        <v>3056</v>
      </c>
      <c r="G10" t="s">
        <v>3057</v>
      </c>
      <c r="H10" t="s">
        <v>3058</v>
      </c>
      <c r="I10" s="101" t="s">
        <v>3059</v>
      </c>
      <c r="L10" t="s">
        <v>3060</v>
      </c>
      <c r="M10" t="s">
        <v>3061</v>
      </c>
      <c r="O10" t="s">
        <v>3062</v>
      </c>
      <c r="P10" t="s">
        <v>3063</v>
      </c>
      <c r="Q10" t="s">
        <v>3063</v>
      </c>
      <c r="R10" t="s">
        <v>3064</v>
      </c>
      <c r="S10" t="s">
        <v>3065</v>
      </c>
      <c r="T10" t="s">
        <v>2959</v>
      </c>
      <c r="U10" t="s">
        <v>3066</v>
      </c>
      <c r="V10" t="s">
        <v>3067</v>
      </c>
      <c r="W10" t="s">
        <v>3068</v>
      </c>
      <c r="X10" t="s">
        <v>3069</v>
      </c>
      <c r="Y10" t="s">
        <v>2821</v>
      </c>
      <c r="Z10" s="53" t="s">
        <v>3070</v>
      </c>
      <c r="AA10" t="s">
        <v>3071</v>
      </c>
      <c r="AB10" t="s">
        <v>3072</v>
      </c>
      <c r="AC10" t="s">
        <v>3073</v>
      </c>
      <c r="AD10" t="s">
        <v>2915</v>
      </c>
      <c r="AE10" t="s">
        <v>3029</v>
      </c>
      <c r="AF10" t="s">
        <v>3074</v>
      </c>
      <c r="AG10" t="s">
        <v>3075</v>
      </c>
      <c r="AH10" t="s">
        <v>3076</v>
      </c>
      <c r="AI10" t="s">
        <v>3077</v>
      </c>
      <c r="AJ10" t="s">
        <v>3078</v>
      </c>
      <c r="AK10" t="s">
        <v>3063</v>
      </c>
      <c r="AL10" t="s">
        <v>2983</v>
      </c>
      <c r="AM10" t="s">
        <v>3079</v>
      </c>
      <c r="AN10" t="s">
        <v>3080</v>
      </c>
      <c r="AO10" t="s">
        <v>3081</v>
      </c>
      <c r="AQ10" t="s">
        <v>2986</v>
      </c>
      <c r="AR10" t="s">
        <v>2864</v>
      </c>
      <c r="AS10" t="s">
        <v>2792</v>
      </c>
      <c r="AT10" t="s">
        <v>3082</v>
      </c>
      <c r="AU10" t="s">
        <v>3083</v>
      </c>
      <c r="AV10" t="s">
        <v>3084</v>
      </c>
      <c r="AW10" t="s">
        <v>2960</v>
      </c>
      <c r="AX10" t="s">
        <v>2837</v>
      </c>
      <c r="AY10" t="s">
        <v>3085</v>
      </c>
      <c r="AZ10" t="s">
        <v>3086</v>
      </c>
      <c r="BA10" t="s">
        <v>3087</v>
      </c>
      <c r="BE10" t="s">
        <v>3088</v>
      </c>
      <c r="BH10" t="s">
        <v>3089</v>
      </c>
      <c r="BI10" t="s">
        <v>3053</v>
      </c>
      <c r="BJ10" t="s">
        <v>2492</v>
      </c>
      <c r="BK10" t="str">
        <f t="shared" si="0"/>
        <v>Chambers County, AL</v>
      </c>
    </row>
    <row r="11" spans="1:63" x14ac:dyDescent="0.35">
      <c r="A11" t="s">
        <v>2599</v>
      </c>
      <c r="C11" t="s">
        <v>3090</v>
      </c>
      <c r="D11" t="s">
        <v>3091</v>
      </c>
      <c r="E11" t="s">
        <v>3092</v>
      </c>
      <c r="F11" t="s">
        <v>2791</v>
      </c>
      <c r="G11" t="s">
        <v>3093</v>
      </c>
      <c r="H11" t="s">
        <v>3094</v>
      </c>
      <c r="I11" s="46" t="s">
        <v>3095</v>
      </c>
      <c r="L11" t="s">
        <v>3048</v>
      </c>
      <c r="M11" t="s">
        <v>3096</v>
      </c>
      <c r="O11" t="s">
        <v>3097</v>
      </c>
      <c r="P11" t="s">
        <v>3098</v>
      </c>
      <c r="Q11" t="s">
        <v>2791</v>
      </c>
      <c r="R11" t="s">
        <v>3099</v>
      </c>
      <c r="S11" t="s">
        <v>3005</v>
      </c>
      <c r="T11" t="s">
        <v>3033</v>
      </c>
      <c r="U11" t="s">
        <v>3100</v>
      </c>
      <c r="V11" t="s">
        <v>3101</v>
      </c>
      <c r="W11" t="s">
        <v>3102</v>
      </c>
      <c r="X11" t="s">
        <v>3103</v>
      </c>
      <c r="Y11" t="s">
        <v>3104</v>
      </c>
      <c r="Z11" t="s">
        <v>3105</v>
      </c>
      <c r="AA11" t="s">
        <v>3106</v>
      </c>
      <c r="AB11" t="s">
        <v>2853</v>
      </c>
      <c r="AC11" t="s">
        <v>3107</v>
      </c>
      <c r="AD11" t="s">
        <v>2979</v>
      </c>
      <c r="AE11" t="s">
        <v>3108</v>
      </c>
      <c r="AF11" t="s">
        <v>3109</v>
      </c>
      <c r="AG11" t="s">
        <v>3110</v>
      </c>
      <c r="AH11" t="s">
        <v>3111</v>
      </c>
      <c r="AI11" t="s">
        <v>3112</v>
      </c>
      <c r="AJ11" t="s">
        <v>3113</v>
      </c>
      <c r="AK11" t="s">
        <v>3114</v>
      </c>
      <c r="AL11" t="s">
        <v>2792</v>
      </c>
      <c r="AM11" t="s">
        <v>2966</v>
      </c>
      <c r="AN11" t="s">
        <v>2837</v>
      </c>
      <c r="AO11" t="s">
        <v>2983</v>
      </c>
      <c r="AQ11" t="s">
        <v>3115</v>
      </c>
      <c r="AR11" t="s">
        <v>2855</v>
      </c>
      <c r="AS11" t="s">
        <v>2966</v>
      </c>
      <c r="AT11" t="s">
        <v>3116</v>
      </c>
      <c r="AU11" t="s">
        <v>3117</v>
      </c>
      <c r="AV11" t="s">
        <v>3118</v>
      </c>
      <c r="AW11" t="s">
        <v>2801</v>
      </c>
      <c r="AX11" t="s">
        <v>3119</v>
      </c>
      <c r="AY11" t="s">
        <v>3120</v>
      </c>
      <c r="AZ11" t="s">
        <v>2791</v>
      </c>
      <c r="BA11" t="s">
        <v>3121</v>
      </c>
      <c r="BE11" t="s">
        <v>3122</v>
      </c>
      <c r="BH11" t="s">
        <v>3123</v>
      </c>
      <c r="BI11" t="s">
        <v>3090</v>
      </c>
      <c r="BJ11" t="s">
        <v>2492</v>
      </c>
      <c r="BK11" t="str">
        <f t="shared" si="0"/>
        <v>Cherokee County, AL</v>
      </c>
    </row>
    <row r="12" spans="1:63" x14ac:dyDescent="0.35">
      <c r="A12" t="s">
        <v>2606</v>
      </c>
      <c r="C12" t="s">
        <v>3124</v>
      </c>
      <c r="D12" t="s">
        <v>3125</v>
      </c>
      <c r="E12" t="s">
        <v>3126</v>
      </c>
      <c r="F12" t="s">
        <v>3048</v>
      </c>
      <c r="G12" t="s">
        <v>3127</v>
      </c>
      <c r="H12" t="s">
        <v>3128</v>
      </c>
      <c r="I12" s="101" t="s">
        <v>3129</v>
      </c>
      <c r="L12" t="s">
        <v>3130</v>
      </c>
      <c r="M12" t="s">
        <v>2861</v>
      </c>
      <c r="O12" t="s">
        <v>3131</v>
      </c>
      <c r="P12" t="s">
        <v>3132</v>
      </c>
      <c r="Q12" t="s">
        <v>3048</v>
      </c>
      <c r="R12" t="s">
        <v>3133</v>
      </c>
      <c r="S12" t="s">
        <v>3090</v>
      </c>
      <c r="T12" t="s">
        <v>3134</v>
      </c>
      <c r="U12" t="s">
        <v>3135</v>
      </c>
      <c r="V12" t="s">
        <v>3136</v>
      </c>
      <c r="W12" t="s">
        <v>3137</v>
      </c>
      <c r="X12" t="s">
        <v>3138</v>
      </c>
      <c r="Y12" t="s">
        <v>3096</v>
      </c>
      <c r="Z12" s="53" t="s">
        <v>3063</v>
      </c>
      <c r="AA12" t="s">
        <v>3139</v>
      </c>
      <c r="AB12" t="s">
        <v>3099</v>
      </c>
      <c r="AC12" t="s">
        <v>3140</v>
      </c>
      <c r="AD12" t="s">
        <v>3141</v>
      </c>
      <c r="AE12" t="s">
        <v>3142</v>
      </c>
      <c r="AG12" t="s">
        <v>3143</v>
      </c>
      <c r="AH12" t="s">
        <v>3144</v>
      </c>
      <c r="AI12" t="s">
        <v>2935</v>
      </c>
      <c r="AJ12" t="s">
        <v>3145</v>
      </c>
      <c r="AK12" t="s">
        <v>3146</v>
      </c>
      <c r="AL12" t="s">
        <v>3098</v>
      </c>
      <c r="AM12" t="s">
        <v>3090</v>
      </c>
      <c r="AN12" t="s">
        <v>3147</v>
      </c>
      <c r="AO12" t="s">
        <v>3148</v>
      </c>
      <c r="AQ12" t="s">
        <v>3090</v>
      </c>
      <c r="AR12" t="s">
        <v>3149</v>
      </c>
      <c r="AS12" t="s">
        <v>3150</v>
      </c>
      <c r="AT12" t="s">
        <v>3151</v>
      </c>
      <c r="AU12" t="s">
        <v>3152</v>
      </c>
      <c r="AV12" t="s">
        <v>3153</v>
      </c>
      <c r="AW12" t="s">
        <v>3154</v>
      </c>
      <c r="AX12" t="s">
        <v>2874</v>
      </c>
      <c r="AY12" t="s">
        <v>3155</v>
      </c>
      <c r="AZ12" t="s">
        <v>2935</v>
      </c>
      <c r="BA12" t="s">
        <v>3156</v>
      </c>
      <c r="BE12" t="s">
        <v>3157</v>
      </c>
      <c r="BH12" t="s">
        <v>3158</v>
      </c>
      <c r="BI12" t="s">
        <v>3124</v>
      </c>
      <c r="BJ12" t="s">
        <v>2492</v>
      </c>
      <c r="BK12" t="str">
        <f t="shared" si="0"/>
        <v>Chilton County, AL</v>
      </c>
    </row>
    <row r="13" spans="1:63" x14ac:dyDescent="0.35">
      <c r="A13" t="s">
        <v>2620</v>
      </c>
      <c r="C13" t="s">
        <v>3106</v>
      </c>
      <c r="D13" t="s">
        <v>3159</v>
      </c>
      <c r="E13" t="s">
        <v>3160</v>
      </c>
      <c r="F13" t="s">
        <v>3161</v>
      </c>
      <c r="G13" t="s">
        <v>3002</v>
      </c>
      <c r="H13" t="s">
        <v>3162</v>
      </c>
      <c r="I13" s="46" t="s">
        <v>3163</v>
      </c>
      <c r="L13" t="s">
        <v>2935</v>
      </c>
      <c r="M13" t="s">
        <v>3164</v>
      </c>
      <c r="O13" t="s">
        <v>2864</v>
      </c>
      <c r="P13" t="s">
        <v>2791</v>
      </c>
      <c r="Q13" t="s">
        <v>3112</v>
      </c>
      <c r="R13" t="s">
        <v>2983</v>
      </c>
      <c r="S13" t="s">
        <v>3094</v>
      </c>
      <c r="T13" t="s">
        <v>3165</v>
      </c>
      <c r="U13" t="s">
        <v>3166</v>
      </c>
      <c r="V13" t="s">
        <v>3167</v>
      </c>
      <c r="W13" t="s">
        <v>3168</v>
      </c>
      <c r="X13" t="s">
        <v>3169</v>
      </c>
      <c r="Y13" t="s">
        <v>3170</v>
      </c>
      <c r="Z13" t="s">
        <v>3086</v>
      </c>
      <c r="AA13" t="s">
        <v>3171</v>
      </c>
      <c r="AB13" t="s">
        <v>2983</v>
      </c>
      <c r="AC13" t="s">
        <v>3172</v>
      </c>
      <c r="AD13" t="s">
        <v>2983</v>
      </c>
      <c r="AE13" t="s">
        <v>3173</v>
      </c>
      <c r="AG13" t="s">
        <v>3069</v>
      </c>
      <c r="AH13" t="s">
        <v>3174</v>
      </c>
      <c r="AI13" t="s">
        <v>3175</v>
      </c>
      <c r="AJ13" t="s">
        <v>3007</v>
      </c>
      <c r="AK13" t="s">
        <v>3176</v>
      </c>
      <c r="AL13" t="s">
        <v>2791</v>
      </c>
      <c r="AM13" t="s">
        <v>3106</v>
      </c>
      <c r="AN13" t="s">
        <v>3111</v>
      </c>
      <c r="AO13" t="s">
        <v>3177</v>
      </c>
      <c r="AQ13" t="s">
        <v>3178</v>
      </c>
      <c r="AR13" t="s">
        <v>2791</v>
      </c>
      <c r="AS13" t="s">
        <v>3178</v>
      </c>
      <c r="AT13" t="s">
        <v>3179</v>
      </c>
      <c r="AU13" t="s">
        <v>3180</v>
      </c>
      <c r="AV13" t="s">
        <v>2936</v>
      </c>
      <c r="AW13" t="s">
        <v>3181</v>
      </c>
      <c r="AX13" t="s">
        <v>3083</v>
      </c>
      <c r="AY13" t="s">
        <v>3111</v>
      </c>
      <c r="AZ13" t="s">
        <v>3182</v>
      </c>
      <c r="BA13" t="s">
        <v>3029</v>
      </c>
      <c r="BE13" t="s">
        <v>3183</v>
      </c>
      <c r="BH13" t="s">
        <v>3184</v>
      </c>
      <c r="BI13" t="s">
        <v>3106</v>
      </c>
      <c r="BJ13" t="s">
        <v>2492</v>
      </c>
      <c r="BK13" t="str">
        <f t="shared" si="0"/>
        <v>Choctaw County, AL</v>
      </c>
    </row>
    <row r="14" spans="1:63" x14ac:dyDescent="0.35">
      <c r="A14" t="s">
        <v>2627</v>
      </c>
      <c r="C14" t="s">
        <v>3171</v>
      </c>
      <c r="D14" t="s">
        <v>3185</v>
      </c>
      <c r="E14" t="s">
        <v>3186</v>
      </c>
      <c r="F14" t="s">
        <v>3187</v>
      </c>
      <c r="G14" t="s">
        <v>3188</v>
      </c>
      <c r="H14" t="s">
        <v>3189</v>
      </c>
      <c r="I14" s="101" t="s">
        <v>3069</v>
      </c>
      <c r="L14" t="s">
        <v>3190</v>
      </c>
      <c r="M14" t="s">
        <v>3191</v>
      </c>
      <c r="O14" t="s">
        <v>3192</v>
      </c>
      <c r="P14" t="s">
        <v>3048</v>
      </c>
      <c r="Q14" t="s">
        <v>3182</v>
      </c>
      <c r="R14" t="s">
        <v>2986</v>
      </c>
      <c r="S14" t="s">
        <v>2791</v>
      </c>
      <c r="T14" t="s">
        <v>3193</v>
      </c>
      <c r="U14" t="s">
        <v>3194</v>
      </c>
      <c r="V14" t="s">
        <v>3195</v>
      </c>
      <c r="W14" t="s">
        <v>3196</v>
      </c>
      <c r="X14" t="s">
        <v>3197</v>
      </c>
      <c r="Y14" t="s">
        <v>2986</v>
      </c>
      <c r="Z14" s="53" t="s">
        <v>3198</v>
      </c>
      <c r="AA14" t="s">
        <v>3048</v>
      </c>
      <c r="AB14" t="s">
        <v>3199</v>
      </c>
      <c r="AC14" t="s">
        <v>3200</v>
      </c>
      <c r="AD14" t="s">
        <v>3063</v>
      </c>
      <c r="AE14" t="s">
        <v>3201</v>
      </c>
      <c r="AG14" t="s">
        <v>3202</v>
      </c>
      <c r="AH14" t="s">
        <v>3203</v>
      </c>
      <c r="AI14" t="s">
        <v>3204</v>
      </c>
      <c r="AJ14" t="s">
        <v>3205</v>
      </c>
      <c r="AK14" t="s">
        <v>3206</v>
      </c>
      <c r="AL14" t="s">
        <v>3207</v>
      </c>
      <c r="AM14" t="s">
        <v>3208</v>
      </c>
      <c r="AN14" t="s">
        <v>3209</v>
      </c>
      <c r="AO14" t="s">
        <v>2896</v>
      </c>
      <c r="AQ14" t="s">
        <v>3210</v>
      </c>
      <c r="AR14" t="s">
        <v>3048</v>
      </c>
      <c r="AS14" t="s">
        <v>3139</v>
      </c>
      <c r="AT14" t="s">
        <v>3211</v>
      </c>
      <c r="AU14" t="s">
        <v>3212</v>
      </c>
      <c r="AV14" t="s">
        <v>3213</v>
      </c>
      <c r="AW14" t="s">
        <v>3113</v>
      </c>
      <c r="AX14" t="s">
        <v>3111</v>
      </c>
      <c r="AY14" t="s">
        <v>3214</v>
      </c>
      <c r="AZ14" t="s">
        <v>3215</v>
      </c>
      <c r="BA14" t="s">
        <v>3216</v>
      </c>
      <c r="BE14" t="s">
        <v>3217</v>
      </c>
      <c r="BH14" t="s">
        <v>3218</v>
      </c>
      <c r="BI14" t="s">
        <v>3171</v>
      </c>
      <c r="BJ14" t="s">
        <v>2492</v>
      </c>
      <c r="BK14" t="str">
        <f t="shared" si="0"/>
        <v>Clarke County, AL</v>
      </c>
    </row>
    <row r="15" spans="1:63" x14ac:dyDescent="0.35">
      <c r="A15" t="s">
        <v>2631</v>
      </c>
      <c r="C15" t="s">
        <v>3048</v>
      </c>
      <c r="D15" t="s">
        <v>3219</v>
      </c>
      <c r="E15" t="s">
        <v>3220</v>
      </c>
      <c r="F15" t="s">
        <v>2935</v>
      </c>
      <c r="G15" t="s">
        <v>3221</v>
      </c>
      <c r="H15" t="s">
        <v>3222</v>
      </c>
      <c r="I15" s="46" t="s">
        <v>3223</v>
      </c>
      <c r="L15" t="s">
        <v>3224</v>
      </c>
      <c r="M15" t="s">
        <v>3225</v>
      </c>
      <c r="O15" t="s">
        <v>3226</v>
      </c>
      <c r="P15" t="s">
        <v>3112</v>
      </c>
      <c r="Q15" t="s">
        <v>3227</v>
      </c>
      <c r="R15" t="s">
        <v>2792</v>
      </c>
      <c r="S15" t="s">
        <v>3048</v>
      </c>
      <c r="T15" t="s">
        <v>3228</v>
      </c>
      <c r="U15" t="s">
        <v>3229</v>
      </c>
      <c r="V15" t="s">
        <v>3230</v>
      </c>
      <c r="W15" t="s">
        <v>2736</v>
      </c>
      <c r="X15" t="s">
        <v>3231</v>
      </c>
      <c r="Y15" t="s">
        <v>3063</v>
      </c>
      <c r="Z15" t="s">
        <v>3048</v>
      </c>
      <c r="AA15" t="s">
        <v>3232</v>
      </c>
      <c r="AB15" t="s">
        <v>3233</v>
      </c>
      <c r="AC15" t="s">
        <v>3234</v>
      </c>
      <c r="AD15" t="s">
        <v>3235</v>
      </c>
      <c r="AE15" t="s">
        <v>3236</v>
      </c>
      <c r="AG15" t="s">
        <v>3237</v>
      </c>
      <c r="AH15" t="s">
        <v>3238</v>
      </c>
      <c r="AI15" t="s">
        <v>3239</v>
      </c>
      <c r="AJ15" t="s">
        <v>3199</v>
      </c>
      <c r="AK15" t="s">
        <v>3076</v>
      </c>
      <c r="AL15" t="s">
        <v>3112</v>
      </c>
      <c r="AM15" t="s">
        <v>3187</v>
      </c>
      <c r="AN15" t="s">
        <v>3240</v>
      </c>
      <c r="AO15" t="s">
        <v>3241</v>
      </c>
      <c r="AQ15" t="s">
        <v>3242</v>
      </c>
      <c r="AR15" t="s">
        <v>3243</v>
      </c>
      <c r="AS15" t="s">
        <v>3048</v>
      </c>
      <c r="AT15" t="s">
        <v>2992</v>
      </c>
      <c r="AU15" t="s">
        <v>3244</v>
      </c>
      <c r="AV15" t="s">
        <v>3245</v>
      </c>
      <c r="AW15" t="s">
        <v>3099</v>
      </c>
      <c r="AX15" t="s">
        <v>3246</v>
      </c>
      <c r="AY15" t="s">
        <v>3031</v>
      </c>
      <c r="AZ15" t="s">
        <v>3247</v>
      </c>
      <c r="BA15" t="s">
        <v>3248</v>
      </c>
      <c r="BE15" t="s">
        <v>3249</v>
      </c>
      <c r="BH15" t="s">
        <v>3250</v>
      </c>
      <c r="BI15" t="s">
        <v>3048</v>
      </c>
      <c r="BJ15" t="s">
        <v>2492</v>
      </c>
      <c r="BK15" t="str">
        <f t="shared" si="0"/>
        <v>Clay County, AL</v>
      </c>
    </row>
    <row r="16" spans="1:63" x14ac:dyDescent="0.35">
      <c r="A16" t="s">
        <v>2636</v>
      </c>
      <c r="C16" t="s">
        <v>3161</v>
      </c>
      <c r="D16" t="s">
        <v>3251</v>
      </c>
      <c r="E16" t="s">
        <v>3252</v>
      </c>
      <c r="F16" t="s">
        <v>3253</v>
      </c>
      <c r="G16" t="s">
        <v>3254</v>
      </c>
      <c r="H16" t="s">
        <v>3073</v>
      </c>
      <c r="I16" s="101" t="s">
        <v>3255</v>
      </c>
      <c r="L16" t="s">
        <v>3256</v>
      </c>
      <c r="M16" t="s">
        <v>3009</v>
      </c>
      <c r="O16" t="s">
        <v>3257</v>
      </c>
      <c r="P16" t="s">
        <v>3258</v>
      </c>
      <c r="Q16" t="s">
        <v>3259</v>
      </c>
      <c r="R16" t="s">
        <v>3063</v>
      </c>
      <c r="S16" t="s">
        <v>3260</v>
      </c>
      <c r="T16" t="s">
        <v>3261</v>
      </c>
      <c r="U16" t="s">
        <v>3262</v>
      </c>
      <c r="V16" t="s">
        <v>2936</v>
      </c>
      <c r="W16" t="s">
        <v>3263</v>
      </c>
      <c r="Y16" t="s">
        <v>3264</v>
      </c>
      <c r="Z16" s="53" t="s">
        <v>3265</v>
      </c>
      <c r="AA16" t="s">
        <v>3266</v>
      </c>
      <c r="AB16" t="s">
        <v>2885</v>
      </c>
      <c r="AC16" t="s">
        <v>3267</v>
      </c>
      <c r="AD16" t="s">
        <v>3065</v>
      </c>
      <c r="AE16" t="s">
        <v>3268</v>
      </c>
      <c r="AG16" t="s">
        <v>3269</v>
      </c>
      <c r="AH16" t="s">
        <v>3029</v>
      </c>
      <c r="AI16" t="s">
        <v>3270</v>
      </c>
      <c r="AJ16" t="s">
        <v>2885</v>
      </c>
      <c r="AK16" t="s">
        <v>3271</v>
      </c>
      <c r="AL16" t="s">
        <v>3272</v>
      </c>
      <c r="AM16" t="s">
        <v>3273</v>
      </c>
      <c r="AN16" t="s">
        <v>3274</v>
      </c>
      <c r="AO16" t="s">
        <v>3178</v>
      </c>
      <c r="AQ16" t="s">
        <v>3275</v>
      </c>
      <c r="AR16" t="s">
        <v>3276</v>
      </c>
      <c r="AS16" t="s">
        <v>3277</v>
      </c>
      <c r="AT16" t="s">
        <v>3278</v>
      </c>
      <c r="AU16" t="s">
        <v>3279</v>
      </c>
      <c r="AW16" t="s">
        <v>3280</v>
      </c>
      <c r="AX16" t="s">
        <v>3281</v>
      </c>
      <c r="AY16" t="s">
        <v>2921</v>
      </c>
      <c r="AZ16" t="s">
        <v>3282</v>
      </c>
      <c r="BA16" t="s">
        <v>3283</v>
      </c>
      <c r="BE16" t="s">
        <v>3284</v>
      </c>
      <c r="BH16" t="s">
        <v>3285</v>
      </c>
      <c r="BI16" t="s">
        <v>3161</v>
      </c>
      <c r="BJ16" t="s">
        <v>2492</v>
      </c>
      <c r="BK16" t="str">
        <f t="shared" si="0"/>
        <v>Cleburne County, AL</v>
      </c>
    </row>
    <row r="17" spans="1:63" x14ac:dyDescent="0.35">
      <c r="A17" t="s">
        <v>2623</v>
      </c>
      <c r="C17" t="s">
        <v>3286</v>
      </c>
      <c r="D17" t="s">
        <v>3287</v>
      </c>
      <c r="F17" t="s">
        <v>3288</v>
      </c>
      <c r="G17" t="s">
        <v>3289</v>
      </c>
      <c r="H17" t="s">
        <v>3290</v>
      </c>
      <c r="I17" s="46" t="s">
        <v>3291</v>
      </c>
      <c r="L17" t="s">
        <v>3292</v>
      </c>
      <c r="M17" t="s">
        <v>3293</v>
      </c>
      <c r="O17" t="s">
        <v>3294</v>
      </c>
      <c r="P17" t="s">
        <v>3295</v>
      </c>
      <c r="Q17" t="s">
        <v>3296</v>
      </c>
      <c r="R17" t="s">
        <v>3235</v>
      </c>
      <c r="S17" t="s">
        <v>3297</v>
      </c>
      <c r="T17" t="s">
        <v>2983</v>
      </c>
      <c r="U17" t="s">
        <v>3298</v>
      </c>
      <c r="V17" t="s">
        <v>3299</v>
      </c>
      <c r="W17" t="s">
        <v>3300</v>
      </c>
      <c r="Y17" t="s">
        <v>3301</v>
      </c>
      <c r="Z17" t="s">
        <v>3295</v>
      </c>
      <c r="AA17" t="s">
        <v>3302</v>
      </c>
      <c r="AB17" t="s">
        <v>3303</v>
      </c>
      <c r="AC17" t="s">
        <v>3304</v>
      </c>
      <c r="AD17" t="s">
        <v>3305</v>
      </c>
      <c r="AE17" t="s">
        <v>3306</v>
      </c>
      <c r="AG17" t="s">
        <v>3307</v>
      </c>
      <c r="AH17" t="s">
        <v>3308</v>
      </c>
      <c r="AI17" t="s">
        <v>2923</v>
      </c>
      <c r="AJ17" t="s">
        <v>3309</v>
      </c>
      <c r="AK17" t="s">
        <v>3310</v>
      </c>
      <c r="AL17" t="s">
        <v>3311</v>
      </c>
      <c r="AM17" t="s">
        <v>3312</v>
      </c>
      <c r="AN17" t="s">
        <v>3313</v>
      </c>
      <c r="AO17" t="s">
        <v>3314</v>
      </c>
      <c r="AQ17" t="s">
        <v>3315</v>
      </c>
      <c r="AR17" t="s">
        <v>3073</v>
      </c>
      <c r="AS17" t="s">
        <v>3286</v>
      </c>
      <c r="AT17" t="s">
        <v>3316</v>
      </c>
      <c r="AU17" t="s">
        <v>3317</v>
      </c>
      <c r="AW17" t="s">
        <v>2855</v>
      </c>
      <c r="AX17" t="s">
        <v>3313</v>
      </c>
      <c r="AY17" t="s">
        <v>3318</v>
      </c>
      <c r="AZ17" t="s">
        <v>2837</v>
      </c>
      <c r="BA17" t="s">
        <v>3319</v>
      </c>
      <c r="BE17" t="s">
        <v>3320</v>
      </c>
      <c r="BH17" t="s">
        <v>3321</v>
      </c>
      <c r="BI17" t="s">
        <v>3286</v>
      </c>
      <c r="BJ17" t="s">
        <v>2492</v>
      </c>
      <c r="BK17" t="str">
        <f t="shared" si="0"/>
        <v>Coffee County, AL</v>
      </c>
    </row>
    <row r="18" spans="1:63" x14ac:dyDescent="0.35">
      <c r="A18" t="s">
        <v>2641</v>
      </c>
      <c r="C18" t="s">
        <v>3322</v>
      </c>
      <c r="D18" t="s">
        <v>3323</v>
      </c>
      <c r="F18" t="s">
        <v>3182</v>
      </c>
      <c r="G18" t="s">
        <v>3324</v>
      </c>
      <c r="H18" t="s">
        <v>3325</v>
      </c>
      <c r="I18" s="101" t="s">
        <v>3213</v>
      </c>
      <c r="L18" t="s">
        <v>3326</v>
      </c>
      <c r="M18" t="s">
        <v>3007</v>
      </c>
      <c r="O18" t="s">
        <v>2791</v>
      </c>
      <c r="P18" t="s">
        <v>3182</v>
      </c>
      <c r="Q18" t="s">
        <v>3327</v>
      </c>
      <c r="R18" t="s">
        <v>3328</v>
      </c>
      <c r="S18" t="s">
        <v>3312</v>
      </c>
      <c r="T18" t="s">
        <v>3199</v>
      </c>
      <c r="U18" t="s">
        <v>3329</v>
      </c>
      <c r="W18" t="s">
        <v>3330</v>
      </c>
      <c r="Y18" t="s">
        <v>3086</v>
      </c>
      <c r="Z18" s="53" t="s">
        <v>3331</v>
      </c>
      <c r="AA18" t="s">
        <v>3190</v>
      </c>
      <c r="AB18" t="s">
        <v>2792</v>
      </c>
      <c r="AC18" t="s">
        <v>3083</v>
      </c>
      <c r="AD18" t="s">
        <v>3094</v>
      </c>
      <c r="AE18" t="s">
        <v>3332</v>
      </c>
      <c r="AG18" t="s">
        <v>3333</v>
      </c>
      <c r="AH18" t="s">
        <v>3334</v>
      </c>
      <c r="AI18" t="s">
        <v>2874</v>
      </c>
      <c r="AJ18" t="s">
        <v>3335</v>
      </c>
      <c r="AK18" t="s">
        <v>3336</v>
      </c>
      <c r="AL18" t="s">
        <v>3182</v>
      </c>
      <c r="AM18" t="s">
        <v>3337</v>
      </c>
      <c r="AN18" t="s">
        <v>3338</v>
      </c>
      <c r="AO18" t="s">
        <v>3339</v>
      </c>
      <c r="AQ18" t="s">
        <v>3340</v>
      </c>
      <c r="AR18" t="s">
        <v>3341</v>
      </c>
      <c r="AS18" t="s">
        <v>3342</v>
      </c>
      <c r="AT18" t="s">
        <v>3343</v>
      </c>
      <c r="AU18" t="s">
        <v>3344</v>
      </c>
      <c r="AW18" t="s">
        <v>2922</v>
      </c>
      <c r="AX18" t="s">
        <v>3345</v>
      </c>
      <c r="AY18" t="s">
        <v>3346</v>
      </c>
      <c r="AZ18" t="s">
        <v>3206</v>
      </c>
      <c r="BA18" t="s">
        <v>3347</v>
      </c>
      <c r="BE18" t="s">
        <v>3348</v>
      </c>
      <c r="BH18" t="s">
        <v>3349</v>
      </c>
      <c r="BI18" t="s">
        <v>3322</v>
      </c>
      <c r="BJ18" t="s">
        <v>2492</v>
      </c>
      <c r="BK18" t="str">
        <f t="shared" si="0"/>
        <v>Colbert County, AL</v>
      </c>
    </row>
    <row r="19" spans="1:63" x14ac:dyDescent="0.35">
      <c r="A19" t="s">
        <v>2646</v>
      </c>
      <c r="C19" t="s">
        <v>3350</v>
      </c>
      <c r="D19" t="s">
        <v>3351</v>
      </c>
      <c r="F19" t="s">
        <v>3352</v>
      </c>
      <c r="G19" t="s">
        <v>3353</v>
      </c>
      <c r="H19" t="s">
        <v>3354</v>
      </c>
      <c r="L19" t="s">
        <v>2874</v>
      </c>
      <c r="M19" t="s">
        <v>3355</v>
      </c>
      <c r="O19" t="s">
        <v>3265</v>
      </c>
      <c r="P19" t="s">
        <v>2830</v>
      </c>
      <c r="Q19" t="s">
        <v>3204</v>
      </c>
      <c r="R19" t="s">
        <v>3090</v>
      </c>
      <c r="S19" t="s">
        <v>3356</v>
      </c>
      <c r="T19" t="s">
        <v>3357</v>
      </c>
      <c r="U19" t="s">
        <v>3358</v>
      </c>
      <c r="W19" t="s">
        <v>3359</v>
      </c>
      <c r="Y19" t="s">
        <v>3360</v>
      </c>
      <c r="Z19" t="s">
        <v>3361</v>
      </c>
      <c r="AA19" t="s">
        <v>3362</v>
      </c>
      <c r="AB19" t="s">
        <v>2966</v>
      </c>
      <c r="AC19" t="s">
        <v>3363</v>
      </c>
      <c r="AD19" t="s">
        <v>3048</v>
      </c>
      <c r="AG19" t="s">
        <v>3195</v>
      </c>
      <c r="AH19" t="s">
        <v>3364</v>
      </c>
      <c r="AI19" t="s">
        <v>3365</v>
      </c>
      <c r="AJ19" t="s">
        <v>3366</v>
      </c>
      <c r="AK19" t="s">
        <v>3367</v>
      </c>
      <c r="AL19" t="s">
        <v>3368</v>
      </c>
      <c r="AM19" t="s">
        <v>3369</v>
      </c>
      <c r="AN19" t="s">
        <v>3370</v>
      </c>
      <c r="AO19" t="s">
        <v>3112</v>
      </c>
      <c r="AQ19" t="s">
        <v>3068</v>
      </c>
      <c r="AR19" t="s">
        <v>3371</v>
      </c>
      <c r="AS19" t="s">
        <v>2830</v>
      </c>
      <c r="AT19" t="s">
        <v>3372</v>
      </c>
      <c r="AU19" t="s">
        <v>3373</v>
      </c>
      <c r="AW19" t="s">
        <v>2792</v>
      </c>
      <c r="AX19" t="s">
        <v>3374</v>
      </c>
      <c r="AY19" t="s">
        <v>3274</v>
      </c>
      <c r="AZ19" t="s">
        <v>3375</v>
      </c>
      <c r="BA19" t="s">
        <v>3376</v>
      </c>
      <c r="BE19" t="s">
        <v>3377</v>
      </c>
      <c r="BH19" t="s">
        <v>3378</v>
      </c>
      <c r="BI19" t="s">
        <v>3350</v>
      </c>
      <c r="BJ19" t="s">
        <v>2492</v>
      </c>
      <c r="BK19" t="str">
        <f t="shared" si="0"/>
        <v>Conecuh County, AL</v>
      </c>
    </row>
    <row r="20" spans="1:63" x14ac:dyDescent="0.35">
      <c r="A20" t="s">
        <v>2649</v>
      </c>
      <c r="C20" t="s">
        <v>3379</v>
      </c>
      <c r="D20" t="s">
        <v>3380</v>
      </c>
      <c r="F20" t="s">
        <v>3381</v>
      </c>
      <c r="G20" t="s">
        <v>3382</v>
      </c>
      <c r="H20" t="s">
        <v>2837</v>
      </c>
      <c r="L20" t="s">
        <v>3383</v>
      </c>
      <c r="M20" t="s">
        <v>2986</v>
      </c>
      <c r="O20" t="s">
        <v>3073</v>
      </c>
      <c r="P20" t="s">
        <v>3327</v>
      </c>
      <c r="Q20" t="s">
        <v>3384</v>
      </c>
      <c r="R20" t="s">
        <v>3071</v>
      </c>
      <c r="S20" t="s">
        <v>3182</v>
      </c>
      <c r="T20" t="s">
        <v>2855</v>
      </c>
      <c r="U20" t="s">
        <v>3385</v>
      </c>
      <c r="W20" t="s">
        <v>3195</v>
      </c>
      <c r="Y20" t="s">
        <v>3112</v>
      </c>
      <c r="Z20" s="53" t="s">
        <v>3386</v>
      </c>
      <c r="AA20" t="s">
        <v>2874</v>
      </c>
      <c r="AB20" t="s">
        <v>3063</v>
      </c>
      <c r="AC20" t="s">
        <v>3336</v>
      </c>
      <c r="AD20" t="s">
        <v>2929</v>
      </c>
      <c r="AG20" t="s">
        <v>2820</v>
      </c>
      <c r="AH20" t="s">
        <v>3387</v>
      </c>
      <c r="AI20" t="s">
        <v>3388</v>
      </c>
      <c r="AJ20" t="s">
        <v>3389</v>
      </c>
      <c r="AK20" t="s">
        <v>3111</v>
      </c>
      <c r="AL20" t="s">
        <v>3390</v>
      </c>
      <c r="AM20" t="s">
        <v>3391</v>
      </c>
      <c r="AN20" t="s">
        <v>3324</v>
      </c>
      <c r="AO20" t="s">
        <v>2935</v>
      </c>
      <c r="AQ20" t="s">
        <v>3392</v>
      </c>
      <c r="AR20" t="s">
        <v>3393</v>
      </c>
      <c r="AS20" t="s">
        <v>3394</v>
      </c>
      <c r="AT20" t="s">
        <v>3395</v>
      </c>
      <c r="AU20" t="s">
        <v>3396</v>
      </c>
      <c r="AW20" t="s">
        <v>3397</v>
      </c>
      <c r="AX20" t="s">
        <v>3398</v>
      </c>
      <c r="AY20" t="s">
        <v>3313</v>
      </c>
      <c r="AZ20" t="s">
        <v>3399</v>
      </c>
      <c r="BA20" t="s">
        <v>3400</v>
      </c>
      <c r="BE20" t="s">
        <v>3401</v>
      </c>
      <c r="BH20" t="s">
        <v>3402</v>
      </c>
      <c r="BI20" t="s">
        <v>3379</v>
      </c>
      <c r="BJ20" t="s">
        <v>2492</v>
      </c>
      <c r="BK20" t="str">
        <f t="shared" si="0"/>
        <v>Coosa County, AL</v>
      </c>
    </row>
    <row r="21" spans="1:63" x14ac:dyDescent="0.35">
      <c r="A21" t="s">
        <v>2659</v>
      </c>
      <c r="C21" t="s">
        <v>3302</v>
      </c>
      <c r="D21" t="s">
        <v>3403</v>
      </c>
      <c r="F21" t="s">
        <v>3404</v>
      </c>
      <c r="G21" t="s">
        <v>3405</v>
      </c>
      <c r="H21" t="s">
        <v>3406</v>
      </c>
      <c r="L21" t="s">
        <v>3407</v>
      </c>
      <c r="M21" t="s">
        <v>2885</v>
      </c>
      <c r="O21" t="s">
        <v>3408</v>
      </c>
      <c r="P21" t="s">
        <v>3409</v>
      </c>
      <c r="Q21" t="s">
        <v>3410</v>
      </c>
      <c r="R21" t="s">
        <v>3171</v>
      </c>
      <c r="S21" t="s">
        <v>3296</v>
      </c>
      <c r="T21" t="s">
        <v>3411</v>
      </c>
      <c r="U21" t="s">
        <v>3412</v>
      </c>
      <c r="W21" t="s">
        <v>3413</v>
      </c>
      <c r="Y21" t="s">
        <v>3182</v>
      </c>
      <c r="Z21" t="s">
        <v>3247</v>
      </c>
      <c r="AA21" t="s">
        <v>3414</v>
      </c>
      <c r="AB21" t="s">
        <v>3235</v>
      </c>
      <c r="AC21" t="s">
        <v>3415</v>
      </c>
      <c r="AD21" t="s">
        <v>3416</v>
      </c>
      <c r="AG21" t="s">
        <v>3417</v>
      </c>
      <c r="AH21" t="s">
        <v>3418</v>
      </c>
      <c r="AI21" t="s">
        <v>3419</v>
      </c>
      <c r="AJ21" t="s">
        <v>3090</v>
      </c>
      <c r="AK21" t="s">
        <v>3420</v>
      </c>
      <c r="AL21" t="s">
        <v>3421</v>
      </c>
      <c r="AM21" t="s">
        <v>3073</v>
      </c>
      <c r="AN21" t="s">
        <v>3422</v>
      </c>
      <c r="AO21" t="s">
        <v>3182</v>
      </c>
      <c r="AQ21" t="s">
        <v>3095</v>
      </c>
      <c r="AR21" t="s">
        <v>3423</v>
      </c>
      <c r="AS21" t="s">
        <v>3296</v>
      </c>
      <c r="AT21" t="s">
        <v>3424</v>
      </c>
      <c r="AU21" t="s">
        <v>3425</v>
      </c>
      <c r="AW21" t="s">
        <v>3025</v>
      </c>
      <c r="AX21" t="s">
        <v>3426</v>
      </c>
      <c r="AY21" t="s">
        <v>3427</v>
      </c>
      <c r="AZ21" t="s">
        <v>3428</v>
      </c>
      <c r="BA21" t="s">
        <v>3429</v>
      </c>
      <c r="BE21" t="s">
        <v>3430</v>
      </c>
      <c r="BH21" t="s">
        <v>3431</v>
      </c>
      <c r="BI21" t="s">
        <v>3302</v>
      </c>
      <c r="BJ21" t="s">
        <v>2492</v>
      </c>
      <c r="BK21" t="str">
        <f t="shared" si="0"/>
        <v>Covington County, AL</v>
      </c>
    </row>
    <row r="22" spans="1:63" x14ac:dyDescent="0.35">
      <c r="A22" t="s">
        <v>2656</v>
      </c>
      <c r="C22" t="s">
        <v>3432</v>
      </c>
      <c r="D22" t="s">
        <v>3433</v>
      </c>
      <c r="F22" t="s">
        <v>3434</v>
      </c>
      <c r="G22" t="s">
        <v>3435</v>
      </c>
      <c r="H22" t="s">
        <v>3436</v>
      </c>
      <c r="L22" t="s">
        <v>3437</v>
      </c>
      <c r="M22" t="s">
        <v>3438</v>
      </c>
      <c r="O22" t="s">
        <v>2874</v>
      </c>
      <c r="P22" t="s">
        <v>2837</v>
      </c>
      <c r="Q22" t="s">
        <v>3120</v>
      </c>
      <c r="R22" t="s">
        <v>3048</v>
      </c>
      <c r="S22" t="s">
        <v>3439</v>
      </c>
      <c r="T22" t="s">
        <v>2792</v>
      </c>
      <c r="U22" t="s">
        <v>3440</v>
      </c>
      <c r="W22" t="s">
        <v>2936</v>
      </c>
      <c r="Y22" t="s">
        <v>3290</v>
      </c>
      <c r="Z22" s="53" t="s">
        <v>2837</v>
      </c>
      <c r="AA22" t="s">
        <v>3419</v>
      </c>
      <c r="AB22" t="s">
        <v>3441</v>
      </c>
      <c r="AC22" t="s">
        <v>3442</v>
      </c>
      <c r="AD22" t="s">
        <v>3073</v>
      </c>
      <c r="AG22" t="s">
        <v>3443</v>
      </c>
      <c r="AH22" t="s">
        <v>3444</v>
      </c>
      <c r="AI22" t="s">
        <v>3445</v>
      </c>
      <c r="AJ22" t="s">
        <v>3446</v>
      </c>
      <c r="AK22" t="s">
        <v>3447</v>
      </c>
      <c r="AL22" t="s">
        <v>3204</v>
      </c>
      <c r="AM22" t="s">
        <v>3204</v>
      </c>
      <c r="AN22" t="s">
        <v>3029</v>
      </c>
      <c r="AO22" t="s">
        <v>2830</v>
      </c>
      <c r="AQ22" t="s">
        <v>3399</v>
      </c>
      <c r="AR22" t="s">
        <v>2837</v>
      </c>
      <c r="AS22" t="s">
        <v>3327</v>
      </c>
      <c r="AT22" t="s">
        <v>3448</v>
      </c>
      <c r="AU22" t="s">
        <v>3449</v>
      </c>
      <c r="AW22" t="s">
        <v>3210</v>
      </c>
      <c r="AX22" t="s">
        <v>3450</v>
      </c>
      <c r="AY22" t="s">
        <v>3450</v>
      </c>
      <c r="AZ22" t="s">
        <v>3451</v>
      </c>
      <c r="BA22" t="s">
        <v>3452</v>
      </c>
      <c r="BE22" t="s">
        <v>3453</v>
      </c>
      <c r="BH22" t="s">
        <v>3454</v>
      </c>
      <c r="BI22" t="s">
        <v>3432</v>
      </c>
      <c r="BJ22" t="s">
        <v>2492</v>
      </c>
      <c r="BK22" t="str">
        <f t="shared" si="0"/>
        <v>Crenshaw County, AL</v>
      </c>
    </row>
    <row r="23" spans="1:63" x14ac:dyDescent="0.35">
      <c r="A23" t="s">
        <v>2652</v>
      </c>
      <c r="C23" t="s">
        <v>3455</v>
      </c>
      <c r="D23" t="s">
        <v>3456</v>
      </c>
      <c r="F23" t="s">
        <v>3457</v>
      </c>
      <c r="G23" t="s">
        <v>3458</v>
      </c>
      <c r="H23" t="s">
        <v>3459</v>
      </c>
      <c r="L23" t="s">
        <v>3460</v>
      </c>
      <c r="M23" t="s">
        <v>2792</v>
      </c>
      <c r="O23" t="s">
        <v>3017</v>
      </c>
      <c r="P23" t="s">
        <v>3461</v>
      </c>
      <c r="Q23" t="s">
        <v>3462</v>
      </c>
      <c r="R23" t="s">
        <v>3463</v>
      </c>
      <c r="S23" t="s">
        <v>3464</v>
      </c>
      <c r="T23" t="s">
        <v>2966</v>
      </c>
      <c r="U23" t="s">
        <v>3465</v>
      </c>
      <c r="W23" t="s">
        <v>3466</v>
      </c>
      <c r="Y23" t="s">
        <v>3439</v>
      </c>
      <c r="Z23" t="s">
        <v>3467</v>
      </c>
      <c r="AA23" t="s">
        <v>3468</v>
      </c>
      <c r="AB23" t="s">
        <v>3132</v>
      </c>
      <c r="AC23" t="s">
        <v>3313</v>
      </c>
      <c r="AD23" t="s">
        <v>3386</v>
      </c>
      <c r="AH23" t="s">
        <v>3469</v>
      </c>
      <c r="AI23" t="s">
        <v>3470</v>
      </c>
      <c r="AJ23" t="s">
        <v>3048</v>
      </c>
      <c r="AK23" t="s">
        <v>3471</v>
      </c>
      <c r="AL23" t="s">
        <v>3270</v>
      </c>
      <c r="AM23" t="s">
        <v>3423</v>
      </c>
      <c r="AN23" t="s">
        <v>3472</v>
      </c>
      <c r="AO23" t="s">
        <v>3473</v>
      </c>
      <c r="AQ23" t="s">
        <v>3474</v>
      </c>
      <c r="AR23" t="s">
        <v>3475</v>
      </c>
      <c r="AS23" t="s">
        <v>3476</v>
      </c>
      <c r="AT23" t="s">
        <v>3477</v>
      </c>
      <c r="AU23" t="s">
        <v>3478</v>
      </c>
      <c r="AW23" t="s">
        <v>3171</v>
      </c>
      <c r="AX23" t="s">
        <v>3029</v>
      </c>
      <c r="AY23" t="s">
        <v>3029</v>
      </c>
      <c r="AZ23" t="s">
        <v>3111</v>
      </c>
      <c r="BA23" t="s">
        <v>3479</v>
      </c>
      <c r="BE23" t="s">
        <v>3480</v>
      </c>
      <c r="BH23" t="s">
        <v>3481</v>
      </c>
      <c r="BI23" t="s">
        <v>3455</v>
      </c>
      <c r="BJ23" t="s">
        <v>2492</v>
      </c>
      <c r="BK23" t="str">
        <f t="shared" si="0"/>
        <v>Cullman County, AL</v>
      </c>
    </row>
    <row r="24" spans="1:63" x14ac:dyDescent="0.35">
      <c r="A24" t="s">
        <v>2661</v>
      </c>
      <c r="C24" t="s">
        <v>3482</v>
      </c>
      <c r="D24" t="s">
        <v>3483</v>
      </c>
      <c r="F24" t="s">
        <v>3484</v>
      </c>
      <c r="G24" t="s">
        <v>3485</v>
      </c>
      <c r="H24" t="s">
        <v>3017</v>
      </c>
      <c r="L24" t="s">
        <v>3445</v>
      </c>
      <c r="M24" t="s">
        <v>3486</v>
      </c>
      <c r="O24" t="s">
        <v>3487</v>
      </c>
      <c r="P24" t="s">
        <v>3488</v>
      </c>
      <c r="Q24" t="s">
        <v>3489</v>
      </c>
      <c r="R24" t="s">
        <v>3112</v>
      </c>
      <c r="S24" t="s">
        <v>2837</v>
      </c>
      <c r="T24" t="s">
        <v>3490</v>
      </c>
      <c r="U24" t="s">
        <v>3491</v>
      </c>
      <c r="W24" t="s">
        <v>3231</v>
      </c>
      <c r="Y24" t="s">
        <v>3492</v>
      </c>
      <c r="Z24" s="53" t="s">
        <v>3493</v>
      </c>
      <c r="AA24" t="s">
        <v>2921</v>
      </c>
      <c r="AB24" t="s">
        <v>2791</v>
      </c>
      <c r="AC24" t="s">
        <v>3494</v>
      </c>
      <c r="AD24" t="s">
        <v>3495</v>
      </c>
      <c r="AH24" t="s">
        <v>3496</v>
      </c>
      <c r="AI24" t="s">
        <v>3313</v>
      </c>
      <c r="AJ24" t="s">
        <v>3187</v>
      </c>
      <c r="AK24" t="s">
        <v>3497</v>
      </c>
      <c r="AL24" t="s">
        <v>3095</v>
      </c>
      <c r="AM24" t="s">
        <v>3498</v>
      </c>
      <c r="AN24" t="s">
        <v>3499</v>
      </c>
      <c r="AO24" t="s">
        <v>3204</v>
      </c>
      <c r="AQ24" t="s">
        <v>3500</v>
      </c>
      <c r="AR24" t="s">
        <v>3501</v>
      </c>
      <c r="AS24" t="s">
        <v>3502</v>
      </c>
      <c r="AT24" t="s">
        <v>3503</v>
      </c>
      <c r="AU24" t="s">
        <v>3504</v>
      </c>
      <c r="AW24" t="s">
        <v>3369</v>
      </c>
      <c r="AX24" t="s">
        <v>3505</v>
      </c>
      <c r="AY24" t="s">
        <v>3506</v>
      </c>
      <c r="AZ24" t="s">
        <v>3507</v>
      </c>
      <c r="BA24" t="s">
        <v>3508</v>
      </c>
      <c r="BE24" t="s">
        <v>3509</v>
      </c>
      <c r="BH24" t="s">
        <v>3510</v>
      </c>
      <c r="BI24" t="s">
        <v>3482</v>
      </c>
      <c r="BJ24" t="s">
        <v>2492</v>
      </c>
      <c r="BK24" t="str">
        <f t="shared" si="0"/>
        <v>Dale County, AL</v>
      </c>
    </row>
    <row r="25" spans="1:63" x14ac:dyDescent="0.35">
      <c r="A25" t="s">
        <v>2663</v>
      </c>
      <c r="C25" t="s">
        <v>3404</v>
      </c>
      <c r="D25" t="s">
        <v>3511</v>
      </c>
      <c r="F25" t="s">
        <v>2874</v>
      </c>
      <c r="G25" t="s">
        <v>3512</v>
      </c>
      <c r="H25" t="s">
        <v>3083</v>
      </c>
      <c r="L25" t="s">
        <v>3513</v>
      </c>
      <c r="M25" t="s">
        <v>3514</v>
      </c>
      <c r="O25" t="s">
        <v>3515</v>
      </c>
      <c r="P25" t="s">
        <v>3516</v>
      </c>
      <c r="Q25" t="s">
        <v>2874</v>
      </c>
      <c r="R25" t="s">
        <v>3182</v>
      </c>
      <c r="S25" t="s">
        <v>3516</v>
      </c>
      <c r="T25" t="s">
        <v>3132</v>
      </c>
      <c r="U25" t="s">
        <v>3517</v>
      </c>
      <c r="W25" t="s">
        <v>3518</v>
      </c>
      <c r="Y25" t="s">
        <v>3519</v>
      </c>
      <c r="Z25" t="s">
        <v>3520</v>
      </c>
      <c r="AA25" t="s">
        <v>3346</v>
      </c>
      <c r="AB25" t="s">
        <v>3048</v>
      </c>
      <c r="AC25" t="s">
        <v>3324</v>
      </c>
      <c r="AD25" t="s">
        <v>3140</v>
      </c>
      <c r="AH25" t="s">
        <v>3521</v>
      </c>
      <c r="AI25" t="s">
        <v>3289</v>
      </c>
      <c r="AJ25" t="s">
        <v>3522</v>
      </c>
      <c r="AK25" t="s">
        <v>3506</v>
      </c>
      <c r="AL25" t="s">
        <v>3120</v>
      </c>
      <c r="AM25" t="s">
        <v>3083</v>
      </c>
      <c r="AN25" t="s">
        <v>3523</v>
      </c>
      <c r="AO25" t="s">
        <v>3524</v>
      </c>
      <c r="AQ25" t="s">
        <v>3525</v>
      </c>
      <c r="AR25" t="s">
        <v>3526</v>
      </c>
      <c r="AS25" t="s">
        <v>3120</v>
      </c>
      <c r="AT25" t="s">
        <v>3225</v>
      </c>
      <c r="AU25" t="s">
        <v>3527</v>
      </c>
      <c r="AW25" t="s">
        <v>3528</v>
      </c>
      <c r="AX25" t="s">
        <v>3529</v>
      </c>
      <c r="AY25" t="s">
        <v>3530</v>
      </c>
      <c r="AZ25" t="s">
        <v>3531</v>
      </c>
      <c r="BE25" t="s">
        <v>3532</v>
      </c>
      <c r="BH25" t="s">
        <v>3533</v>
      </c>
      <c r="BI25" t="s">
        <v>3404</v>
      </c>
      <c r="BJ25" t="s">
        <v>2492</v>
      </c>
      <c r="BK25" t="str">
        <f t="shared" si="0"/>
        <v>Dallas County, AL</v>
      </c>
    </row>
    <row r="26" spans="1:63" x14ac:dyDescent="0.35">
      <c r="A26" t="s">
        <v>2669</v>
      </c>
      <c r="C26" t="s">
        <v>3327</v>
      </c>
      <c r="D26" t="s">
        <v>3534</v>
      </c>
      <c r="F26" t="s">
        <v>3365</v>
      </c>
      <c r="G26" t="s">
        <v>3535</v>
      </c>
      <c r="H26" t="s">
        <v>3536</v>
      </c>
      <c r="L26" t="s">
        <v>3537</v>
      </c>
      <c r="M26" t="s">
        <v>3389</v>
      </c>
      <c r="O26" t="s">
        <v>3538</v>
      </c>
      <c r="P26" t="s">
        <v>3539</v>
      </c>
      <c r="Q26" t="s">
        <v>3365</v>
      </c>
      <c r="R26" t="s">
        <v>3404</v>
      </c>
      <c r="S26" t="s">
        <v>3524</v>
      </c>
      <c r="T26" t="s">
        <v>2791</v>
      </c>
      <c r="U26" t="s">
        <v>3540</v>
      </c>
      <c r="Y26" t="s">
        <v>3388</v>
      </c>
      <c r="Z26" s="53" t="s">
        <v>3541</v>
      </c>
      <c r="AA26" t="s">
        <v>3542</v>
      </c>
      <c r="AB26" t="s">
        <v>3112</v>
      </c>
      <c r="AC26" t="s">
        <v>3543</v>
      </c>
      <c r="AD26" t="s">
        <v>3393</v>
      </c>
      <c r="AH26" t="s">
        <v>3396</v>
      </c>
      <c r="AI26" t="s">
        <v>3450</v>
      </c>
      <c r="AJ26" t="s">
        <v>3544</v>
      </c>
      <c r="AK26" t="s">
        <v>3545</v>
      </c>
      <c r="AL26" t="s">
        <v>2874</v>
      </c>
      <c r="AM26" t="s">
        <v>3546</v>
      </c>
      <c r="AN26" t="s">
        <v>3547</v>
      </c>
      <c r="AO26" t="s">
        <v>3270</v>
      </c>
      <c r="AQ26" t="s">
        <v>3548</v>
      </c>
      <c r="AR26" t="s">
        <v>3111</v>
      </c>
      <c r="AS26" t="s">
        <v>3549</v>
      </c>
      <c r="AT26" t="s">
        <v>2915</v>
      </c>
      <c r="AU26" t="s">
        <v>3550</v>
      </c>
      <c r="AW26" t="s">
        <v>2830</v>
      </c>
      <c r="AX26" t="s">
        <v>3551</v>
      </c>
      <c r="AY26" t="s">
        <v>3523</v>
      </c>
      <c r="AZ26" t="s">
        <v>3552</v>
      </c>
      <c r="BE26" t="s">
        <v>3553</v>
      </c>
      <c r="BH26" t="s">
        <v>3554</v>
      </c>
      <c r="BI26" t="s">
        <v>3327</v>
      </c>
      <c r="BJ26" t="s">
        <v>2492</v>
      </c>
      <c r="BK26" t="str">
        <f t="shared" si="0"/>
        <v>DeKalb County, AL</v>
      </c>
    </row>
    <row r="27" spans="1:63" x14ac:dyDescent="0.35">
      <c r="A27" t="s">
        <v>2665</v>
      </c>
      <c r="C27" t="s">
        <v>3408</v>
      </c>
      <c r="D27" t="s">
        <v>3555</v>
      </c>
      <c r="F27" t="s">
        <v>3556</v>
      </c>
      <c r="G27" t="s">
        <v>3557</v>
      </c>
      <c r="H27" t="s">
        <v>3117</v>
      </c>
      <c r="L27" t="s">
        <v>3558</v>
      </c>
      <c r="M27" t="s">
        <v>3559</v>
      </c>
      <c r="O27" t="s">
        <v>3313</v>
      </c>
      <c r="P27" t="s">
        <v>3120</v>
      </c>
      <c r="Q27" t="s">
        <v>3560</v>
      </c>
      <c r="R27" t="s">
        <v>2976</v>
      </c>
      <c r="S27" t="s">
        <v>3498</v>
      </c>
      <c r="T27" t="s">
        <v>3048</v>
      </c>
      <c r="U27" t="s">
        <v>3561</v>
      </c>
      <c r="Y27" t="s">
        <v>3562</v>
      </c>
      <c r="Z27" t="s">
        <v>3111</v>
      </c>
      <c r="AA27" t="s">
        <v>3563</v>
      </c>
      <c r="AB27" t="s">
        <v>3564</v>
      </c>
      <c r="AC27" t="s">
        <v>3565</v>
      </c>
      <c r="AD27" t="s">
        <v>3566</v>
      </c>
      <c r="AH27" t="s">
        <v>3567</v>
      </c>
      <c r="AI27" t="s">
        <v>3568</v>
      </c>
      <c r="AJ27" t="s">
        <v>2830</v>
      </c>
      <c r="AK27" t="s">
        <v>3569</v>
      </c>
      <c r="AL27" t="s">
        <v>3365</v>
      </c>
      <c r="AM27" t="s">
        <v>3570</v>
      </c>
      <c r="AN27" t="s">
        <v>3571</v>
      </c>
      <c r="AO27" t="s">
        <v>3120</v>
      </c>
      <c r="AQ27" t="s">
        <v>3572</v>
      </c>
      <c r="AR27" t="s">
        <v>3573</v>
      </c>
      <c r="AS27" t="s">
        <v>2874</v>
      </c>
      <c r="AT27" t="s">
        <v>3574</v>
      </c>
      <c r="AU27" t="s">
        <v>3575</v>
      </c>
      <c r="AW27" t="s">
        <v>3576</v>
      </c>
      <c r="AX27" t="s">
        <v>3577</v>
      </c>
      <c r="AY27" t="s">
        <v>3578</v>
      </c>
      <c r="AZ27" t="s">
        <v>3152</v>
      </c>
      <c r="BE27" t="s">
        <v>3579</v>
      </c>
      <c r="BH27" t="s">
        <v>3580</v>
      </c>
      <c r="BI27" t="s">
        <v>3408</v>
      </c>
      <c r="BJ27" t="s">
        <v>2492</v>
      </c>
      <c r="BK27" t="str">
        <f t="shared" si="0"/>
        <v>Elmore County, AL</v>
      </c>
    </row>
    <row r="28" spans="1:63" x14ac:dyDescent="0.35">
      <c r="A28" t="s">
        <v>2671</v>
      </c>
      <c r="C28" t="s">
        <v>3292</v>
      </c>
      <c r="D28" t="s">
        <v>3581</v>
      </c>
      <c r="F28" t="s">
        <v>3111</v>
      </c>
      <c r="G28" t="s">
        <v>3582</v>
      </c>
      <c r="H28" t="s">
        <v>3583</v>
      </c>
      <c r="L28" t="s">
        <v>3584</v>
      </c>
      <c r="M28" t="s">
        <v>3585</v>
      </c>
      <c r="O28" t="s">
        <v>3586</v>
      </c>
      <c r="P28" t="s">
        <v>3587</v>
      </c>
      <c r="Q28" t="s">
        <v>3111</v>
      </c>
      <c r="R28" t="s">
        <v>3296</v>
      </c>
      <c r="S28" t="s">
        <v>3588</v>
      </c>
      <c r="T28" t="s">
        <v>3112</v>
      </c>
      <c r="U28" t="s">
        <v>3589</v>
      </c>
      <c r="Y28" t="s">
        <v>3590</v>
      </c>
      <c r="Z28" s="53" t="s">
        <v>3591</v>
      </c>
      <c r="AA28" t="s">
        <v>3592</v>
      </c>
      <c r="AB28" t="s">
        <v>3593</v>
      </c>
      <c r="AC28" t="s">
        <v>3029</v>
      </c>
      <c r="AD28" t="s">
        <v>3247</v>
      </c>
      <c r="AH28" t="s">
        <v>3594</v>
      </c>
      <c r="AI28" t="s">
        <v>3595</v>
      </c>
      <c r="AJ28" t="s">
        <v>3596</v>
      </c>
      <c r="AK28" t="s">
        <v>3597</v>
      </c>
      <c r="AL28" t="s">
        <v>3598</v>
      </c>
      <c r="AM28" t="s">
        <v>3111</v>
      </c>
      <c r="AN28" t="s">
        <v>3599</v>
      </c>
      <c r="AO28" t="s">
        <v>3451</v>
      </c>
      <c r="AQ28" t="s">
        <v>3600</v>
      </c>
      <c r="AR28" t="s">
        <v>3601</v>
      </c>
      <c r="AS28" t="s">
        <v>3560</v>
      </c>
      <c r="AT28" t="s">
        <v>3602</v>
      </c>
      <c r="AU28" t="s">
        <v>2936</v>
      </c>
      <c r="AW28" t="s">
        <v>3603</v>
      </c>
      <c r="AX28" t="s">
        <v>3604</v>
      </c>
      <c r="AY28" t="s">
        <v>3505</v>
      </c>
      <c r="AZ28" t="s">
        <v>3274</v>
      </c>
      <c r="BE28" t="s">
        <v>3605</v>
      </c>
      <c r="BH28" t="s">
        <v>3606</v>
      </c>
      <c r="BI28" t="s">
        <v>3292</v>
      </c>
      <c r="BJ28" t="s">
        <v>2492</v>
      </c>
      <c r="BK28" t="str">
        <f t="shared" si="0"/>
        <v>Escambia County, AL</v>
      </c>
    </row>
    <row r="29" spans="1:63" x14ac:dyDescent="0.35">
      <c r="A29" t="s">
        <v>2677</v>
      </c>
      <c r="C29" t="s">
        <v>3607</v>
      </c>
      <c r="D29" t="s">
        <v>3608</v>
      </c>
      <c r="F29" t="s">
        <v>3419</v>
      </c>
      <c r="G29" t="s">
        <v>3609</v>
      </c>
      <c r="H29" t="s">
        <v>3610</v>
      </c>
      <c r="L29" t="s">
        <v>2968</v>
      </c>
      <c r="M29" t="s">
        <v>3090</v>
      </c>
      <c r="O29" t="s">
        <v>3611</v>
      </c>
      <c r="P29" t="s">
        <v>2874</v>
      </c>
      <c r="Q29" t="s">
        <v>3419</v>
      </c>
      <c r="R29" t="s">
        <v>3204</v>
      </c>
      <c r="S29" t="s">
        <v>3612</v>
      </c>
      <c r="T29" t="s">
        <v>3352</v>
      </c>
      <c r="U29" t="s">
        <v>3613</v>
      </c>
      <c r="Y29" t="s">
        <v>3614</v>
      </c>
      <c r="Z29" t="s">
        <v>3615</v>
      </c>
      <c r="AA29" t="s">
        <v>3616</v>
      </c>
      <c r="AB29" t="s">
        <v>3182</v>
      </c>
      <c r="AC29" t="s">
        <v>3617</v>
      </c>
      <c r="AD29" t="s">
        <v>2837</v>
      </c>
      <c r="AH29" t="s">
        <v>3618</v>
      </c>
      <c r="AI29" t="s">
        <v>3619</v>
      </c>
      <c r="AJ29" t="s">
        <v>3620</v>
      </c>
      <c r="AK29" t="s">
        <v>3621</v>
      </c>
      <c r="AL29" t="s">
        <v>3622</v>
      </c>
      <c r="AM29" t="s">
        <v>3623</v>
      </c>
      <c r="AN29" t="s">
        <v>3624</v>
      </c>
      <c r="AO29" t="s">
        <v>2874</v>
      </c>
      <c r="AQ29" t="s">
        <v>3625</v>
      </c>
      <c r="AR29" t="s">
        <v>3626</v>
      </c>
      <c r="AS29" t="s">
        <v>3627</v>
      </c>
      <c r="AT29" t="s">
        <v>3199</v>
      </c>
      <c r="AU29" t="s">
        <v>3628</v>
      </c>
      <c r="AW29" t="s">
        <v>2923</v>
      </c>
      <c r="AX29" t="s">
        <v>3396</v>
      </c>
      <c r="AY29" t="s">
        <v>3143</v>
      </c>
      <c r="AZ29" t="s">
        <v>3313</v>
      </c>
      <c r="BE29" t="s">
        <v>3629</v>
      </c>
      <c r="BH29" t="s">
        <v>3630</v>
      </c>
      <c r="BI29" t="s">
        <v>3607</v>
      </c>
      <c r="BJ29" t="s">
        <v>2492</v>
      </c>
      <c r="BK29" t="str">
        <f t="shared" si="0"/>
        <v>Etowah County, AL</v>
      </c>
    </row>
    <row r="30" spans="1:63" x14ac:dyDescent="0.35">
      <c r="A30" t="s">
        <v>2685</v>
      </c>
      <c r="C30" t="s">
        <v>3120</v>
      </c>
      <c r="D30" t="s">
        <v>3631</v>
      </c>
      <c r="F30" t="s">
        <v>3632</v>
      </c>
      <c r="G30" t="s">
        <v>3633</v>
      </c>
      <c r="H30" t="s">
        <v>3634</v>
      </c>
      <c r="L30" t="s">
        <v>3563</v>
      </c>
      <c r="M30" t="s">
        <v>3171</v>
      </c>
      <c r="O30" t="s">
        <v>3635</v>
      </c>
      <c r="P30" t="s">
        <v>3365</v>
      </c>
      <c r="Q30" t="s">
        <v>3445</v>
      </c>
      <c r="R30" t="s">
        <v>3636</v>
      </c>
      <c r="S30" t="s">
        <v>3587</v>
      </c>
      <c r="T30" t="s">
        <v>2830</v>
      </c>
      <c r="U30" t="s">
        <v>3637</v>
      </c>
      <c r="Y30" t="s">
        <v>3638</v>
      </c>
      <c r="Z30" s="53" t="s">
        <v>3639</v>
      </c>
      <c r="AA30" t="s">
        <v>3640</v>
      </c>
      <c r="AB30" t="s">
        <v>3641</v>
      </c>
      <c r="AC30" t="s">
        <v>3595</v>
      </c>
      <c r="AD30" t="s">
        <v>3642</v>
      </c>
      <c r="AH30" t="s">
        <v>3643</v>
      </c>
      <c r="AI30" t="s">
        <v>3263</v>
      </c>
      <c r="AJ30" t="s">
        <v>3394</v>
      </c>
      <c r="AK30" t="s">
        <v>3143</v>
      </c>
      <c r="AL30" t="s">
        <v>3419</v>
      </c>
      <c r="AM30" t="s">
        <v>3644</v>
      </c>
      <c r="AN30" t="s">
        <v>3645</v>
      </c>
      <c r="AO30" t="s">
        <v>3365</v>
      </c>
      <c r="AQ30" t="s">
        <v>3646</v>
      </c>
      <c r="AR30" t="s">
        <v>3647</v>
      </c>
      <c r="AS30" t="s">
        <v>3648</v>
      </c>
      <c r="AT30" t="s">
        <v>2986</v>
      </c>
      <c r="AU30" t="s">
        <v>3649</v>
      </c>
      <c r="AW30" t="s">
        <v>3650</v>
      </c>
      <c r="AX30" t="s">
        <v>3651</v>
      </c>
      <c r="AY30" t="s">
        <v>3142</v>
      </c>
      <c r="AZ30" t="s">
        <v>3652</v>
      </c>
      <c r="BE30" t="s">
        <v>3653</v>
      </c>
      <c r="BH30" t="s">
        <v>3654</v>
      </c>
      <c r="BI30" t="s">
        <v>3120</v>
      </c>
      <c r="BJ30" t="s">
        <v>2492</v>
      </c>
      <c r="BK30" t="str">
        <f t="shared" si="0"/>
        <v>Fayette County, AL</v>
      </c>
    </row>
    <row r="31" spans="1:63" x14ac:dyDescent="0.35">
      <c r="A31" t="s">
        <v>2679</v>
      </c>
      <c r="C31" t="s">
        <v>2874</v>
      </c>
      <c r="D31" t="s">
        <v>3655</v>
      </c>
      <c r="F31" t="s">
        <v>3656</v>
      </c>
      <c r="G31" t="s">
        <v>3084</v>
      </c>
      <c r="H31" t="s">
        <v>3274</v>
      </c>
      <c r="L31" t="s">
        <v>3657</v>
      </c>
      <c r="M31" t="s">
        <v>3048</v>
      </c>
      <c r="O31" t="s">
        <v>3658</v>
      </c>
      <c r="P31" t="s">
        <v>3304</v>
      </c>
      <c r="Q31" t="s">
        <v>2921</v>
      </c>
      <c r="R31" t="s">
        <v>3439</v>
      </c>
      <c r="S31" t="s">
        <v>2874</v>
      </c>
      <c r="T31" t="s">
        <v>3227</v>
      </c>
      <c r="U31" t="s">
        <v>3659</v>
      </c>
      <c r="Y31" t="s">
        <v>3660</v>
      </c>
      <c r="Z31" t="s">
        <v>3661</v>
      </c>
      <c r="AA31" t="s">
        <v>3274</v>
      </c>
      <c r="AB31" t="s">
        <v>3404</v>
      </c>
      <c r="AC31" t="s">
        <v>3662</v>
      </c>
      <c r="AD31" t="s">
        <v>3493</v>
      </c>
      <c r="AH31" t="s">
        <v>3663</v>
      </c>
      <c r="AI31" t="s">
        <v>3664</v>
      </c>
      <c r="AJ31" t="s">
        <v>3665</v>
      </c>
      <c r="AK31" t="s">
        <v>3666</v>
      </c>
      <c r="AL31" t="s">
        <v>3667</v>
      </c>
      <c r="AM31" t="s">
        <v>3668</v>
      </c>
      <c r="AN31" t="s">
        <v>3669</v>
      </c>
      <c r="AO31" t="s">
        <v>3419</v>
      </c>
      <c r="AQ31" t="s">
        <v>3670</v>
      </c>
      <c r="AR31" t="s">
        <v>3671</v>
      </c>
      <c r="AS31" t="s">
        <v>3419</v>
      </c>
      <c r="AT31" t="s">
        <v>3672</v>
      </c>
      <c r="AW31" t="s">
        <v>3673</v>
      </c>
      <c r="AX31" t="s">
        <v>3674</v>
      </c>
      <c r="AY31" t="s">
        <v>3675</v>
      </c>
      <c r="AZ31" t="s">
        <v>3676</v>
      </c>
      <c r="BE31" t="s">
        <v>3677</v>
      </c>
      <c r="BH31" t="s">
        <v>3678</v>
      </c>
      <c r="BI31" t="s">
        <v>2874</v>
      </c>
      <c r="BJ31" t="s">
        <v>2492</v>
      </c>
      <c r="BK31" t="str">
        <f t="shared" si="0"/>
        <v>Franklin County, AL</v>
      </c>
    </row>
    <row r="32" spans="1:63" x14ac:dyDescent="0.35">
      <c r="A32" t="s">
        <v>2681</v>
      </c>
      <c r="C32" t="s">
        <v>3679</v>
      </c>
      <c r="F32" t="s">
        <v>3196</v>
      </c>
      <c r="G32" t="s">
        <v>3680</v>
      </c>
      <c r="H32" t="s">
        <v>3313</v>
      </c>
      <c r="L32" t="s">
        <v>3274</v>
      </c>
      <c r="M32" t="s">
        <v>3463</v>
      </c>
      <c r="O32" t="s">
        <v>3450</v>
      </c>
      <c r="P32" t="s">
        <v>3419</v>
      </c>
      <c r="Q32" t="s">
        <v>3346</v>
      </c>
      <c r="R32" t="s">
        <v>3681</v>
      </c>
      <c r="S32" t="s">
        <v>3682</v>
      </c>
      <c r="T32" t="s">
        <v>3683</v>
      </c>
      <c r="U32" t="s">
        <v>3684</v>
      </c>
      <c r="Y32" t="s">
        <v>3685</v>
      </c>
      <c r="Z32" s="53" t="s">
        <v>3686</v>
      </c>
      <c r="AA32" t="s">
        <v>3600</v>
      </c>
      <c r="AB32" t="s">
        <v>3227</v>
      </c>
      <c r="AC32" t="s">
        <v>3142</v>
      </c>
      <c r="AD32" t="s">
        <v>2874</v>
      </c>
      <c r="AH32" t="s">
        <v>3687</v>
      </c>
      <c r="AI32" t="s">
        <v>3688</v>
      </c>
      <c r="AJ32" t="s">
        <v>3689</v>
      </c>
      <c r="AK32" t="s">
        <v>3690</v>
      </c>
      <c r="AL32" t="s">
        <v>3445</v>
      </c>
      <c r="AM32" t="s">
        <v>3691</v>
      </c>
      <c r="AN32" t="s">
        <v>3417</v>
      </c>
      <c r="AO32" t="s">
        <v>3692</v>
      </c>
      <c r="AQ32" t="s">
        <v>3693</v>
      </c>
      <c r="AR32" t="s">
        <v>3174</v>
      </c>
      <c r="AS32" t="s">
        <v>3694</v>
      </c>
      <c r="AT32" t="s">
        <v>3177</v>
      </c>
      <c r="AW32" t="s">
        <v>3462</v>
      </c>
      <c r="AX32" t="s">
        <v>3695</v>
      </c>
      <c r="AY32" t="s">
        <v>3696</v>
      </c>
      <c r="AZ32" t="s">
        <v>3697</v>
      </c>
      <c r="BE32" t="s">
        <v>3698</v>
      </c>
      <c r="BH32" t="s">
        <v>3699</v>
      </c>
      <c r="BI32" t="s">
        <v>3679</v>
      </c>
      <c r="BJ32" t="s">
        <v>2492</v>
      </c>
      <c r="BK32" t="str">
        <f t="shared" si="0"/>
        <v>Geneva County, AL</v>
      </c>
    </row>
    <row r="33" spans="1:63" x14ac:dyDescent="0.35">
      <c r="A33" t="s">
        <v>2683</v>
      </c>
      <c r="C33" t="s">
        <v>3419</v>
      </c>
      <c r="F33" t="s">
        <v>3700</v>
      </c>
      <c r="G33" t="s">
        <v>3701</v>
      </c>
      <c r="H33" t="s">
        <v>3702</v>
      </c>
      <c r="L33" t="s">
        <v>3313</v>
      </c>
      <c r="M33" t="s">
        <v>3703</v>
      </c>
      <c r="O33" t="s">
        <v>3029</v>
      </c>
      <c r="P33" t="s">
        <v>3694</v>
      </c>
      <c r="Q33" t="s">
        <v>3704</v>
      </c>
      <c r="R33" t="s">
        <v>3519</v>
      </c>
      <c r="S33" t="s">
        <v>3705</v>
      </c>
      <c r="T33" t="s">
        <v>3706</v>
      </c>
      <c r="U33" t="s">
        <v>3707</v>
      </c>
      <c r="Y33" t="s">
        <v>3708</v>
      </c>
      <c r="Z33" t="s">
        <v>3274</v>
      </c>
      <c r="AA33" t="s">
        <v>3313</v>
      </c>
      <c r="AB33" t="s">
        <v>3327</v>
      </c>
      <c r="AC33" t="s">
        <v>3709</v>
      </c>
      <c r="AD33" t="s">
        <v>3710</v>
      </c>
      <c r="AH33" t="s">
        <v>3417</v>
      </c>
      <c r="AI33" t="s">
        <v>3711</v>
      </c>
      <c r="AJ33" t="s">
        <v>3712</v>
      </c>
      <c r="AK33" t="s">
        <v>3713</v>
      </c>
      <c r="AL33" t="s">
        <v>2921</v>
      </c>
      <c r="AM33" t="s">
        <v>3714</v>
      </c>
      <c r="AN33" t="s">
        <v>3715</v>
      </c>
      <c r="AO33" t="s">
        <v>3716</v>
      </c>
      <c r="AQ33" t="s">
        <v>3717</v>
      </c>
      <c r="AR33" t="s">
        <v>3714</v>
      </c>
      <c r="AS33" t="s">
        <v>3718</v>
      </c>
      <c r="AT33" t="s">
        <v>3719</v>
      </c>
      <c r="AW33" t="s">
        <v>3720</v>
      </c>
      <c r="AX33" t="s">
        <v>3721</v>
      </c>
      <c r="AY33" t="s">
        <v>3619</v>
      </c>
      <c r="AZ33" t="s">
        <v>3722</v>
      </c>
      <c r="BE33" t="s">
        <v>3723</v>
      </c>
      <c r="BH33" t="s">
        <v>3724</v>
      </c>
      <c r="BI33" t="s">
        <v>3419</v>
      </c>
      <c r="BJ33" t="s">
        <v>2492</v>
      </c>
      <c r="BK33" t="str">
        <f t="shared" si="0"/>
        <v>Greene County, AL</v>
      </c>
    </row>
    <row r="34" spans="1:63" x14ac:dyDescent="0.35">
      <c r="A34" t="s">
        <v>2687</v>
      </c>
      <c r="C34" t="s">
        <v>3725</v>
      </c>
      <c r="F34" t="s">
        <v>3726</v>
      </c>
      <c r="G34" t="s">
        <v>3727</v>
      </c>
      <c r="H34" t="s">
        <v>3728</v>
      </c>
      <c r="L34" t="s">
        <v>3729</v>
      </c>
      <c r="M34" t="s">
        <v>3730</v>
      </c>
      <c r="O34" t="s">
        <v>3595</v>
      </c>
      <c r="P34" t="s">
        <v>3445</v>
      </c>
      <c r="Q34" t="s">
        <v>3731</v>
      </c>
      <c r="R34" t="s">
        <v>3120</v>
      </c>
      <c r="S34" t="s">
        <v>2908</v>
      </c>
      <c r="T34" t="s">
        <v>3732</v>
      </c>
      <c r="U34" t="s">
        <v>3733</v>
      </c>
      <c r="Y34" t="s">
        <v>3734</v>
      </c>
      <c r="Z34" s="53" t="s">
        <v>3735</v>
      </c>
      <c r="AA34" t="s">
        <v>3736</v>
      </c>
      <c r="AB34" t="s">
        <v>3737</v>
      </c>
      <c r="AC34" t="s">
        <v>3738</v>
      </c>
      <c r="AD34" t="s">
        <v>3739</v>
      </c>
      <c r="AH34" t="s">
        <v>3740</v>
      </c>
      <c r="AI34" t="s">
        <v>3741</v>
      </c>
      <c r="AJ34" t="s">
        <v>3742</v>
      </c>
      <c r="AK34" t="s">
        <v>3743</v>
      </c>
      <c r="AL34" t="s">
        <v>3744</v>
      </c>
      <c r="AM34" t="s">
        <v>3274</v>
      </c>
      <c r="AN34" t="s">
        <v>3745</v>
      </c>
      <c r="AO34" t="s">
        <v>3313</v>
      </c>
      <c r="AQ34" t="s">
        <v>3746</v>
      </c>
      <c r="AR34" t="s">
        <v>3747</v>
      </c>
      <c r="AS34" t="s">
        <v>3445</v>
      </c>
      <c r="AT34" t="s">
        <v>3748</v>
      </c>
      <c r="AW34" t="s">
        <v>2874</v>
      </c>
      <c r="AX34" t="s">
        <v>3749</v>
      </c>
      <c r="AY34" t="s">
        <v>3279</v>
      </c>
      <c r="AZ34" t="s">
        <v>3729</v>
      </c>
      <c r="BE34" t="s">
        <v>3750</v>
      </c>
      <c r="BH34" t="s">
        <v>3751</v>
      </c>
      <c r="BI34" t="s">
        <v>3725</v>
      </c>
      <c r="BJ34" t="s">
        <v>2492</v>
      </c>
      <c r="BK34" t="str">
        <f t="shared" si="0"/>
        <v>Hale County, AL</v>
      </c>
    </row>
    <row r="35" spans="1:63" x14ac:dyDescent="0.35">
      <c r="A35" t="s">
        <v>2673</v>
      </c>
      <c r="C35" t="s">
        <v>3731</v>
      </c>
      <c r="F35" t="s">
        <v>3274</v>
      </c>
      <c r="G35" t="s">
        <v>3752</v>
      </c>
      <c r="H35" t="s">
        <v>3324</v>
      </c>
      <c r="L35" t="s">
        <v>3324</v>
      </c>
      <c r="M35" t="s">
        <v>3286</v>
      </c>
      <c r="O35" t="s">
        <v>3753</v>
      </c>
      <c r="P35" t="s">
        <v>2921</v>
      </c>
      <c r="Q35" t="s">
        <v>3196</v>
      </c>
      <c r="R35" t="s">
        <v>3462</v>
      </c>
      <c r="S35" t="s">
        <v>3111</v>
      </c>
      <c r="T35" t="s">
        <v>3120</v>
      </c>
      <c r="U35" t="s">
        <v>3754</v>
      </c>
      <c r="Y35" t="s">
        <v>3755</v>
      </c>
      <c r="Z35" t="s">
        <v>3756</v>
      </c>
      <c r="AA35" t="s">
        <v>3757</v>
      </c>
      <c r="AB35" t="s">
        <v>2837</v>
      </c>
      <c r="AC35" t="s">
        <v>3283</v>
      </c>
      <c r="AD35" t="s">
        <v>3758</v>
      </c>
      <c r="AI35" t="s">
        <v>3759</v>
      </c>
      <c r="AJ35" t="s">
        <v>3760</v>
      </c>
      <c r="AK35" t="s">
        <v>3761</v>
      </c>
      <c r="AL35" t="s">
        <v>3346</v>
      </c>
      <c r="AM35" t="s">
        <v>3313</v>
      </c>
      <c r="AN35" t="s">
        <v>2936</v>
      </c>
      <c r="AO35" t="s">
        <v>3762</v>
      </c>
      <c r="AQ35" t="s">
        <v>3523</v>
      </c>
      <c r="AR35" t="s">
        <v>3763</v>
      </c>
      <c r="AS35" t="s">
        <v>2921</v>
      </c>
      <c r="AT35" t="s">
        <v>3063</v>
      </c>
      <c r="AW35" t="s">
        <v>3102</v>
      </c>
      <c r="AX35" t="s">
        <v>3764</v>
      </c>
      <c r="AY35" t="s">
        <v>3765</v>
      </c>
      <c r="AZ35" t="s">
        <v>3766</v>
      </c>
      <c r="BE35" t="s">
        <v>3767</v>
      </c>
      <c r="BH35" t="s">
        <v>3768</v>
      </c>
      <c r="BI35" t="s">
        <v>3731</v>
      </c>
      <c r="BJ35" t="s">
        <v>2492</v>
      </c>
      <c r="BK35" t="str">
        <f t="shared" si="0"/>
        <v>Henry County, AL</v>
      </c>
    </row>
    <row r="36" spans="1:63" x14ac:dyDescent="0.35">
      <c r="A36" t="s">
        <v>2675</v>
      </c>
      <c r="C36" t="s">
        <v>3615</v>
      </c>
      <c r="F36" t="s">
        <v>3313</v>
      </c>
      <c r="G36" t="s">
        <v>3769</v>
      </c>
      <c r="H36" t="s">
        <v>3770</v>
      </c>
      <c r="L36" t="s">
        <v>3693</v>
      </c>
      <c r="M36" t="s">
        <v>3771</v>
      </c>
      <c r="O36" t="s">
        <v>3772</v>
      </c>
      <c r="P36" t="s">
        <v>3744</v>
      </c>
      <c r="Q36" t="s">
        <v>3773</v>
      </c>
      <c r="R36" t="s">
        <v>2874</v>
      </c>
      <c r="S36" t="s">
        <v>3774</v>
      </c>
      <c r="T36" t="s">
        <v>3775</v>
      </c>
      <c r="U36" t="s">
        <v>3776</v>
      </c>
      <c r="Y36" t="s">
        <v>3777</v>
      </c>
      <c r="Z36" s="53" t="s">
        <v>3778</v>
      </c>
      <c r="AA36" t="s">
        <v>3779</v>
      </c>
      <c r="AB36" t="s">
        <v>3780</v>
      </c>
      <c r="AC36" t="s">
        <v>3781</v>
      </c>
      <c r="AD36" t="s">
        <v>3782</v>
      </c>
      <c r="AI36" t="s">
        <v>3783</v>
      </c>
      <c r="AJ36" t="s">
        <v>2874</v>
      </c>
      <c r="AK36" t="s">
        <v>3604</v>
      </c>
      <c r="AL36" t="s">
        <v>3731</v>
      </c>
      <c r="AM36" t="s">
        <v>3784</v>
      </c>
      <c r="AN36" t="s">
        <v>3785</v>
      </c>
      <c r="AO36" t="s">
        <v>3786</v>
      </c>
      <c r="AQ36" t="s">
        <v>3787</v>
      </c>
      <c r="AR36" t="s">
        <v>3274</v>
      </c>
      <c r="AS36" t="s">
        <v>3788</v>
      </c>
      <c r="AT36" t="s">
        <v>3789</v>
      </c>
      <c r="AW36" t="s">
        <v>3627</v>
      </c>
      <c r="AX36" t="s">
        <v>3790</v>
      </c>
      <c r="AY36" t="s">
        <v>3791</v>
      </c>
      <c r="AZ36" t="s">
        <v>3029</v>
      </c>
      <c r="BE36" t="s">
        <v>3792</v>
      </c>
      <c r="BH36" t="s">
        <v>3793</v>
      </c>
      <c r="BI36" t="s">
        <v>3615</v>
      </c>
      <c r="BJ36" t="s">
        <v>2492</v>
      </c>
      <c r="BK36" t="str">
        <f t="shared" si="0"/>
        <v>Houston County, AL</v>
      </c>
    </row>
    <row r="37" spans="1:63" x14ac:dyDescent="0.35">
      <c r="A37" t="s">
        <v>2689</v>
      </c>
      <c r="C37" t="s">
        <v>3274</v>
      </c>
      <c r="F37" t="s">
        <v>3121</v>
      </c>
      <c r="G37" t="s">
        <v>3794</v>
      </c>
      <c r="H37" t="s">
        <v>3795</v>
      </c>
      <c r="L37" t="s">
        <v>3796</v>
      </c>
      <c r="M37" t="s">
        <v>2935</v>
      </c>
      <c r="O37" t="s">
        <v>3741</v>
      </c>
      <c r="P37" t="s">
        <v>3797</v>
      </c>
      <c r="Q37" t="s">
        <v>3274</v>
      </c>
      <c r="R37" t="s">
        <v>3017</v>
      </c>
      <c r="S37" t="s">
        <v>3798</v>
      </c>
      <c r="T37" t="s">
        <v>3462</v>
      </c>
      <c r="U37" t="s">
        <v>3799</v>
      </c>
      <c r="Y37" t="s">
        <v>3152</v>
      </c>
      <c r="Z37" t="s">
        <v>3800</v>
      </c>
      <c r="AA37" t="s">
        <v>3729</v>
      </c>
      <c r="AB37" t="s">
        <v>2874</v>
      </c>
      <c r="AC37" t="s">
        <v>3801</v>
      </c>
      <c r="AD37" t="s">
        <v>3083</v>
      </c>
      <c r="AI37" t="s">
        <v>3084</v>
      </c>
      <c r="AJ37" t="s">
        <v>3802</v>
      </c>
      <c r="AK37" t="s">
        <v>3803</v>
      </c>
      <c r="AL37" t="s">
        <v>3804</v>
      </c>
      <c r="AM37" t="s">
        <v>3805</v>
      </c>
      <c r="AN37" t="s">
        <v>3806</v>
      </c>
      <c r="AO37" t="s">
        <v>3646</v>
      </c>
      <c r="AQ37" t="s">
        <v>3807</v>
      </c>
      <c r="AR37" t="s">
        <v>3808</v>
      </c>
      <c r="AS37" t="s">
        <v>3744</v>
      </c>
      <c r="AT37" t="s">
        <v>3053</v>
      </c>
      <c r="AW37" t="s">
        <v>3036</v>
      </c>
      <c r="AX37" t="s">
        <v>3809</v>
      </c>
      <c r="AY37" t="s">
        <v>3810</v>
      </c>
      <c r="AZ37" t="s">
        <v>3811</v>
      </c>
      <c r="BE37" t="s">
        <v>3812</v>
      </c>
      <c r="BH37" t="s">
        <v>3813</v>
      </c>
      <c r="BI37" t="s">
        <v>3274</v>
      </c>
      <c r="BJ37" t="s">
        <v>2492</v>
      </c>
      <c r="BK37" t="str">
        <f t="shared" si="0"/>
        <v>Jackson County, AL</v>
      </c>
    </row>
    <row r="38" spans="1:63" x14ac:dyDescent="0.35">
      <c r="A38" t="s">
        <v>2691</v>
      </c>
      <c r="C38" t="s">
        <v>3313</v>
      </c>
      <c r="F38" t="s">
        <v>3729</v>
      </c>
      <c r="G38" t="s">
        <v>3814</v>
      </c>
      <c r="H38" t="s">
        <v>3815</v>
      </c>
      <c r="L38" t="s">
        <v>3816</v>
      </c>
      <c r="M38" t="s">
        <v>3295</v>
      </c>
      <c r="O38" t="s">
        <v>3817</v>
      </c>
      <c r="P38" t="s">
        <v>3731</v>
      </c>
      <c r="Q38" t="s">
        <v>3600</v>
      </c>
      <c r="R38" t="s">
        <v>3419</v>
      </c>
      <c r="S38" t="s">
        <v>3525</v>
      </c>
      <c r="T38" t="s">
        <v>2874</v>
      </c>
      <c r="U38" t="s">
        <v>3818</v>
      </c>
      <c r="Y38" t="s">
        <v>3819</v>
      </c>
      <c r="Z38" s="53" t="s">
        <v>3820</v>
      </c>
      <c r="AA38" t="s">
        <v>3821</v>
      </c>
      <c r="AB38" t="s">
        <v>3822</v>
      </c>
      <c r="AC38" t="s">
        <v>3823</v>
      </c>
      <c r="AD38" t="s">
        <v>3824</v>
      </c>
      <c r="AI38" t="s">
        <v>3118</v>
      </c>
      <c r="AJ38" t="s">
        <v>3825</v>
      </c>
      <c r="AK38" t="s">
        <v>3826</v>
      </c>
      <c r="AL38" t="s">
        <v>3827</v>
      </c>
      <c r="AM38" t="s">
        <v>3828</v>
      </c>
      <c r="AO38" t="s">
        <v>3829</v>
      </c>
      <c r="AQ38" t="s">
        <v>3830</v>
      </c>
      <c r="AR38" t="s">
        <v>3757</v>
      </c>
      <c r="AS38" t="s">
        <v>3831</v>
      </c>
      <c r="AT38" t="s">
        <v>3090</v>
      </c>
      <c r="AW38" t="s">
        <v>3832</v>
      </c>
      <c r="AX38" t="s">
        <v>3833</v>
      </c>
      <c r="AY38" t="s">
        <v>3834</v>
      </c>
      <c r="AZ38" t="s">
        <v>3835</v>
      </c>
      <c r="BE38" t="s">
        <v>3836</v>
      </c>
      <c r="BH38" t="s">
        <v>3837</v>
      </c>
      <c r="BI38" t="s">
        <v>3313</v>
      </c>
      <c r="BJ38" t="s">
        <v>2492</v>
      </c>
      <c r="BK38" t="str">
        <f t="shared" si="0"/>
        <v>Jefferson County, AL</v>
      </c>
    </row>
    <row r="39" spans="1:63" x14ac:dyDescent="0.35">
      <c r="A39" t="s">
        <v>2693</v>
      </c>
      <c r="C39" t="s">
        <v>3821</v>
      </c>
      <c r="F39" t="s">
        <v>3829</v>
      </c>
      <c r="G39" t="s">
        <v>3838</v>
      </c>
      <c r="H39" t="s">
        <v>3029</v>
      </c>
      <c r="L39" t="s">
        <v>3565</v>
      </c>
      <c r="M39" t="s">
        <v>3839</v>
      </c>
      <c r="O39" t="s">
        <v>3840</v>
      </c>
      <c r="P39" t="s">
        <v>3841</v>
      </c>
      <c r="Q39" t="s">
        <v>3842</v>
      </c>
      <c r="R39" t="s">
        <v>3694</v>
      </c>
      <c r="S39" t="s">
        <v>3445</v>
      </c>
      <c r="T39" t="s">
        <v>3365</v>
      </c>
      <c r="U39" t="s">
        <v>3843</v>
      </c>
      <c r="Y39" t="s">
        <v>3274</v>
      </c>
      <c r="Z39" t="s">
        <v>3324</v>
      </c>
      <c r="AA39" t="s">
        <v>3844</v>
      </c>
      <c r="AB39" t="s">
        <v>3845</v>
      </c>
      <c r="AC39" t="s">
        <v>3846</v>
      </c>
      <c r="AD39" t="s">
        <v>3111</v>
      </c>
      <c r="AI39" t="s">
        <v>3847</v>
      </c>
      <c r="AJ39" t="s">
        <v>2908</v>
      </c>
      <c r="AK39" t="s">
        <v>3848</v>
      </c>
      <c r="AL39" t="s">
        <v>3563</v>
      </c>
      <c r="AM39" t="s">
        <v>3702</v>
      </c>
      <c r="AO39" t="s">
        <v>3849</v>
      </c>
      <c r="AQ39" t="s">
        <v>3850</v>
      </c>
      <c r="AR39" t="s">
        <v>3851</v>
      </c>
      <c r="AS39" t="s">
        <v>3852</v>
      </c>
      <c r="AT39" t="s">
        <v>3853</v>
      </c>
      <c r="AW39" t="s">
        <v>3854</v>
      </c>
      <c r="AX39" t="s">
        <v>3855</v>
      </c>
      <c r="AY39" t="s">
        <v>3856</v>
      </c>
      <c r="AZ39" t="s">
        <v>3857</v>
      </c>
      <c r="BE39" t="s">
        <v>3858</v>
      </c>
      <c r="BH39" t="s">
        <v>3859</v>
      </c>
      <c r="BI39" t="s">
        <v>3821</v>
      </c>
      <c r="BJ39" t="s">
        <v>2492</v>
      </c>
      <c r="BK39" t="str">
        <f t="shared" si="0"/>
        <v>Lamar County, AL</v>
      </c>
    </row>
    <row r="40" spans="1:63" x14ac:dyDescent="0.35">
      <c r="A40" t="s">
        <v>2695</v>
      </c>
      <c r="C40" t="s">
        <v>3844</v>
      </c>
      <c r="F40" t="s">
        <v>3693</v>
      </c>
      <c r="G40" t="s">
        <v>3860</v>
      </c>
      <c r="H40" t="s">
        <v>3506</v>
      </c>
      <c r="L40" t="s">
        <v>3595</v>
      </c>
      <c r="M40" t="s">
        <v>3182</v>
      </c>
      <c r="O40" t="s">
        <v>3861</v>
      </c>
      <c r="P40" t="s">
        <v>3274</v>
      </c>
      <c r="Q40" t="s">
        <v>3313</v>
      </c>
      <c r="R40" t="s">
        <v>3862</v>
      </c>
      <c r="S40" t="s">
        <v>3668</v>
      </c>
      <c r="T40" t="s">
        <v>3304</v>
      </c>
      <c r="U40" t="s">
        <v>3863</v>
      </c>
      <c r="Y40" t="s">
        <v>3864</v>
      </c>
      <c r="Z40" s="53" t="s">
        <v>3865</v>
      </c>
      <c r="AA40" t="s">
        <v>3829</v>
      </c>
      <c r="AB40" t="s">
        <v>3419</v>
      </c>
      <c r="AC40" t="s">
        <v>3866</v>
      </c>
      <c r="AD40" t="s">
        <v>3798</v>
      </c>
      <c r="AI40" t="s">
        <v>3867</v>
      </c>
      <c r="AJ40" t="s">
        <v>3868</v>
      </c>
      <c r="AK40" t="s">
        <v>3869</v>
      </c>
      <c r="AL40" t="s">
        <v>3708</v>
      </c>
      <c r="AM40" t="s">
        <v>3870</v>
      </c>
      <c r="AO40" t="s">
        <v>3871</v>
      </c>
      <c r="AQ40" t="s">
        <v>3872</v>
      </c>
      <c r="AR40" t="s">
        <v>3324</v>
      </c>
      <c r="AS40" t="s">
        <v>3797</v>
      </c>
      <c r="AT40" t="s">
        <v>3048</v>
      </c>
      <c r="AW40" t="s">
        <v>3419</v>
      </c>
      <c r="AX40" t="s">
        <v>3873</v>
      </c>
      <c r="AY40" t="s">
        <v>3874</v>
      </c>
      <c r="AZ40" t="s">
        <v>3875</v>
      </c>
      <c r="BE40" t="s">
        <v>3876</v>
      </c>
      <c r="BH40" t="s">
        <v>3877</v>
      </c>
      <c r="BI40" t="s">
        <v>3844</v>
      </c>
      <c r="BJ40" t="s">
        <v>2492</v>
      </c>
      <c r="BK40" t="str">
        <f t="shared" si="0"/>
        <v>Lauderdale County, AL</v>
      </c>
    </row>
    <row r="41" spans="1:63" x14ac:dyDescent="0.35">
      <c r="A41" t="s">
        <v>2699</v>
      </c>
      <c r="C41" t="s">
        <v>3829</v>
      </c>
      <c r="F41" t="s">
        <v>3029</v>
      </c>
      <c r="G41" t="s">
        <v>3878</v>
      </c>
      <c r="H41" t="s">
        <v>3879</v>
      </c>
      <c r="L41" t="s">
        <v>3880</v>
      </c>
      <c r="M41" t="s">
        <v>3881</v>
      </c>
      <c r="O41" t="s">
        <v>3882</v>
      </c>
      <c r="P41" t="s">
        <v>3600</v>
      </c>
      <c r="Q41" t="s">
        <v>3883</v>
      </c>
      <c r="R41" t="s">
        <v>3445</v>
      </c>
      <c r="S41" t="s">
        <v>3884</v>
      </c>
      <c r="T41" t="s">
        <v>3885</v>
      </c>
      <c r="U41" t="s">
        <v>3886</v>
      </c>
      <c r="Y41" t="s">
        <v>3887</v>
      </c>
      <c r="Z41" t="s">
        <v>3888</v>
      </c>
      <c r="AA41" t="s">
        <v>3889</v>
      </c>
      <c r="AB41" t="s">
        <v>3694</v>
      </c>
      <c r="AC41" t="s">
        <v>3890</v>
      </c>
      <c r="AD41" t="s">
        <v>3891</v>
      </c>
      <c r="AI41" t="s">
        <v>3892</v>
      </c>
      <c r="AJ41" t="s">
        <v>3419</v>
      </c>
      <c r="AK41" t="s">
        <v>3893</v>
      </c>
      <c r="AL41" t="s">
        <v>3274</v>
      </c>
      <c r="AM41" t="s">
        <v>3894</v>
      </c>
      <c r="AO41" t="s">
        <v>3895</v>
      </c>
      <c r="AQ41" t="s">
        <v>3869</v>
      </c>
      <c r="AR41" t="s">
        <v>3829</v>
      </c>
      <c r="AS41" t="s">
        <v>3731</v>
      </c>
      <c r="AT41" t="s">
        <v>3896</v>
      </c>
      <c r="AW41" t="s">
        <v>3897</v>
      </c>
      <c r="AY41" t="s">
        <v>3892</v>
      </c>
      <c r="AZ41" t="s">
        <v>3898</v>
      </c>
      <c r="BE41" t="s">
        <v>3899</v>
      </c>
      <c r="BH41" t="s">
        <v>3900</v>
      </c>
      <c r="BI41" t="s">
        <v>3829</v>
      </c>
      <c r="BJ41" t="s">
        <v>2492</v>
      </c>
      <c r="BK41" t="str">
        <f t="shared" si="0"/>
        <v>Lawrence County, AL</v>
      </c>
    </row>
    <row r="42" spans="1:63" x14ac:dyDescent="0.35">
      <c r="A42" t="s">
        <v>2701</v>
      </c>
      <c r="C42" t="s">
        <v>3693</v>
      </c>
      <c r="F42" t="s">
        <v>3901</v>
      </c>
      <c r="G42" t="s">
        <v>3902</v>
      </c>
      <c r="H42" t="s">
        <v>3142</v>
      </c>
      <c r="L42" t="s">
        <v>3523</v>
      </c>
      <c r="M42" t="s">
        <v>3641</v>
      </c>
      <c r="O42" t="s">
        <v>3429</v>
      </c>
      <c r="P42" t="s">
        <v>3313</v>
      </c>
      <c r="Q42" t="s">
        <v>3121</v>
      </c>
      <c r="R42" t="s">
        <v>2921</v>
      </c>
      <c r="S42" t="s">
        <v>3691</v>
      </c>
      <c r="T42" t="s">
        <v>3111</v>
      </c>
      <c r="U42" t="s">
        <v>3903</v>
      </c>
      <c r="Y42" t="s">
        <v>2736</v>
      </c>
      <c r="Z42" s="53" t="s">
        <v>3029</v>
      </c>
      <c r="AA42" t="s">
        <v>3693</v>
      </c>
      <c r="AB42" t="s">
        <v>3346</v>
      </c>
      <c r="AC42" t="s">
        <v>3904</v>
      </c>
      <c r="AD42" t="s">
        <v>3445</v>
      </c>
      <c r="AI42" t="s">
        <v>3905</v>
      </c>
      <c r="AJ42" t="s">
        <v>3906</v>
      </c>
      <c r="AK42" t="s">
        <v>3907</v>
      </c>
      <c r="AL42" t="s">
        <v>3313</v>
      </c>
      <c r="AM42" t="s">
        <v>3029</v>
      </c>
      <c r="AO42" t="s">
        <v>3908</v>
      </c>
      <c r="AQ42" t="s">
        <v>3909</v>
      </c>
      <c r="AR42" t="s">
        <v>3029</v>
      </c>
      <c r="AS42" t="s">
        <v>3910</v>
      </c>
      <c r="AT42" t="s">
        <v>3911</v>
      </c>
      <c r="AW42" t="s">
        <v>3912</v>
      </c>
      <c r="AY42" t="s">
        <v>3913</v>
      </c>
      <c r="AZ42" t="s">
        <v>3914</v>
      </c>
      <c r="BE42" t="s">
        <v>3915</v>
      </c>
      <c r="BH42" t="s">
        <v>3916</v>
      </c>
      <c r="BI42" t="s">
        <v>3693</v>
      </c>
      <c r="BJ42" t="s">
        <v>2492</v>
      </c>
      <c r="BK42" t="str">
        <f t="shared" si="0"/>
        <v>Lee County, AL</v>
      </c>
    </row>
    <row r="43" spans="1:63" x14ac:dyDescent="0.35">
      <c r="A43" t="s">
        <v>2703</v>
      </c>
      <c r="C43" t="s">
        <v>3917</v>
      </c>
      <c r="F43" t="s">
        <v>3506</v>
      </c>
      <c r="G43" t="s">
        <v>3918</v>
      </c>
      <c r="H43" t="s">
        <v>3919</v>
      </c>
      <c r="L43" t="s">
        <v>3920</v>
      </c>
      <c r="M43" t="s">
        <v>3140</v>
      </c>
      <c r="O43" t="s">
        <v>3921</v>
      </c>
      <c r="P43" t="s">
        <v>3922</v>
      </c>
      <c r="Q43" t="s">
        <v>2994</v>
      </c>
      <c r="R43" t="s">
        <v>3744</v>
      </c>
      <c r="S43" t="s">
        <v>3923</v>
      </c>
      <c r="T43" t="s">
        <v>3924</v>
      </c>
      <c r="U43" t="s">
        <v>3925</v>
      </c>
      <c r="Y43" t="s">
        <v>3926</v>
      </c>
      <c r="Z43" t="s">
        <v>3108</v>
      </c>
      <c r="AA43" t="s">
        <v>3927</v>
      </c>
      <c r="AB43" t="s">
        <v>3731</v>
      </c>
      <c r="AC43" t="s">
        <v>3869</v>
      </c>
      <c r="AD43" t="s">
        <v>3928</v>
      </c>
      <c r="AI43" t="s">
        <v>3929</v>
      </c>
      <c r="AJ43" t="s">
        <v>3912</v>
      </c>
      <c r="AK43" t="s">
        <v>3347</v>
      </c>
      <c r="AL43" t="s">
        <v>2994</v>
      </c>
      <c r="AM43" t="s">
        <v>3506</v>
      </c>
      <c r="AO43" t="s">
        <v>3930</v>
      </c>
      <c r="AQ43" t="s">
        <v>3931</v>
      </c>
      <c r="AR43" t="s">
        <v>3932</v>
      </c>
      <c r="AS43" t="s">
        <v>3615</v>
      </c>
      <c r="AT43" t="s">
        <v>3933</v>
      </c>
      <c r="AW43" t="s">
        <v>3934</v>
      </c>
      <c r="AY43" t="s">
        <v>3935</v>
      </c>
      <c r="AZ43" t="s">
        <v>3619</v>
      </c>
      <c r="BE43" t="s">
        <v>3936</v>
      </c>
      <c r="BH43" t="s">
        <v>3937</v>
      </c>
      <c r="BI43" t="s">
        <v>3917</v>
      </c>
      <c r="BJ43" t="s">
        <v>2492</v>
      </c>
      <c r="BK43" t="str">
        <f t="shared" si="0"/>
        <v>Limestone County, AL</v>
      </c>
    </row>
    <row r="44" spans="1:63" x14ac:dyDescent="0.35">
      <c r="A44" t="s">
        <v>2705</v>
      </c>
      <c r="C44" t="s">
        <v>3938</v>
      </c>
      <c r="F44" t="s">
        <v>3939</v>
      </c>
      <c r="G44" t="s">
        <v>3940</v>
      </c>
      <c r="H44" t="s">
        <v>3941</v>
      </c>
      <c r="L44" t="s">
        <v>3942</v>
      </c>
      <c r="M44" t="s">
        <v>3296</v>
      </c>
      <c r="O44" t="s">
        <v>3943</v>
      </c>
      <c r="P44" t="s">
        <v>3944</v>
      </c>
      <c r="Q44" t="s">
        <v>3945</v>
      </c>
      <c r="R44" t="s">
        <v>3346</v>
      </c>
      <c r="S44" t="s">
        <v>3274</v>
      </c>
      <c r="T44" t="s">
        <v>3854</v>
      </c>
      <c r="U44" t="s">
        <v>3946</v>
      </c>
      <c r="Y44" t="s">
        <v>3324</v>
      </c>
      <c r="Z44" s="53" t="s">
        <v>3947</v>
      </c>
      <c r="AA44" t="s">
        <v>3029</v>
      </c>
      <c r="AB44" t="s">
        <v>3948</v>
      </c>
      <c r="AC44" t="s">
        <v>3496</v>
      </c>
      <c r="AD44" t="s">
        <v>3949</v>
      </c>
      <c r="AI44" t="s">
        <v>3950</v>
      </c>
      <c r="AJ44" t="s">
        <v>3951</v>
      </c>
      <c r="AK44" t="s">
        <v>3952</v>
      </c>
      <c r="AL44" t="s">
        <v>3324</v>
      </c>
      <c r="AM44" t="s">
        <v>3953</v>
      </c>
      <c r="AO44" t="s">
        <v>3143</v>
      </c>
      <c r="AQ44" t="s">
        <v>3954</v>
      </c>
      <c r="AR44" t="s">
        <v>3955</v>
      </c>
      <c r="AS44" t="s">
        <v>3592</v>
      </c>
      <c r="AT44" t="s">
        <v>3956</v>
      </c>
      <c r="AW44" t="s">
        <v>3957</v>
      </c>
      <c r="AY44" t="s">
        <v>3958</v>
      </c>
      <c r="AZ44" t="s">
        <v>3959</v>
      </c>
      <c r="BE44" t="s">
        <v>3960</v>
      </c>
      <c r="BH44" t="s">
        <v>3961</v>
      </c>
      <c r="BI44" t="s">
        <v>3938</v>
      </c>
      <c r="BJ44" t="s">
        <v>2492</v>
      </c>
      <c r="BK44" t="str">
        <f t="shared" si="0"/>
        <v>Lowndes County, AL</v>
      </c>
    </row>
    <row r="45" spans="1:63" x14ac:dyDescent="0.35">
      <c r="A45" t="s">
        <v>2707</v>
      </c>
      <c r="C45" t="s">
        <v>3962</v>
      </c>
      <c r="F45" t="s">
        <v>3595</v>
      </c>
      <c r="G45" t="s">
        <v>3186</v>
      </c>
      <c r="H45" t="s">
        <v>3963</v>
      </c>
      <c r="L45" t="s">
        <v>3619</v>
      </c>
      <c r="M45" t="s">
        <v>3327</v>
      </c>
      <c r="O45" t="s">
        <v>2936</v>
      </c>
      <c r="P45" t="s">
        <v>3121</v>
      </c>
      <c r="Q45" t="s">
        <v>3964</v>
      </c>
      <c r="R45" t="s">
        <v>3731</v>
      </c>
      <c r="S45" t="s">
        <v>3313</v>
      </c>
      <c r="T45" t="s">
        <v>3507</v>
      </c>
      <c r="U45" t="s">
        <v>3965</v>
      </c>
      <c r="Y45" t="s">
        <v>3966</v>
      </c>
      <c r="Z45" t="s">
        <v>3967</v>
      </c>
      <c r="AA45" t="s">
        <v>3938</v>
      </c>
      <c r="AB45" t="s">
        <v>3968</v>
      </c>
      <c r="AC45" t="s">
        <v>3969</v>
      </c>
      <c r="AD45" t="s">
        <v>3970</v>
      </c>
      <c r="AI45" t="s">
        <v>3971</v>
      </c>
      <c r="AJ45" t="s">
        <v>3852</v>
      </c>
      <c r="AK45" t="s">
        <v>3972</v>
      </c>
      <c r="AL45" t="s">
        <v>3829</v>
      </c>
      <c r="AM45" t="s">
        <v>3973</v>
      </c>
      <c r="AO45" t="s">
        <v>3974</v>
      </c>
      <c r="AQ45" t="s">
        <v>3417</v>
      </c>
      <c r="AR45" t="s">
        <v>3975</v>
      </c>
      <c r="AS45" t="s">
        <v>3274</v>
      </c>
      <c r="AT45" t="s">
        <v>3976</v>
      </c>
      <c r="AW45" t="s">
        <v>3731</v>
      </c>
      <c r="AY45" t="s">
        <v>3977</v>
      </c>
      <c r="AZ45" t="s">
        <v>3741</v>
      </c>
      <c r="BE45" t="s">
        <v>3978</v>
      </c>
      <c r="BH45" t="s">
        <v>3979</v>
      </c>
      <c r="BI45" t="s">
        <v>3962</v>
      </c>
      <c r="BJ45" t="s">
        <v>2492</v>
      </c>
      <c r="BK45" t="str">
        <f t="shared" si="0"/>
        <v>Macon County, AL</v>
      </c>
    </row>
    <row r="46" spans="1:63" x14ac:dyDescent="0.35">
      <c r="A46" t="s">
        <v>2709</v>
      </c>
      <c r="C46" t="s">
        <v>3595</v>
      </c>
      <c r="F46" t="s">
        <v>3523</v>
      </c>
      <c r="G46" t="s">
        <v>3980</v>
      </c>
      <c r="H46" t="s">
        <v>3279</v>
      </c>
      <c r="L46" t="s">
        <v>3664</v>
      </c>
      <c r="M46" t="s">
        <v>3247</v>
      </c>
      <c r="P46" t="s">
        <v>3212</v>
      </c>
      <c r="Q46" t="s">
        <v>3324</v>
      </c>
      <c r="R46" t="s">
        <v>3196</v>
      </c>
      <c r="S46" t="s">
        <v>3981</v>
      </c>
      <c r="T46" t="s">
        <v>3982</v>
      </c>
      <c r="U46" t="s">
        <v>3983</v>
      </c>
      <c r="Y46" t="s">
        <v>3984</v>
      </c>
      <c r="Z46" s="53" t="s">
        <v>3578</v>
      </c>
      <c r="AA46" t="s">
        <v>3595</v>
      </c>
      <c r="AB46" t="s">
        <v>3196</v>
      </c>
      <c r="AC46" t="s">
        <v>3985</v>
      </c>
      <c r="AD46" t="s">
        <v>3968</v>
      </c>
      <c r="AI46" t="s">
        <v>3986</v>
      </c>
      <c r="AJ46" t="s">
        <v>3797</v>
      </c>
      <c r="AK46" t="s">
        <v>3987</v>
      </c>
      <c r="AL46" t="s">
        <v>3988</v>
      </c>
      <c r="AM46" t="s">
        <v>3989</v>
      </c>
      <c r="AO46" t="s">
        <v>3619</v>
      </c>
      <c r="AQ46" t="s">
        <v>3990</v>
      </c>
      <c r="AR46" t="s">
        <v>3578</v>
      </c>
      <c r="AS46" t="s">
        <v>3313</v>
      </c>
      <c r="AT46" t="s">
        <v>3991</v>
      </c>
      <c r="AW46" t="s">
        <v>3804</v>
      </c>
      <c r="AY46" t="s">
        <v>3992</v>
      </c>
      <c r="AZ46" t="s">
        <v>3993</v>
      </c>
      <c r="BE46" t="s">
        <v>3994</v>
      </c>
      <c r="BH46" t="s">
        <v>3995</v>
      </c>
      <c r="BI46" t="s">
        <v>3595</v>
      </c>
      <c r="BJ46" t="s">
        <v>2492</v>
      </c>
      <c r="BK46" t="str">
        <f t="shared" si="0"/>
        <v>Madison County, AL</v>
      </c>
    </row>
    <row r="47" spans="1:63" x14ac:dyDescent="0.35">
      <c r="A47" t="s">
        <v>2715</v>
      </c>
      <c r="C47" t="s">
        <v>3996</v>
      </c>
      <c r="F47" t="s">
        <v>3997</v>
      </c>
      <c r="G47" t="s">
        <v>3618</v>
      </c>
      <c r="H47" t="s">
        <v>3418</v>
      </c>
      <c r="L47" t="s">
        <v>3998</v>
      </c>
      <c r="M47" t="s">
        <v>3999</v>
      </c>
      <c r="P47" t="s">
        <v>4000</v>
      </c>
      <c r="Q47" t="s">
        <v>4001</v>
      </c>
      <c r="R47" t="s">
        <v>3002</v>
      </c>
      <c r="S47" t="s">
        <v>3121</v>
      </c>
      <c r="T47" t="s">
        <v>2921</v>
      </c>
      <c r="U47" t="s">
        <v>4002</v>
      </c>
      <c r="Y47" t="s">
        <v>4003</v>
      </c>
      <c r="Z47" t="s">
        <v>3920</v>
      </c>
      <c r="AA47" t="s">
        <v>3523</v>
      </c>
      <c r="AB47" t="s">
        <v>4004</v>
      </c>
      <c r="AC47" t="s">
        <v>3347</v>
      </c>
      <c r="AD47" t="s">
        <v>4005</v>
      </c>
      <c r="AI47" t="s">
        <v>4006</v>
      </c>
      <c r="AJ47" t="s">
        <v>4007</v>
      </c>
      <c r="AK47" t="s">
        <v>4008</v>
      </c>
      <c r="AL47" t="s">
        <v>3506</v>
      </c>
      <c r="AM47" t="s">
        <v>3569</v>
      </c>
      <c r="AO47" t="s">
        <v>3263</v>
      </c>
      <c r="AQ47" t="s">
        <v>3299</v>
      </c>
      <c r="AR47" t="s">
        <v>4009</v>
      </c>
      <c r="AS47" t="s">
        <v>3121</v>
      </c>
      <c r="AT47" t="s">
        <v>4010</v>
      </c>
      <c r="AW47" t="s">
        <v>4011</v>
      </c>
      <c r="AY47" t="s">
        <v>4012</v>
      </c>
      <c r="AZ47" t="s">
        <v>4013</v>
      </c>
      <c r="BE47" t="s">
        <v>4014</v>
      </c>
      <c r="BH47" t="s">
        <v>4015</v>
      </c>
      <c r="BI47" t="s">
        <v>3996</v>
      </c>
      <c r="BJ47" t="s">
        <v>2492</v>
      </c>
      <c r="BK47" t="str">
        <f t="shared" si="0"/>
        <v>Marengo County, AL</v>
      </c>
    </row>
    <row r="48" spans="1:63" x14ac:dyDescent="0.35">
      <c r="A48" t="s">
        <v>2711</v>
      </c>
      <c r="C48" t="s">
        <v>3523</v>
      </c>
      <c r="F48" t="s">
        <v>4016</v>
      </c>
      <c r="G48" t="s">
        <v>4017</v>
      </c>
      <c r="H48" t="s">
        <v>4018</v>
      </c>
      <c r="L48" t="s">
        <v>4019</v>
      </c>
      <c r="M48" t="s">
        <v>4020</v>
      </c>
      <c r="P48" t="s">
        <v>4021</v>
      </c>
      <c r="Q48" t="s">
        <v>3829</v>
      </c>
      <c r="R48" t="s">
        <v>4022</v>
      </c>
      <c r="S48" t="s">
        <v>4023</v>
      </c>
      <c r="T48" t="s">
        <v>3744</v>
      </c>
      <c r="U48" t="s">
        <v>4024</v>
      </c>
      <c r="Y48" t="s">
        <v>3568</v>
      </c>
      <c r="Z48" s="53" t="s">
        <v>4025</v>
      </c>
      <c r="AA48" t="s">
        <v>3578</v>
      </c>
      <c r="AB48" t="s">
        <v>3152</v>
      </c>
      <c r="AC48" t="s">
        <v>4026</v>
      </c>
      <c r="AD48" t="s">
        <v>3196</v>
      </c>
      <c r="AI48" t="s">
        <v>4027</v>
      </c>
      <c r="AJ48" t="s">
        <v>4028</v>
      </c>
      <c r="AK48" t="s">
        <v>4029</v>
      </c>
      <c r="AL48" t="s">
        <v>4030</v>
      </c>
      <c r="AM48" t="s">
        <v>4031</v>
      </c>
      <c r="AO48" t="s">
        <v>4032</v>
      </c>
      <c r="AR48" t="s">
        <v>4033</v>
      </c>
      <c r="AS48" t="s">
        <v>2994</v>
      </c>
      <c r="AT48" t="s">
        <v>3312</v>
      </c>
      <c r="AW48" t="s">
        <v>4034</v>
      </c>
      <c r="AY48" t="s">
        <v>4035</v>
      </c>
      <c r="AZ48" t="s">
        <v>4036</v>
      </c>
      <c r="BE48" t="s">
        <v>4037</v>
      </c>
      <c r="BH48" t="s">
        <v>4038</v>
      </c>
      <c r="BI48" t="s">
        <v>3523</v>
      </c>
      <c r="BJ48" t="s">
        <v>2492</v>
      </c>
      <c r="BK48" t="str">
        <f t="shared" si="0"/>
        <v>Marion County, AL</v>
      </c>
    </row>
    <row r="49" spans="1:63" x14ac:dyDescent="0.35">
      <c r="A49" t="s">
        <v>2717</v>
      </c>
      <c r="C49" t="s">
        <v>3578</v>
      </c>
      <c r="F49" t="s">
        <v>3619</v>
      </c>
      <c r="G49" t="s">
        <v>4039</v>
      </c>
      <c r="H49" t="s">
        <v>3283</v>
      </c>
      <c r="L49" t="s">
        <v>3084</v>
      </c>
      <c r="M49" t="s">
        <v>2837</v>
      </c>
      <c r="P49" t="s">
        <v>2994</v>
      </c>
      <c r="Q49" t="s">
        <v>3595</v>
      </c>
      <c r="R49" t="s">
        <v>3552</v>
      </c>
      <c r="S49" t="s">
        <v>4040</v>
      </c>
      <c r="T49" t="s">
        <v>3928</v>
      </c>
      <c r="U49" t="s">
        <v>4041</v>
      </c>
      <c r="Y49" t="s">
        <v>4042</v>
      </c>
      <c r="Z49" t="s">
        <v>4043</v>
      </c>
      <c r="AA49" t="s">
        <v>3619</v>
      </c>
      <c r="AB49" t="s">
        <v>3274</v>
      </c>
      <c r="AC49" t="s">
        <v>4044</v>
      </c>
      <c r="AD49" t="s">
        <v>3313</v>
      </c>
      <c r="AI49" t="s">
        <v>4045</v>
      </c>
      <c r="AJ49" t="s">
        <v>3763</v>
      </c>
      <c r="AK49" t="s">
        <v>4046</v>
      </c>
      <c r="AL49" t="s">
        <v>4047</v>
      </c>
      <c r="AM49" t="s">
        <v>3578</v>
      </c>
      <c r="AO49" t="s">
        <v>4048</v>
      </c>
      <c r="AR49" t="s">
        <v>4049</v>
      </c>
      <c r="AS49" t="s">
        <v>3324</v>
      </c>
      <c r="AT49" t="s">
        <v>4050</v>
      </c>
      <c r="AW49" t="s">
        <v>4051</v>
      </c>
      <c r="AY49" t="s">
        <v>4052</v>
      </c>
      <c r="AZ49" t="s">
        <v>3604</v>
      </c>
      <c r="BE49" t="s">
        <v>4053</v>
      </c>
      <c r="BH49" t="s">
        <v>4054</v>
      </c>
      <c r="BI49" t="s">
        <v>3578</v>
      </c>
      <c r="BJ49" t="s">
        <v>2492</v>
      </c>
      <c r="BK49" t="str">
        <f t="shared" si="0"/>
        <v>Marshall County, AL</v>
      </c>
    </row>
    <row r="50" spans="1:63" x14ac:dyDescent="0.35">
      <c r="A50" t="s">
        <v>2721</v>
      </c>
      <c r="C50" t="s">
        <v>4055</v>
      </c>
      <c r="F50" t="s">
        <v>3263</v>
      </c>
      <c r="G50" t="s">
        <v>4056</v>
      </c>
      <c r="H50" t="s">
        <v>3801</v>
      </c>
      <c r="L50" t="s">
        <v>4057</v>
      </c>
      <c r="M50" t="s">
        <v>4058</v>
      </c>
      <c r="P50" t="s">
        <v>3324</v>
      </c>
      <c r="Q50" t="s">
        <v>3523</v>
      </c>
      <c r="R50" t="s">
        <v>3274</v>
      </c>
      <c r="S50" t="s">
        <v>3702</v>
      </c>
      <c r="T50" t="s">
        <v>3346</v>
      </c>
      <c r="U50" t="s">
        <v>4059</v>
      </c>
      <c r="Y50" t="s">
        <v>4060</v>
      </c>
      <c r="Z50" s="53" t="s">
        <v>4061</v>
      </c>
      <c r="AA50" t="s">
        <v>3263</v>
      </c>
      <c r="AB50" t="s">
        <v>3600</v>
      </c>
      <c r="AC50" t="s">
        <v>4062</v>
      </c>
      <c r="AD50" t="s">
        <v>3121</v>
      </c>
      <c r="AI50" t="s">
        <v>4063</v>
      </c>
      <c r="AJ50" t="s">
        <v>4064</v>
      </c>
      <c r="AK50" t="s">
        <v>4065</v>
      </c>
      <c r="AL50" t="s">
        <v>3595</v>
      </c>
      <c r="AM50" t="s">
        <v>4066</v>
      </c>
      <c r="AO50" t="s">
        <v>4067</v>
      </c>
      <c r="AR50" t="s">
        <v>4068</v>
      </c>
      <c r="AS50" t="s">
        <v>3844</v>
      </c>
      <c r="AT50" t="s">
        <v>4069</v>
      </c>
      <c r="AW50" t="s">
        <v>4070</v>
      </c>
      <c r="AY50" t="s">
        <v>4071</v>
      </c>
      <c r="AZ50" t="s">
        <v>3599</v>
      </c>
      <c r="BE50" t="s">
        <v>4072</v>
      </c>
      <c r="BH50" t="s">
        <v>4073</v>
      </c>
      <c r="BI50" t="s">
        <v>4055</v>
      </c>
      <c r="BJ50" t="s">
        <v>2492</v>
      </c>
      <c r="BK50" t="str">
        <f t="shared" si="0"/>
        <v>Mobile County, AL</v>
      </c>
    </row>
    <row r="51" spans="1:63" x14ac:dyDescent="0.35">
      <c r="A51" t="s">
        <v>2719</v>
      </c>
      <c r="C51" t="s">
        <v>3619</v>
      </c>
      <c r="F51" t="s">
        <v>3633</v>
      </c>
      <c r="G51" t="s">
        <v>4074</v>
      </c>
      <c r="H51" t="s">
        <v>4075</v>
      </c>
      <c r="L51" t="s">
        <v>4076</v>
      </c>
      <c r="M51" t="s">
        <v>4077</v>
      </c>
      <c r="P51" t="s">
        <v>4078</v>
      </c>
      <c r="Q51" t="s">
        <v>3578</v>
      </c>
      <c r="R51" t="s">
        <v>3600</v>
      </c>
      <c r="S51" t="s">
        <v>4079</v>
      </c>
      <c r="T51" t="s">
        <v>4080</v>
      </c>
      <c r="U51" t="s">
        <v>4081</v>
      </c>
      <c r="Y51" t="s">
        <v>4082</v>
      </c>
      <c r="Z51" t="s">
        <v>4083</v>
      </c>
      <c r="AA51" t="s">
        <v>4084</v>
      </c>
      <c r="AB51" t="s">
        <v>3313</v>
      </c>
      <c r="AC51" t="s">
        <v>3429</v>
      </c>
      <c r="AD51" t="s">
        <v>4085</v>
      </c>
      <c r="AI51" t="s">
        <v>4086</v>
      </c>
      <c r="AJ51" t="s">
        <v>3274</v>
      </c>
      <c r="AK51" t="s">
        <v>4087</v>
      </c>
      <c r="AL51" t="s">
        <v>4088</v>
      </c>
      <c r="AM51" t="s">
        <v>4089</v>
      </c>
      <c r="AO51" t="s">
        <v>4090</v>
      </c>
      <c r="AR51" t="s">
        <v>4091</v>
      </c>
      <c r="AS51" t="s">
        <v>3829</v>
      </c>
      <c r="AT51" t="s">
        <v>4092</v>
      </c>
      <c r="AW51" t="s">
        <v>4093</v>
      </c>
      <c r="AY51" t="s">
        <v>3628</v>
      </c>
      <c r="AZ51" t="s">
        <v>4094</v>
      </c>
      <c r="BE51" t="s">
        <v>4095</v>
      </c>
      <c r="BH51" t="s">
        <v>4096</v>
      </c>
      <c r="BI51" t="s">
        <v>3619</v>
      </c>
      <c r="BJ51" t="s">
        <v>2492</v>
      </c>
      <c r="BK51" t="str">
        <f t="shared" si="0"/>
        <v>Monroe County, AL</v>
      </c>
    </row>
    <row r="52" spans="1:63" x14ac:dyDescent="0.35">
      <c r="A52" t="s">
        <v>2723</v>
      </c>
      <c r="C52" t="s">
        <v>3263</v>
      </c>
      <c r="F52" t="s">
        <v>4097</v>
      </c>
      <c r="G52" t="s">
        <v>4098</v>
      </c>
      <c r="H52" t="s">
        <v>4099</v>
      </c>
      <c r="L52" t="s">
        <v>4100</v>
      </c>
      <c r="M52" t="s">
        <v>3539</v>
      </c>
      <c r="P52" t="s">
        <v>3829</v>
      </c>
      <c r="Q52" t="s">
        <v>3920</v>
      </c>
      <c r="R52" t="s">
        <v>3313</v>
      </c>
      <c r="S52" t="s">
        <v>3422</v>
      </c>
      <c r="T52" t="s">
        <v>3797</v>
      </c>
      <c r="U52" t="s">
        <v>4101</v>
      </c>
      <c r="Y52" t="s">
        <v>4102</v>
      </c>
      <c r="Z52" s="53" t="s">
        <v>4089</v>
      </c>
      <c r="AA52" t="s">
        <v>4097</v>
      </c>
      <c r="AB52" t="s">
        <v>3121</v>
      </c>
      <c r="AC52" t="s">
        <v>4103</v>
      </c>
      <c r="AD52" t="s">
        <v>4104</v>
      </c>
      <c r="AI52" t="s">
        <v>4105</v>
      </c>
      <c r="AJ52" t="s">
        <v>3784</v>
      </c>
      <c r="AK52" t="s">
        <v>4106</v>
      </c>
      <c r="AL52" t="s">
        <v>3523</v>
      </c>
      <c r="AM52" t="s">
        <v>4107</v>
      </c>
      <c r="AO52" t="s">
        <v>4108</v>
      </c>
      <c r="AR52" t="s">
        <v>4109</v>
      </c>
      <c r="AS52" t="s">
        <v>3450</v>
      </c>
      <c r="AT52" t="s">
        <v>4110</v>
      </c>
      <c r="AW52" t="s">
        <v>3646</v>
      </c>
      <c r="AY52" t="s">
        <v>4111</v>
      </c>
      <c r="AZ52" t="s">
        <v>4112</v>
      </c>
      <c r="BE52" t="s">
        <v>4113</v>
      </c>
      <c r="BH52" t="s">
        <v>4114</v>
      </c>
      <c r="BI52" t="s">
        <v>3263</v>
      </c>
      <c r="BJ52" t="s">
        <v>2492</v>
      </c>
      <c r="BK52" t="str">
        <f t="shared" si="0"/>
        <v>Montgomery County, AL</v>
      </c>
    </row>
    <row r="53" spans="1:63" x14ac:dyDescent="0.35">
      <c r="A53" t="s">
        <v>2528</v>
      </c>
      <c r="C53" t="s">
        <v>3279</v>
      </c>
      <c r="F53" t="s">
        <v>4115</v>
      </c>
      <c r="G53" t="s">
        <v>4116</v>
      </c>
      <c r="H53" t="s">
        <v>4117</v>
      </c>
      <c r="L53" t="s">
        <v>4118</v>
      </c>
      <c r="M53" t="s">
        <v>3436</v>
      </c>
      <c r="P53" t="s">
        <v>3693</v>
      </c>
      <c r="Q53" t="s">
        <v>4119</v>
      </c>
      <c r="R53" t="s">
        <v>3121</v>
      </c>
      <c r="S53" t="s">
        <v>4120</v>
      </c>
      <c r="T53" t="s">
        <v>3731</v>
      </c>
      <c r="U53" t="s">
        <v>4121</v>
      </c>
      <c r="Y53" t="s">
        <v>3875</v>
      </c>
      <c r="Z53" t="s">
        <v>4122</v>
      </c>
      <c r="AA53" t="s">
        <v>4123</v>
      </c>
      <c r="AB53" t="s">
        <v>2994</v>
      </c>
      <c r="AC53" t="s">
        <v>4124</v>
      </c>
      <c r="AD53" t="s">
        <v>4125</v>
      </c>
      <c r="AI53" t="s">
        <v>3197</v>
      </c>
      <c r="AJ53" t="s">
        <v>3757</v>
      </c>
      <c r="AK53" t="s">
        <v>4126</v>
      </c>
      <c r="AL53" t="s">
        <v>4127</v>
      </c>
      <c r="AM53" t="s">
        <v>4128</v>
      </c>
      <c r="AO53" t="s">
        <v>4129</v>
      </c>
      <c r="AR53" t="s">
        <v>4130</v>
      </c>
      <c r="AS53" t="s">
        <v>3029</v>
      </c>
      <c r="AT53" t="s">
        <v>4131</v>
      </c>
      <c r="AW53" t="s">
        <v>3693</v>
      </c>
      <c r="AY53" t="s">
        <v>4132</v>
      </c>
      <c r="AZ53" t="s">
        <v>4133</v>
      </c>
      <c r="BE53" t="s">
        <v>4134</v>
      </c>
      <c r="BH53" t="s">
        <v>4135</v>
      </c>
      <c r="BI53" t="s">
        <v>3279</v>
      </c>
      <c r="BJ53" t="s">
        <v>2492</v>
      </c>
      <c r="BK53" t="str">
        <f t="shared" si="0"/>
        <v>Morgan County, AL</v>
      </c>
    </row>
    <row r="54" spans="1:63" x14ac:dyDescent="0.35">
      <c r="A54" t="s">
        <v>2613</v>
      </c>
      <c r="C54" t="s">
        <v>4090</v>
      </c>
      <c r="F54" t="s">
        <v>4090</v>
      </c>
      <c r="G54" t="s">
        <v>4136</v>
      </c>
      <c r="H54" t="s">
        <v>4137</v>
      </c>
      <c r="L54" t="s">
        <v>3599</v>
      </c>
      <c r="M54" t="s">
        <v>4138</v>
      </c>
      <c r="P54" t="s">
        <v>3568</v>
      </c>
      <c r="Q54" t="s">
        <v>3619</v>
      </c>
      <c r="R54" t="s">
        <v>3757</v>
      </c>
      <c r="S54" t="s">
        <v>3029</v>
      </c>
      <c r="T54" t="s">
        <v>3910</v>
      </c>
      <c r="U54" t="s">
        <v>4139</v>
      </c>
      <c r="Y54" t="s">
        <v>3505</v>
      </c>
      <c r="Z54" s="53" t="s">
        <v>4140</v>
      </c>
      <c r="AA54" t="s">
        <v>4141</v>
      </c>
      <c r="AB54" t="s">
        <v>4142</v>
      </c>
      <c r="AC54" t="s">
        <v>3943</v>
      </c>
      <c r="AD54" t="s">
        <v>4143</v>
      </c>
      <c r="AI54" t="s">
        <v>3109</v>
      </c>
      <c r="AJ54" t="s">
        <v>3693</v>
      </c>
      <c r="AK54" t="s">
        <v>4144</v>
      </c>
      <c r="AL54" t="s">
        <v>4145</v>
      </c>
      <c r="AM54" t="s">
        <v>4146</v>
      </c>
      <c r="AO54" t="s">
        <v>4147</v>
      </c>
      <c r="AR54" t="s">
        <v>4148</v>
      </c>
      <c r="AS54" t="s">
        <v>4149</v>
      </c>
      <c r="AT54" t="s">
        <v>3342</v>
      </c>
      <c r="AW54" t="s">
        <v>4150</v>
      </c>
      <c r="AY54" t="s">
        <v>4151</v>
      </c>
      <c r="AZ54" t="s">
        <v>3869</v>
      </c>
      <c r="BE54" t="s">
        <v>4152</v>
      </c>
      <c r="BH54" t="s">
        <v>4153</v>
      </c>
      <c r="BI54" t="s">
        <v>4090</v>
      </c>
      <c r="BJ54" t="s">
        <v>2492</v>
      </c>
      <c r="BK54" t="str">
        <f t="shared" si="0"/>
        <v>Perry County, AL</v>
      </c>
    </row>
    <row r="55" spans="1:63" x14ac:dyDescent="0.35">
      <c r="A55" t="s">
        <v>2667</v>
      </c>
      <c r="C55" t="s">
        <v>3872</v>
      </c>
      <c r="F55" t="s">
        <v>3801</v>
      </c>
      <c r="G55" t="s">
        <v>4154</v>
      </c>
      <c r="H55" t="s">
        <v>4155</v>
      </c>
      <c r="L55" t="s">
        <v>3892</v>
      </c>
      <c r="M55" t="s">
        <v>4156</v>
      </c>
      <c r="P55" t="s">
        <v>3506</v>
      </c>
      <c r="Q55" t="s">
        <v>3263</v>
      </c>
      <c r="R55" t="s">
        <v>4157</v>
      </c>
      <c r="S55" t="s">
        <v>3472</v>
      </c>
      <c r="T55" t="s">
        <v>4158</v>
      </c>
      <c r="U55" t="s">
        <v>4159</v>
      </c>
      <c r="Y55" t="s">
        <v>4160</v>
      </c>
      <c r="Z55" t="s">
        <v>4161</v>
      </c>
      <c r="AA55" t="s">
        <v>4162</v>
      </c>
      <c r="AB55" t="s">
        <v>3729</v>
      </c>
      <c r="AC55" t="s">
        <v>4163</v>
      </c>
      <c r="AD55" t="s">
        <v>2994</v>
      </c>
      <c r="AI55" t="s">
        <v>4164</v>
      </c>
      <c r="AJ55" t="s">
        <v>4165</v>
      </c>
      <c r="AL55" t="s">
        <v>3143</v>
      </c>
      <c r="AM55" t="s">
        <v>4166</v>
      </c>
      <c r="AO55" t="s">
        <v>4167</v>
      </c>
      <c r="AR55" t="s">
        <v>4147</v>
      </c>
      <c r="AS55" t="s">
        <v>4168</v>
      </c>
      <c r="AT55" t="s">
        <v>4169</v>
      </c>
      <c r="AW55" t="s">
        <v>4170</v>
      </c>
      <c r="AY55" t="s">
        <v>4171</v>
      </c>
      <c r="AZ55" t="s">
        <v>4172</v>
      </c>
      <c r="BE55" t="s">
        <v>4173</v>
      </c>
      <c r="BH55" t="s">
        <v>4174</v>
      </c>
      <c r="BI55" t="s">
        <v>3872</v>
      </c>
      <c r="BJ55" t="s">
        <v>2492</v>
      </c>
      <c r="BK55" t="str">
        <f t="shared" si="0"/>
        <v>Pickens County, AL</v>
      </c>
    </row>
    <row r="56" spans="1:63" x14ac:dyDescent="0.35">
      <c r="A56" t="s">
        <v>2697</v>
      </c>
      <c r="C56" t="s">
        <v>4129</v>
      </c>
      <c r="F56" t="s">
        <v>4129</v>
      </c>
      <c r="G56" t="s">
        <v>4175</v>
      </c>
      <c r="H56" t="s">
        <v>4176</v>
      </c>
      <c r="L56" t="s">
        <v>4177</v>
      </c>
      <c r="M56" t="s">
        <v>4178</v>
      </c>
      <c r="P56" t="s">
        <v>4179</v>
      </c>
      <c r="Q56" t="s">
        <v>3279</v>
      </c>
      <c r="R56" t="s">
        <v>4180</v>
      </c>
      <c r="S56" t="s">
        <v>3506</v>
      </c>
      <c r="T56" t="s">
        <v>3274</v>
      </c>
      <c r="U56" t="s">
        <v>4181</v>
      </c>
      <c r="Y56" t="s">
        <v>3898</v>
      </c>
      <c r="Z56" s="53" t="s">
        <v>4182</v>
      </c>
      <c r="AA56" t="s">
        <v>4183</v>
      </c>
      <c r="AB56" t="s">
        <v>3829</v>
      </c>
      <c r="AC56" t="s">
        <v>4184</v>
      </c>
      <c r="AD56" t="s">
        <v>3646</v>
      </c>
      <c r="AI56" t="s">
        <v>4185</v>
      </c>
      <c r="AJ56" t="s">
        <v>3029</v>
      </c>
      <c r="AL56" t="s">
        <v>4119</v>
      </c>
      <c r="AM56" t="s">
        <v>4186</v>
      </c>
      <c r="AO56" t="s">
        <v>4187</v>
      </c>
      <c r="AR56" t="s">
        <v>4188</v>
      </c>
      <c r="AS56" t="s">
        <v>4189</v>
      </c>
      <c r="AT56" t="s">
        <v>4190</v>
      </c>
      <c r="AW56" t="s">
        <v>4191</v>
      </c>
      <c r="AY56" t="s">
        <v>4192</v>
      </c>
      <c r="AZ56" t="s">
        <v>4193</v>
      </c>
      <c r="BE56" t="s">
        <v>4194</v>
      </c>
      <c r="BH56" t="s">
        <v>4195</v>
      </c>
      <c r="BI56" t="s">
        <v>4129</v>
      </c>
      <c r="BJ56" t="s">
        <v>2492</v>
      </c>
      <c r="BK56" t="str">
        <f t="shared" si="0"/>
        <v>Pike County, AL</v>
      </c>
    </row>
    <row r="57" spans="1:63" x14ac:dyDescent="0.35">
      <c r="A57" t="s">
        <v>2713</v>
      </c>
      <c r="C57" t="s">
        <v>3935</v>
      </c>
      <c r="F57" t="s">
        <v>4196</v>
      </c>
      <c r="G57" t="s">
        <v>4197</v>
      </c>
      <c r="H57" t="s">
        <v>4198</v>
      </c>
      <c r="L57" t="s">
        <v>4199</v>
      </c>
      <c r="M57" t="s">
        <v>3120</v>
      </c>
      <c r="P57" t="s">
        <v>3545</v>
      </c>
      <c r="Q57" t="s">
        <v>4097</v>
      </c>
      <c r="R57" t="s">
        <v>3693</v>
      </c>
      <c r="S57" t="s">
        <v>3108</v>
      </c>
      <c r="T57" t="s">
        <v>3313</v>
      </c>
      <c r="U57" t="s">
        <v>4200</v>
      </c>
      <c r="Y57" t="s">
        <v>4201</v>
      </c>
      <c r="Z57" t="s">
        <v>4202</v>
      </c>
      <c r="AA57" t="s">
        <v>4090</v>
      </c>
      <c r="AB57" t="s">
        <v>3450</v>
      </c>
      <c r="AC57" t="s">
        <v>4203</v>
      </c>
      <c r="AD57" t="s">
        <v>3029</v>
      </c>
      <c r="AI57" t="s">
        <v>4204</v>
      </c>
      <c r="AJ57" t="s">
        <v>3530</v>
      </c>
      <c r="AL57" t="s">
        <v>3619</v>
      </c>
      <c r="AM57" t="s">
        <v>4205</v>
      </c>
      <c r="AO57" t="s">
        <v>3195</v>
      </c>
      <c r="AR57" t="s">
        <v>4206</v>
      </c>
      <c r="AS57" t="s">
        <v>3962</v>
      </c>
      <c r="AT57" t="s">
        <v>4207</v>
      </c>
      <c r="AW57" t="s">
        <v>3595</v>
      </c>
      <c r="AZ57" t="s">
        <v>4208</v>
      </c>
      <c r="BE57" t="s">
        <v>4209</v>
      </c>
      <c r="BH57" t="s">
        <v>4210</v>
      </c>
      <c r="BI57" t="s">
        <v>3935</v>
      </c>
      <c r="BJ57" t="s">
        <v>2492</v>
      </c>
      <c r="BK57" t="str">
        <f t="shared" si="0"/>
        <v>Randolph County, AL</v>
      </c>
    </row>
    <row r="58" spans="1:63" x14ac:dyDescent="0.35">
      <c r="C58" t="s">
        <v>4211</v>
      </c>
      <c r="F58" t="s">
        <v>3599</v>
      </c>
      <c r="G58" t="s">
        <v>4212</v>
      </c>
      <c r="H58" t="s">
        <v>3396</v>
      </c>
      <c r="L58" t="s">
        <v>4213</v>
      </c>
      <c r="M58" t="s">
        <v>3462</v>
      </c>
      <c r="P58" t="s">
        <v>3621</v>
      </c>
      <c r="Q58" t="s">
        <v>4128</v>
      </c>
      <c r="R58" t="s">
        <v>3472</v>
      </c>
      <c r="S58" t="s">
        <v>3975</v>
      </c>
      <c r="T58" t="s">
        <v>4214</v>
      </c>
      <c r="U58" t="s">
        <v>4215</v>
      </c>
      <c r="Y58" t="s">
        <v>4216</v>
      </c>
      <c r="Z58" s="53" t="s">
        <v>4130</v>
      </c>
      <c r="AA58" t="s">
        <v>4129</v>
      </c>
      <c r="AB58" t="s">
        <v>3029</v>
      </c>
      <c r="AD58" t="s">
        <v>3506</v>
      </c>
      <c r="AI58" t="s">
        <v>3443</v>
      </c>
      <c r="AJ58" t="s">
        <v>3962</v>
      </c>
      <c r="AL58" t="s">
        <v>3263</v>
      </c>
      <c r="AM58" t="s">
        <v>4217</v>
      </c>
      <c r="AO58" t="s">
        <v>3109</v>
      </c>
      <c r="AR58" t="s">
        <v>4218</v>
      </c>
      <c r="AS58" t="s">
        <v>3595</v>
      </c>
      <c r="AT58" t="s">
        <v>3404</v>
      </c>
      <c r="AW58" t="s">
        <v>4219</v>
      </c>
      <c r="AZ58" t="s">
        <v>4220</v>
      </c>
      <c r="BE58" t="s">
        <v>4221</v>
      </c>
      <c r="BH58" t="s">
        <v>4222</v>
      </c>
      <c r="BI58" t="s">
        <v>4211</v>
      </c>
      <c r="BJ58" t="s">
        <v>2492</v>
      </c>
      <c r="BK58" t="str">
        <f t="shared" si="0"/>
        <v>Russell County, AL</v>
      </c>
    </row>
    <row r="59" spans="1:63" x14ac:dyDescent="0.35">
      <c r="C59" t="s">
        <v>4223</v>
      </c>
      <c r="F59" t="s">
        <v>4224</v>
      </c>
      <c r="G59" t="s">
        <v>4225</v>
      </c>
      <c r="H59" t="s">
        <v>3567</v>
      </c>
      <c r="L59" t="s">
        <v>4226</v>
      </c>
      <c r="M59" t="s">
        <v>3760</v>
      </c>
      <c r="P59" t="s">
        <v>3962</v>
      </c>
      <c r="Q59" t="s">
        <v>3791</v>
      </c>
      <c r="R59" t="s">
        <v>4170</v>
      </c>
      <c r="S59" t="s">
        <v>3523</v>
      </c>
      <c r="T59" t="s">
        <v>3121</v>
      </c>
      <c r="U59" t="s">
        <v>4227</v>
      </c>
      <c r="Y59" t="s">
        <v>3619</v>
      </c>
      <c r="Z59" t="s">
        <v>4228</v>
      </c>
      <c r="AA59" t="s">
        <v>4229</v>
      </c>
      <c r="AB59" t="s">
        <v>3472</v>
      </c>
      <c r="AD59" t="s">
        <v>4230</v>
      </c>
      <c r="AI59" t="s">
        <v>2936</v>
      </c>
      <c r="AJ59" t="s">
        <v>3595</v>
      </c>
      <c r="AL59" t="s">
        <v>3279</v>
      </c>
      <c r="AM59" t="s">
        <v>4231</v>
      </c>
      <c r="AO59" t="s">
        <v>4232</v>
      </c>
      <c r="AR59" t="s">
        <v>4233</v>
      </c>
      <c r="AS59" t="s">
        <v>3523</v>
      </c>
      <c r="AT59" t="s">
        <v>3140</v>
      </c>
      <c r="AW59" t="s">
        <v>4234</v>
      </c>
      <c r="AZ59" t="s">
        <v>4235</v>
      </c>
      <c r="BE59" t="s">
        <v>4236</v>
      </c>
      <c r="BH59" t="s">
        <v>4237</v>
      </c>
      <c r="BI59" t="s">
        <v>4223</v>
      </c>
      <c r="BJ59" t="s">
        <v>2492</v>
      </c>
      <c r="BK59" t="str">
        <f t="shared" si="0"/>
        <v>St. Clair County, AL</v>
      </c>
    </row>
    <row r="60" spans="1:63" x14ac:dyDescent="0.35">
      <c r="C60" t="s">
        <v>4238</v>
      </c>
      <c r="F60" t="s">
        <v>3890</v>
      </c>
      <c r="H60" t="s">
        <v>4239</v>
      </c>
      <c r="L60" t="s">
        <v>4240</v>
      </c>
      <c r="M60" t="s">
        <v>2874</v>
      </c>
      <c r="P60" t="s">
        <v>4241</v>
      </c>
      <c r="Q60" t="s">
        <v>3084</v>
      </c>
      <c r="R60" t="s">
        <v>4047</v>
      </c>
      <c r="S60" t="s">
        <v>3578</v>
      </c>
      <c r="T60" t="s">
        <v>4242</v>
      </c>
      <c r="U60" t="s">
        <v>4243</v>
      </c>
      <c r="Y60" t="s">
        <v>4244</v>
      </c>
      <c r="Z60" s="53" t="s">
        <v>4245</v>
      </c>
      <c r="AA60" t="s">
        <v>4246</v>
      </c>
      <c r="AB60" t="s">
        <v>3568</v>
      </c>
      <c r="AD60" t="s">
        <v>3975</v>
      </c>
      <c r="AI60" t="s">
        <v>3628</v>
      </c>
      <c r="AJ60" t="s">
        <v>3920</v>
      </c>
      <c r="AL60" t="s">
        <v>3547</v>
      </c>
      <c r="AM60" t="s">
        <v>4247</v>
      </c>
      <c r="AO60" t="s">
        <v>4164</v>
      </c>
      <c r="AR60" t="s">
        <v>4248</v>
      </c>
      <c r="AS60" t="s">
        <v>3578</v>
      </c>
      <c r="AT60" t="s">
        <v>4249</v>
      </c>
      <c r="AW60" t="s">
        <v>3069</v>
      </c>
      <c r="AZ60" t="s">
        <v>4250</v>
      </c>
      <c r="BE60" t="s">
        <v>4251</v>
      </c>
      <c r="BH60" t="s">
        <v>4252</v>
      </c>
      <c r="BI60" t="s">
        <v>4238</v>
      </c>
      <c r="BJ60" t="s">
        <v>2492</v>
      </c>
      <c r="BK60" t="str">
        <f t="shared" si="0"/>
        <v>Shelby County, AL</v>
      </c>
    </row>
    <row r="61" spans="1:63" x14ac:dyDescent="0.35">
      <c r="C61" t="s">
        <v>3954</v>
      </c>
      <c r="F61" t="s">
        <v>4253</v>
      </c>
      <c r="H61" t="s">
        <v>3478</v>
      </c>
      <c r="L61" t="s">
        <v>3954</v>
      </c>
      <c r="M61" t="s">
        <v>3365</v>
      </c>
      <c r="P61" t="s">
        <v>3595</v>
      </c>
      <c r="Q61" t="s">
        <v>4254</v>
      </c>
      <c r="R61" t="s">
        <v>3108</v>
      </c>
      <c r="S61" t="s">
        <v>4009</v>
      </c>
      <c r="T61" t="s">
        <v>4255</v>
      </c>
      <c r="U61" t="s">
        <v>4256</v>
      </c>
      <c r="Y61" t="s">
        <v>4257</v>
      </c>
      <c r="Z61" t="s">
        <v>3599</v>
      </c>
      <c r="AA61" t="s">
        <v>4258</v>
      </c>
      <c r="AB61" t="s">
        <v>4259</v>
      </c>
      <c r="AD61" t="s">
        <v>3595</v>
      </c>
      <c r="AI61" t="s">
        <v>4260</v>
      </c>
      <c r="AJ61" t="s">
        <v>4234</v>
      </c>
      <c r="AL61" t="s">
        <v>4261</v>
      </c>
      <c r="AM61" t="s">
        <v>4262</v>
      </c>
      <c r="AO61" t="s">
        <v>3417</v>
      </c>
      <c r="AR61" t="s">
        <v>4263</v>
      </c>
      <c r="AS61" t="s">
        <v>4264</v>
      </c>
      <c r="AT61" t="s">
        <v>3290</v>
      </c>
      <c r="AW61" t="s">
        <v>3263</v>
      </c>
      <c r="AZ61" t="s">
        <v>4265</v>
      </c>
      <c r="BE61" t="s">
        <v>4266</v>
      </c>
      <c r="BH61" t="s">
        <v>4267</v>
      </c>
      <c r="BI61" t="s">
        <v>3954</v>
      </c>
      <c r="BJ61" t="s">
        <v>2492</v>
      </c>
      <c r="BK61" t="str">
        <f t="shared" si="0"/>
        <v>Sumter County, AL</v>
      </c>
    </row>
    <row r="62" spans="1:63" x14ac:dyDescent="0.35">
      <c r="C62" t="s">
        <v>4268</v>
      </c>
      <c r="F62" t="s">
        <v>3935</v>
      </c>
      <c r="H62" t="s">
        <v>4269</v>
      </c>
      <c r="L62" t="s">
        <v>4270</v>
      </c>
      <c r="M62" t="s">
        <v>3155</v>
      </c>
      <c r="P62" t="s">
        <v>3523</v>
      </c>
      <c r="Q62" t="s">
        <v>4271</v>
      </c>
      <c r="R62" t="s">
        <v>3595</v>
      </c>
      <c r="S62" t="s">
        <v>4119</v>
      </c>
      <c r="T62" t="s">
        <v>2994</v>
      </c>
      <c r="U62" t="s">
        <v>4272</v>
      </c>
      <c r="Y62" t="s">
        <v>4273</v>
      </c>
      <c r="Z62" s="53" t="s">
        <v>4224</v>
      </c>
      <c r="AA62" t="s">
        <v>4274</v>
      </c>
      <c r="AB62" t="s">
        <v>3962</v>
      </c>
      <c r="AD62" t="s">
        <v>4275</v>
      </c>
      <c r="AI62" t="s">
        <v>4192</v>
      </c>
      <c r="AJ62" t="s">
        <v>4276</v>
      </c>
      <c r="AL62" t="s">
        <v>4128</v>
      </c>
      <c r="AM62" t="s">
        <v>4277</v>
      </c>
      <c r="AO62" t="s">
        <v>4278</v>
      </c>
      <c r="AR62" t="s">
        <v>4279</v>
      </c>
      <c r="AS62" t="s">
        <v>4145</v>
      </c>
      <c r="AT62" t="s">
        <v>4280</v>
      </c>
      <c r="AW62" t="s">
        <v>3713</v>
      </c>
      <c r="AZ62" t="s">
        <v>4012</v>
      </c>
      <c r="BE62" t="s">
        <v>4281</v>
      </c>
      <c r="BH62" t="s">
        <v>4282</v>
      </c>
      <c r="BI62" t="s">
        <v>4268</v>
      </c>
      <c r="BJ62" t="s">
        <v>2492</v>
      </c>
      <c r="BK62" t="str">
        <f t="shared" si="0"/>
        <v>Talladega County, AL</v>
      </c>
    </row>
    <row r="63" spans="1:63" x14ac:dyDescent="0.35">
      <c r="C63" t="s">
        <v>4283</v>
      </c>
      <c r="F63" t="s">
        <v>4284</v>
      </c>
      <c r="H63" t="s">
        <v>2936</v>
      </c>
      <c r="L63" t="s">
        <v>4012</v>
      </c>
      <c r="M63" t="s">
        <v>4285</v>
      </c>
      <c r="P63" t="s">
        <v>3578</v>
      </c>
      <c r="Q63" t="s">
        <v>4090</v>
      </c>
      <c r="R63" t="s">
        <v>4286</v>
      </c>
      <c r="S63" t="s">
        <v>4276</v>
      </c>
      <c r="T63" t="s">
        <v>4287</v>
      </c>
      <c r="U63" t="s">
        <v>4288</v>
      </c>
      <c r="Y63" t="s">
        <v>4289</v>
      </c>
      <c r="Z63" t="s">
        <v>3803</v>
      </c>
      <c r="AA63" t="s">
        <v>4290</v>
      </c>
      <c r="AB63" t="s">
        <v>3595</v>
      </c>
      <c r="AD63" t="s">
        <v>4291</v>
      </c>
      <c r="AI63" t="s">
        <v>4292</v>
      </c>
      <c r="AJ63" t="s">
        <v>3263</v>
      </c>
      <c r="AL63" t="s">
        <v>4231</v>
      </c>
      <c r="AM63" t="s">
        <v>4229</v>
      </c>
      <c r="AO63" t="s">
        <v>3443</v>
      </c>
      <c r="AR63" t="s">
        <v>4293</v>
      </c>
      <c r="AS63" t="s">
        <v>3619</v>
      </c>
      <c r="AT63" t="s">
        <v>4294</v>
      </c>
      <c r="AW63" t="s">
        <v>4295</v>
      </c>
      <c r="AZ63" t="s">
        <v>4296</v>
      </c>
      <c r="BE63" t="s">
        <v>4297</v>
      </c>
      <c r="BH63" t="s">
        <v>4298</v>
      </c>
      <c r="BI63" t="s">
        <v>4283</v>
      </c>
      <c r="BJ63" t="s">
        <v>2492</v>
      </c>
      <c r="BK63" t="str">
        <f t="shared" si="0"/>
        <v>Tallapoosa County, AL</v>
      </c>
    </row>
    <row r="64" spans="1:63" x14ac:dyDescent="0.35">
      <c r="C64" t="s">
        <v>4299</v>
      </c>
      <c r="F64" t="s">
        <v>4300</v>
      </c>
      <c r="H64" t="s">
        <v>4301</v>
      </c>
      <c r="L64" t="s">
        <v>3417</v>
      </c>
      <c r="M64" t="s">
        <v>4302</v>
      </c>
      <c r="P64" t="s">
        <v>3505</v>
      </c>
      <c r="Q64" t="s">
        <v>4129</v>
      </c>
      <c r="R64" t="s">
        <v>3523</v>
      </c>
      <c r="S64" t="s">
        <v>3263</v>
      </c>
      <c r="T64" t="s">
        <v>4303</v>
      </c>
      <c r="U64" t="s">
        <v>4304</v>
      </c>
      <c r="Y64" t="s">
        <v>4305</v>
      </c>
      <c r="Z64" s="53" t="s">
        <v>4306</v>
      </c>
      <c r="AA64" t="s">
        <v>4307</v>
      </c>
      <c r="AB64" t="s">
        <v>4308</v>
      </c>
      <c r="AD64" t="s">
        <v>4309</v>
      </c>
      <c r="AJ64" t="s">
        <v>4310</v>
      </c>
      <c r="AL64" t="s">
        <v>4311</v>
      </c>
      <c r="AM64" t="s">
        <v>4312</v>
      </c>
      <c r="AO64" t="s">
        <v>2936</v>
      </c>
      <c r="AR64" t="s">
        <v>3417</v>
      </c>
      <c r="AS64" t="s">
        <v>3263</v>
      </c>
      <c r="AT64" t="s">
        <v>4313</v>
      </c>
      <c r="AW64" t="s">
        <v>4048</v>
      </c>
      <c r="AZ64" t="s">
        <v>4314</v>
      </c>
      <c r="BE64" t="s">
        <v>4315</v>
      </c>
      <c r="BH64" t="s">
        <v>4316</v>
      </c>
      <c r="BI64" t="s">
        <v>4299</v>
      </c>
      <c r="BJ64" t="s">
        <v>2492</v>
      </c>
      <c r="BK64" t="str">
        <f t="shared" si="0"/>
        <v>Tuscaloosa County, AL</v>
      </c>
    </row>
    <row r="65" spans="3:63" x14ac:dyDescent="0.35">
      <c r="C65" t="s">
        <v>4317</v>
      </c>
      <c r="F65" t="s">
        <v>4290</v>
      </c>
      <c r="H65" t="s">
        <v>3252</v>
      </c>
      <c r="L65" t="s">
        <v>4318</v>
      </c>
      <c r="M65" t="s">
        <v>4319</v>
      </c>
      <c r="P65" t="s">
        <v>4320</v>
      </c>
      <c r="Q65" t="s">
        <v>4321</v>
      </c>
      <c r="R65" t="s">
        <v>3578</v>
      </c>
      <c r="S65" t="s">
        <v>3237</v>
      </c>
      <c r="T65" t="s">
        <v>3829</v>
      </c>
      <c r="U65" t="s">
        <v>4322</v>
      </c>
      <c r="Y65" t="s">
        <v>4323</v>
      </c>
      <c r="Z65" t="s">
        <v>4324</v>
      </c>
      <c r="AA65" t="s">
        <v>4325</v>
      </c>
      <c r="AB65" t="s">
        <v>3523</v>
      </c>
      <c r="AD65" t="s">
        <v>4326</v>
      </c>
      <c r="AJ65" t="s">
        <v>4327</v>
      </c>
      <c r="AL65" t="s">
        <v>4090</v>
      </c>
      <c r="AM65" t="s">
        <v>4328</v>
      </c>
      <c r="AO65" t="s">
        <v>3628</v>
      </c>
      <c r="AR65" t="s">
        <v>4329</v>
      </c>
      <c r="AS65" t="s">
        <v>4310</v>
      </c>
      <c r="AT65" t="s">
        <v>4330</v>
      </c>
      <c r="AW65" t="s">
        <v>4067</v>
      </c>
      <c r="AZ65" t="s">
        <v>4331</v>
      </c>
      <c r="BE65" t="s">
        <v>4332</v>
      </c>
      <c r="BH65" t="s">
        <v>4333</v>
      </c>
      <c r="BI65" t="s">
        <v>4317</v>
      </c>
      <c r="BJ65" t="s">
        <v>2492</v>
      </c>
      <c r="BK65" t="str">
        <f t="shared" si="0"/>
        <v>Walker County, AL</v>
      </c>
    </row>
    <row r="66" spans="3:63" x14ac:dyDescent="0.35">
      <c r="C66" t="s">
        <v>2936</v>
      </c>
      <c r="F66" t="s">
        <v>4334</v>
      </c>
      <c r="L66" t="s">
        <v>4335</v>
      </c>
      <c r="M66" t="s">
        <v>3570</v>
      </c>
      <c r="P66" t="s">
        <v>4336</v>
      </c>
      <c r="Q66" t="s">
        <v>4337</v>
      </c>
      <c r="R66" t="s">
        <v>4338</v>
      </c>
      <c r="S66" t="s">
        <v>3666</v>
      </c>
      <c r="T66" t="s">
        <v>3693</v>
      </c>
      <c r="Y66" t="s">
        <v>4339</v>
      </c>
      <c r="Z66" s="53" t="s">
        <v>3848</v>
      </c>
      <c r="AA66" t="s">
        <v>4340</v>
      </c>
      <c r="AB66" t="s">
        <v>3143</v>
      </c>
      <c r="AD66" t="s">
        <v>4341</v>
      </c>
      <c r="AJ66" t="s">
        <v>4342</v>
      </c>
      <c r="AL66" t="s">
        <v>4343</v>
      </c>
      <c r="AM66" t="s">
        <v>4344</v>
      </c>
      <c r="AO66" t="s">
        <v>4345</v>
      </c>
      <c r="AR66" t="s">
        <v>4346</v>
      </c>
      <c r="AS66" t="s">
        <v>3279</v>
      </c>
      <c r="AT66" t="s">
        <v>4347</v>
      </c>
      <c r="AW66" t="s">
        <v>4348</v>
      </c>
      <c r="AZ66" t="s">
        <v>4329</v>
      </c>
      <c r="BE66" t="s">
        <v>4349</v>
      </c>
      <c r="BH66" t="s">
        <v>4350</v>
      </c>
      <c r="BI66" t="s">
        <v>2936</v>
      </c>
      <c r="BJ66" t="s">
        <v>2492</v>
      </c>
      <c r="BK66" t="str">
        <f t="shared" si="0"/>
        <v>Washington County, AL</v>
      </c>
    </row>
    <row r="67" spans="3:63" x14ac:dyDescent="0.35">
      <c r="C67" t="s">
        <v>4351</v>
      </c>
      <c r="F67" t="s">
        <v>4352</v>
      </c>
      <c r="L67" t="s">
        <v>4353</v>
      </c>
      <c r="M67" t="s">
        <v>3419</v>
      </c>
      <c r="P67" t="s">
        <v>3143</v>
      </c>
      <c r="Q67" t="s">
        <v>4253</v>
      </c>
      <c r="R67" t="s">
        <v>4276</v>
      </c>
      <c r="S67" t="s">
        <v>4326</v>
      </c>
      <c r="T67" t="s">
        <v>4354</v>
      </c>
      <c r="Y67" t="s">
        <v>4355</v>
      </c>
      <c r="Z67" t="s">
        <v>4356</v>
      </c>
      <c r="AA67" t="s">
        <v>4357</v>
      </c>
      <c r="AB67" t="s">
        <v>3997</v>
      </c>
      <c r="AD67" t="s">
        <v>4358</v>
      </c>
      <c r="AJ67" t="s">
        <v>4048</v>
      </c>
      <c r="AL67" t="s">
        <v>4129</v>
      </c>
      <c r="AM67" t="s">
        <v>4359</v>
      </c>
      <c r="AO67" t="s">
        <v>4192</v>
      </c>
      <c r="AR67" t="s">
        <v>4360</v>
      </c>
      <c r="AS67" t="s">
        <v>4361</v>
      </c>
      <c r="AT67" t="s">
        <v>3256</v>
      </c>
      <c r="AW67" t="s">
        <v>3084</v>
      </c>
      <c r="AZ67" t="s">
        <v>4362</v>
      </c>
      <c r="BE67" t="s">
        <v>4363</v>
      </c>
      <c r="BH67" t="s">
        <v>4364</v>
      </c>
      <c r="BI67" t="s">
        <v>4351</v>
      </c>
      <c r="BJ67" t="s">
        <v>2492</v>
      </c>
      <c r="BK67" t="str">
        <f t="shared" ref="BK67:BK130" si="1">_xlfn.TEXTJOIN(", ", TRUE, BI67,BJ67)</f>
        <v>Wilcox County, AL</v>
      </c>
    </row>
    <row r="68" spans="3:63" x14ac:dyDescent="0.35">
      <c r="C68" t="s">
        <v>4365</v>
      </c>
      <c r="F68" t="s">
        <v>3449</v>
      </c>
      <c r="L68" t="s">
        <v>2936</v>
      </c>
      <c r="M68" t="s">
        <v>4366</v>
      </c>
      <c r="P68" t="s">
        <v>3619</v>
      </c>
      <c r="Q68" t="s">
        <v>3892</v>
      </c>
      <c r="R68" t="s">
        <v>4367</v>
      </c>
      <c r="S68" t="s">
        <v>4368</v>
      </c>
      <c r="T68" t="s">
        <v>4369</v>
      </c>
      <c r="Y68" t="s">
        <v>4057</v>
      </c>
      <c r="Z68" s="53" t="s">
        <v>4172</v>
      </c>
      <c r="AA68" t="s">
        <v>4370</v>
      </c>
      <c r="AB68" t="s">
        <v>4016</v>
      </c>
      <c r="AD68" t="s">
        <v>4247</v>
      </c>
      <c r="AJ68" t="s">
        <v>4371</v>
      </c>
      <c r="AL68" t="s">
        <v>4094</v>
      </c>
      <c r="AM68" t="s">
        <v>4240</v>
      </c>
      <c r="AO68" t="s">
        <v>3299</v>
      </c>
      <c r="AS68" t="s">
        <v>4372</v>
      </c>
      <c r="AT68" t="s">
        <v>4373</v>
      </c>
      <c r="AW68" t="s">
        <v>4374</v>
      </c>
      <c r="AZ68" t="s">
        <v>2936</v>
      </c>
      <c r="BE68" t="s">
        <v>4375</v>
      </c>
      <c r="BH68" t="s">
        <v>4376</v>
      </c>
      <c r="BI68" t="s">
        <v>4365</v>
      </c>
      <c r="BJ68" t="s">
        <v>2492</v>
      </c>
      <c r="BK68" t="str">
        <f t="shared" si="1"/>
        <v>Winston County, AL</v>
      </c>
    </row>
    <row r="69" spans="3:63" x14ac:dyDescent="0.35">
      <c r="F69" t="s">
        <v>4377</v>
      </c>
      <c r="M69" t="s">
        <v>4378</v>
      </c>
      <c r="P69" t="s">
        <v>3263</v>
      </c>
      <c r="Q69" t="s">
        <v>3935</v>
      </c>
      <c r="R69" t="s">
        <v>3619</v>
      </c>
      <c r="S69" t="s">
        <v>4379</v>
      </c>
      <c r="T69" t="s">
        <v>3450</v>
      </c>
      <c r="Y69" t="s">
        <v>4380</v>
      </c>
      <c r="Z69" t="s">
        <v>4381</v>
      </c>
      <c r="AA69" t="s">
        <v>4382</v>
      </c>
      <c r="AB69" t="s">
        <v>4383</v>
      </c>
      <c r="AD69" t="s">
        <v>4148</v>
      </c>
      <c r="AJ69" t="s">
        <v>3084</v>
      </c>
      <c r="AL69" t="s">
        <v>4384</v>
      </c>
      <c r="AM69" t="s">
        <v>4385</v>
      </c>
      <c r="AS69" t="s">
        <v>4090</v>
      </c>
      <c r="AT69" t="s">
        <v>4386</v>
      </c>
      <c r="AW69" t="s">
        <v>4387</v>
      </c>
      <c r="AZ69" t="s">
        <v>4388</v>
      </c>
      <c r="BE69" t="s">
        <v>4389</v>
      </c>
      <c r="BH69" t="s">
        <v>4390</v>
      </c>
      <c r="BI69" t="s">
        <v>2730</v>
      </c>
      <c r="BJ69" t="s">
        <v>2465</v>
      </c>
      <c r="BK69" t="str">
        <f t="shared" si="1"/>
        <v>Aleutians East Borough, AK</v>
      </c>
    </row>
    <row r="70" spans="3:63" x14ac:dyDescent="0.35">
      <c r="F70" t="s">
        <v>4357</v>
      </c>
      <c r="M70" t="s">
        <v>3891</v>
      </c>
      <c r="P70" t="s">
        <v>3279</v>
      </c>
      <c r="Q70" t="s">
        <v>4391</v>
      </c>
      <c r="R70" t="s">
        <v>3263</v>
      </c>
      <c r="S70" t="s">
        <v>4392</v>
      </c>
      <c r="T70" t="s">
        <v>3029</v>
      </c>
      <c r="Y70" t="s">
        <v>3867</v>
      </c>
      <c r="Z70" s="53" t="s">
        <v>4393</v>
      </c>
      <c r="AA70" t="s">
        <v>4394</v>
      </c>
      <c r="AB70" t="s">
        <v>3619</v>
      </c>
      <c r="AD70" t="s">
        <v>4395</v>
      </c>
      <c r="AJ70" t="s">
        <v>4396</v>
      </c>
      <c r="AL70" t="s">
        <v>3892</v>
      </c>
      <c r="AM70" t="s">
        <v>4397</v>
      </c>
      <c r="AS70" t="s">
        <v>4398</v>
      </c>
      <c r="AT70" t="s">
        <v>3516</v>
      </c>
      <c r="AW70" t="s">
        <v>4399</v>
      </c>
      <c r="AZ70" t="s">
        <v>4400</v>
      </c>
      <c r="BE70" t="s">
        <v>4401</v>
      </c>
      <c r="BH70" t="s">
        <v>4402</v>
      </c>
      <c r="BI70" t="s">
        <v>2771</v>
      </c>
      <c r="BJ70" t="s">
        <v>2465</v>
      </c>
      <c r="BK70" t="str">
        <f t="shared" si="1"/>
        <v>Aleutians West Census Area, AK</v>
      </c>
    </row>
    <row r="71" spans="3:63" x14ac:dyDescent="0.35">
      <c r="F71" t="s">
        <v>3417</v>
      </c>
      <c r="M71" t="s">
        <v>2921</v>
      </c>
      <c r="P71" t="s">
        <v>4403</v>
      </c>
      <c r="Q71" t="s">
        <v>4404</v>
      </c>
      <c r="R71" t="s">
        <v>4405</v>
      </c>
      <c r="S71" t="s">
        <v>4217</v>
      </c>
      <c r="T71" t="s">
        <v>3568</v>
      </c>
      <c r="Y71" t="s">
        <v>4231</v>
      </c>
      <c r="Z71" t="s">
        <v>4290</v>
      </c>
      <c r="AA71" t="s">
        <v>4406</v>
      </c>
      <c r="AB71" t="s">
        <v>3263</v>
      </c>
      <c r="AD71" t="s">
        <v>3604</v>
      </c>
      <c r="AJ71" t="s">
        <v>4407</v>
      </c>
      <c r="AL71" t="s">
        <v>3869</v>
      </c>
      <c r="AM71" t="s">
        <v>4408</v>
      </c>
      <c r="AS71" t="s">
        <v>3599</v>
      </c>
      <c r="AT71" t="s">
        <v>3498</v>
      </c>
      <c r="AW71" t="s">
        <v>4409</v>
      </c>
      <c r="AZ71" t="s">
        <v>4410</v>
      </c>
      <c r="BE71" t="s">
        <v>4411</v>
      </c>
      <c r="BH71" t="s">
        <v>4412</v>
      </c>
      <c r="BI71" t="s">
        <v>2814</v>
      </c>
      <c r="BJ71" t="s">
        <v>2465</v>
      </c>
      <c r="BK71" t="str">
        <f t="shared" si="1"/>
        <v>Anchorage Municipality, AK</v>
      </c>
    </row>
    <row r="72" spans="3:63" x14ac:dyDescent="0.35">
      <c r="F72" t="s">
        <v>4413</v>
      </c>
      <c r="M72" t="s">
        <v>4414</v>
      </c>
      <c r="P72" t="s">
        <v>4415</v>
      </c>
      <c r="Q72" t="s">
        <v>4416</v>
      </c>
      <c r="R72" t="s">
        <v>4417</v>
      </c>
      <c r="S72" t="s">
        <v>4418</v>
      </c>
      <c r="T72" t="s">
        <v>3506</v>
      </c>
      <c r="Y72" t="s">
        <v>4419</v>
      </c>
      <c r="Z72" s="53" t="s">
        <v>4420</v>
      </c>
      <c r="AA72" t="s">
        <v>4421</v>
      </c>
      <c r="AB72" t="s">
        <v>3279</v>
      </c>
      <c r="AD72" t="s">
        <v>3319</v>
      </c>
      <c r="AJ72" t="s">
        <v>4422</v>
      </c>
      <c r="AL72" t="s">
        <v>4423</v>
      </c>
      <c r="AM72" t="s">
        <v>4424</v>
      </c>
      <c r="AS72" t="s">
        <v>3892</v>
      </c>
      <c r="AT72" t="s">
        <v>3459</v>
      </c>
      <c r="AW72" t="s">
        <v>4425</v>
      </c>
      <c r="AZ72" t="s">
        <v>4426</v>
      </c>
      <c r="BE72" t="s">
        <v>4427</v>
      </c>
      <c r="BH72" t="s">
        <v>4428</v>
      </c>
      <c r="BI72" t="s">
        <v>2862</v>
      </c>
      <c r="BJ72" t="s">
        <v>2465</v>
      </c>
      <c r="BK72" t="str">
        <f t="shared" si="1"/>
        <v>Bethel Census Area, AK</v>
      </c>
    </row>
    <row r="73" spans="3:63" x14ac:dyDescent="0.35">
      <c r="F73" t="s">
        <v>2936</v>
      </c>
      <c r="M73" t="s">
        <v>4429</v>
      </c>
      <c r="P73" t="s">
        <v>4430</v>
      </c>
      <c r="Q73" t="s">
        <v>4290</v>
      </c>
      <c r="R73" t="s">
        <v>4057</v>
      </c>
      <c r="S73" t="s">
        <v>4231</v>
      </c>
      <c r="T73" t="s">
        <v>3108</v>
      </c>
      <c r="Y73" t="s">
        <v>4431</v>
      </c>
      <c r="Z73" t="s">
        <v>4432</v>
      </c>
      <c r="AA73" t="s">
        <v>4433</v>
      </c>
      <c r="AB73" t="s">
        <v>4434</v>
      </c>
      <c r="AD73" t="s">
        <v>3599</v>
      </c>
      <c r="AJ73" t="s">
        <v>4435</v>
      </c>
      <c r="AL73" t="s">
        <v>4436</v>
      </c>
      <c r="AM73" t="s">
        <v>4437</v>
      </c>
      <c r="AS73" t="s">
        <v>4438</v>
      </c>
      <c r="AT73" t="s">
        <v>4439</v>
      </c>
      <c r="AW73" t="s">
        <v>4440</v>
      </c>
      <c r="AZ73" t="s">
        <v>4171</v>
      </c>
      <c r="BE73" t="s">
        <v>4441</v>
      </c>
      <c r="BH73" t="s">
        <v>4442</v>
      </c>
      <c r="BI73" t="s">
        <v>2907</v>
      </c>
      <c r="BJ73" t="s">
        <v>2465</v>
      </c>
      <c r="BK73" t="str">
        <f t="shared" si="1"/>
        <v>Bristol Bay Borough, AK</v>
      </c>
    </row>
    <row r="74" spans="3:63" x14ac:dyDescent="0.35">
      <c r="F74" t="s">
        <v>4443</v>
      </c>
      <c r="M74" t="s">
        <v>4080</v>
      </c>
      <c r="P74" t="s">
        <v>4090</v>
      </c>
      <c r="Q74" t="s">
        <v>4238</v>
      </c>
      <c r="R74" t="s">
        <v>4374</v>
      </c>
      <c r="S74" t="s">
        <v>4247</v>
      </c>
      <c r="T74" t="s">
        <v>4444</v>
      </c>
      <c r="Y74" t="s">
        <v>4445</v>
      </c>
      <c r="Z74" s="53" t="s">
        <v>4446</v>
      </c>
      <c r="AA74" t="s">
        <v>3417</v>
      </c>
      <c r="AB74" t="s">
        <v>4097</v>
      </c>
      <c r="AD74" t="s">
        <v>4447</v>
      </c>
      <c r="AJ74" t="s">
        <v>4448</v>
      </c>
      <c r="AL74" t="s">
        <v>4449</v>
      </c>
      <c r="AM74" t="s">
        <v>4450</v>
      </c>
      <c r="AS74" t="s">
        <v>3977</v>
      </c>
      <c r="AT74" t="s">
        <v>4451</v>
      </c>
      <c r="AW74" t="s">
        <v>4452</v>
      </c>
      <c r="BE74" t="s">
        <v>4453</v>
      </c>
      <c r="BH74" t="s">
        <v>4454</v>
      </c>
      <c r="BI74" t="s">
        <v>2949</v>
      </c>
      <c r="BJ74" t="s">
        <v>2465</v>
      </c>
      <c r="BK74" t="str">
        <f t="shared" si="1"/>
        <v>Chugach Census Area, AK</v>
      </c>
    </row>
    <row r="75" spans="3:63" x14ac:dyDescent="0.35">
      <c r="F75" t="s">
        <v>4455</v>
      </c>
      <c r="M75" t="s">
        <v>4456</v>
      </c>
      <c r="P75" t="s">
        <v>4457</v>
      </c>
      <c r="Q75" t="s">
        <v>4458</v>
      </c>
      <c r="R75" t="s">
        <v>4459</v>
      </c>
      <c r="S75" t="s">
        <v>3801</v>
      </c>
      <c r="T75" t="s">
        <v>4460</v>
      </c>
      <c r="Y75" t="s">
        <v>4223</v>
      </c>
      <c r="Z75" t="s">
        <v>4008</v>
      </c>
      <c r="AA75" t="s">
        <v>4461</v>
      </c>
      <c r="AB75" t="s">
        <v>4462</v>
      </c>
      <c r="AD75" t="s">
        <v>4463</v>
      </c>
      <c r="AJ75" t="s">
        <v>4464</v>
      </c>
      <c r="AL75" t="s">
        <v>4086</v>
      </c>
      <c r="AM75" t="s">
        <v>2936</v>
      </c>
      <c r="AS75" t="s">
        <v>4465</v>
      </c>
      <c r="AT75" t="s">
        <v>4178</v>
      </c>
      <c r="AW75" t="s">
        <v>4253</v>
      </c>
      <c r="BE75" t="s">
        <v>4466</v>
      </c>
      <c r="BH75" t="s">
        <v>4467</v>
      </c>
      <c r="BI75" t="s">
        <v>2984</v>
      </c>
      <c r="BJ75" t="s">
        <v>2465</v>
      </c>
      <c r="BK75" t="str">
        <f t="shared" si="1"/>
        <v>Copper River Census Area, AK</v>
      </c>
    </row>
    <row r="76" spans="3:63" x14ac:dyDescent="0.35">
      <c r="F76" t="s">
        <v>4468</v>
      </c>
      <c r="M76" t="s">
        <v>3731</v>
      </c>
      <c r="P76" t="s">
        <v>4129</v>
      </c>
      <c r="Q76" t="s">
        <v>4469</v>
      </c>
      <c r="R76" t="s">
        <v>3169</v>
      </c>
      <c r="S76" t="s">
        <v>4312</v>
      </c>
      <c r="T76" t="s">
        <v>3621</v>
      </c>
      <c r="Y76" t="s">
        <v>4416</v>
      </c>
      <c r="Z76" s="53" t="s">
        <v>3749</v>
      </c>
      <c r="AA76" t="s">
        <v>3443</v>
      </c>
      <c r="AB76" t="s">
        <v>4470</v>
      </c>
      <c r="AD76" t="s">
        <v>4172</v>
      </c>
      <c r="AJ76" t="s">
        <v>3599</v>
      </c>
      <c r="AL76" t="s">
        <v>4238</v>
      </c>
      <c r="AM76" t="s">
        <v>4471</v>
      </c>
      <c r="AS76" t="s">
        <v>4472</v>
      </c>
      <c r="AT76" t="s">
        <v>3120</v>
      </c>
      <c r="AW76" t="s">
        <v>4473</v>
      </c>
      <c r="BE76" t="s">
        <v>4474</v>
      </c>
      <c r="BH76" t="s">
        <v>4475</v>
      </c>
      <c r="BI76" t="s">
        <v>3020</v>
      </c>
      <c r="BJ76" t="s">
        <v>2465</v>
      </c>
      <c r="BK76" t="str">
        <f t="shared" si="1"/>
        <v>Denali Borough, AK</v>
      </c>
    </row>
    <row r="77" spans="3:63" x14ac:dyDescent="0.35">
      <c r="M77" t="s">
        <v>3615</v>
      </c>
      <c r="P77" t="s">
        <v>4224</v>
      </c>
      <c r="Q77" t="s">
        <v>4105</v>
      </c>
      <c r="R77" t="s">
        <v>3856</v>
      </c>
      <c r="S77" t="s">
        <v>4476</v>
      </c>
      <c r="T77" t="s">
        <v>3595</v>
      </c>
      <c r="Y77" t="s">
        <v>4477</v>
      </c>
      <c r="Z77" t="s">
        <v>4478</v>
      </c>
      <c r="AA77" t="s">
        <v>2936</v>
      </c>
      <c r="AB77" t="s">
        <v>4217</v>
      </c>
      <c r="AD77" t="s">
        <v>4300</v>
      </c>
      <c r="AJ77" t="s">
        <v>3935</v>
      </c>
      <c r="AL77" t="s">
        <v>3987</v>
      </c>
      <c r="AM77" t="s">
        <v>4479</v>
      </c>
      <c r="AS77" t="s">
        <v>4290</v>
      </c>
      <c r="AT77" t="s">
        <v>4480</v>
      </c>
      <c r="AW77" t="s">
        <v>3950</v>
      </c>
      <c r="BE77" t="s">
        <v>4481</v>
      </c>
      <c r="BH77" t="s">
        <v>4482</v>
      </c>
      <c r="BI77" t="s">
        <v>3054</v>
      </c>
      <c r="BJ77" t="s">
        <v>2465</v>
      </c>
      <c r="BK77" t="str">
        <f t="shared" si="1"/>
        <v>Dillingham Census Area, AK</v>
      </c>
    </row>
    <row r="78" spans="3:63" x14ac:dyDescent="0.35">
      <c r="M78" t="s">
        <v>4483</v>
      </c>
      <c r="P78" t="s">
        <v>4253</v>
      </c>
      <c r="Q78" t="s">
        <v>3109</v>
      </c>
      <c r="R78" t="s">
        <v>3599</v>
      </c>
      <c r="S78" t="s">
        <v>4484</v>
      </c>
      <c r="T78" t="s">
        <v>4485</v>
      </c>
      <c r="Y78" t="s">
        <v>4486</v>
      </c>
      <c r="Z78" s="53" t="s">
        <v>4263</v>
      </c>
      <c r="AA78" t="s">
        <v>3628</v>
      </c>
      <c r="AB78" t="s">
        <v>4487</v>
      </c>
      <c r="AD78" t="s">
        <v>4488</v>
      </c>
      <c r="AJ78" t="s">
        <v>3950</v>
      </c>
      <c r="AL78" t="s">
        <v>3478</v>
      </c>
      <c r="AM78" t="s">
        <v>4489</v>
      </c>
      <c r="AS78" t="s">
        <v>4490</v>
      </c>
      <c r="AT78" t="s">
        <v>3462</v>
      </c>
      <c r="AW78" t="s">
        <v>4491</v>
      </c>
      <c r="BE78" t="s">
        <v>4492</v>
      </c>
      <c r="BH78" t="s">
        <v>4493</v>
      </c>
      <c r="BI78" t="s">
        <v>3091</v>
      </c>
      <c r="BJ78" t="s">
        <v>2465</v>
      </c>
      <c r="BK78" t="str">
        <f t="shared" si="1"/>
        <v>Fairbanks North Star Borough, AK</v>
      </c>
    </row>
    <row r="79" spans="3:63" x14ac:dyDescent="0.35">
      <c r="M79" t="s">
        <v>3274</v>
      </c>
      <c r="P79" t="s">
        <v>3892</v>
      </c>
      <c r="Q79" t="s">
        <v>4494</v>
      </c>
      <c r="R79" t="s">
        <v>4495</v>
      </c>
      <c r="S79" t="s">
        <v>4496</v>
      </c>
      <c r="T79" t="s">
        <v>3523</v>
      </c>
      <c r="Y79" t="s">
        <v>4497</v>
      </c>
      <c r="Z79" t="s">
        <v>4498</v>
      </c>
      <c r="AA79" t="s">
        <v>4111</v>
      </c>
      <c r="AB79" t="s">
        <v>4499</v>
      </c>
      <c r="AD79" t="s">
        <v>4500</v>
      </c>
      <c r="AJ79" t="s">
        <v>4501</v>
      </c>
      <c r="AL79" t="s">
        <v>4502</v>
      </c>
      <c r="AS79" t="s">
        <v>3449</v>
      </c>
      <c r="AT79" t="s">
        <v>4503</v>
      </c>
      <c r="AW79" t="s">
        <v>4504</v>
      </c>
      <c r="BE79" t="s">
        <v>4505</v>
      </c>
      <c r="BH79" t="s">
        <v>4506</v>
      </c>
      <c r="BI79" t="s">
        <v>3125</v>
      </c>
      <c r="BJ79" t="s">
        <v>2465</v>
      </c>
      <c r="BK79" t="str">
        <f t="shared" si="1"/>
        <v>Haines Borough, AK</v>
      </c>
    </row>
    <row r="80" spans="3:63" x14ac:dyDescent="0.35">
      <c r="M80" t="s">
        <v>3600</v>
      </c>
      <c r="P80" t="s">
        <v>3935</v>
      </c>
      <c r="Q80" t="s">
        <v>4507</v>
      </c>
      <c r="R80" t="s">
        <v>4508</v>
      </c>
      <c r="S80" t="s">
        <v>4509</v>
      </c>
      <c r="T80" t="s">
        <v>3578</v>
      </c>
      <c r="Y80" t="s">
        <v>4510</v>
      </c>
      <c r="Z80" s="53" t="s">
        <v>4511</v>
      </c>
      <c r="AA80" t="s">
        <v>4512</v>
      </c>
      <c r="AB80" t="s">
        <v>4090</v>
      </c>
      <c r="AD80" t="s">
        <v>4513</v>
      </c>
      <c r="AJ80" t="s">
        <v>3035</v>
      </c>
      <c r="AL80" t="s">
        <v>4514</v>
      </c>
      <c r="AS80" t="s">
        <v>4238</v>
      </c>
      <c r="AT80" t="s">
        <v>4515</v>
      </c>
      <c r="AW80" t="s">
        <v>3035</v>
      </c>
      <c r="BH80" t="s">
        <v>4516</v>
      </c>
      <c r="BI80" t="s">
        <v>3159</v>
      </c>
      <c r="BJ80" t="s">
        <v>2465</v>
      </c>
      <c r="BK80" t="str">
        <f t="shared" si="1"/>
        <v>Hoonah-Angoon Census Area, AK</v>
      </c>
    </row>
    <row r="81" spans="13:63" x14ac:dyDescent="0.35">
      <c r="M81" t="s">
        <v>4517</v>
      </c>
      <c r="P81" t="s">
        <v>3869</v>
      </c>
      <c r="Q81" t="s">
        <v>4518</v>
      </c>
      <c r="R81" t="s">
        <v>4519</v>
      </c>
      <c r="S81" t="s">
        <v>4356</v>
      </c>
      <c r="T81" t="s">
        <v>3920</v>
      </c>
      <c r="Y81" t="s">
        <v>4413</v>
      </c>
      <c r="Z81" t="s">
        <v>4520</v>
      </c>
      <c r="AA81" t="s">
        <v>4365</v>
      </c>
      <c r="AB81" t="s">
        <v>4521</v>
      </c>
      <c r="AD81" t="s">
        <v>4522</v>
      </c>
      <c r="AJ81" t="s">
        <v>4523</v>
      </c>
      <c r="AL81" t="s">
        <v>3417</v>
      </c>
      <c r="AS81" t="s">
        <v>4340</v>
      </c>
      <c r="AT81" t="s">
        <v>2874</v>
      </c>
      <c r="AW81" t="s">
        <v>4211</v>
      </c>
      <c r="BH81" t="s">
        <v>4524</v>
      </c>
      <c r="BI81" t="s">
        <v>3185</v>
      </c>
      <c r="BJ81" t="s">
        <v>2465</v>
      </c>
      <c r="BK81" t="str">
        <f t="shared" si="1"/>
        <v>Juneau City and Borough, AK</v>
      </c>
    </row>
    <row r="82" spans="13:63" x14ac:dyDescent="0.35">
      <c r="M82" t="s">
        <v>3313</v>
      </c>
      <c r="P82" t="s">
        <v>4525</v>
      </c>
      <c r="Q82" t="s">
        <v>3417</v>
      </c>
      <c r="R82" t="s">
        <v>4526</v>
      </c>
      <c r="S82" t="s">
        <v>4527</v>
      </c>
      <c r="T82" t="s">
        <v>3505</v>
      </c>
      <c r="Y82" t="s">
        <v>4528</v>
      </c>
      <c r="Z82" s="53" t="s">
        <v>4529</v>
      </c>
      <c r="AA82" t="s">
        <v>4530</v>
      </c>
      <c r="AB82" t="s">
        <v>4395</v>
      </c>
      <c r="AD82" t="s">
        <v>3347</v>
      </c>
      <c r="AJ82" t="s">
        <v>4472</v>
      </c>
      <c r="AL82" t="s">
        <v>4531</v>
      </c>
      <c r="AS82" t="s">
        <v>4532</v>
      </c>
      <c r="AT82" t="s">
        <v>4533</v>
      </c>
      <c r="AW82" t="s">
        <v>4290</v>
      </c>
      <c r="BH82" t="s">
        <v>4534</v>
      </c>
      <c r="BI82" t="s">
        <v>3219</v>
      </c>
      <c r="BJ82" t="s">
        <v>2465</v>
      </c>
      <c r="BK82" t="str">
        <f t="shared" si="1"/>
        <v>Kenai Peninsula Borough, AK</v>
      </c>
    </row>
    <row r="83" spans="13:63" x14ac:dyDescent="0.35">
      <c r="M83" t="s">
        <v>4535</v>
      </c>
      <c r="P83" t="s">
        <v>4223</v>
      </c>
      <c r="Q83" t="s">
        <v>4536</v>
      </c>
      <c r="R83" t="s">
        <v>4290</v>
      </c>
      <c r="S83" t="s">
        <v>4537</v>
      </c>
      <c r="T83" t="s">
        <v>4009</v>
      </c>
      <c r="Y83" t="s">
        <v>3628</v>
      </c>
      <c r="Z83" t="s">
        <v>2936</v>
      </c>
      <c r="AA83" t="s">
        <v>4538</v>
      </c>
      <c r="AB83" t="s">
        <v>4129</v>
      </c>
      <c r="AD83" t="s">
        <v>3624</v>
      </c>
      <c r="AJ83" t="s">
        <v>4539</v>
      </c>
      <c r="AL83" t="s">
        <v>4540</v>
      </c>
      <c r="AS83" t="s">
        <v>3109</v>
      </c>
      <c r="AT83" t="s">
        <v>4541</v>
      </c>
      <c r="AW83" t="s">
        <v>4542</v>
      </c>
      <c r="BH83" t="s">
        <v>4543</v>
      </c>
      <c r="BI83" t="s">
        <v>3251</v>
      </c>
      <c r="BJ83" t="s">
        <v>2465</v>
      </c>
      <c r="BK83" t="str">
        <f t="shared" si="1"/>
        <v>Ketchikan Gateway Borough, AK</v>
      </c>
    </row>
    <row r="84" spans="13:63" x14ac:dyDescent="0.35">
      <c r="M84" t="s">
        <v>3121</v>
      </c>
      <c r="P84" t="s">
        <v>4300</v>
      </c>
      <c r="Q84" t="s">
        <v>4544</v>
      </c>
      <c r="R84" t="s">
        <v>4238</v>
      </c>
      <c r="S84" t="s">
        <v>4404</v>
      </c>
      <c r="T84" t="s">
        <v>4545</v>
      </c>
      <c r="Y84" t="s">
        <v>4546</v>
      </c>
      <c r="Z84" s="53" t="s">
        <v>4547</v>
      </c>
      <c r="AB84" t="s">
        <v>3319</v>
      </c>
      <c r="AD84" t="s">
        <v>3952</v>
      </c>
      <c r="AJ84" t="s">
        <v>4548</v>
      </c>
      <c r="AL84" t="s">
        <v>3443</v>
      </c>
      <c r="AS84" t="s">
        <v>4549</v>
      </c>
      <c r="AT84" t="s">
        <v>4550</v>
      </c>
      <c r="AW84" t="s">
        <v>4551</v>
      </c>
      <c r="BH84" t="s">
        <v>4552</v>
      </c>
      <c r="BI84" t="s">
        <v>3287</v>
      </c>
      <c r="BJ84" t="s">
        <v>2465</v>
      </c>
      <c r="BK84" t="str">
        <f t="shared" si="1"/>
        <v>Kodiak Island Borough, AK</v>
      </c>
    </row>
    <row r="85" spans="13:63" x14ac:dyDescent="0.35">
      <c r="M85" t="s">
        <v>3757</v>
      </c>
      <c r="P85" t="s">
        <v>4553</v>
      </c>
      <c r="Q85" t="s">
        <v>4554</v>
      </c>
      <c r="R85" t="s">
        <v>3952</v>
      </c>
      <c r="S85" t="s">
        <v>4211</v>
      </c>
      <c r="T85" t="s">
        <v>3143</v>
      </c>
      <c r="Z85" t="s">
        <v>4555</v>
      </c>
      <c r="AB85" t="s">
        <v>3599</v>
      </c>
      <c r="AD85" t="s">
        <v>4556</v>
      </c>
      <c r="AJ85" t="s">
        <v>4557</v>
      </c>
      <c r="AL85" t="s">
        <v>2936</v>
      </c>
      <c r="AS85" t="s">
        <v>4518</v>
      </c>
      <c r="AT85" t="s">
        <v>4558</v>
      </c>
      <c r="AW85" t="s">
        <v>4559</v>
      </c>
      <c r="BH85" t="s">
        <v>4560</v>
      </c>
      <c r="BI85" t="s">
        <v>3323</v>
      </c>
      <c r="BJ85" t="s">
        <v>2465</v>
      </c>
      <c r="BK85" t="str">
        <f t="shared" si="1"/>
        <v>Kusilvak Census Area, AK</v>
      </c>
    </row>
    <row r="86" spans="13:63" x14ac:dyDescent="0.35">
      <c r="M86" t="s">
        <v>3821</v>
      </c>
      <c r="P86" t="s">
        <v>4063</v>
      </c>
      <c r="Q86" t="s">
        <v>4561</v>
      </c>
      <c r="R86" t="s">
        <v>4562</v>
      </c>
      <c r="S86" t="s">
        <v>4300</v>
      </c>
      <c r="T86" t="s">
        <v>4563</v>
      </c>
      <c r="Z86" s="53" t="s">
        <v>4564</v>
      </c>
      <c r="AB86" t="s">
        <v>4253</v>
      </c>
      <c r="AD86" t="s">
        <v>4565</v>
      </c>
      <c r="AJ86" t="s">
        <v>4566</v>
      </c>
      <c r="AL86" t="s">
        <v>3628</v>
      </c>
      <c r="AS86" t="s">
        <v>4567</v>
      </c>
      <c r="AT86" t="s">
        <v>4568</v>
      </c>
      <c r="AW86" t="s">
        <v>4569</v>
      </c>
      <c r="BH86" t="s">
        <v>4570</v>
      </c>
      <c r="BI86" t="s">
        <v>3351</v>
      </c>
      <c r="BJ86" t="s">
        <v>2465</v>
      </c>
      <c r="BK86" t="str">
        <f t="shared" si="1"/>
        <v>Lake and Peninsula Borough, AK</v>
      </c>
    </row>
    <row r="87" spans="13:63" x14ac:dyDescent="0.35">
      <c r="M87" t="s">
        <v>4571</v>
      </c>
      <c r="P87" t="s">
        <v>4290</v>
      </c>
      <c r="Q87" t="s">
        <v>3443</v>
      </c>
      <c r="R87" t="s">
        <v>4572</v>
      </c>
      <c r="S87" t="s">
        <v>4290</v>
      </c>
      <c r="T87" t="s">
        <v>3619</v>
      </c>
      <c r="Z87" t="s">
        <v>4573</v>
      </c>
      <c r="AB87" t="s">
        <v>3892</v>
      </c>
      <c r="AD87" t="s">
        <v>4574</v>
      </c>
      <c r="AJ87" t="s">
        <v>4575</v>
      </c>
      <c r="AL87" t="s">
        <v>4144</v>
      </c>
      <c r="AS87" t="s">
        <v>4576</v>
      </c>
      <c r="AT87" t="s">
        <v>4577</v>
      </c>
      <c r="AW87" t="s">
        <v>4578</v>
      </c>
      <c r="BH87" t="s">
        <v>4579</v>
      </c>
      <c r="BI87" t="s">
        <v>3380</v>
      </c>
      <c r="BJ87" t="s">
        <v>2465</v>
      </c>
      <c r="BK87" t="str">
        <f t="shared" si="1"/>
        <v>Matanuska-Susitna Borough, AK</v>
      </c>
    </row>
    <row r="88" spans="13:63" x14ac:dyDescent="0.35">
      <c r="M88" t="s">
        <v>3670</v>
      </c>
      <c r="P88" t="s">
        <v>4238</v>
      </c>
      <c r="Q88" t="s">
        <v>4580</v>
      </c>
      <c r="R88" t="s">
        <v>4012</v>
      </c>
      <c r="S88" t="s">
        <v>4239</v>
      </c>
      <c r="T88" t="s">
        <v>3263</v>
      </c>
      <c r="Z88" s="53" t="s">
        <v>4581</v>
      </c>
      <c r="AB88" t="s">
        <v>4582</v>
      </c>
      <c r="AD88" t="s">
        <v>3764</v>
      </c>
      <c r="AJ88" t="s">
        <v>4583</v>
      </c>
      <c r="AL88" t="s">
        <v>4171</v>
      </c>
      <c r="AS88" t="s">
        <v>3417</v>
      </c>
      <c r="AT88" t="s">
        <v>4584</v>
      </c>
      <c r="AW88" t="s">
        <v>4575</v>
      </c>
      <c r="BH88" t="s">
        <v>4585</v>
      </c>
      <c r="BI88" t="s">
        <v>3403</v>
      </c>
      <c r="BJ88" t="s">
        <v>2465</v>
      </c>
      <c r="BK88" t="str">
        <f t="shared" si="1"/>
        <v>Nome Census Area, AK</v>
      </c>
    </row>
    <row r="89" spans="13:63" x14ac:dyDescent="0.35">
      <c r="M89" t="s">
        <v>3693</v>
      </c>
      <c r="P89" t="s">
        <v>3987</v>
      </c>
      <c r="Q89" t="s">
        <v>2936</v>
      </c>
      <c r="R89" t="s">
        <v>3417</v>
      </c>
      <c r="S89" t="s">
        <v>4522</v>
      </c>
      <c r="T89" t="s">
        <v>3279</v>
      </c>
      <c r="AB89" t="s">
        <v>3935</v>
      </c>
      <c r="AD89" t="s">
        <v>3943</v>
      </c>
      <c r="AJ89" t="s">
        <v>4586</v>
      </c>
      <c r="AL89" t="s">
        <v>4587</v>
      </c>
      <c r="AS89" t="s">
        <v>4413</v>
      </c>
      <c r="AT89" t="s">
        <v>4588</v>
      </c>
      <c r="AW89" t="s">
        <v>2820</v>
      </c>
      <c r="BH89" t="s">
        <v>4589</v>
      </c>
      <c r="BI89" t="s">
        <v>3433</v>
      </c>
      <c r="BJ89" t="s">
        <v>2465</v>
      </c>
      <c r="BK89" t="str">
        <f t="shared" si="1"/>
        <v>North Slope Borough, AK</v>
      </c>
    </row>
    <row r="90" spans="13:63" x14ac:dyDescent="0.35">
      <c r="M90" t="s">
        <v>3565</v>
      </c>
      <c r="P90" t="s">
        <v>4590</v>
      </c>
      <c r="Q90" t="s">
        <v>3628</v>
      </c>
      <c r="R90" t="s">
        <v>4413</v>
      </c>
      <c r="S90" t="s">
        <v>4591</v>
      </c>
      <c r="T90" t="s">
        <v>4592</v>
      </c>
      <c r="AB90" t="s">
        <v>4593</v>
      </c>
      <c r="AD90" t="s">
        <v>2936</v>
      </c>
      <c r="AJ90" t="s">
        <v>4594</v>
      </c>
      <c r="AS90" t="s">
        <v>3443</v>
      </c>
      <c r="AT90" t="s">
        <v>4595</v>
      </c>
      <c r="AW90" t="s">
        <v>4596</v>
      </c>
      <c r="BH90" t="s">
        <v>4597</v>
      </c>
      <c r="BI90" t="s">
        <v>3456</v>
      </c>
      <c r="BJ90" t="s">
        <v>2465</v>
      </c>
      <c r="BK90" t="str">
        <f t="shared" si="1"/>
        <v>Northwest Arctic Borough, AK</v>
      </c>
    </row>
    <row r="91" spans="13:63" x14ac:dyDescent="0.35">
      <c r="M91" t="s">
        <v>3029</v>
      </c>
      <c r="P91" t="s">
        <v>4596</v>
      </c>
      <c r="Q91" t="s">
        <v>4126</v>
      </c>
      <c r="R91" t="s">
        <v>4598</v>
      </c>
      <c r="S91" t="s">
        <v>3347</v>
      </c>
      <c r="T91" t="s">
        <v>3713</v>
      </c>
      <c r="AB91" t="s">
        <v>4599</v>
      </c>
      <c r="AD91" t="s">
        <v>3628</v>
      </c>
      <c r="AJ91" t="s">
        <v>3417</v>
      </c>
      <c r="AS91" t="s">
        <v>2936</v>
      </c>
      <c r="AT91" t="s">
        <v>3774</v>
      </c>
      <c r="AW91" t="s">
        <v>3443</v>
      </c>
      <c r="BH91" t="s">
        <v>4600</v>
      </c>
      <c r="BI91" t="s">
        <v>3483</v>
      </c>
      <c r="BJ91" t="s">
        <v>2465</v>
      </c>
      <c r="BK91" t="str">
        <f t="shared" si="1"/>
        <v>Petersburg Census Area, AK</v>
      </c>
    </row>
    <row r="92" spans="13:63" x14ac:dyDescent="0.35">
      <c r="M92" t="s">
        <v>4601</v>
      </c>
      <c r="P92" t="s">
        <v>3417</v>
      </c>
      <c r="Q92" t="s">
        <v>4443</v>
      </c>
      <c r="R92" t="s">
        <v>3443</v>
      </c>
      <c r="S92" t="s">
        <v>3624</v>
      </c>
      <c r="T92" t="s">
        <v>3765</v>
      </c>
      <c r="AB92" t="s">
        <v>4391</v>
      </c>
      <c r="AD92" t="s">
        <v>4111</v>
      </c>
      <c r="AJ92" t="s">
        <v>4602</v>
      </c>
      <c r="AS92" t="s">
        <v>3628</v>
      </c>
      <c r="AT92" t="s">
        <v>3854</v>
      </c>
      <c r="AW92" t="s">
        <v>2936</v>
      </c>
      <c r="BH92" t="s">
        <v>4603</v>
      </c>
      <c r="BI92" t="s">
        <v>3511</v>
      </c>
      <c r="BJ92" t="s">
        <v>2465</v>
      </c>
      <c r="BK92" t="str">
        <f t="shared" si="1"/>
        <v>Prince of Wales-Hyder Census Area, AK</v>
      </c>
    </row>
    <row r="93" spans="13:63" x14ac:dyDescent="0.35">
      <c r="M93" t="s">
        <v>3938</v>
      </c>
      <c r="P93" t="s">
        <v>4604</v>
      </c>
      <c r="Q93" t="s">
        <v>4605</v>
      </c>
      <c r="R93" t="s">
        <v>2936</v>
      </c>
      <c r="S93" t="s">
        <v>4340</v>
      </c>
      <c r="T93" t="s">
        <v>3791</v>
      </c>
      <c r="AB93" t="s">
        <v>4606</v>
      </c>
      <c r="AD93" t="s">
        <v>3785</v>
      </c>
      <c r="AJ93" t="s">
        <v>4607</v>
      </c>
      <c r="AS93" t="s">
        <v>4608</v>
      </c>
      <c r="AT93" t="s">
        <v>4609</v>
      </c>
      <c r="AW93" t="s">
        <v>4345</v>
      </c>
      <c r="BH93" t="s">
        <v>4610</v>
      </c>
      <c r="BI93" t="s">
        <v>3534</v>
      </c>
      <c r="BJ93" t="s">
        <v>2465</v>
      </c>
      <c r="BK93" t="str">
        <f t="shared" si="1"/>
        <v>Sitka City and Borough, AK</v>
      </c>
    </row>
    <row r="94" spans="13:63" x14ac:dyDescent="0.35">
      <c r="M94" t="s">
        <v>4611</v>
      </c>
      <c r="P94" t="s">
        <v>4561</v>
      </c>
      <c r="R94" t="s">
        <v>3628</v>
      </c>
      <c r="S94" t="s">
        <v>4578</v>
      </c>
      <c r="T94" t="s">
        <v>4612</v>
      </c>
      <c r="AB94" t="s">
        <v>4223</v>
      </c>
      <c r="AD94" t="s">
        <v>3299</v>
      </c>
      <c r="AJ94" t="s">
        <v>3443</v>
      </c>
      <c r="AS94" t="s">
        <v>4443</v>
      </c>
      <c r="AT94" t="s">
        <v>4613</v>
      </c>
      <c r="AW94" t="s">
        <v>4614</v>
      </c>
      <c r="BH94" t="s">
        <v>4615</v>
      </c>
      <c r="BI94" t="s">
        <v>3555</v>
      </c>
      <c r="BJ94" t="s">
        <v>2465</v>
      </c>
      <c r="BK94" t="str">
        <f t="shared" si="1"/>
        <v>Skagway Municipality, AK</v>
      </c>
    </row>
    <row r="95" spans="13:63" x14ac:dyDescent="0.35">
      <c r="M95" t="s">
        <v>4616</v>
      </c>
      <c r="P95" t="s">
        <v>3443</v>
      </c>
      <c r="R95" t="s">
        <v>4111</v>
      </c>
      <c r="S95" t="s">
        <v>4556</v>
      </c>
      <c r="T95" t="s">
        <v>4254</v>
      </c>
      <c r="AB95" t="s">
        <v>4617</v>
      </c>
      <c r="AJ95" t="s">
        <v>2936</v>
      </c>
      <c r="AS95" t="s">
        <v>4618</v>
      </c>
      <c r="AT95" t="s">
        <v>3144</v>
      </c>
      <c r="AW95" t="s">
        <v>4619</v>
      </c>
      <c r="BH95" t="s">
        <v>4620</v>
      </c>
      <c r="BI95" t="s">
        <v>3581</v>
      </c>
      <c r="BJ95" t="s">
        <v>2465</v>
      </c>
      <c r="BK95" t="str">
        <f t="shared" si="1"/>
        <v>Southeast Fairbanks Census Area, AK</v>
      </c>
    </row>
    <row r="96" spans="13:63" x14ac:dyDescent="0.35">
      <c r="M96" t="s">
        <v>3569</v>
      </c>
      <c r="P96" t="s">
        <v>2936</v>
      </c>
      <c r="R96" t="s">
        <v>4426</v>
      </c>
      <c r="S96" t="s">
        <v>3749</v>
      </c>
      <c r="T96" t="s">
        <v>4621</v>
      </c>
      <c r="AB96" t="s">
        <v>4622</v>
      </c>
      <c r="AJ96" t="s">
        <v>4623</v>
      </c>
      <c r="AS96" t="s">
        <v>4624</v>
      </c>
      <c r="AT96" t="s">
        <v>3725</v>
      </c>
      <c r="AW96" t="s">
        <v>3299</v>
      </c>
      <c r="BH96" t="s">
        <v>4625</v>
      </c>
      <c r="BI96" t="s">
        <v>3608</v>
      </c>
      <c r="BJ96" t="s">
        <v>2465</v>
      </c>
      <c r="BK96" t="str">
        <f t="shared" si="1"/>
        <v>Wrangell City and Borough, AK</v>
      </c>
    </row>
    <row r="97" spans="13:63" x14ac:dyDescent="0.35">
      <c r="M97" t="s">
        <v>3962</v>
      </c>
      <c r="P97" t="s">
        <v>3628</v>
      </c>
      <c r="R97" t="s">
        <v>4626</v>
      </c>
      <c r="S97" t="s">
        <v>4549</v>
      </c>
      <c r="T97" t="s">
        <v>3810</v>
      </c>
      <c r="AB97" t="s">
        <v>4393</v>
      </c>
      <c r="AJ97" t="s">
        <v>3628</v>
      </c>
      <c r="AT97" t="s">
        <v>3891</v>
      </c>
      <c r="AW97" t="s">
        <v>4627</v>
      </c>
      <c r="BH97" t="s">
        <v>4628</v>
      </c>
      <c r="BI97" t="s">
        <v>3631</v>
      </c>
      <c r="BJ97" t="s">
        <v>2465</v>
      </c>
      <c r="BK97" t="str">
        <f t="shared" si="1"/>
        <v>Yakutat City and Borough, AK</v>
      </c>
    </row>
    <row r="98" spans="13:63" x14ac:dyDescent="0.35">
      <c r="M98" t="s">
        <v>3595</v>
      </c>
      <c r="P98" t="s">
        <v>4443</v>
      </c>
      <c r="R98" t="s">
        <v>4629</v>
      </c>
      <c r="S98" t="s">
        <v>4574</v>
      </c>
      <c r="T98" t="s">
        <v>4090</v>
      </c>
      <c r="AB98" t="s">
        <v>4300</v>
      </c>
      <c r="AJ98" t="s">
        <v>4630</v>
      </c>
      <c r="AT98" t="s">
        <v>3445</v>
      </c>
      <c r="AW98" t="s">
        <v>4631</v>
      </c>
      <c r="BH98" t="s">
        <v>4632</v>
      </c>
      <c r="BI98" t="s">
        <v>3655</v>
      </c>
      <c r="BJ98" t="s">
        <v>2465</v>
      </c>
      <c r="BK98" t="str">
        <f t="shared" si="1"/>
        <v>Yukon-Koyukuk Census Area, AK</v>
      </c>
    </row>
    <row r="99" spans="13:63" x14ac:dyDescent="0.35">
      <c r="M99" t="s">
        <v>3523</v>
      </c>
      <c r="P99" t="s">
        <v>4633</v>
      </c>
      <c r="R99" t="s">
        <v>4634</v>
      </c>
      <c r="S99" t="s">
        <v>4635</v>
      </c>
      <c r="T99" t="s">
        <v>4129</v>
      </c>
      <c r="AB99" t="s">
        <v>4063</v>
      </c>
      <c r="AJ99" t="s">
        <v>4624</v>
      </c>
      <c r="AT99" t="s">
        <v>4636</v>
      </c>
      <c r="AW99" t="s">
        <v>4637</v>
      </c>
      <c r="BH99" t="s">
        <v>4638</v>
      </c>
      <c r="BI99" t="s">
        <v>2731</v>
      </c>
      <c r="BJ99" t="s">
        <v>2542</v>
      </c>
      <c r="BK99" t="str">
        <f t="shared" si="1"/>
        <v>Apache County, AZ</v>
      </c>
    </row>
    <row r="100" spans="13:63" x14ac:dyDescent="0.35">
      <c r="M100" t="s">
        <v>4639</v>
      </c>
      <c r="P100" t="s">
        <v>4640</v>
      </c>
      <c r="R100" t="s">
        <v>4573</v>
      </c>
      <c r="S100" t="s">
        <v>4641</v>
      </c>
      <c r="T100" t="s">
        <v>3866</v>
      </c>
      <c r="AB100" t="s">
        <v>4548</v>
      </c>
      <c r="AJ100" t="s">
        <v>4642</v>
      </c>
      <c r="AT100" t="s">
        <v>3788</v>
      </c>
      <c r="AW100" t="s">
        <v>4643</v>
      </c>
      <c r="BH100" t="s">
        <v>4644</v>
      </c>
      <c r="BI100" t="s">
        <v>2772</v>
      </c>
      <c r="BJ100" t="s">
        <v>2542</v>
      </c>
      <c r="BK100" t="str">
        <f t="shared" si="1"/>
        <v>Cochise County, AZ</v>
      </c>
    </row>
    <row r="101" spans="13:63" x14ac:dyDescent="0.35">
      <c r="M101" t="s">
        <v>3997</v>
      </c>
      <c r="P101" t="s">
        <v>4618</v>
      </c>
      <c r="S101" t="s">
        <v>4645</v>
      </c>
      <c r="T101" t="s">
        <v>4253</v>
      </c>
      <c r="AB101" t="s">
        <v>4290</v>
      </c>
      <c r="AJ101" t="s">
        <v>4646</v>
      </c>
      <c r="AT101" t="s">
        <v>3744</v>
      </c>
      <c r="AW101" t="s">
        <v>4647</v>
      </c>
      <c r="BH101" t="s">
        <v>4648</v>
      </c>
      <c r="BI101" t="s">
        <v>2815</v>
      </c>
      <c r="BJ101" t="s">
        <v>2542</v>
      </c>
      <c r="BK101" t="str">
        <f t="shared" si="1"/>
        <v>Coconino County, AZ</v>
      </c>
    </row>
    <row r="102" spans="13:63" x14ac:dyDescent="0.35">
      <c r="M102" t="s">
        <v>4276</v>
      </c>
      <c r="P102" t="s">
        <v>4426</v>
      </c>
      <c r="S102" t="s">
        <v>2936</v>
      </c>
      <c r="T102" t="s">
        <v>4465</v>
      </c>
      <c r="AB102" t="s">
        <v>4649</v>
      </c>
      <c r="AT102" t="s">
        <v>4429</v>
      </c>
      <c r="AW102" t="s">
        <v>4650</v>
      </c>
      <c r="BH102" t="s">
        <v>4651</v>
      </c>
      <c r="BI102" t="s">
        <v>2863</v>
      </c>
      <c r="BJ102" t="s">
        <v>2542</v>
      </c>
      <c r="BK102" t="str">
        <f t="shared" si="1"/>
        <v>Gila County, AZ</v>
      </c>
    </row>
    <row r="103" spans="13:63" x14ac:dyDescent="0.35">
      <c r="M103" t="s">
        <v>3619</v>
      </c>
      <c r="P103" t="s">
        <v>4652</v>
      </c>
      <c r="S103" t="s">
        <v>4653</v>
      </c>
      <c r="T103" t="s">
        <v>4654</v>
      </c>
      <c r="AB103" t="s">
        <v>4238</v>
      </c>
      <c r="AT103" t="s">
        <v>3346</v>
      </c>
      <c r="AW103" t="s">
        <v>4655</v>
      </c>
      <c r="BH103" t="s">
        <v>4656</v>
      </c>
      <c r="BI103" t="s">
        <v>2908</v>
      </c>
      <c r="BJ103" t="s">
        <v>2542</v>
      </c>
      <c r="BK103" t="str">
        <f t="shared" si="1"/>
        <v>Graham County, AZ</v>
      </c>
    </row>
    <row r="104" spans="13:63" x14ac:dyDescent="0.35">
      <c r="M104" t="s">
        <v>3263</v>
      </c>
      <c r="S104" t="s">
        <v>4624</v>
      </c>
      <c r="T104" t="s">
        <v>4523</v>
      </c>
      <c r="AB104" t="s">
        <v>4657</v>
      </c>
      <c r="AT104" t="s">
        <v>4658</v>
      </c>
      <c r="AW104" t="s">
        <v>4659</v>
      </c>
      <c r="BH104" t="s">
        <v>4660</v>
      </c>
      <c r="BI104" t="s">
        <v>2950</v>
      </c>
      <c r="BJ104" t="s">
        <v>2542</v>
      </c>
      <c r="BK104" t="str">
        <f t="shared" si="1"/>
        <v>Greenlee County, AZ</v>
      </c>
    </row>
    <row r="105" spans="13:63" x14ac:dyDescent="0.35">
      <c r="M105" t="s">
        <v>3279</v>
      </c>
      <c r="S105" t="s">
        <v>4661</v>
      </c>
      <c r="T105" t="s">
        <v>4211</v>
      </c>
      <c r="AB105" t="s">
        <v>4357</v>
      </c>
      <c r="AT105" t="s">
        <v>3691</v>
      </c>
      <c r="AW105" t="s">
        <v>4662</v>
      </c>
      <c r="BH105" t="s">
        <v>4663</v>
      </c>
      <c r="BI105" t="s">
        <v>2985</v>
      </c>
      <c r="BJ105" t="s">
        <v>2542</v>
      </c>
      <c r="BK105" t="str">
        <f t="shared" si="1"/>
        <v>La Paz County, AZ</v>
      </c>
    </row>
    <row r="106" spans="13:63" x14ac:dyDescent="0.35">
      <c r="M106" t="s">
        <v>4089</v>
      </c>
      <c r="S106" t="s">
        <v>4664</v>
      </c>
      <c r="T106" t="s">
        <v>4290</v>
      </c>
      <c r="AB106" t="s">
        <v>3109</v>
      </c>
      <c r="AT106" t="s">
        <v>4665</v>
      </c>
      <c r="AW106" t="s">
        <v>4666</v>
      </c>
      <c r="BH106" t="s">
        <v>4667</v>
      </c>
      <c r="BI106" t="s">
        <v>3021</v>
      </c>
      <c r="BJ106" t="s">
        <v>2542</v>
      </c>
      <c r="BK106" t="str">
        <f t="shared" si="1"/>
        <v>Maricopa County, AZ</v>
      </c>
    </row>
    <row r="107" spans="13:63" x14ac:dyDescent="0.35">
      <c r="M107" t="s">
        <v>4668</v>
      </c>
      <c r="T107" t="s">
        <v>4238</v>
      </c>
      <c r="AB107" t="s">
        <v>4669</v>
      </c>
      <c r="AT107" t="s">
        <v>4670</v>
      </c>
      <c r="AW107" t="s">
        <v>4671</v>
      </c>
      <c r="BH107" t="s">
        <v>4672</v>
      </c>
      <c r="BI107" t="s">
        <v>3055</v>
      </c>
      <c r="BJ107" t="s">
        <v>2542</v>
      </c>
      <c r="BK107" t="str">
        <f t="shared" si="1"/>
        <v>Mohave County, AZ</v>
      </c>
    </row>
    <row r="108" spans="13:63" x14ac:dyDescent="0.35">
      <c r="M108" t="s">
        <v>4097</v>
      </c>
      <c r="T108" t="s">
        <v>4325</v>
      </c>
      <c r="AB108" t="s">
        <v>4408</v>
      </c>
      <c r="AT108" t="s">
        <v>3797</v>
      </c>
      <c r="AW108" t="s">
        <v>4673</v>
      </c>
      <c r="BH108" t="s">
        <v>4674</v>
      </c>
      <c r="BI108" t="s">
        <v>3092</v>
      </c>
      <c r="BJ108" t="s">
        <v>2542</v>
      </c>
      <c r="BK108" t="str">
        <f t="shared" si="1"/>
        <v>Navajo County, AZ</v>
      </c>
    </row>
    <row r="109" spans="13:63" x14ac:dyDescent="0.35">
      <c r="M109" t="s">
        <v>3830</v>
      </c>
      <c r="T109" t="s">
        <v>4458</v>
      </c>
      <c r="AB109" t="s">
        <v>4314</v>
      </c>
      <c r="AT109" t="s">
        <v>3203</v>
      </c>
      <c r="AW109" t="s">
        <v>4675</v>
      </c>
      <c r="BH109" t="s">
        <v>4676</v>
      </c>
      <c r="BI109" t="s">
        <v>3126</v>
      </c>
      <c r="BJ109" t="s">
        <v>2542</v>
      </c>
      <c r="BK109" t="str">
        <f t="shared" si="1"/>
        <v>Pima County, AZ</v>
      </c>
    </row>
    <row r="110" spans="13:63" x14ac:dyDescent="0.35">
      <c r="M110" t="s">
        <v>4677</v>
      </c>
      <c r="T110" t="s">
        <v>4012</v>
      </c>
      <c r="AB110" t="s">
        <v>3443</v>
      </c>
      <c r="AT110" t="s">
        <v>3442</v>
      </c>
      <c r="AW110" t="s">
        <v>4678</v>
      </c>
      <c r="BH110" t="s">
        <v>4679</v>
      </c>
      <c r="BI110" t="s">
        <v>3160</v>
      </c>
      <c r="BJ110" t="s">
        <v>2542</v>
      </c>
      <c r="BK110" t="str">
        <f t="shared" si="1"/>
        <v>Pinal County, AZ</v>
      </c>
    </row>
    <row r="111" spans="13:63" x14ac:dyDescent="0.35">
      <c r="M111" t="s">
        <v>4311</v>
      </c>
      <c r="T111" t="s">
        <v>4263</v>
      </c>
      <c r="AB111" t="s">
        <v>2936</v>
      </c>
      <c r="AT111" t="s">
        <v>4680</v>
      </c>
      <c r="AW111" t="s">
        <v>4681</v>
      </c>
      <c r="BH111" t="s">
        <v>4682</v>
      </c>
      <c r="BI111" t="s">
        <v>3186</v>
      </c>
      <c r="BJ111" t="s">
        <v>2542</v>
      </c>
      <c r="BK111" t="str">
        <f t="shared" si="1"/>
        <v>Santa Cruz County, AZ</v>
      </c>
    </row>
    <row r="112" spans="13:63" x14ac:dyDescent="0.35">
      <c r="M112" t="s">
        <v>4683</v>
      </c>
      <c r="T112" t="s">
        <v>4684</v>
      </c>
      <c r="AB112" t="s">
        <v>3628</v>
      </c>
      <c r="AT112" t="s">
        <v>4685</v>
      </c>
      <c r="AW112" t="s">
        <v>4686</v>
      </c>
      <c r="BH112" t="s">
        <v>4687</v>
      </c>
      <c r="BI112" t="s">
        <v>3220</v>
      </c>
      <c r="BJ112" t="s">
        <v>2542</v>
      </c>
      <c r="BK112" t="str">
        <f t="shared" si="1"/>
        <v>Yavapai County, AZ</v>
      </c>
    </row>
    <row r="113" spans="13:63" x14ac:dyDescent="0.35">
      <c r="M113" t="s">
        <v>3872</v>
      </c>
      <c r="T113" t="s">
        <v>4688</v>
      </c>
      <c r="AB113" t="s">
        <v>4111</v>
      </c>
      <c r="AT113" t="s">
        <v>4158</v>
      </c>
      <c r="AW113" t="s">
        <v>4689</v>
      </c>
      <c r="BH113" t="s">
        <v>4690</v>
      </c>
      <c r="BI113" t="s">
        <v>3252</v>
      </c>
      <c r="BJ113" t="s">
        <v>2542</v>
      </c>
      <c r="BK113" t="str">
        <f t="shared" si="1"/>
        <v>Yuma County, AZ</v>
      </c>
    </row>
    <row r="114" spans="13:63" x14ac:dyDescent="0.35">
      <c r="M114" t="s">
        <v>3604</v>
      </c>
      <c r="T114" t="s">
        <v>3417</v>
      </c>
      <c r="AB114" t="s">
        <v>4634</v>
      </c>
      <c r="AT114" t="s">
        <v>3615</v>
      </c>
      <c r="AW114" t="s">
        <v>4691</v>
      </c>
      <c r="BH114" t="s">
        <v>4692</v>
      </c>
      <c r="BI114" t="s">
        <v>2732</v>
      </c>
      <c r="BJ114" t="s">
        <v>2513</v>
      </c>
      <c r="BK114" t="str">
        <f t="shared" si="1"/>
        <v>Arkansas County, AR</v>
      </c>
    </row>
    <row r="115" spans="13:63" x14ac:dyDescent="0.35">
      <c r="M115" t="s">
        <v>4129</v>
      </c>
      <c r="T115" t="s">
        <v>3443</v>
      </c>
      <c r="AB115" t="s">
        <v>4573</v>
      </c>
      <c r="AT115" t="s">
        <v>3196</v>
      </c>
      <c r="AW115" t="s">
        <v>4693</v>
      </c>
      <c r="BH115" t="s">
        <v>4694</v>
      </c>
      <c r="BI115" t="s">
        <v>2773</v>
      </c>
      <c r="BJ115" t="s">
        <v>2513</v>
      </c>
      <c r="BK115" t="str">
        <f t="shared" si="1"/>
        <v>Ashley County, AR</v>
      </c>
    </row>
    <row r="116" spans="13:63" x14ac:dyDescent="0.35">
      <c r="M116" t="s">
        <v>3599</v>
      </c>
      <c r="T116" t="s">
        <v>2936</v>
      </c>
      <c r="AB116" t="s">
        <v>4695</v>
      </c>
      <c r="AT116" t="s">
        <v>4696</v>
      </c>
      <c r="AW116" t="s">
        <v>4697</v>
      </c>
      <c r="BH116" t="s">
        <v>4698</v>
      </c>
      <c r="BI116" t="s">
        <v>2816</v>
      </c>
      <c r="BJ116" t="s">
        <v>2513</v>
      </c>
      <c r="BK116" t="str">
        <f t="shared" si="1"/>
        <v>Baxter County, AR</v>
      </c>
    </row>
    <row r="117" spans="13:63" x14ac:dyDescent="0.35">
      <c r="M117" t="s">
        <v>4253</v>
      </c>
      <c r="T117" t="s">
        <v>3628</v>
      </c>
      <c r="AT117" t="s">
        <v>4699</v>
      </c>
      <c r="AW117" t="s">
        <v>4700</v>
      </c>
      <c r="BH117" t="s">
        <v>4701</v>
      </c>
      <c r="BI117" t="s">
        <v>2797</v>
      </c>
      <c r="BJ117" t="s">
        <v>2513</v>
      </c>
      <c r="BK117" t="str">
        <f t="shared" si="1"/>
        <v>Benton County, AR</v>
      </c>
    </row>
    <row r="118" spans="13:63" x14ac:dyDescent="0.35">
      <c r="M118" t="s">
        <v>3892</v>
      </c>
      <c r="T118" t="s">
        <v>4111</v>
      </c>
      <c r="AT118" t="s">
        <v>3747</v>
      </c>
      <c r="AW118" t="s">
        <v>4702</v>
      </c>
      <c r="BH118" t="s">
        <v>4703</v>
      </c>
      <c r="BI118" t="s">
        <v>2853</v>
      </c>
      <c r="BJ118" t="s">
        <v>2513</v>
      </c>
      <c r="BK118" t="str">
        <f t="shared" si="1"/>
        <v>Boone County, AR</v>
      </c>
    </row>
    <row r="119" spans="13:63" x14ac:dyDescent="0.35">
      <c r="M119" t="s">
        <v>4258</v>
      </c>
      <c r="T119" t="s">
        <v>4605</v>
      </c>
      <c r="AT119" t="s">
        <v>4704</v>
      </c>
      <c r="AW119" t="s">
        <v>4705</v>
      </c>
      <c r="BH119" t="s">
        <v>4706</v>
      </c>
      <c r="BI119" t="s">
        <v>2951</v>
      </c>
      <c r="BJ119" t="s">
        <v>2513</v>
      </c>
      <c r="BK119" t="str">
        <f t="shared" si="1"/>
        <v>Bradley County, AR</v>
      </c>
    </row>
    <row r="120" spans="13:63" x14ac:dyDescent="0.35">
      <c r="M120" t="s">
        <v>4707</v>
      </c>
      <c r="T120" t="s">
        <v>4708</v>
      </c>
      <c r="AT120" t="s">
        <v>4709</v>
      </c>
      <c r="AW120" t="s">
        <v>4710</v>
      </c>
      <c r="BH120" t="s">
        <v>4711</v>
      </c>
      <c r="BI120" t="s">
        <v>2986</v>
      </c>
      <c r="BJ120" t="s">
        <v>2513</v>
      </c>
      <c r="BK120" t="str">
        <f t="shared" si="1"/>
        <v>Calhoun County, AR</v>
      </c>
    </row>
    <row r="121" spans="13:63" x14ac:dyDescent="0.35">
      <c r="M121" t="s">
        <v>3935</v>
      </c>
      <c r="T121" t="s">
        <v>4652</v>
      </c>
      <c r="AT121" t="s">
        <v>3274</v>
      </c>
      <c r="AW121" t="s">
        <v>4712</v>
      </c>
      <c r="BH121" t="s">
        <v>4713</v>
      </c>
      <c r="BI121" t="s">
        <v>2792</v>
      </c>
      <c r="BJ121" t="s">
        <v>2513</v>
      </c>
      <c r="BK121" t="str">
        <f t="shared" si="1"/>
        <v>Carroll County, AR</v>
      </c>
    </row>
    <row r="122" spans="13:63" x14ac:dyDescent="0.35">
      <c r="M122" t="s">
        <v>3950</v>
      </c>
      <c r="AT122" t="s">
        <v>3600</v>
      </c>
      <c r="AW122" t="s">
        <v>4714</v>
      </c>
      <c r="BH122" t="s">
        <v>4715</v>
      </c>
      <c r="BI122" t="s">
        <v>3056</v>
      </c>
      <c r="BJ122" t="s">
        <v>2513</v>
      </c>
      <c r="BK122" t="str">
        <f t="shared" si="1"/>
        <v>Chicot County, AR</v>
      </c>
    </row>
    <row r="123" spans="13:63" x14ac:dyDescent="0.35">
      <c r="M123" t="s">
        <v>4716</v>
      </c>
      <c r="AT123" t="s">
        <v>4517</v>
      </c>
      <c r="AW123" t="s">
        <v>4717</v>
      </c>
      <c r="BH123" t="s">
        <v>4718</v>
      </c>
      <c r="BI123" t="s">
        <v>2791</v>
      </c>
      <c r="BJ123" t="s">
        <v>2513</v>
      </c>
      <c r="BK123" t="str">
        <f t="shared" si="1"/>
        <v>Clark County, AR</v>
      </c>
    </row>
    <row r="124" spans="13:63" x14ac:dyDescent="0.35">
      <c r="M124" t="s">
        <v>4719</v>
      </c>
      <c r="AT124" t="s">
        <v>3313</v>
      </c>
      <c r="AW124" t="s">
        <v>4720</v>
      </c>
      <c r="BH124" t="s">
        <v>4721</v>
      </c>
      <c r="BI124" t="s">
        <v>3048</v>
      </c>
      <c r="BJ124" t="s">
        <v>2513</v>
      </c>
      <c r="BK124" t="str">
        <f t="shared" si="1"/>
        <v>Clay County, AR</v>
      </c>
    </row>
    <row r="125" spans="13:63" x14ac:dyDescent="0.35">
      <c r="M125" t="s">
        <v>4722</v>
      </c>
      <c r="AT125" t="s">
        <v>4723</v>
      </c>
      <c r="AW125" t="s">
        <v>4724</v>
      </c>
      <c r="BH125" t="s">
        <v>4725</v>
      </c>
      <c r="BI125" t="s">
        <v>3161</v>
      </c>
      <c r="BJ125" t="s">
        <v>2513</v>
      </c>
      <c r="BK125" t="str">
        <f t="shared" si="1"/>
        <v>Cleburne County, AR</v>
      </c>
    </row>
    <row r="126" spans="13:63" x14ac:dyDescent="0.35">
      <c r="M126" t="s">
        <v>4240</v>
      </c>
      <c r="AT126" t="s">
        <v>4726</v>
      </c>
      <c r="AW126" t="s">
        <v>4727</v>
      </c>
      <c r="BH126" t="s">
        <v>4728</v>
      </c>
      <c r="BI126" t="s">
        <v>3187</v>
      </c>
      <c r="BJ126" t="s">
        <v>2513</v>
      </c>
      <c r="BK126" t="str">
        <f t="shared" si="1"/>
        <v>Cleveland County, AR</v>
      </c>
    </row>
    <row r="127" spans="13:63" x14ac:dyDescent="0.35">
      <c r="M127" t="s">
        <v>4729</v>
      </c>
      <c r="AT127" t="s">
        <v>3121</v>
      </c>
      <c r="AW127" t="s">
        <v>4730</v>
      </c>
      <c r="BH127" t="s">
        <v>4731</v>
      </c>
      <c r="BI127" t="s">
        <v>2935</v>
      </c>
      <c r="BJ127" t="s">
        <v>2513</v>
      </c>
      <c r="BK127" t="str">
        <f t="shared" si="1"/>
        <v>Columbia County, AR</v>
      </c>
    </row>
    <row r="128" spans="13:63" x14ac:dyDescent="0.35">
      <c r="M128" t="s">
        <v>4397</v>
      </c>
      <c r="AT128" t="s">
        <v>3757</v>
      </c>
      <c r="AW128" t="s">
        <v>4732</v>
      </c>
      <c r="BH128" t="s">
        <v>4733</v>
      </c>
      <c r="BI128" t="s">
        <v>3253</v>
      </c>
      <c r="BJ128" t="s">
        <v>2513</v>
      </c>
      <c r="BK128" t="str">
        <f t="shared" si="1"/>
        <v>Conway County, AR</v>
      </c>
    </row>
    <row r="129" spans="13:63" x14ac:dyDescent="0.35">
      <c r="M129" t="s">
        <v>4532</v>
      </c>
      <c r="AT129" t="s">
        <v>4734</v>
      </c>
      <c r="AW129" t="s">
        <v>4735</v>
      </c>
      <c r="BH129" t="s">
        <v>4736</v>
      </c>
      <c r="BI129" t="s">
        <v>3288</v>
      </c>
      <c r="BJ129" t="s">
        <v>2513</v>
      </c>
      <c r="BK129" t="str">
        <f t="shared" si="1"/>
        <v>Craighead County, AR</v>
      </c>
    </row>
    <row r="130" spans="13:63" x14ac:dyDescent="0.35">
      <c r="M130" t="s">
        <v>3954</v>
      </c>
      <c r="AT130" t="s">
        <v>4737</v>
      </c>
      <c r="AW130" t="s">
        <v>4738</v>
      </c>
      <c r="BH130" t="s">
        <v>4739</v>
      </c>
      <c r="BI130" t="s">
        <v>3182</v>
      </c>
      <c r="BJ130" t="s">
        <v>2513</v>
      </c>
      <c r="BK130" t="str">
        <f t="shared" si="1"/>
        <v>Crawford County, AR</v>
      </c>
    </row>
    <row r="131" spans="13:63" x14ac:dyDescent="0.35">
      <c r="M131" t="s">
        <v>3413</v>
      </c>
      <c r="AT131" t="s">
        <v>4021</v>
      </c>
      <c r="AW131" t="s">
        <v>4740</v>
      </c>
      <c r="BH131" t="s">
        <v>4741</v>
      </c>
      <c r="BI131" t="s">
        <v>3352</v>
      </c>
      <c r="BJ131" t="s">
        <v>2513</v>
      </c>
      <c r="BK131" t="str">
        <f t="shared" ref="BK131:BK194" si="2">_xlfn.TEXTJOIN(", ", TRUE, BI131,BJ131)</f>
        <v>Crittenden County, AR</v>
      </c>
    </row>
    <row r="132" spans="13:63" x14ac:dyDescent="0.35">
      <c r="M132" t="s">
        <v>4742</v>
      </c>
      <c r="AT132" t="s">
        <v>4743</v>
      </c>
      <c r="AW132" t="s">
        <v>4744</v>
      </c>
      <c r="BH132" t="s">
        <v>4745</v>
      </c>
      <c r="BI132" t="s">
        <v>3381</v>
      </c>
      <c r="BJ132" t="s">
        <v>2513</v>
      </c>
      <c r="BK132" t="str">
        <f t="shared" si="2"/>
        <v>Cross County, AR</v>
      </c>
    </row>
    <row r="133" spans="13:63" x14ac:dyDescent="0.35">
      <c r="M133" t="s">
        <v>4746</v>
      </c>
      <c r="AT133" t="s">
        <v>2736</v>
      </c>
      <c r="AW133" t="s">
        <v>4747</v>
      </c>
      <c r="BH133" t="s">
        <v>4748</v>
      </c>
      <c r="BI133" t="s">
        <v>3404</v>
      </c>
      <c r="BJ133" t="s">
        <v>2513</v>
      </c>
      <c r="BK133" t="str">
        <f t="shared" si="2"/>
        <v>Dallas County, AR</v>
      </c>
    </row>
    <row r="134" spans="13:63" x14ac:dyDescent="0.35">
      <c r="M134" t="s">
        <v>4012</v>
      </c>
      <c r="AT134" t="s">
        <v>4749</v>
      </c>
      <c r="AW134" t="s">
        <v>4750</v>
      </c>
      <c r="BH134" t="s">
        <v>4751</v>
      </c>
      <c r="BI134" t="s">
        <v>3434</v>
      </c>
      <c r="BJ134" t="s">
        <v>2513</v>
      </c>
      <c r="BK134" t="str">
        <f t="shared" si="2"/>
        <v>Desha County, AR</v>
      </c>
    </row>
    <row r="135" spans="13:63" x14ac:dyDescent="0.35">
      <c r="M135" t="s">
        <v>4752</v>
      </c>
      <c r="AT135" t="s">
        <v>4753</v>
      </c>
      <c r="BH135" t="s">
        <v>4754</v>
      </c>
      <c r="BI135" t="s">
        <v>3457</v>
      </c>
      <c r="BJ135" t="s">
        <v>2513</v>
      </c>
      <c r="BK135" t="str">
        <f t="shared" si="2"/>
        <v>Drew County, AR</v>
      </c>
    </row>
    <row r="136" spans="13:63" x14ac:dyDescent="0.35">
      <c r="M136" t="s">
        <v>4755</v>
      </c>
      <c r="AT136" t="s">
        <v>3345</v>
      </c>
      <c r="BH136" t="s">
        <v>4756</v>
      </c>
      <c r="BI136" t="s">
        <v>3484</v>
      </c>
      <c r="BJ136" t="s">
        <v>2513</v>
      </c>
      <c r="BK136" t="str">
        <f t="shared" si="2"/>
        <v>Faulkner County, AR</v>
      </c>
    </row>
    <row r="137" spans="13:63" x14ac:dyDescent="0.35">
      <c r="M137" t="s">
        <v>4574</v>
      </c>
      <c r="AT137" t="s">
        <v>4757</v>
      </c>
      <c r="BH137" t="s">
        <v>4758</v>
      </c>
      <c r="BI137" t="s">
        <v>2874</v>
      </c>
      <c r="BJ137" t="s">
        <v>2513</v>
      </c>
      <c r="BK137" t="str">
        <f t="shared" si="2"/>
        <v>Franklin County, AR</v>
      </c>
    </row>
    <row r="138" spans="13:63" x14ac:dyDescent="0.35">
      <c r="M138" t="s">
        <v>4759</v>
      </c>
      <c r="AT138" t="s">
        <v>4760</v>
      </c>
      <c r="BH138" t="s">
        <v>4761</v>
      </c>
      <c r="BI138" t="s">
        <v>3365</v>
      </c>
      <c r="BJ138" t="s">
        <v>2513</v>
      </c>
      <c r="BK138" t="str">
        <f t="shared" si="2"/>
        <v>Fulton County, AR</v>
      </c>
    </row>
    <row r="139" spans="13:63" x14ac:dyDescent="0.35">
      <c r="M139" t="s">
        <v>4762</v>
      </c>
      <c r="AT139" t="s">
        <v>2994</v>
      </c>
      <c r="BH139" t="s">
        <v>4763</v>
      </c>
      <c r="BI139" t="s">
        <v>3556</v>
      </c>
      <c r="BJ139" t="s">
        <v>2513</v>
      </c>
      <c r="BK139" t="str">
        <f t="shared" si="2"/>
        <v>Garland County, AR</v>
      </c>
    </row>
    <row r="140" spans="13:63" x14ac:dyDescent="0.35">
      <c r="M140" t="s">
        <v>4764</v>
      </c>
      <c r="AT140" t="s">
        <v>3821</v>
      </c>
      <c r="BH140" t="s">
        <v>4765</v>
      </c>
      <c r="BI140" t="s">
        <v>3111</v>
      </c>
      <c r="BJ140" t="s">
        <v>2513</v>
      </c>
      <c r="BK140" t="str">
        <f t="shared" si="2"/>
        <v>Grant County, AR</v>
      </c>
    </row>
    <row r="141" spans="13:63" x14ac:dyDescent="0.35">
      <c r="M141" t="s">
        <v>4766</v>
      </c>
      <c r="AT141" t="s">
        <v>4767</v>
      </c>
      <c r="BH141" t="s">
        <v>4768</v>
      </c>
      <c r="BI141" t="s">
        <v>3419</v>
      </c>
      <c r="BJ141" t="s">
        <v>2513</v>
      </c>
      <c r="BK141" t="str">
        <f t="shared" si="2"/>
        <v>Greene County, AR</v>
      </c>
    </row>
    <row r="142" spans="13:63" x14ac:dyDescent="0.35">
      <c r="M142" t="s">
        <v>4769</v>
      </c>
      <c r="AT142" t="s">
        <v>4770</v>
      </c>
      <c r="BH142" t="s">
        <v>4771</v>
      </c>
      <c r="BI142" t="s">
        <v>3632</v>
      </c>
      <c r="BJ142" t="s">
        <v>2513</v>
      </c>
      <c r="BK142" t="str">
        <f t="shared" si="2"/>
        <v>Hempstead County, AR</v>
      </c>
    </row>
    <row r="143" spans="13:63" x14ac:dyDescent="0.35">
      <c r="M143" t="s">
        <v>4293</v>
      </c>
      <c r="AT143" t="s">
        <v>4772</v>
      </c>
      <c r="BH143" t="s">
        <v>4773</v>
      </c>
      <c r="BI143" t="s">
        <v>3656</v>
      </c>
      <c r="BJ143" t="s">
        <v>2513</v>
      </c>
      <c r="BK143" t="str">
        <f t="shared" si="2"/>
        <v>Hot Spring County, AR</v>
      </c>
    </row>
    <row r="144" spans="13:63" x14ac:dyDescent="0.35">
      <c r="M144" t="s">
        <v>4774</v>
      </c>
      <c r="AT144" t="s">
        <v>4775</v>
      </c>
      <c r="BH144" t="s">
        <v>4776</v>
      </c>
      <c r="BI144" t="s">
        <v>3196</v>
      </c>
      <c r="BJ144" t="s">
        <v>2513</v>
      </c>
      <c r="BK144" t="str">
        <f t="shared" si="2"/>
        <v>Howard County, AR</v>
      </c>
    </row>
    <row r="145" spans="13:63" x14ac:dyDescent="0.35">
      <c r="M145" t="s">
        <v>3417</v>
      </c>
      <c r="AT145" t="s">
        <v>3693</v>
      </c>
      <c r="BH145" t="s">
        <v>4777</v>
      </c>
      <c r="BI145" t="s">
        <v>3700</v>
      </c>
      <c r="BJ145" t="s">
        <v>2513</v>
      </c>
      <c r="BK145" t="str">
        <f t="shared" si="2"/>
        <v>Independence County, AR</v>
      </c>
    </row>
    <row r="146" spans="13:63" x14ac:dyDescent="0.35">
      <c r="M146" t="s">
        <v>4778</v>
      </c>
      <c r="AT146" t="s">
        <v>3796</v>
      </c>
      <c r="BH146" t="s">
        <v>4779</v>
      </c>
      <c r="BI146" t="s">
        <v>3726</v>
      </c>
      <c r="BJ146" t="s">
        <v>2513</v>
      </c>
      <c r="BK146" t="str">
        <f t="shared" si="2"/>
        <v>Izard County, AR</v>
      </c>
    </row>
    <row r="147" spans="13:63" x14ac:dyDescent="0.35">
      <c r="M147" t="s">
        <v>4317</v>
      </c>
      <c r="AT147" t="s">
        <v>3565</v>
      </c>
      <c r="BH147" t="s">
        <v>4780</v>
      </c>
      <c r="BI147" t="s">
        <v>3274</v>
      </c>
      <c r="BJ147" t="s">
        <v>2513</v>
      </c>
      <c r="BK147" t="str">
        <f t="shared" si="2"/>
        <v>Jackson County, AR</v>
      </c>
    </row>
    <row r="148" spans="13:63" x14ac:dyDescent="0.35">
      <c r="M148" t="s">
        <v>4353</v>
      </c>
      <c r="AT148" t="s">
        <v>3917</v>
      </c>
      <c r="BH148" t="s">
        <v>4781</v>
      </c>
      <c r="BI148" t="s">
        <v>3313</v>
      </c>
      <c r="BJ148" t="s">
        <v>2513</v>
      </c>
      <c r="BK148" t="str">
        <f t="shared" si="2"/>
        <v>Jefferson County, AR</v>
      </c>
    </row>
    <row r="149" spans="13:63" x14ac:dyDescent="0.35">
      <c r="M149" t="s">
        <v>4782</v>
      </c>
      <c r="AT149" t="s">
        <v>4783</v>
      </c>
      <c r="BH149" t="s">
        <v>4784</v>
      </c>
      <c r="BI149" t="s">
        <v>3121</v>
      </c>
      <c r="BJ149" t="s">
        <v>2513</v>
      </c>
      <c r="BK149" t="str">
        <f t="shared" si="2"/>
        <v>Johnson County, AR</v>
      </c>
    </row>
    <row r="150" spans="13:63" x14ac:dyDescent="0.35">
      <c r="M150" t="s">
        <v>3443</v>
      </c>
      <c r="AT150" t="s">
        <v>4785</v>
      </c>
      <c r="BH150" t="s">
        <v>4786</v>
      </c>
      <c r="BI150" t="s">
        <v>3729</v>
      </c>
      <c r="BJ150" t="s">
        <v>2513</v>
      </c>
      <c r="BK150" t="str">
        <f t="shared" si="2"/>
        <v>Lafayette County, AR</v>
      </c>
    </row>
    <row r="151" spans="13:63" x14ac:dyDescent="0.35">
      <c r="M151" t="s">
        <v>2936</v>
      </c>
      <c r="AT151" t="s">
        <v>4787</v>
      </c>
      <c r="BH151" t="s">
        <v>4788</v>
      </c>
      <c r="BI151" t="s">
        <v>3829</v>
      </c>
      <c r="BJ151" t="s">
        <v>2513</v>
      </c>
      <c r="BK151" t="str">
        <f t="shared" si="2"/>
        <v>Lawrence County, AR</v>
      </c>
    </row>
    <row r="152" spans="13:63" x14ac:dyDescent="0.35">
      <c r="M152" t="s">
        <v>3628</v>
      </c>
      <c r="AT152" t="s">
        <v>4789</v>
      </c>
      <c r="BH152" t="s">
        <v>4790</v>
      </c>
      <c r="BI152" t="s">
        <v>3693</v>
      </c>
      <c r="BJ152" t="s">
        <v>2513</v>
      </c>
      <c r="BK152" t="str">
        <f t="shared" si="2"/>
        <v>Lee County, AR</v>
      </c>
    </row>
    <row r="153" spans="13:63" x14ac:dyDescent="0.35">
      <c r="M153" t="s">
        <v>4111</v>
      </c>
      <c r="AT153" t="s">
        <v>4791</v>
      </c>
      <c r="BH153" t="s">
        <v>4792</v>
      </c>
      <c r="BI153" t="s">
        <v>3029</v>
      </c>
      <c r="BJ153" t="s">
        <v>2513</v>
      </c>
      <c r="BK153" t="str">
        <f t="shared" si="2"/>
        <v>Lincoln County, AR</v>
      </c>
    </row>
    <row r="154" spans="13:63" x14ac:dyDescent="0.35">
      <c r="M154" t="s">
        <v>3785</v>
      </c>
      <c r="AT154" t="s">
        <v>4793</v>
      </c>
      <c r="BH154" t="s">
        <v>4794</v>
      </c>
      <c r="BI154" t="s">
        <v>3901</v>
      </c>
      <c r="BJ154" t="s">
        <v>2513</v>
      </c>
      <c r="BK154" t="str">
        <f t="shared" si="2"/>
        <v>Little River County, AR</v>
      </c>
    </row>
    <row r="155" spans="13:63" x14ac:dyDescent="0.35">
      <c r="M155" t="s">
        <v>4443</v>
      </c>
      <c r="AT155" t="s">
        <v>4795</v>
      </c>
      <c r="BH155" t="s">
        <v>4796</v>
      </c>
      <c r="BI155" t="s">
        <v>3506</v>
      </c>
      <c r="BJ155" t="s">
        <v>2513</v>
      </c>
      <c r="BK155" t="str">
        <f t="shared" si="2"/>
        <v>Logan County, AR</v>
      </c>
    </row>
    <row r="156" spans="13:63" x14ac:dyDescent="0.35">
      <c r="M156" t="s">
        <v>4797</v>
      </c>
      <c r="AT156" t="s">
        <v>4798</v>
      </c>
      <c r="BH156" t="s">
        <v>4799</v>
      </c>
      <c r="BI156" t="s">
        <v>3939</v>
      </c>
      <c r="BJ156" t="s">
        <v>2513</v>
      </c>
      <c r="BK156" t="str">
        <f t="shared" si="2"/>
        <v>Lonoke County, AR</v>
      </c>
    </row>
    <row r="157" spans="13:63" x14ac:dyDescent="0.35">
      <c r="M157" t="s">
        <v>4351</v>
      </c>
      <c r="AT157" t="s">
        <v>4800</v>
      </c>
      <c r="BH157" t="s">
        <v>4801</v>
      </c>
      <c r="BI157" t="s">
        <v>3595</v>
      </c>
      <c r="BJ157" t="s">
        <v>2513</v>
      </c>
      <c r="BK157" t="str">
        <f t="shared" si="2"/>
        <v>Madison County, AR</v>
      </c>
    </row>
    <row r="158" spans="13:63" x14ac:dyDescent="0.35">
      <c r="M158" t="s">
        <v>4630</v>
      </c>
      <c r="AT158" t="s">
        <v>3595</v>
      </c>
      <c r="BH158" t="s">
        <v>4802</v>
      </c>
      <c r="BI158" t="s">
        <v>3523</v>
      </c>
      <c r="BJ158" t="s">
        <v>2513</v>
      </c>
      <c r="BK158" t="str">
        <f t="shared" si="2"/>
        <v>Marion County, AR</v>
      </c>
    </row>
    <row r="159" spans="13:63" x14ac:dyDescent="0.35">
      <c r="M159" t="s">
        <v>4512</v>
      </c>
      <c r="AT159" t="s">
        <v>3523</v>
      </c>
      <c r="BH159" t="s">
        <v>4803</v>
      </c>
      <c r="BI159" t="s">
        <v>3997</v>
      </c>
      <c r="BJ159" t="s">
        <v>2513</v>
      </c>
      <c r="BK159" t="str">
        <f t="shared" si="2"/>
        <v>Miller County, AR</v>
      </c>
    </row>
    <row r="160" spans="13:63" x14ac:dyDescent="0.35">
      <c r="M160" t="s">
        <v>4634</v>
      </c>
      <c r="AT160" t="s">
        <v>3920</v>
      </c>
      <c r="BH160" t="s">
        <v>4804</v>
      </c>
      <c r="BI160" t="s">
        <v>4016</v>
      </c>
      <c r="BJ160" t="s">
        <v>2513</v>
      </c>
      <c r="BK160" t="str">
        <f t="shared" si="2"/>
        <v>Mississippi County, AR</v>
      </c>
    </row>
    <row r="161" spans="46:63" x14ac:dyDescent="0.35">
      <c r="AT161" t="s">
        <v>3505</v>
      </c>
      <c r="BH161" t="s">
        <v>4805</v>
      </c>
      <c r="BI161" t="s">
        <v>3619</v>
      </c>
      <c r="BJ161" t="s">
        <v>2513</v>
      </c>
      <c r="BK161" t="str">
        <f t="shared" si="2"/>
        <v>Monroe County, AR</v>
      </c>
    </row>
    <row r="162" spans="46:63" x14ac:dyDescent="0.35">
      <c r="AT162" t="s">
        <v>4806</v>
      </c>
      <c r="BH162" t="s">
        <v>4807</v>
      </c>
      <c r="BI162" t="s">
        <v>3263</v>
      </c>
      <c r="BJ162" t="s">
        <v>2513</v>
      </c>
      <c r="BK162" t="str">
        <f t="shared" si="2"/>
        <v>Montgomery County, AR</v>
      </c>
    </row>
    <row r="163" spans="46:63" x14ac:dyDescent="0.35">
      <c r="AT163" t="s">
        <v>4808</v>
      </c>
      <c r="BH163" t="s">
        <v>4809</v>
      </c>
      <c r="BI163" t="s">
        <v>3633</v>
      </c>
      <c r="BJ163" t="s">
        <v>2513</v>
      </c>
      <c r="BK163" t="str">
        <f t="shared" si="2"/>
        <v>Nevada County, AR</v>
      </c>
    </row>
    <row r="164" spans="46:63" x14ac:dyDescent="0.35">
      <c r="AT164" t="s">
        <v>4127</v>
      </c>
      <c r="BH164" t="s">
        <v>4810</v>
      </c>
      <c r="BI164" t="s">
        <v>4097</v>
      </c>
      <c r="BJ164" t="s">
        <v>2513</v>
      </c>
      <c r="BK164" t="str">
        <f t="shared" si="2"/>
        <v>Newton County, AR</v>
      </c>
    </row>
    <row r="165" spans="46:63" x14ac:dyDescent="0.35">
      <c r="AT165" t="s">
        <v>4336</v>
      </c>
      <c r="BH165" t="s">
        <v>4811</v>
      </c>
      <c r="BI165" t="s">
        <v>4115</v>
      </c>
      <c r="BJ165" t="s">
        <v>2513</v>
      </c>
      <c r="BK165" t="str">
        <f t="shared" si="2"/>
        <v>Ouachita County, AR</v>
      </c>
    </row>
    <row r="166" spans="46:63" x14ac:dyDescent="0.35">
      <c r="AT166" t="s">
        <v>4201</v>
      </c>
      <c r="BH166" t="s">
        <v>4812</v>
      </c>
      <c r="BI166" t="s">
        <v>4090</v>
      </c>
      <c r="BJ166" t="s">
        <v>2513</v>
      </c>
      <c r="BK166" t="str">
        <f t="shared" si="2"/>
        <v>Perry County, AR</v>
      </c>
    </row>
    <row r="167" spans="46:63" x14ac:dyDescent="0.35">
      <c r="AT167" t="s">
        <v>4813</v>
      </c>
      <c r="BH167" t="s">
        <v>4814</v>
      </c>
      <c r="BI167" t="s">
        <v>3801</v>
      </c>
      <c r="BJ167" t="s">
        <v>2513</v>
      </c>
      <c r="BK167" t="str">
        <f t="shared" si="2"/>
        <v>Phillips County, AR</v>
      </c>
    </row>
    <row r="168" spans="46:63" x14ac:dyDescent="0.35">
      <c r="AT168" t="s">
        <v>4338</v>
      </c>
      <c r="BH168" t="s">
        <v>4815</v>
      </c>
      <c r="BI168" t="s">
        <v>4129</v>
      </c>
      <c r="BJ168" t="s">
        <v>2513</v>
      </c>
      <c r="BK168" t="str">
        <f t="shared" si="2"/>
        <v>Pike County, AR</v>
      </c>
    </row>
    <row r="169" spans="46:63" x14ac:dyDescent="0.35">
      <c r="AT169" t="s">
        <v>4276</v>
      </c>
      <c r="BH169" t="s">
        <v>4816</v>
      </c>
      <c r="BI169" t="s">
        <v>4196</v>
      </c>
      <c r="BJ169" t="s">
        <v>2513</v>
      </c>
      <c r="BK169" t="str">
        <f t="shared" si="2"/>
        <v>Poinsett County, AR</v>
      </c>
    </row>
    <row r="170" spans="46:63" x14ac:dyDescent="0.35">
      <c r="AT170" t="s">
        <v>4817</v>
      </c>
      <c r="BH170" t="s">
        <v>4818</v>
      </c>
      <c r="BI170" t="s">
        <v>3599</v>
      </c>
      <c r="BJ170" t="s">
        <v>2513</v>
      </c>
      <c r="BK170" t="str">
        <f t="shared" si="2"/>
        <v>Polk County, AR</v>
      </c>
    </row>
    <row r="171" spans="46:63" x14ac:dyDescent="0.35">
      <c r="AT171" t="s">
        <v>3263</v>
      </c>
      <c r="BH171" t="s">
        <v>4819</v>
      </c>
      <c r="BI171" t="s">
        <v>4224</v>
      </c>
      <c r="BJ171" t="s">
        <v>2513</v>
      </c>
      <c r="BK171" t="str">
        <f t="shared" si="2"/>
        <v>Pope County, AR</v>
      </c>
    </row>
    <row r="172" spans="46:63" x14ac:dyDescent="0.35">
      <c r="AT172" t="s">
        <v>4310</v>
      </c>
      <c r="BH172" t="s">
        <v>4820</v>
      </c>
      <c r="BI172" t="s">
        <v>3890</v>
      </c>
      <c r="BJ172" t="s">
        <v>2513</v>
      </c>
      <c r="BK172" t="str">
        <f t="shared" si="2"/>
        <v>Prairie County, AR</v>
      </c>
    </row>
    <row r="173" spans="46:63" x14ac:dyDescent="0.35">
      <c r="AT173" t="s">
        <v>3237</v>
      </c>
      <c r="BH173" t="s">
        <v>4821</v>
      </c>
      <c r="BI173" t="s">
        <v>4253</v>
      </c>
      <c r="BJ173" t="s">
        <v>2513</v>
      </c>
      <c r="BK173" t="str">
        <f t="shared" si="2"/>
        <v>Pulaski County, AR</v>
      </c>
    </row>
    <row r="174" spans="46:63" x14ac:dyDescent="0.35">
      <c r="AT174" t="s">
        <v>4822</v>
      </c>
      <c r="BH174" t="s">
        <v>4823</v>
      </c>
      <c r="BI174" t="s">
        <v>3935</v>
      </c>
      <c r="BJ174" t="s">
        <v>2513</v>
      </c>
      <c r="BK174" t="str">
        <f t="shared" si="2"/>
        <v>Randolph County, AR</v>
      </c>
    </row>
    <row r="175" spans="46:63" x14ac:dyDescent="0.35">
      <c r="AT175" t="s">
        <v>4824</v>
      </c>
      <c r="BH175" t="s">
        <v>4825</v>
      </c>
      <c r="BI175" t="s">
        <v>4284</v>
      </c>
      <c r="BJ175" t="s">
        <v>2513</v>
      </c>
      <c r="BK175" t="str">
        <f t="shared" si="2"/>
        <v>St. Francis County, AR</v>
      </c>
    </row>
    <row r="176" spans="46:63" x14ac:dyDescent="0.35">
      <c r="AT176" t="s">
        <v>4826</v>
      </c>
      <c r="BH176" t="s">
        <v>4827</v>
      </c>
      <c r="BI176" t="s">
        <v>4300</v>
      </c>
      <c r="BJ176" t="s">
        <v>2513</v>
      </c>
      <c r="BK176" t="str">
        <f t="shared" si="2"/>
        <v>Saline County, AR</v>
      </c>
    </row>
    <row r="177" spans="46:63" x14ac:dyDescent="0.35">
      <c r="AT177" t="s">
        <v>4097</v>
      </c>
      <c r="BH177" t="s">
        <v>4828</v>
      </c>
      <c r="BI177" t="s">
        <v>4290</v>
      </c>
      <c r="BJ177" t="s">
        <v>2513</v>
      </c>
      <c r="BK177" t="str">
        <f t="shared" si="2"/>
        <v>Scott County, AR</v>
      </c>
    </row>
    <row r="178" spans="46:63" x14ac:dyDescent="0.35">
      <c r="AT178" t="s">
        <v>4829</v>
      </c>
      <c r="BH178" t="s">
        <v>4830</v>
      </c>
      <c r="BI178" t="s">
        <v>4334</v>
      </c>
      <c r="BJ178" t="s">
        <v>2513</v>
      </c>
      <c r="BK178" t="str">
        <f t="shared" si="2"/>
        <v>Searcy County, AR</v>
      </c>
    </row>
    <row r="179" spans="46:63" x14ac:dyDescent="0.35">
      <c r="AT179" t="s">
        <v>4831</v>
      </c>
      <c r="BH179" t="s">
        <v>4832</v>
      </c>
      <c r="BI179" t="s">
        <v>4352</v>
      </c>
      <c r="BJ179" t="s">
        <v>2513</v>
      </c>
      <c r="BK179" t="str">
        <f t="shared" si="2"/>
        <v>Sebastian County, AR</v>
      </c>
    </row>
    <row r="180" spans="46:63" x14ac:dyDescent="0.35">
      <c r="AT180" t="s">
        <v>4833</v>
      </c>
      <c r="BH180" t="s">
        <v>4834</v>
      </c>
      <c r="BI180" t="s">
        <v>3449</v>
      </c>
      <c r="BJ180" t="s">
        <v>2513</v>
      </c>
      <c r="BK180" t="str">
        <f t="shared" si="2"/>
        <v>Sevier County, AR</v>
      </c>
    </row>
    <row r="181" spans="46:63" x14ac:dyDescent="0.35">
      <c r="AT181" t="s">
        <v>4612</v>
      </c>
      <c r="BH181" t="s">
        <v>4835</v>
      </c>
      <c r="BI181" t="s">
        <v>4377</v>
      </c>
      <c r="BJ181" t="s">
        <v>2513</v>
      </c>
      <c r="BK181" t="str">
        <f t="shared" si="2"/>
        <v>Sharp County, AR</v>
      </c>
    </row>
    <row r="182" spans="46:63" x14ac:dyDescent="0.35">
      <c r="AT182" t="s">
        <v>3084</v>
      </c>
      <c r="BH182" t="s">
        <v>4836</v>
      </c>
      <c r="BI182" t="s">
        <v>4357</v>
      </c>
      <c r="BJ182" t="s">
        <v>2513</v>
      </c>
      <c r="BK182" t="str">
        <f t="shared" si="2"/>
        <v>Stone County, AR</v>
      </c>
    </row>
    <row r="183" spans="46:63" x14ac:dyDescent="0.35">
      <c r="AT183" t="s">
        <v>4837</v>
      </c>
      <c r="BH183" t="s">
        <v>4838</v>
      </c>
      <c r="BI183" t="s">
        <v>3417</v>
      </c>
      <c r="BJ183" t="s">
        <v>2513</v>
      </c>
      <c r="BK183" t="str">
        <f t="shared" si="2"/>
        <v>Union County, AR</v>
      </c>
    </row>
    <row r="184" spans="46:63" x14ac:dyDescent="0.35">
      <c r="AT184" t="s">
        <v>4162</v>
      </c>
      <c r="BH184" t="s">
        <v>4839</v>
      </c>
      <c r="BI184" t="s">
        <v>4413</v>
      </c>
      <c r="BJ184" t="s">
        <v>2513</v>
      </c>
      <c r="BK184" t="str">
        <f t="shared" si="2"/>
        <v>Van Buren County, AR</v>
      </c>
    </row>
    <row r="185" spans="46:63" x14ac:dyDescent="0.35">
      <c r="AT185" t="s">
        <v>4840</v>
      </c>
      <c r="BH185" t="s">
        <v>4841</v>
      </c>
      <c r="BI185" t="s">
        <v>2936</v>
      </c>
      <c r="BJ185" t="s">
        <v>2513</v>
      </c>
      <c r="BK185" t="str">
        <f t="shared" si="2"/>
        <v>Washington County, AR</v>
      </c>
    </row>
    <row r="186" spans="46:63" x14ac:dyDescent="0.35">
      <c r="AT186" t="s">
        <v>4842</v>
      </c>
      <c r="BH186" t="s">
        <v>4843</v>
      </c>
      <c r="BI186" t="s">
        <v>4443</v>
      </c>
      <c r="BJ186" t="s">
        <v>2513</v>
      </c>
      <c r="BK186" t="str">
        <f t="shared" si="2"/>
        <v>White County, AR</v>
      </c>
    </row>
    <row r="187" spans="46:63" x14ac:dyDescent="0.35">
      <c r="AT187" t="s">
        <v>4844</v>
      </c>
      <c r="BH187" t="s">
        <v>4845</v>
      </c>
      <c r="BI187" t="s">
        <v>4455</v>
      </c>
      <c r="BJ187" t="s">
        <v>2513</v>
      </c>
      <c r="BK187" t="str">
        <f t="shared" si="2"/>
        <v>Woodruff County, AR</v>
      </c>
    </row>
    <row r="188" spans="46:63" x14ac:dyDescent="0.35">
      <c r="AT188" t="s">
        <v>3599</v>
      </c>
      <c r="BH188" t="s">
        <v>4846</v>
      </c>
      <c r="BI188" t="s">
        <v>4468</v>
      </c>
      <c r="BJ188" t="s">
        <v>2513</v>
      </c>
      <c r="BK188" t="str">
        <f t="shared" si="2"/>
        <v>Yell County, AR</v>
      </c>
    </row>
    <row r="189" spans="46:63" x14ac:dyDescent="0.35">
      <c r="AT189" t="s">
        <v>4147</v>
      </c>
      <c r="BH189" t="s">
        <v>4847</v>
      </c>
      <c r="BI189" t="s">
        <v>2733</v>
      </c>
      <c r="BJ189" t="s">
        <v>2552</v>
      </c>
      <c r="BK189" t="str">
        <f t="shared" si="2"/>
        <v>Alameda County, CA</v>
      </c>
    </row>
    <row r="190" spans="46:63" x14ac:dyDescent="0.35">
      <c r="AT190" t="s">
        <v>4848</v>
      </c>
      <c r="BH190" t="s">
        <v>4849</v>
      </c>
      <c r="BI190" t="s">
        <v>2774</v>
      </c>
      <c r="BJ190" t="s">
        <v>2552</v>
      </c>
      <c r="BK190" t="str">
        <f t="shared" si="2"/>
        <v>Alpine County, CA</v>
      </c>
    </row>
    <row r="191" spans="46:63" x14ac:dyDescent="0.35">
      <c r="AT191" t="s">
        <v>4850</v>
      </c>
      <c r="BH191" t="s">
        <v>4851</v>
      </c>
      <c r="BI191" t="s">
        <v>2817</v>
      </c>
      <c r="BJ191" t="s">
        <v>2552</v>
      </c>
      <c r="BK191" t="str">
        <f t="shared" si="2"/>
        <v>Amador County, CA</v>
      </c>
    </row>
    <row r="192" spans="46:63" x14ac:dyDescent="0.35">
      <c r="AT192" t="s">
        <v>4852</v>
      </c>
      <c r="BH192" t="s">
        <v>4853</v>
      </c>
      <c r="BI192" t="s">
        <v>2864</v>
      </c>
      <c r="BJ192" t="s">
        <v>2552</v>
      </c>
      <c r="BK192" t="str">
        <f t="shared" si="2"/>
        <v>Butte County, CA</v>
      </c>
    </row>
    <row r="193" spans="46:63" x14ac:dyDescent="0.35">
      <c r="AT193" t="s">
        <v>4854</v>
      </c>
      <c r="BH193" t="s">
        <v>4855</v>
      </c>
      <c r="BI193" t="s">
        <v>2909</v>
      </c>
      <c r="BJ193" t="s">
        <v>2552</v>
      </c>
      <c r="BK193" t="str">
        <f t="shared" si="2"/>
        <v>Calaveras County, CA</v>
      </c>
    </row>
    <row r="194" spans="46:63" x14ac:dyDescent="0.35">
      <c r="AT194" t="s">
        <v>4856</v>
      </c>
      <c r="BH194" t="s">
        <v>4857</v>
      </c>
      <c r="BI194" t="s">
        <v>2952</v>
      </c>
      <c r="BJ194" t="s">
        <v>2552</v>
      </c>
      <c r="BK194" t="str">
        <f t="shared" si="2"/>
        <v>Colusa County, CA</v>
      </c>
    </row>
    <row r="195" spans="46:63" x14ac:dyDescent="0.35">
      <c r="AT195" t="s">
        <v>4858</v>
      </c>
      <c r="BH195" t="s">
        <v>4859</v>
      </c>
      <c r="BI195" t="s">
        <v>2987</v>
      </c>
      <c r="BJ195" t="s">
        <v>2552</v>
      </c>
      <c r="BK195" t="str">
        <f t="shared" ref="BK195:BK258" si="3">_xlfn.TEXTJOIN(", ", TRUE, BI195,BJ195)</f>
        <v>Contra Costa County, CA</v>
      </c>
    </row>
    <row r="196" spans="46:63" x14ac:dyDescent="0.35">
      <c r="AT196" t="s">
        <v>4860</v>
      </c>
      <c r="BH196" t="s">
        <v>4861</v>
      </c>
      <c r="BI196" t="s">
        <v>3022</v>
      </c>
      <c r="BJ196" t="s">
        <v>2552</v>
      </c>
      <c r="BK196" t="str">
        <f t="shared" si="3"/>
        <v>Del Norte County, CA</v>
      </c>
    </row>
    <row r="197" spans="46:63" x14ac:dyDescent="0.35">
      <c r="AT197" t="s">
        <v>4862</v>
      </c>
      <c r="BH197" t="s">
        <v>4863</v>
      </c>
      <c r="BI197" t="s">
        <v>3057</v>
      </c>
      <c r="BJ197" t="s">
        <v>2552</v>
      </c>
      <c r="BK197" t="str">
        <f t="shared" si="3"/>
        <v>El Dorado County, CA</v>
      </c>
    </row>
    <row r="198" spans="46:63" x14ac:dyDescent="0.35">
      <c r="AT198" t="s">
        <v>4188</v>
      </c>
      <c r="BH198" t="s">
        <v>4864</v>
      </c>
      <c r="BI198" t="s">
        <v>3093</v>
      </c>
      <c r="BJ198" t="s">
        <v>2552</v>
      </c>
      <c r="BK198" t="str">
        <f t="shared" si="3"/>
        <v>Fresno County, CA</v>
      </c>
    </row>
    <row r="199" spans="46:63" x14ac:dyDescent="0.35">
      <c r="AT199" t="s">
        <v>4465</v>
      </c>
      <c r="BH199" t="s">
        <v>4865</v>
      </c>
      <c r="BI199" t="s">
        <v>3127</v>
      </c>
      <c r="BJ199" t="s">
        <v>2552</v>
      </c>
      <c r="BK199" t="str">
        <f t="shared" si="3"/>
        <v>Glenn County, CA</v>
      </c>
    </row>
    <row r="200" spans="46:63" x14ac:dyDescent="0.35">
      <c r="AT200" t="s">
        <v>4866</v>
      </c>
      <c r="BH200" t="s">
        <v>4867</v>
      </c>
      <c r="BI200" t="s">
        <v>3002</v>
      </c>
      <c r="BJ200" t="s">
        <v>2552</v>
      </c>
      <c r="BK200" t="str">
        <f t="shared" si="3"/>
        <v>Humboldt County, CA</v>
      </c>
    </row>
    <row r="201" spans="46:63" x14ac:dyDescent="0.35">
      <c r="AT201" t="s">
        <v>4868</v>
      </c>
      <c r="BH201" t="s">
        <v>4869</v>
      </c>
      <c r="BI201" t="s">
        <v>3188</v>
      </c>
      <c r="BJ201" t="s">
        <v>2552</v>
      </c>
      <c r="BK201" t="str">
        <f t="shared" si="3"/>
        <v>Imperial County, CA</v>
      </c>
    </row>
    <row r="202" spans="46:63" x14ac:dyDescent="0.35">
      <c r="AT202" t="s">
        <v>4193</v>
      </c>
      <c r="BH202" t="s">
        <v>4870</v>
      </c>
      <c r="BI202" t="s">
        <v>3221</v>
      </c>
      <c r="BJ202" t="s">
        <v>2552</v>
      </c>
      <c r="BK202" t="str">
        <f t="shared" si="3"/>
        <v>Inyo County, CA</v>
      </c>
    </row>
    <row r="203" spans="46:63" x14ac:dyDescent="0.35">
      <c r="AT203" t="s">
        <v>4871</v>
      </c>
      <c r="BH203" t="s">
        <v>4872</v>
      </c>
      <c r="BI203" t="s">
        <v>3254</v>
      </c>
      <c r="BJ203" t="s">
        <v>2552</v>
      </c>
      <c r="BK203" t="str">
        <f t="shared" si="3"/>
        <v>Kern County, CA</v>
      </c>
    </row>
    <row r="204" spans="46:63" x14ac:dyDescent="0.35">
      <c r="AT204" t="s">
        <v>4873</v>
      </c>
      <c r="BH204" t="s">
        <v>4874</v>
      </c>
      <c r="BI204" t="s">
        <v>3289</v>
      </c>
      <c r="BJ204" t="s">
        <v>2552</v>
      </c>
      <c r="BK204" t="str">
        <f t="shared" si="3"/>
        <v>Kings County, CA</v>
      </c>
    </row>
    <row r="205" spans="46:63" x14ac:dyDescent="0.35">
      <c r="AT205" t="s">
        <v>4875</v>
      </c>
      <c r="BH205" t="s">
        <v>4876</v>
      </c>
      <c r="BI205" t="s">
        <v>3324</v>
      </c>
      <c r="BJ205" t="s">
        <v>2552</v>
      </c>
      <c r="BK205" t="str">
        <f t="shared" si="3"/>
        <v>Lake County, CA</v>
      </c>
    </row>
    <row r="206" spans="46:63" x14ac:dyDescent="0.35">
      <c r="AT206" t="s">
        <v>4877</v>
      </c>
      <c r="BH206" t="s">
        <v>4878</v>
      </c>
      <c r="BI206" t="s">
        <v>3353</v>
      </c>
      <c r="BJ206" t="s">
        <v>2552</v>
      </c>
      <c r="BK206" t="str">
        <f t="shared" si="3"/>
        <v>Lassen County, CA</v>
      </c>
    </row>
    <row r="207" spans="46:63" x14ac:dyDescent="0.35">
      <c r="AT207" t="s">
        <v>4879</v>
      </c>
      <c r="BH207" t="s">
        <v>4880</v>
      </c>
      <c r="BI207" t="s">
        <v>3382</v>
      </c>
      <c r="BJ207" t="s">
        <v>2552</v>
      </c>
      <c r="BK207" t="str">
        <f t="shared" si="3"/>
        <v>Los Angeles County, CA</v>
      </c>
    </row>
    <row r="208" spans="46:63" x14ac:dyDescent="0.35">
      <c r="AT208" t="s">
        <v>4881</v>
      </c>
      <c r="BH208" t="s">
        <v>4882</v>
      </c>
      <c r="BI208" t="s">
        <v>3405</v>
      </c>
      <c r="BJ208" t="s">
        <v>2552</v>
      </c>
      <c r="BK208" t="str">
        <f t="shared" si="3"/>
        <v>Madera County, CA</v>
      </c>
    </row>
    <row r="209" spans="46:63" x14ac:dyDescent="0.35">
      <c r="AT209" t="s">
        <v>4883</v>
      </c>
      <c r="BH209" t="s">
        <v>4884</v>
      </c>
      <c r="BI209" t="s">
        <v>3435</v>
      </c>
      <c r="BJ209" t="s">
        <v>2552</v>
      </c>
      <c r="BK209" t="str">
        <f t="shared" si="3"/>
        <v>Marin County, CA</v>
      </c>
    </row>
    <row r="210" spans="46:63" x14ac:dyDescent="0.35">
      <c r="AT210" t="s">
        <v>4885</v>
      </c>
      <c r="BH210" t="s">
        <v>4886</v>
      </c>
      <c r="BI210" t="s">
        <v>3458</v>
      </c>
      <c r="BJ210" t="s">
        <v>2552</v>
      </c>
      <c r="BK210" t="str">
        <f t="shared" si="3"/>
        <v>Mariposa County, CA</v>
      </c>
    </row>
    <row r="211" spans="46:63" x14ac:dyDescent="0.35">
      <c r="AT211" t="s">
        <v>4238</v>
      </c>
      <c r="BH211" t="s">
        <v>4887</v>
      </c>
      <c r="BI211" t="s">
        <v>3485</v>
      </c>
      <c r="BJ211" t="s">
        <v>2552</v>
      </c>
      <c r="BK211" t="str">
        <f t="shared" si="3"/>
        <v>Mendocino County, CA</v>
      </c>
    </row>
    <row r="212" spans="46:63" x14ac:dyDescent="0.35">
      <c r="AT212" t="s">
        <v>3624</v>
      </c>
      <c r="BH212" t="s">
        <v>4888</v>
      </c>
      <c r="BI212" t="s">
        <v>3512</v>
      </c>
      <c r="BJ212" t="s">
        <v>2552</v>
      </c>
      <c r="BK212" t="str">
        <f t="shared" si="3"/>
        <v>Merced County, CA</v>
      </c>
    </row>
    <row r="213" spans="46:63" x14ac:dyDescent="0.35">
      <c r="AT213" t="s">
        <v>4340</v>
      </c>
      <c r="BH213" t="s">
        <v>4889</v>
      </c>
      <c r="BI213" t="s">
        <v>3535</v>
      </c>
      <c r="BJ213" t="s">
        <v>2552</v>
      </c>
      <c r="BK213" t="str">
        <f t="shared" si="3"/>
        <v>Modoc County, CA</v>
      </c>
    </row>
    <row r="214" spans="46:63" x14ac:dyDescent="0.35">
      <c r="AT214" t="s">
        <v>4890</v>
      </c>
      <c r="BH214" t="s">
        <v>4891</v>
      </c>
      <c r="BI214" t="s">
        <v>3557</v>
      </c>
      <c r="BJ214" t="s">
        <v>2552</v>
      </c>
      <c r="BK214" t="str">
        <f t="shared" si="3"/>
        <v>Mono County, CA</v>
      </c>
    </row>
    <row r="215" spans="46:63" x14ac:dyDescent="0.35">
      <c r="AT215" t="s">
        <v>4892</v>
      </c>
      <c r="BH215" t="s">
        <v>4893</v>
      </c>
      <c r="BI215" t="s">
        <v>3582</v>
      </c>
      <c r="BJ215" t="s">
        <v>2552</v>
      </c>
      <c r="BK215" t="str">
        <f t="shared" si="3"/>
        <v>Monterey County, CA</v>
      </c>
    </row>
    <row r="216" spans="46:63" x14ac:dyDescent="0.35">
      <c r="AT216" t="s">
        <v>4397</v>
      </c>
      <c r="BH216" t="s">
        <v>4894</v>
      </c>
      <c r="BI216" t="s">
        <v>3609</v>
      </c>
      <c r="BJ216" t="s">
        <v>2552</v>
      </c>
      <c r="BK216" t="str">
        <f t="shared" si="3"/>
        <v>Napa County, CA</v>
      </c>
    </row>
    <row r="217" spans="46:63" x14ac:dyDescent="0.35">
      <c r="AT217" t="s">
        <v>4895</v>
      </c>
      <c r="BH217" t="s">
        <v>4896</v>
      </c>
      <c r="BI217" t="s">
        <v>3633</v>
      </c>
      <c r="BJ217" t="s">
        <v>2552</v>
      </c>
      <c r="BK217" t="str">
        <f t="shared" si="3"/>
        <v>Nevada County, CA</v>
      </c>
    </row>
    <row r="218" spans="46:63" x14ac:dyDescent="0.35">
      <c r="AT218" t="s">
        <v>4897</v>
      </c>
      <c r="BH218" t="s">
        <v>4898</v>
      </c>
      <c r="BI218" t="s">
        <v>3084</v>
      </c>
      <c r="BJ218" t="s">
        <v>2552</v>
      </c>
      <c r="BK218" t="str">
        <f t="shared" si="3"/>
        <v>Orange County, CA</v>
      </c>
    </row>
    <row r="219" spans="46:63" x14ac:dyDescent="0.35">
      <c r="AT219" t="s">
        <v>4899</v>
      </c>
      <c r="BH219" t="s">
        <v>4900</v>
      </c>
      <c r="BI219" t="s">
        <v>3680</v>
      </c>
      <c r="BJ219" t="s">
        <v>2552</v>
      </c>
      <c r="BK219" t="str">
        <f t="shared" si="3"/>
        <v>Placer County, CA</v>
      </c>
    </row>
    <row r="220" spans="46:63" x14ac:dyDescent="0.35">
      <c r="AT220" t="s">
        <v>4901</v>
      </c>
      <c r="BH220" t="s">
        <v>4902</v>
      </c>
      <c r="BI220" t="s">
        <v>3701</v>
      </c>
      <c r="BJ220" t="s">
        <v>2552</v>
      </c>
      <c r="BK220" t="str">
        <f t="shared" si="3"/>
        <v>Plumas County, CA</v>
      </c>
    </row>
    <row r="221" spans="46:63" x14ac:dyDescent="0.35">
      <c r="AT221" t="s">
        <v>4903</v>
      </c>
      <c r="BH221" t="s">
        <v>4904</v>
      </c>
      <c r="BI221" t="s">
        <v>3727</v>
      </c>
      <c r="BJ221" t="s">
        <v>2552</v>
      </c>
      <c r="BK221" t="str">
        <f t="shared" si="3"/>
        <v>Riverside County, CA</v>
      </c>
    </row>
    <row r="222" spans="46:63" x14ac:dyDescent="0.35">
      <c r="AT222" t="s">
        <v>4012</v>
      </c>
      <c r="BH222" t="s">
        <v>4905</v>
      </c>
      <c r="BI222" t="s">
        <v>3752</v>
      </c>
      <c r="BJ222" t="s">
        <v>2552</v>
      </c>
      <c r="BK222" t="str">
        <f t="shared" si="3"/>
        <v>Sacramento County, CA</v>
      </c>
    </row>
    <row r="223" spans="46:63" x14ac:dyDescent="0.35">
      <c r="AT223" t="s">
        <v>4755</v>
      </c>
      <c r="BH223" t="s">
        <v>4906</v>
      </c>
      <c r="BI223" t="s">
        <v>3769</v>
      </c>
      <c r="BJ223" t="s">
        <v>2552</v>
      </c>
      <c r="BK223" t="str">
        <f t="shared" si="3"/>
        <v>San Benito County, CA</v>
      </c>
    </row>
    <row r="224" spans="46:63" x14ac:dyDescent="0.35">
      <c r="AT224" t="s">
        <v>4907</v>
      </c>
      <c r="BH224" t="s">
        <v>4908</v>
      </c>
      <c r="BI224" t="s">
        <v>3794</v>
      </c>
      <c r="BJ224" t="s">
        <v>2552</v>
      </c>
      <c r="BK224" t="str">
        <f t="shared" si="3"/>
        <v>San Bernardino County, CA</v>
      </c>
    </row>
    <row r="225" spans="46:63" x14ac:dyDescent="0.35">
      <c r="AT225" t="s">
        <v>4909</v>
      </c>
      <c r="BH225" t="s">
        <v>4910</v>
      </c>
      <c r="BI225" t="s">
        <v>3814</v>
      </c>
      <c r="BJ225" t="s">
        <v>2552</v>
      </c>
      <c r="BK225" t="str">
        <f t="shared" si="3"/>
        <v>San Diego County, CA</v>
      </c>
    </row>
    <row r="226" spans="46:63" x14ac:dyDescent="0.35">
      <c r="AT226" t="s">
        <v>4911</v>
      </c>
      <c r="BH226" t="s">
        <v>4912</v>
      </c>
      <c r="BI226" t="s">
        <v>3838</v>
      </c>
      <c r="BJ226" t="s">
        <v>2552</v>
      </c>
      <c r="BK226" t="str">
        <f t="shared" si="3"/>
        <v>San Francisco County, CA</v>
      </c>
    </row>
    <row r="227" spans="46:63" x14ac:dyDescent="0.35">
      <c r="AT227" t="s">
        <v>4913</v>
      </c>
      <c r="BH227" t="s">
        <v>4914</v>
      </c>
      <c r="BI227" t="s">
        <v>3860</v>
      </c>
      <c r="BJ227" t="s">
        <v>2552</v>
      </c>
      <c r="BK227" t="str">
        <f t="shared" si="3"/>
        <v>San Joaquin County, CA</v>
      </c>
    </row>
    <row r="228" spans="46:63" x14ac:dyDescent="0.35">
      <c r="AT228" t="s">
        <v>4915</v>
      </c>
      <c r="BH228" t="s">
        <v>4916</v>
      </c>
      <c r="BI228" t="s">
        <v>3878</v>
      </c>
      <c r="BJ228" t="s">
        <v>2552</v>
      </c>
      <c r="BK228" t="str">
        <f t="shared" si="3"/>
        <v>San Luis Obispo County, CA</v>
      </c>
    </row>
    <row r="229" spans="46:63" x14ac:dyDescent="0.35">
      <c r="AT229" t="s">
        <v>4136</v>
      </c>
      <c r="BH229" t="s">
        <v>4917</v>
      </c>
      <c r="BI229" t="s">
        <v>3902</v>
      </c>
      <c r="BJ229" t="s">
        <v>2552</v>
      </c>
      <c r="BK229" t="str">
        <f t="shared" si="3"/>
        <v>San Mateo County, CA</v>
      </c>
    </row>
    <row r="230" spans="46:63" x14ac:dyDescent="0.35">
      <c r="AT230" t="s">
        <v>4052</v>
      </c>
      <c r="BH230" t="s">
        <v>4918</v>
      </c>
      <c r="BI230" t="s">
        <v>3918</v>
      </c>
      <c r="BJ230" t="s">
        <v>2552</v>
      </c>
      <c r="BK230" t="str">
        <f t="shared" si="3"/>
        <v>Santa Barbara County, CA</v>
      </c>
    </row>
    <row r="231" spans="46:63" x14ac:dyDescent="0.35">
      <c r="AT231" t="s">
        <v>4071</v>
      </c>
      <c r="BH231" t="s">
        <v>4919</v>
      </c>
      <c r="BI231" t="s">
        <v>3940</v>
      </c>
      <c r="BJ231" t="s">
        <v>2552</v>
      </c>
      <c r="BK231" t="str">
        <f t="shared" si="3"/>
        <v>Santa Clara County, CA</v>
      </c>
    </row>
    <row r="232" spans="46:63" x14ac:dyDescent="0.35">
      <c r="AT232" t="s">
        <v>4920</v>
      </c>
      <c r="BH232" t="s">
        <v>4921</v>
      </c>
      <c r="BI232" t="s">
        <v>3186</v>
      </c>
      <c r="BJ232" t="s">
        <v>2552</v>
      </c>
      <c r="BK232" t="str">
        <f t="shared" si="3"/>
        <v>Santa Cruz County, CA</v>
      </c>
    </row>
    <row r="233" spans="46:63" x14ac:dyDescent="0.35">
      <c r="AT233" t="s">
        <v>4922</v>
      </c>
      <c r="BH233" t="s">
        <v>4923</v>
      </c>
      <c r="BI233" t="s">
        <v>3980</v>
      </c>
      <c r="BJ233" t="s">
        <v>2552</v>
      </c>
      <c r="BK233" t="str">
        <f t="shared" si="3"/>
        <v>Shasta County, CA</v>
      </c>
    </row>
    <row r="234" spans="46:63" x14ac:dyDescent="0.35">
      <c r="AT234" t="s">
        <v>4924</v>
      </c>
      <c r="BH234" t="s">
        <v>4925</v>
      </c>
      <c r="BI234" t="s">
        <v>3618</v>
      </c>
      <c r="BJ234" t="s">
        <v>2552</v>
      </c>
      <c r="BK234" t="str">
        <f t="shared" si="3"/>
        <v>Sierra County, CA</v>
      </c>
    </row>
    <row r="235" spans="46:63" x14ac:dyDescent="0.35">
      <c r="AT235" t="s">
        <v>4926</v>
      </c>
      <c r="BH235" t="s">
        <v>4927</v>
      </c>
      <c r="BI235" t="s">
        <v>4017</v>
      </c>
      <c r="BJ235" t="s">
        <v>2552</v>
      </c>
      <c r="BK235" t="str">
        <f t="shared" si="3"/>
        <v>Siskiyou County, CA</v>
      </c>
    </row>
    <row r="236" spans="46:63" x14ac:dyDescent="0.35">
      <c r="AT236" t="s">
        <v>4928</v>
      </c>
      <c r="BH236" t="s">
        <v>4929</v>
      </c>
      <c r="BI236" t="s">
        <v>4039</v>
      </c>
      <c r="BJ236" t="s">
        <v>2552</v>
      </c>
      <c r="BK236" t="str">
        <f t="shared" si="3"/>
        <v>Solano County, CA</v>
      </c>
    </row>
    <row r="237" spans="46:63" x14ac:dyDescent="0.35">
      <c r="AT237" t="s">
        <v>4317</v>
      </c>
      <c r="BH237" t="s">
        <v>4930</v>
      </c>
      <c r="BI237" t="s">
        <v>4056</v>
      </c>
      <c r="BJ237" t="s">
        <v>2552</v>
      </c>
      <c r="BK237" t="str">
        <f t="shared" si="3"/>
        <v>Sonoma County, CA</v>
      </c>
    </row>
    <row r="238" spans="46:63" x14ac:dyDescent="0.35">
      <c r="AT238" t="s">
        <v>4931</v>
      </c>
      <c r="BH238" t="s">
        <v>4932</v>
      </c>
      <c r="BI238" t="s">
        <v>4074</v>
      </c>
      <c r="BJ238" t="s">
        <v>2552</v>
      </c>
      <c r="BK238" t="str">
        <f t="shared" si="3"/>
        <v>Stanislaus County, CA</v>
      </c>
    </row>
    <row r="239" spans="46:63" x14ac:dyDescent="0.35">
      <c r="AT239" t="s">
        <v>4106</v>
      </c>
      <c r="BH239" t="s">
        <v>4933</v>
      </c>
      <c r="BI239" t="s">
        <v>4098</v>
      </c>
      <c r="BJ239" t="s">
        <v>2552</v>
      </c>
      <c r="BK239" t="str">
        <f t="shared" si="3"/>
        <v>Sutter County, CA</v>
      </c>
    </row>
    <row r="240" spans="46:63" x14ac:dyDescent="0.35">
      <c r="AT240" t="s">
        <v>2936</v>
      </c>
      <c r="BH240" t="s">
        <v>4934</v>
      </c>
      <c r="BI240" t="s">
        <v>4116</v>
      </c>
      <c r="BJ240" t="s">
        <v>2552</v>
      </c>
      <c r="BK240" t="str">
        <f t="shared" si="3"/>
        <v>Tehama County, CA</v>
      </c>
    </row>
    <row r="241" spans="46:63" x14ac:dyDescent="0.35">
      <c r="AT241" t="s">
        <v>4935</v>
      </c>
      <c r="BH241" t="s">
        <v>4936</v>
      </c>
      <c r="BI241" t="s">
        <v>4136</v>
      </c>
      <c r="BJ241" t="s">
        <v>2552</v>
      </c>
      <c r="BK241" t="str">
        <f t="shared" si="3"/>
        <v>Trinity County, CA</v>
      </c>
    </row>
    <row r="242" spans="46:63" x14ac:dyDescent="0.35">
      <c r="AT242" t="s">
        <v>4937</v>
      </c>
      <c r="BH242" t="s">
        <v>4938</v>
      </c>
      <c r="BI242" t="s">
        <v>4154</v>
      </c>
      <c r="BJ242" t="s">
        <v>2552</v>
      </c>
      <c r="BK242" t="str">
        <f t="shared" si="3"/>
        <v>Tulare County, CA</v>
      </c>
    </row>
    <row r="243" spans="46:63" x14ac:dyDescent="0.35">
      <c r="AT243" t="s">
        <v>3785</v>
      </c>
      <c r="BH243" t="s">
        <v>4939</v>
      </c>
      <c r="BI243" t="s">
        <v>4175</v>
      </c>
      <c r="BJ243" t="s">
        <v>2552</v>
      </c>
      <c r="BK243" t="str">
        <f t="shared" si="3"/>
        <v>Tuolumne County, CA</v>
      </c>
    </row>
    <row r="244" spans="46:63" x14ac:dyDescent="0.35">
      <c r="AT244" t="s">
        <v>4653</v>
      </c>
      <c r="BH244" t="s">
        <v>4940</v>
      </c>
      <c r="BI244" t="s">
        <v>4197</v>
      </c>
      <c r="BJ244" t="s">
        <v>2552</v>
      </c>
      <c r="BK244" t="str">
        <f t="shared" si="3"/>
        <v>Ventura County, CA</v>
      </c>
    </row>
    <row r="245" spans="46:63" x14ac:dyDescent="0.35">
      <c r="AT245" t="s">
        <v>4941</v>
      </c>
      <c r="BH245" t="s">
        <v>4942</v>
      </c>
      <c r="BI245" t="s">
        <v>4212</v>
      </c>
      <c r="BJ245" t="s">
        <v>2552</v>
      </c>
      <c r="BK245" t="str">
        <f t="shared" si="3"/>
        <v>Yolo County, CA</v>
      </c>
    </row>
    <row r="246" spans="46:63" x14ac:dyDescent="0.35">
      <c r="AT246" t="s">
        <v>4943</v>
      </c>
      <c r="BH246" t="s">
        <v>4944</v>
      </c>
      <c r="BI246" t="s">
        <v>4225</v>
      </c>
      <c r="BJ246" t="s">
        <v>2552</v>
      </c>
      <c r="BK246" t="str">
        <f t="shared" si="3"/>
        <v>Yuba County, CA</v>
      </c>
    </row>
    <row r="247" spans="46:63" x14ac:dyDescent="0.35">
      <c r="AT247" t="s">
        <v>4618</v>
      </c>
      <c r="BH247" t="s">
        <v>4945</v>
      </c>
      <c r="BI247" t="s">
        <v>2734</v>
      </c>
      <c r="BJ247" t="s">
        <v>2563</v>
      </c>
      <c r="BK247" t="str">
        <f t="shared" si="3"/>
        <v>Adams County, CO</v>
      </c>
    </row>
    <row r="248" spans="46:63" x14ac:dyDescent="0.35">
      <c r="AT248" t="s">
        <v>4624</v>
      </c>
      <c r="BH248" t="s">
        <v>4946</v>
      </c>
      <c r="BI248" t="s">
        <v>2775</v>
      </c>
      <c r="BJ248" t="s">
        <v>2563</v>
      </c>
      <c r="BK248" t="str">
        <f t="shared" si="3"/>
        <v>Alamosa County, CO</v>
      </c>
    </row>
    <row r="249" spans="46:63" x14ac:dyDescent="0.35">
      <c r="AT249" t="s">
        <v>4947</v>
      </c>
      <c r="BH249" t="s">
        <v>4948</v>
      </c>
      <c r="BI249" t="s">
        <v>2818</v>
      </c>
      <c r="BJ249" t="s">
        <v>2563</v>
      </c>
      <c r="BK249" t="str">
        <f t="shared" si="3"/>
        <v>Arapahoe County, CO</v>
      </c>
    </row>
    <row r="250" spans="46:63" x14ac:dyDescent="0.35">
      <c r="AT250" t="s">
        <v>4614</v>
      </c>
      <c r="BH250" t="s">
        <v>4949</v>
      </c>
      <c r="BI250" t="s">
        <v>2865</v>
      </c>
      <c r="BJ250" t="s">
        <v>2563</v>
      </c>
      <c r="BK250" t="str">
        <f t="shared" si="3"/>
        <v>Archuleta County, CO</v>
      </c>
    </row>
    <row r="251" spans="46:63" x14ac:dyDescent="0.35">
      <c r="AT251" t="s">
        <v>4171</v>
      </c>
      <c r="BH251" t="s">
        <v>4950</v>
      </c>
      <c r="BI251" t="s">
        <v>2910</v>
      </c>
      <c r="BJ251" t="s">
        <v>2563</v>
      </c>
      <c r="BK251" t="str">
        <f t="shared" si="3"/>
        <v>Baca County, CO</v>
      </c>
    </row>
    <row r="252" spans="46:63" x14ac:dyDescent="0.35">
      <c r="AT252" t="s">
        <v>4951</v>
      </c>
      <c r="BH252" t="s">
        <v>4952</v>
      </c>
      <c r="BI252" t="s">
        <v>2953</v>
      </c>
      <c r="BJ252" t="s">
        <v>2563</v>
      </c>
      <c r="BK252" t="str">
        <f t="shared" si="3"/>
        <v>Bent County, CO</v>
      </c>
    </row>
    <row r="253" spans="46:63" x14ac:dyDescent="0.35">
      <c r="AT253" t="s">
        <v>4953</v>
      </c>
      <c r="BH253" t="s">
        <v>4954</v>
      </c>
      <c r="BI253" t="s">
        <v>2988</v>
      </c>
      <c r="BJ253" t="s">
        <v>2563</v>
      </c>
      <c r="BK253" t="str">
        <f t="shared" si="3"/>
        <v>Boulder County, CO</v>
      </c>
    </row>
    <row r="254" spans="46:63" x14ac:dyDescent="0.35">
      <c r="AT254" t="s">
        <v>4955</v>
      </c>
      <c r="BH254" t="s">
        <v>4956</v>
      </c>
      <c r="BI254" t="s">
        <v>3023</v>
      </c>
      <c r="BJ254" t="s">
        <v>2563</v>
      </c>
      <c r="BK254" t="str">
        <f t="shared" si="3"/>
        <v>Broomfield County, CO</v>
      </c>
    </row>
    <row r="255" spans="46:63" x14ac:dyDescent="0.35">
      <c r="AT255" t="s">
        <v>4957</v>
      </c>
      <c r="BH255" t="s">
        <v>4958</v>
      </c>
      <c r="BI255" t="s">
        <v>3058</v>
      </c>
      <c r="BJ255" t="s">
        <v>2563</v>
      </c>
      <c r="BK255" t="str">
        <f t="shared" si="3"/>
        <v>Chaffee County, CO</v>
      </c>
    </row>
    <row r="256" spans="46:63" x14ac:dyDescent="0.35">
      <c r="BH256" t="s">
        <v>4959</v>
      </c>
      <c r="BI256" t="s">
        <v>3094</v>
      </c>
      <c r="BJ256" t="s">
        <v>2563</v>
      </c>
      <c r="BK256" t="str">
        <f t="shared" si="3"/>
        <v>Cheyenne County, CO</v>
      </c>
    </row>
    <row r="257" spans="60:63" x14ac:dyDescent="0.35">
      <c r="BH257" t="s">
        <v>4960</v>
      </c>
      <c r="BI257" t="s">
        <v>3128</v>
      </c>
      <c r="BJ257" t="s">
        <v>2563</v>
      </c>
      <c r="BK257" t="str">
        <f t="shared" si="3"/>
        <v>Clear Creek County, CO</v>
      </c>
    </row>
    <row r="258" spans="60:63" x14ac:dyDescent="0.35">
      <c r="BH258" t="s">
        <v>4961</v>
      </c>
      <c r="BI258" t="s">
        <v>3162</v>
      </c>
      <c r="BJ258" t="s">
        <v>2563</v>
      </c>
      <c r="BK258" t="str">
        <f t="shared" si="3"/>
        <v>Conejos County, CO</v>
      </c>
    </row>
    <row r="259" spans="60:63" x14ac:dyDescent="0.35">
      <c r="BH259" t="s">
        <v>4962</v>
      </c>
      <c r="BI259" t="s">
        <v>3189</v>
      </c>
      <c r="BJ259" t="s">
        <v>2563</v>
      </c>
      <c r="BK259" t="str">
        <f t="shared" ref="BK259:BK322" si="4">_xlfn.TEXTJOIN(", ", TRUE, BI259,BJ259)</f>
        <v>Costilla County, CO</v>
      </c>
    </row>
    <row r="260" spans="60:63" x14ac:dyDescent="0.35">
      <c r="BH260" t="s">
        <v>4963</v>
      </c>
      <c r="BI260" t="s">
        <v>3222</v>
      </c>
      <c r="BJ260" t="s">
        <v>2563</v>
      </c>
      <c r="BK260" t="str">
        <f t="shared" si="4"/>
        <v>Crowley County, CO</v>
      </c>
    </row>
    <row r="261" spans="60:63" x14ac:dyDescent="0.35">
      <c r="BH261" t="s">
        <v>4964</v>
      </c>
      <c r="BI261" t="s">
        <v>3073</v>
      </c>
      <c r="BJ261" t="s">
        <v>2563</v>
      </c>
      <c r="BK261" t="str">
        <f t="shared" si="4"/>
        <v>Custer County, CO</v>
      </c>
    </row>
    <row r="262" spans="60:63" x14ac:dyDescent="0.35">
      <c r="BH262" t="s">
        <v>4965</v>
      </c>
      <c r="BI262" t="s">
        <v>3290</v>
      </c>
      <c r="BJ262" t="s">
        <v>2563</v>
      </c>
      <c r="BK262" t="str">
        <f t="shared" si="4"/>
        <v>Delta County, CO</v>
      </c>
    </row>
    <row r="263" spans="60:63" x14ac:dyDescent="0.35">
      <c r="BH263" t="s">
        <v>4966</v>
      </c>
      <c r="BI263" t="s">
        <v>3325</v>
      </c>
      <c r="BJ263" t="s">
        <v>2563</v>
      </c>
      <c r="BK263" t="str">
        <f t="shared" si="4"/>
        <v>Denver County, CO</v>
      </c>
    </row>
    <row r="264" spans="60:63" x14ac:dyDescent="0.35">
      <c r="BH264" t="s">
        <v>4967</v>
      </c>
      <c r="BI264" t="s">
        <v>3354</v>
      </c>
      <c r="BJ264" t="s">
        <v>2563</v>
      </c>
      <c r="BK264" t="str">
        <f t="shared" si="4"/>
        <v>Dolores County, CO</v>
      </c>
    </row>
    <row r="265" spans="60:63" x14ac:dyDescent="0.35">
      <c r="BH265" t="s">
        <v>4968</v>
      </c>
      <c r="BI265" t="s">
        <v>2837</v>
      </c>
      <c r="BJ265" t="s">
        <v>2563</v>
      </c>
      <c r="BK265" t="str">
        <f t="shared" si="4"/>
        <v>Douglas County, CO</v>
      </c>
    </row>
    <row r="266" spans="60:63" x14ac:dyDescent="0.35">
      <c r="BH266" t="s">
        <v>4969</v>
      </c>
      <c r="BI266" t="s">
        <v>3406</v>
      </c>
      <c r="BJ266" t="s">
        <v>2563</v>
      </c>
      <c r="BK266" t="str">
        <f t="shared" si="4"/>
        <v>Eagle County, CO</v>
      </c>
    </row>
    <row r="267" spans="60:63" x14ac:dyDescent="0.35">
      <c r="BH267" t="s">
        <v>4970</v>
      </c>
      <c r="BI267" t="s">
        <v>3436</v>
      </c>
      <c r="BJ267" t="s">
        <v>2563</v>
      </c>
      <c r="BK267" t="str">
        <f t="shared" si="4"/>
        <v>Elbert County, CO</v>
      </c>
    </row>
    <row r="268" spans="60:63" x14ac:dyDescent="0.35">
      <c r="BH268" t="s">
        <v>4971</v>
      </c>
      <c r="BI268" t="s">
        <v>3459</v>
      </c>
      <c r="BJ268" t="s">
        <v>2563</v>
      </c>
      <c r="BK268" t="str">
        <f t="shared" si="4"/>
        <v>El Paso County, CO</v>
      </c>
    </row>
    <row r="269" spans="60:63" x14ac:dyDescent="0.35">
      <c r="BH269" t="s">
        <v>4972</v>
      </c>
      <c r="BI269" t="s">
        <v>3017</v>
      </c>
      <c r="BJ269" t="s">
        <v>2563</v>
      </c>
      <c r="BK269" t="str">
        <f t="shared" si="4"/>
        <v>Fremont County, CO</v>
      </c>
    </row>
    <row r="270" spans="60:63" x14ac:dyDescent="0.35">
      <c r="BH270" t="s">
        <v>4973</v>
      </c>
      <c r="BI270" t="s">
        <v>3083</v>
      </c>
      <c r="BJ270" t="s">
        <v>2563</v>
      </c>
      <c r="BK270" t="str">
        <f t="shared" si="4"/>
        <v>Garfield County, CO</v>
      </c>
    </row>
    <row r="271" spans="60:63" x14ac:dyDescent="0.35">
      <c r="BH271" t="s">
        <v>4974</v>
      </c>
      <c r="BI271" t="s">
        <v>3536</v>
      </c>
      <c r="BJ271" t="s">
        <v>2563</v>
      </c>
      <c r="BK271" t="str">
        <f t="shared" si="4"/>
        <v>Gilpin County, CO</v>
      </c>
    </row>
    <row r="272" spans="60:63" x14ac:dyDescent="0.35">
      <c r="BH272" t="s">
        <v>4975</v>
      </c>
      <c r="BI272" t="s">
        <v>3117</v>
      </c>
      <c r="BJ272" t="s">
        <v>2563</v>
      </c>
      <c r="BK272" t="str">
        <f t="shared" si="4"/>
        <v>Grand County, CO</v>
      </c>
    </row>
    <row r="273" spans="60:63" x14ac:dyDescent="0.35">
      <c r="BH273" t="s">
        <v>4976</v>
      </c>
      <c r="BI273" t="s">
        <v>3583</v>
      </c>
      <c r="BJ273" t="s">
        <v>2563</v>
      </c>
      <c r="BK273" t="str">
        <f t="shared" si="4"/>
        <v>Gunnison County, CO</v>
      </c>
    </row>
    <row r="274" spans="60:63" x14ac:dyDescent="0.35">
      <c r="BH274" t="s">
        <v>4977</v>
      </c>
      <c r="BI274" t="s">
        <v>3610</v>
      </c>
      <c r="BJ274" t="s">
        <v>2563</v>
      </c>
      <c r="BK274" t="str">
        <f t="shared" si="4"/>
        <v>Hinsdale County, CO</v>
      </c>
    </row>
    <row r="275" spans="60:63" x14ac:dyDescent="0.35">
      <c r="BH275" t="s">
        <v>4978</v>
      </c>
      <c r="BI275" t="s">
        <v>3634</v>
      </c>
      <c r="BJ275" t="s">
        <v>2563</v>
      </c>
      <c r="BK275" t="str">
        <f t="shared" si="4"/>
        <v>Huerfano County, CO</v>
      </c>
    </row>
    <row r="276" spans="60:63" x14ac:dyDescent="0.35">
      <c r="BH276" t="s">
        <v>4979</v>
      </c>
      <c r="BI276" t="s">
        <v>3274</v>
      </c>
      <c r="BJ276" t="s">
        <v>2563</v>
      </c>
      <c r="BK276" t="str">
        <f t="shared" si="4"/>
        <v>Jackson County, CO</v>
      </c>
    </row>
    <row r="277" spans="60:63" x14ac:dyDescent="0.35">
      <c r="BH277" t="s">
        <v>4980</v>
      </c>
      <c r="BI277" t="s">
        <v>3313</v>
      </c>
      <c r="BJ277" t="s">
        <v>2563</v>
      </c>
      <c r="BK277" t="str">
        <f t="shared" si="4"/>
        <v>Jefferson County, CO</v>
      </c>
    </row>
    <row r="278" spans="60:63" x14ac:dyDescent="0.35">
      <c r="BH278" t="s">
        <v>4981</v>
      </c>
      <c r="BI278" t="s">
        <v>3702</v>
      </c>
      <c r="BJ278" t="s">
        <v>2563</v>
      </c>
      <c r="BK278" t="str">
        <f t="shared" si="4"/>
        <v>Kiowa County, CO</v>
      </c>
    </row>
    <row r="279" spans="60:63" x14ac:dyDescent="0.35">
      <c r="BH279" t="s">
        <v>4982</v>
      </c>
      <c r="BI279" t="s">
        <v>3728</v>
      </c>
      <c r="BJ279" t="s">
        <v>2563</v>
      </c>
      <c r="BK279" t="str">
        <f t="shared" si="4"/>
        <v>Kit Carson County, CO</v>
      </c>
    </row>
    <row r="280" spans="60:63" x14ac:dyDescent="0.35">
      <c r="BH280" t="s">
        <v>4983</v>
      </c>
      <c r="BI280" t="s">
        <v>3324</v>
      </c>
      <c r="BJ280" t="s">
        <v>2563</v>
      </c>
      <c r="BK280" t="str">
        <f t="shared" si="4"/>
        <v>Lake County, CO</v>
      </c>
    </row>
    <row r="281" spans="60:63" x14ac:dyDescent="0.35">
      <c r="BH281" t="s">
        <v>4984</v>
      </c>
      <c r="BI281" t="s">
        <v>3770</v>
      </c>
      <c r="BJ281" t="s">
        <v>2563</v>
      </c>
      <c r="BK281" t="str">
        <f t="shared" si="4"/>
        <v>La Plata County, CO</v>
      </c>
    </row>
    <row r="282" spans="60:63" x14ac:dyDescent="0.35">
      <c r="BH282" t="s">
        <v>4985</v>
      </c>
      <c r="BI282" t="s">
        <v>3795</v>
      </c>
      <c r="BJ282" t="s">
        <v>2563</v>
      </c>
      <c r="BK282" t="str">
        <f t="shared" si="4"/>
        <v>Larimer County, CO</v>
      </c>
    </row>
    <row r="283" spans="60:63" x14ac:dyDescent="0.35">
      <c r="BH283" t="s">
        <v>4986</v>
      </c>
      <c r="BI283" t="s">
        <v>3815</v>
      </c>
      <c r="BJ283" t="s">
        <v>2563</v>
      </c>
      <c r="BK283" t="str">
        <f t="shared" si="4"/>
        <v>Las Animas County, CO</v>
      </c>
    </row>
    <row r="284" spans="60:63" x14ac:dyDescent="0.35">
      <c r="BH284" t="s">
        <v>4987</v>
      </c>
      <c r="BI284" t="s">
        <v>3029</v>
      </c>
      <c r="BJ284" t="s">
        <v>2563</v>
      </c>
      <c r="BK284" t="str">
        <f t="shared" si="4"/>
        <v>Lincoln County, CO</v>
      </c>
    </row>
    <row r="285" spans="60:63" x14ac:dyDescent="0.35">
      <c r="BH285" t="s">
        <v>4988</v>
      </c>
      <c r="BI285" t="s">
        <v>3506</v>
      </c>
      <c r="BJ285" t="s">
        <v>2563</v>
      </c>
      <c r="BK285" t="str">
        <f t="shared" si="4"/>
        <v>Logan County, CO</v>
      </c>
    </row>
    <row r="286" spans="60:63" x14ac:dyDescent="0.35">
      <c r="BH286" t="s">
        <v>4989</v>
      </c>
      <c r="BI286" t="s">
        <v>3879</v>
      </c>
      <c r="BJ286" t="s">
        <v>2563</v>
      </c>
      <c r="BK286" t="str">
        <f t="shared" si="4"/>
        <v>Mesa County, CO</v>
      </c>
    </row>
    <row r="287" spans="60:63" x14ac:dyDescent="0.35">
      <c r="BH287" t="s">
        <v>4990</v>
      </c>
      <c r="BI287" t="s">
        <v>3142</v>
      </c>
      <c r="BJ287" t="s">
        <v>2563</v>
      </c>
      <c r="BK287" t="str">
        <f t="shared" si="4"/>
        <v>Mineral County, CO</v>
      </c>
    </row>
    <row r="288" spans="60:63" x14ac:dyDescent="0.35">
      <c r="BH288" t="s">
        <v>4991</v>
      </c>
      <c r="BI288" t="s">
        <v>3919</v>
      </c>
      <c r="BJ288" t="s">
        <v>2563</v>
      </c>
      <c r="BK288" t="str">
        <f t="shared" si="4"/>
        <v>Moffat County, CO</v>
      </c>
    </row>
    <row r="289" spans="60:63" x14ac:dyDescent="0.35">
      <c r="BH289" t="s">
        <v>4992</v>
      </c>
      <c r="BI289" t="s">
        <v>3941</v>
      </c>
      <c r="BJ289" t="s">
        <v>2563</v>
      </c>
      <c r="BK289" t="str">
        <f t="shared" si="4"/>
        <v>Montezuma County, CO</v>
      </c>
    </row>
    <row r="290" spans="60:63" x14ac:dyDescent="0.35">
      <c r="BH290" t="s">
        <v>4993</v>
      </c>
      <c r="BI290" t="s">
        <v>3963</v>
      </c>
      <c r="BJ290" t="s">
        <v>2563</v>
      </c>
      <c r="BK290" t="str">
        <f t="shared" si="4"/>
        <v>Montrose County, CO</v>
      </c>
    </row>
    <row r="291" spans="60:63" x14ac:dyDescent="0.35">
      <c r="BH291" t="s">
        <v>4994</v>
      </c>
      <c r="BI291" t="s">
        <v>3279</v>
      </c>
      <c r="BJ291" t="s">
        <v>2563</v>
      </c>
      <c r="BK291" t="str">
        <f t="shared" si="4"/>
        <v>Morgan County, CO</v>
      </c>
    </row>
    <row r="292" spans="60:63" x14ac:dyDescent="0.35">
      <c r="BH292" t="s">
        <v>4995</v>
      </c>
      <c r="BI292" t="s">
        <v>3418</v>
      </c>
      <c r="BJ292" t="s">
        <v>2563</v>
      </c>
      <c r="BK292" t="str">
        <f t="shared" si="4"/>
        <v>Otero County, CO</v>
      </c>
    </row>
    <row r="293" spans="60:63" x14ac:dyDescent="0.35">
      <c r="BH293" t="s">
        <v>4996</v>
      </c>
      <c r="BI293" t="s">
        <v>4018</v>
      </c>
      <c r="BJ293" t="s">
        <v>2563</v>
      </c>
      <c r="BK293" t="str">
        <f t="shared" si="4"/>
        <v>Ouray County, CO</v>
      </c>
    </row>
    <row r="294" spans="60:63" x14ac:dyDescent="0.35">
      <c r="BH294" t="s">
        <v>4997</v>
      </c>
      <c r="BI294" t="s">
        <v>3283</v>
      </c>
      <c r="BJ294" t="s">
        <v>2563</v>
      </c>
      <c r="BK294" t="str">
        <f t="shared" si="4"/>
        <v>Park County, CO</v>
      </c>
    </row>
    <row r="295" spans="60:63" x14ac:dyDescent="0.35">
      <c r="BH295" t="s">
        <v>4998</v>
      </c>
      <c r="BI295" t="s">
        <v>3801</v>
      </c>
      <c r="BJ295" t="s">
        <v>2563</v>
      </c>
      <c r="BK295" t="str">
        <f t="shared" si="4"/>
        <v>Phillips County, CO</v>
      </c>
    </row>
    <row r="296" spans="60:63" x14ac:dyDescent="0.35">
      <c r="BH296" t="s">
        <v>4999</v>
      </c>
      <c r="BI296" t="s">
        <v>4075</v>
      </c>
      <c r="BJ296" t="s">
        <v>2563</v>
      </c>
      <c r="BK296" t="str">
        <f t="shared" si="4"/>
        <v>Pitkin County, CO</v>
      </c>
    </row>
    <row r="297" spans="60:63" x14ac:dyDescent="0.35">
      <c r="BH297" t="s">
        <v>5000</v>
      </c>
      <c r="BI297" t="s">
        <v>4099</v>
      </c>
      <c r="BJ297" t="s">
        <v>2563</v>
      </c>
      <c r="BK297" t="str">
        <f t="shared" si="4"/>
        <v>Prowers County, CO</v>
      </c>
    </row>
    <row r="298" spans="60:63" x14ac:dyDescent="0.35">
      <c r="BH298" t="s">
        <v>5001</v>
      </c>
      <c r="BI298" t="s">
        <v>4117</v>
      </c>
      <c r="BJ298" t="s">
        <v>2563</v>
      </c>
      <c r="BK298" t="str">
        <f t="shared" si="4"/>
        <v>Pueblo County, CO</v>
      </c>
    </row>
    <row r="299" spans="60:63" x14ac:dyDescent="0.35">
      <c r="BH299" t="s">
        <v>5002</v>
      </c>
      <c r="BI299" t="s">
        <v>4137</v>
      </c>
      <c r="BJ299" t="s">
        <v>2563</v>
      </c>
      <c r="BK299" t="str">
        <f t="shared" si="4"/>
        <v>Rio Blanco County, CO</v>
      </c>
    </row>
    <row r="300" spans="60:63" x14ac:dyDescent="0.35">
      <c r="BH300" t="s">
        <v>5003</v>
      </c>
      <c r="BI300" t="s">
        <v>4155</v>
      </c>
      <c r="BJ300" t="s">
        <v>2563</v>
      </c>
      <c r="BK300" t="str">
        <f t="shared" si="4"/>
        <v>Rio Grande County, CO</v>
      </c>
    </row>
    <row r="301" spans="60:63" x14ac:dyDescent="0.35">
      <c r="BH301" t="s">
        <v>5004</v>
      </c>
      <c r="BI301" t="s">
        <v>4176</v>
      </c>
      <c r="BJ301" t="s">
        <v>2563</v>
      </c>
      <c r="BK301" t="str">
        <f t="shared" si="4"/>
        <v>Routt County, CO</v>
      </c>
    </row>
    <row r="302" spans="60:63" x14ac:dyDescent="0.35">
      <c r="BH302" t="s">
        <v>5005</v>
      </c>
      <c r="BI302" t="s">
        <v>4198</v>
      </c>
      <c r="BJ302" t="s">
        <v>2563</v>
      </c>
      <c r="BK302" t="str">
        <f t="shared" si="4"/>
        <v>Saguache County, CO</v>
      </c>
    </row>
    <row r="303" spans="60:63" x14ac:dyDescent="0.35">
      <c r="BH303" t="s">
        <v>5006</v>
      </c>
      <c r="BI303" t="s">
        <v>3396</v>
      </c>
      <c r="BJ303" t="s">
        <v>2563</v>
      </c>
      <c r="BK303" t="str">
        <f t="shared" si="4"/>
        <v>San Juan County, CO</v>
      </c>
    </row>
    <row r="304" spans="60:63" x14ac:dyDescent="0.35">
      <c r="BH304" t="s">
        <v>5007</v>
      </c>
      <c r="BI304" t="s">
        <v>3567</v>
      </c>
      <c r="BJ304" t="s">
        <v>2563</v>
      </c>
      <c r="BK304" t="str">
        <f t="shared" si="4"/>
        <v>San Miguel County, CO</v>
      </c>
    </row>
    <row r="305" spans="60:63" x14ac:dyDescent="0.35">
      <c r="BH305" t="s">
        <v>5008</v>
      </c>
      <c r="BI305" t="s">
        <v>4239</v>
      </c>
      <c r="BJ305" t="s">
        <v>2563</v>
      </c>
      <c r="BK305" t="str">
        <f t="shared" si="4"/>
        <v>Sedgwick County, CO</v>
      </c>
    </row>
    <row r="306" spans="60:63" x14ac:dyDescent="0.35">
      <c r="BH306" t="s">
        <v>5009</v>
      </c>
      <c r="BI306" t="s">
        <v>3478</v>
      </c>
      <c r="BJ306" t="s">
        <v>2563</v>
      </c>
      <c r="BK306" t="str">
        <f t="shared" si="4"/>
        <v>Summit County, CO</v>
      </c>
    </row>
    <row r="307" spans="60:63" x14ac:dyDescent="0.35">
      <c r="BH307" t="s">
        <v>5010</v>
      </c>
      <c r="BI307" t="s">
        <v>4269</v>
      </c>
      <c r="BJ307" t="s">
        <v>2563</v>
      </c>
      <c r="BK307" t="str">
        <f t="shared" si="4"/>
        <v>Teller County, CO</v>
      </c>
    </row>
    <row r="308" spans="60:63" x14ac:dyDescent="0.35">
      <c r="BH308" t="s">
        <v>5011</v>
      </c>
      <c r="BI308" t="s">
        <v>2936</v>
      </c>
      <c r="BJ308" t="s">
        <v>2563</v>
      </c>
      <c r="BK308" t="str">
        <f t="shared" si="4"/>
        <v>Washington County, CO</v>
      </c>
    </row>
    <row r="309" spans="60:63" x14ac:dyDescent="0.35">
      <c r="BH309" t="s">
        <v>5012</v>
      </c>
      <c r="BI309" t="s">
        <v>4301</v>
      </c>
      <c r="BJ309" t="s">
        <v>2563</v>
      </c>
      <c r="BK309" t="str">
        <f t="shared" si="4"/>
        <v>Weld County, CO</v>
      </c>
    </row>
    <row r="310" spans="60:63" x14ac:dyDescent="0.35">
      <c r="BH310" t="s">
        <v>5013</v>
      </c>
      <c r="BI310" t="s">
        <v>3252</v>
      </c>
      <c r="BJ310" t="s">
        <v>2563</v>
      </c>
      <c r="BK310" t="str">
        <f t="shared" si="4"/>
        <v>Yuma County, CO</v>
      </c>
    </row>
    <row r="311" spans="60:63" x14ac:dyDescent="0.35">
      <c r="BH311" t="s">
        <v>5014</v>
      </c>
      <c r="BI311" t="s">
        <v>2735</v>
      </c>
      <c r="BJ311" t="s">
        <v>2572</v>
      </c>
      <c r="BK311" t="str">
        <f t="shared" si="4"/>
        <v>Capitol, CT</v>
      </c>
    </row>
    <row r="312" spans="60:63" x14ac:dyDescent="0.35">
      <c r="BH312" t="s">
        <v>5015</v>
      </c>
      <c r="BI312" t="s">
        <v>2776</v>
      </c>
      <c r="BJ312" t="s">
        <v>2572</v>
      </c>
      <c r="BK312" t="str">
        <f t="shared" si="4"/>
        <v>Greater Bridgeport, CT</v>
      </c>
    </row>
    <row r="313" spans="60:63" x14ac:dyDescent="0.35">
      <c r="BH313" t="s">
        <v>5016</v>
      </c>
      <c r="BI313" t="s">
        <v>2819</v>
      </c>
      <c r="BJ313" t="s">
        <v>2572</v>
      </c>
      <c r="BK313" t="str">
        <f t="shared" si="4"/>
        <v>Lower Connecticut River Valley, CT</v>
      </c>
    </row>
    <row r="314" spans="60:63" x14ac:dyDescent="0.35">
      <c r="BH314" t="s">
        <v>5017</v>
      </c>
      <c r="BI314" t="s">
        <v>2866</v>
      </c>
      <c r="BJ314" t="s">
        <v>2572</v>
      </c>
      <c r="BK314" t="str">
        <f t="shared" si="4"/>
        <v>Naugatuck Valley, CT</v>
      </c>
    </row>
    <row r="315" spans="60:63" x14ac:dyDescent="0.35">
      <c r="BH315" t="s">
        <v>5018</v>
      </c>
      <c r="BI315" t="s">
        <v>2911</v>
      </c>
      <c r="BJ315" t="s">
        <v>2572</v>
      </c>
      <c r="BK315" t="str">
        <f t="shared" si="4"/>
        <v>Northeastern Connecticut, CT</v>
      </c>
    </row>
    <row r="316" spans="60:63" x14ac:dyDescent="0.35">
      <c r="BH316" t="s">
        <v>5019</v>
      </c>
      <c r="BI316" t="s">
        <v>2954</v>
      </c>
      <c r="BJ316" t="s">
        <v>2572</v>
      </c>
      <c r="BK316" t="str">
        <f t="shared" si="4"/>
        <v>Northwest Hills, CT</v>
      </c>
    </row>
    <row r="317" spans="60:63" x14ac:dyDescent="0.35">
      <c r="BH317" t="s">
        <v>5020</v>
      </c>
      <c r="BI317" t="s">
        <v>2989</v>
      </c>
      <c r="BJ317" t="s">
        <v>2572</v>
      </c>
      <c r="BK317" t="str">
        <f t="shared" si="4"/>
        <v>South Central Connecticut, CT</v>
      </c>
    </row>
    <row r="318" spans="60:63" x14ac:dyDescent="0.35">
      <c r="BH318" t="s">
        <v>5021</v>
      </c>
      <c r="BI318" t="s">
        <v>3024</v>
      </c>
      <c r="BJ318" t="s">
        <v>2572</v>
      </c>
      <c r="BK318" t="str">
        <f t="shared" si="4"/>
        <v>Southeastern Connecticut, CT</v>
      </c>
    </row>
    <row r="319" spans="60:63" x14ac:dyDescent="0.35">
      <c r="BH319" t="s">
        <v>5022</v>
      </c>
      <c r="BI319" t="s">
        <v>3059</v>
      </c>
      <c r="BJ319" t="s">
        <v>2572</v>
      </c>
      <c r="BK319" t="str">
        <f t="shared" si="4"/>
        <v>Western Connecticut, CT</v>
      </c>
    </row>
    <row r="320" spans="60:63" x14ac:dyDescent="0.35">
      <c r="BH320" t="s">
        <v>5023</v>
      </c>
      <c r="BI320" t="s">
        <v>2736</v>
      </c>
      <c r="BJ320" t="s">
        <v>2590</v>
      </c>
      <c r="BK320" t="str">
        <f t="shared" si="4"/>
        <v>Kent County, DE</v>
      </c>
    </row>
    <row r="321" spans="60:63" x14ac:dyDescent="0.35">
      <c r="BH321" t="s">
        <v>5024</v>
      </c>
      <c r="BI321" t="s">
        <v>2777</v>
      </c>
      <c r="BJ321" t="s">
        <v>2590</v>
      </c>
      <c r="BK321" t="str">
        <f t="shared" si="4"/>
        <v>New Castle County, DE</v>
      </c>
    </row>
    <row r="322" spans="60:63" x14ac:dyDescent="0.35">
      <c r="BH322" t="s">
        <v>5025</v>
      </c>
      <c r="BI322" t="s">
        <v>2820</v>
      </c>
      <c r="BJ322" t="s">
        <v>2590</v>
      </c>
      <c r="BK322" t="str">
        <f t="shared" si="4"/>
        <v>Sussex County, DE</v>
      </c>
    </row>
    <row r="323" spans="60:63" x14ac:dyDescent="0.35">
      <c r="BH323" t="s">
        <v>5026</v>
      </c>
      <c r="BI323" t="s">
        <v>2579</v>
      </c>
      <c r="BJ323" t="s">
        <v>2580</v>
      </c>
      <c r="BK323" t="str">
        <f t="shared" ref="BK323:BK386" si="5">_xlfn.TEXTJOIN(", ", TRUE, BI323,BJ323)</f>
        <v>District of Columbia, DC</v>
      </c>
    </row>
    <row r="324" spans="60:63" x14ac:dyDescent="0.35">
      <c r="BH324" t="s">
        <v>5027</v>
      </c>
      <c r="BI324" t="s">
        <v>2737</v>
      </c>
      <c r="BJ324" t="s">
        <v>2599</v>
      </c>
      <c r="BK324" t="str">
        <f t="shared" si="5"/>
        <v>Alachua County, FL</v>
      </c>
    </row>
    <row r="325" spans="60:63" x14ac:dyDescent="0.35">
      <c r="BH325" t="s">
        <v>5028</v>
      </c>
      <c r="BI325" t="s">
        <v>2756</v>
      </c>
      <c r="BJ325" t="s">
        <v>2599</v>
      </c>
      <c r="BK325" t="str">
        <f t="shared" si="5"/>
        <v>Baker County, FL</v>
      </c>
    </row>
    <row r="326" spans="60:63" x14ac:dyDescent="0.35">
      <c r="BH326" t="s">
        <v>5029</v>
      </c>
      <c r="BI326" t="s">
        <v>2821</v>
      </c>
      <c r="BJ326" t="s">
        <v>2599</v>
      </c>
      <c r="BK326" t="str">
        <f t="shared" si="5"/>
        <v>Bay County, FL</v>
      </c>
    </row>
    <row r="327" spans="60:63" x14ac:dyDescent="0.35">
      <c r="BH327" t="s">
        <v>5030</v>
      </c>
      <c r="BI327" t="s">
        <v>2867</v>
      </c>
      <c r="BJ327" t="s">
        <v>2599</v>
      </c>
      <c r="BK327" t="str">
        <f t="shared" si="5"/>
        <v>Bradford County, FL</v>
      </c>
    </row>
    <row r="328" spans="60:63" x14ac:dyDescent="0.35">
      <c r="BH328" t="s">
        <v>5031</v>
      </c>
      <c r="BI328" t="s">
        <v>2912</v>
      </c>
      <c r="BJ328" t="s">
        <v>2599</v>
      </c>
      <c r="BK328" t="str">
        <f t="shared" si="5"/>
        <v>Brevard County, FL</v>
      </c>
    </row>
    <row r="329" spans="60:63" x14ac:dyDescent="0.35">
      <c r="BH329" t="s">
        <v>5032</v>
      </c>
      <c r="BI329" t="s">
        <v>2955</v>
      </c>
      <c r="BJ329" t="s">
        <v>2599</v>
      </c>
      <c r="BK329" t="str">
        <f t="shared" si="5"/>
        <v>Broward County, FL</v>
      </c>
    </row>
    <row r="330" spans="60:63" x14ac:dyDescent="0.35">
      <c r="BH330" t="s">
        <v>5033</v>
      </c>
      <c r="BI330" t="s">
        <v>2986</v>
      </c>
      <c r="BJ330" t="s">
        <v>2599</v>
      </c>
      <c r="BK330" t="str">
        <f t="shared" si="5"/>
        <v>Calhoun County, FL</v>
      </c>
    </row>
    <row r="331" spans="60:63" x14ac:dyDescent="0.35">
      <c r="BH331" t="s">
        <v>5034</v>
      </c>
      <c r="BI331" t="s">
        <v>3025</v>
      </c>
      <c r="BJ331" t="s">
        <v>2599</v>
      </c>
      <c r="BK331" t="str">
        <f t="shared" si="5"/>
        <v>Charlotte County, FL</v>
      </c>
    </row>
    <row r="332" spans="60:63" x14ac:dyDescent="0.35">
      <c r="BH332" t="s">
        <v>5035</v>
      </c>
      <c r="BI332" t="s">
        <v>3060</v>
      </c>
      <c r="BJ332" t="s">
        <v>2599</v>
      </c>
      <c r="BK332" t="str">
        <f t="shared" si="5"/>
        <v>Citrus County, FL</v>
      </c>
    </row>
    <row r="333" spans="60:63" x14ac:dyDescent="0.35">
      <c r="BH333" t="s">
        <v>5036</v>
      </c>
      <c r="BI333" t="s">
        <v>3048</v>
      </c>
      <c r="BJ333" t="s">
        <v>2599</v>
      </c>
      <c r="BK333" t="str">
        <f t="shared" si="5"/>
        <v>Clay County, FL</v>
      </c>
    </row>
    <row r="334" spans="60:63" x14ac:dyDescent="0.35">
      <c r="BH334" t="s">
        <v>5037</v>
      </c>
      <c r="BI334" t="s">
        <v>3130</v>
      </c>
      <c r="BJ334" t="s">
        <v>2599</v>
      </c>
      <c r="BK334" t="str">
        <f t="shared" si="5"/>
        <v>Collier County, FL</v>
      </c>
    </row>
    <row r="335" spans="60:63" x14ac:dyDescent="0.35">
      <c r="BH335" t="s">
        <v>5038</v>
      </c>
      <c r="BI335" t="s">
        <v>2935</v>
      </c>
      <c r="BJ335" t="s">
        <v>2599</v>
      </c>
      <c r="BK335" t="str">
        <f t="shared" si="5"/>
        <v>Columbia County, FL</v>
      </c>
    </row>
    <row r="336" spans="60:63" x14ac:dyDescent="0.35">
      <c r="BH336" t="s">
        <v>5039</v>
      </c>
      <c r="BI336" t="s">
        <v>3190</v>
      </c>
      <c r="BJ336" t="s">
        <v>2599</v>
      </c>
      <c r="BK336" t="str">
        <f t="shared" si="5"/>
        <v>DeSoto County, FL</v>
      </c>
    </row>
    <row r="337" spans="60:63" x14ac:dyDescent="0.35">
      <c r="BH337" t="s">
        <v>5040</v>
      </c>
      <c r="BI337" t="s">
        <v>3224</v>
      </c>
      <c r="BJ337" t="s">
        <v>2599</v>
      </c>
      <c r="BK337" t="str">
        <f t="shared" si="5"/>
        <v>Dixie County, FL</v>
      </c>
    </row>
    <row r="338" spans="60:63" x14ac:dyDescent="0.35">
      <c r="BH338" t="s">
        <v>5041</v>
      </c>
      <c r="BI338" t="s">
        <v>3256</v>
      </c>
      <c r="BJ338" t="s">
        <v>2599</v>
      </c>
      <c r="BK338" t="str">
        <f t="shared" si="5"/>
        <v>Duval County, FL</v>
      </c>
    </row>
    <row r="339" spans="60:63" x14ac:dyDescent="0.35">
      <c r="BH339" t="s">
        <v>5042</v>
      </c>
      <c r="BI339" t="s">
        <v>3292</v>
      </c>
      <c r="BJ339" t="s">
        <v>2599</v>
      </c>
      <c r="BK339" t="str">
        <f t="shared" si="5"/>
        <v>Escambia County, FL</v>
      </c>
    </row>
    <row r="340" spans="60:63" x14ac:dyDescent="0.35">
      <c r="BH340" t="s">
        <v>5043</v>
      </c>
      <c r="BI340" t="s">
        <v>3326</v>
      </c>
      <c r="BJ340" t="s">
        <v>2599</v>
      </c>
      <c r="BK340" t="str">
        <f t="shared" si="5"/>
        <v>Flagler County, FL</v>
      </c>
    </row>
    <row r="341" spans="60:63" x14ac:dyDescent="0.35">
      <c r="BH341" t="s">
        <v>5044</v>
      </c>
      <c r="BI341" t="s">
        <v>2874</v>
      </c>
      <c r="BJ341" t="s">
        <v>2599</v>
      </c>
      <c r="BK341" t="str">
        <f t="shared" si="5"/>
        <v>Franklin County, FL</v>
      </c>
    </row>
    <row r="342" spans="60:63" x14ac:dyDescent="0.35">
      <c r="BH342" t="s">
        <v>5045</v>
      </c>
      <c r="BI342" t="s">
        <v>3383</v>
      </c>
      <c r="BJ342" t="s">
        <v>2599</v>
      </c>
      <c r="BK342" t="str">
        <f t="shared" si="5"/>
        <v>Gadsden County, FL</v>
      </c>
    </row>
    <row r="343" spans="60:63" x14ac:dyDescent="0.35">
      <c r="BH343" t="s">
        <v>5046</v>
      </c>
      <c r="BI343" t="s">
        <v>3407</v>
      </c>
      <c r="BJ343" t="s">
        <v>2599</v>
      </c>
      <c r="BK343" t="str">
        <f t="shared" si="5"/>
        <v>Gilchrist County, FL</v>
      </c>
    </row>
    <row r="344" spans="60:63" x14ac:dyDescent="0.35">
      <c r="BH344" t="s">
        <v>5047</v>
      </c>
      <c r="BI344" t="s">
        <v>3437</v>
      </c>
      <c r="BJ344" t="s">
        <v>2599</v>
      </c>
      <c r="BK344" t="str">
        <f t="shared" si="5"/>
        <v>Glades County, FL</v>
      </c>
    </row>
    <row r="345" spans="60:63" x14ac:dyDescent="0.35">
      <c r="BH345" t="s">
        <v>5048</v>
      </c>
      <c r="BI345" t="s">
        <v>3460</v>
      </c>
      <c r="BJ345" t="s">
        <v>2599</v>
      </c>
      <c r="BK345" t="str">
        <f t="shared" si="5"/>
        <v>Gulf County, FL</v>
      </c>
    </row>
    <row r="346" spans="60:63" x14ac:dyDescent="0.35">
      <c r="BH346" t="s">
        <v>5049</v>
      </c>
      <c r="BI346" t="s">
        <v>3445</v>
      </c>
      <c r="BJ346" t="s">
        <v>2599</v>
      </c>
      <c r="BK346" t="str">
        <f t="shared" si="5"/>
        <v>Hamilton County, FL</v>
      </c>
    </row>
    <row r="347" spans="60:63" x14ac:dyDescent="0.35">
      <c r="BH347" t="s">
        <v>5050</v>
      </c>
      <c r="BI347" t="s">
        <v>3513</v>
      </c>
      <c r="BJ347" t="s">
        <v>2599</v>
      </c>
      <c r="BK347" t="str">
        <f t="shared" si="5"/>
        <v>Hardee County, FL</v>
      </c>
    </row>
    <row r="348" spans="60:63" x14ac:dyDescent="0.35">
      <c r="BH348" t="s">
        <v>5051</v>
      </c>
      <c r="BI348" t="s">
        <v>3537</v>
      </c>
      <c r="BJ348" t="s">
        <v>2599</v>
      </c>
      <c r="BK348" t="str">
        <f t="shared" si="5"/>
        <v>Hendry County, FL</v>
      </c>
    </row>
    <row r="349" spans="60:63" x14ac:dyDescent="0.35">
      <c r="BH349" t="s">
        <v>5052</v>
      </c>
      <c r="BI349" t="s">
        <v>3558</v>
      </c>
      <c r="BJ349" t="s">
        <v>2599</v>
      </c>
      <c r="BK349" t="str">
        <f t="shared" si="5"/>
        <v>Hernando County, FL</v>
      </c>
    </row>
    <row r="350" spans="60:63" x14ac:dyDescent="0.35">
      <c r="BH350" t="s">
        <v>5053</v>
      </c>
      <c r="BI350" t="s">
        <v>3584</v>
      </c>
      <c r="BJ350" t="s">
        <v>2599</v>
      </c>
      <c r="BK350" t="str">
        <f t="shared" si="5"/>
        <v>Highlands County, FL</v>
      </c>
    </row>
    <row r="351" spans="60:63" x14ac:dyDescent="0.35">
      <c r="BH351" t="s">
        <v>5054</v>
      </c>
      <c r="BI351" t="s">
        <v>2968</v>
      </c>
      <c r="BJ351" t="s">
        <v>2599</v>
      </c>
      <c r="BK351" t="str">
        <f t="shared" si="5"/>
        <v>Hillsborough County, FL</v>
      </c>
    </row>
    <row r="352" spans="60:63" x14ac:dyDescent="0.35">
      <c r="BH352" t="s">
        <v>5055</v>
      </c>
      <c r="BI352" t="s">
        <v>3563</v>
      </c>
      <c r="BJ352" t="s">
        <v>2599</v>
      </c>
      <c r="BK352" t="str">
        <f t="shared" si="5"/>
        <v>Holmes County, FL</v>
      </c>
    </row>
    <row r="353" spans="60:63" x14ac:dyDescent="0.35">
      <c r="BH353" t="s">
        <v>5056</v>
      </c>
      <c r="BI353" t="s">
        <v>3657</v>
      </c>
      <c r="BJ353" t="s">
        <v>2599</v>
      </c>
      <c r="BK353" t="str">
        <f t="shared" si="5"/>
        <v>Indian River County, FL</v>
      </c>
    </row>
    <row r="354" spans="60:63" x14ac:dyDescent="0.35">
      <c r="BH354" t="s">
        <v>5057</v>
      </c>
      <c r="BI354" t="s">
        <v>3274</v>
      </c>
      <c r="BJ354" t="s">
        <v>2599</v>
      </c>
      <c r="BK354" t="str">
        <f t="shared" si="5"/>
        <v>Jackson County, FL</v>
      </c>
    </row>
    <row r="355" spans="60:63" x14ac:dyDescent="0.35">
      <c r="BH355" t="s">
        <v>5058</v>
      </c>
      <c r="BI355" t="s">
        <v>3313</v>
      </c>
      <c r="BJ355" t="s">
        <v>2599</v>
      </c>
      <c r="BK355" t="str">
        <f t="shared" si="5"/>
        <v>Jefferson County, FL</v>
      </c>
    </row>
    <row r="356" spans="60:63" x14ac:dyDescent="0.35">
      <c r="BH356" t="s">
        <v>5059</v>
      </c>
      <c r="BI356" t="s">
        <v>3729</v>
      </c>
      <c r="BJ356" t="s">
        <v>2599</v>
      </c>
      <c r="BK356" t="str">
        <f t="shared" si="5"/>
        <v>Lafayette County, FL</v>
      </c>
    </row>
    <row r="357" spans="60:63" x14ac:dyDescent="0.35">
      <c r="BH357" t="s">
        <v>5060</v>
      </c>
      <c r="BI357" t="s">
        <v>3324</v>
      </c>
      <c r="BJ357" t="s">
        <v>2599</v>
      </c>
      <c r="BK357" t="str">
        <f t="shared" si="5"/>
        <v>Lake County, FL</v>
      </c>
    </row>
    <row r="358" spans="60:63" x14ac:dyDescent="0.35">
      <c r="BH358" t="s">
        <v>5061</v>
      </c>
      <c r="BI358" t="s">
        <v>3693</v>
      </c>
      <c r="BJ358" t="s">
        <v>2599</v>
      </c>
      <c r="BK358" t="str">
        <f t="shared" si="5"/>
        <v>Lee County, FL</v>
      </c>
    </row>
    <row r="359" spans="60:63" x14ac:dyDescent="0.35">
      <c r="BH359" t="s">
        <v>5062</v>
      </c>
      <c r="BI359" t="s">
        <v>3796</v>
      </c>
      <c r="BJ359" t="s">
        <v>2599</v>
      </c>
      <c r="BK359" t="str">
        <f t="shared" si="5"/>
        <v>Leon County, FL</v>
      </c>
    </row>
    <row r="360" spans="60:63" x14ac:dyDescent="0.35">
      <c r="BH360" t="s">
        <v>5063</v>
      </c>
      <c r="BI360" t="s">
        <v>3816</v>
      </c>
      <c r="BJ360" t="s">
        <v>2599</v>
      </c>
      <c r="BK360" t="str">
        <f t="shared" si="5"/>
        <v>Levy County, FL</v>
      </c>
    </row>
    <row r="361" spans="60:63" x14ac:dyDescent="0.35">
      <c r="BH361" t="s">
        <v>5064</v>
      </c>
      <c r="BI361" t="s">
        <v>3565</v>
      </c>
      <c r="BJ361" t="s">
        <v>2599</v>
      </c>
      <c r="BK361" t="str">
        <f t="shared" si="5"/>
        <v>Liberty County, FL</v>
      </c>
    </row>
    <row r="362" spans="60:63" x14ac:dyDescent="0.35">
      <c r="BH362" t="s">
        <v>5065</v>
      </c>
      <c r="BI362" t="s">
        <v>3595</v>
      </c>
      <c r="BJ362" t="s">
        <v>2599</v>
      </c>
      <c r="BK362" t="str">
        <f t="shared" si="5"/>
        <v>Madison County, FL</v>
      </c>
    </row>
    <row r="363" spans="60:63" x14ac:dyDescent="0.35">
      <c r="BH363" t="s">
        <v>5066</v>
      </c>
      <c r="BI363" t="s">
        <v>3880</v>
      </c>
      <c r="BJ363" t="s">
        <v>2599</v>
      </c>
      <c r="BK363" t="str">
        <f t="shared" si="5"/>
        <v>Manatee County, FL</v>
      </c>
    </row>
    <row r="364" spans="60:63" x14ac:dyDescent="0.35">
      <c r="BH364" t="s">
        <v>5067</v>
      </c>
      <c r="BI364" t="s">
        <v>3523</v>
      </c>
      <c r="BJ364" t="s">
        <v>2599</v>
      </c>
      <c r="BK364" t="str">
        <f t="shared" si="5"/>
        <v>Marion County, FL</v>
      </c>
    </row>
    <row r="365" spans="60:63" x14ac:dyDescent="0.35">
      <c r="BH365" t="s">
        <v>5068</v>
      </c>
      <c r="BI365" t="s">
        <v>3920</v>
      </c>
      <c r="BJ365" t="s">
        <v>2599</v>
      </c>
      <c r="BK365" t="str">
        <f t="shared" si="5"/>
        <v>Martin County, FL</v>
      </c>
    </row>
    <row r="366" spans="60:63" x14ac:dyDescent="0.35">
      <c r="BH366" t="s">
        <v>5069</v>
      </c>
      <c r="BI366" t="s">
        <v>3942</v>
      </c>
      <c r="BJ366" t="s">
        <v>2599</v>
      </c>
      <c r="BK366" t="str">
        <f t="shared" si="5"/>
        <v>Miami-Dade County, FL</v>
      </c>
    </row>
    <row r="367" spans="60:63" x14ac:dyDescent="0.35">
      <c r="BH367" t="s">
        <v>5070</v>
      </c>
      <c r="BI367" t="s">
        <v>3619</v>
      </c>
      <c r="BJ367" t="s">
        <v>2599</v>
      </c>
      <c r="BK367" t="str">
        <f t="shared" si="5"/>
        <v>Monroe County, FL</v>
      </c>
    </row>
    <row r="368" spans="60:63" x14ac:dyDescent="0.35">
      <c r="BH368" t="s">
        <v>5071</v>
      </c>
      <c r="BI368" t="s">
        <v>3664</v>
      </c>
      <c r="BJ368" t="s">
        <v>2599</v>
      </c>
      <c r="BK368" t="str">
        <f t="shared" si="5"/>
        <v>Nassau County, FL</v>
      </c>
    </row>
    <row r="369" spans="60:63" x14ac:dyDescent="0.35">
      <c r="BH369" t="s">
        <v>5072</v>
      </c>
      <c r="BI369" t="s">
        <v>3998</v>
      </c>
      <c r="BJ369" t="s">
        <v>2599</v>
      </c>
      <c r="BK369" t="str">
        <f t="shared" si="5"/>
        <v>Okaloosa County, FL</v>
      </c>
    </row>
    <row r="370" spans="60:63" x14ac:dyDescent="0.35">
      <c r="BH370" t="s">
        <v>5073</v>
      </c>
      <c r="BI370" t="s">
        <v>4019</v>
      </c>
      <c r="BJ370" t="s">
        <v>2599</v>
      </c>
      <c r="BK370" t="str">
        <f t="shared" si="5"/>
        <v>Okeechobee County, FL</v>
      </c>
    </row>
    <row r="371" spans="60:63" x14ac:dyDescent="0.35">
      <c r="BH371" t="s">
        <v>5074</v>
      </c>
      <c r="BI371" t="s">
        <v>3084</v>
      </c>
      <c r="BJ371" t="s">
        <v>2599</v>
      </c>
      <c r="BK371" t="str">
        <f t="shared" si="5"/>
        <v>Orange County, FL</v>
      </c>
    </row>
    <row r="372" spans="60:63" x14ac:dyDescent="0.35">
      <c r="BH372" t="s">
        <v>5075</v>
      </c>
      <c r="BI372" t="s">
        <v>4057</v>
      </c>
      <c r="BJ372" t="s">
        <v>2599</v>
      </c>
      <c r="BK372" t="str">
        <f t="shared" si="5"/>
        <v>Osceola County, FL</v>
      </c>
    </row>
    <row r="373" spans="60:63" x14ac:dyDescent="0.35">
      <c r="BH373" t="s">
        <v>5076</v>
      </c>
      <c r="BI373" t="s">
        <v>4076</v>
      </c>
      <c r="BJ373" t="s">
        <v>2599</v>
      </c>
      <c r="BK373" t="str">
        <f t="shared" si="5"/>
        <v>Palm Beach County, FL</v>
      </c>
    </row>
    <row r="374" spans="60:63" x14ac:dyDescent="0.35">
      <c r="BH374" t="s">
        <v>5077</v>
      </c>
      <c r="BI374" t="s">
        <v>4100</v>
      </c>
      <c r="BJ374" t="s">
        <v>2599</v>
      </c>
      <c r="BK374" t="str">
        <f t="shared" si="5"/>
        <v>Pasco County, FL</v>
      </c>
    </row>
    <row r="375" spans="60:63" x14ac:dyDescent="0.35">
      <c r="BH375" t="s">
        <v>5078</v>
      </c>
      <c r="BI375" t="s">
        <v>4118</v>
      </c>
      <c r="BJ375" t="s">
        <v>2599</v>
      </c>
      <c r="BK375" t="str">
        <f t="shared" si="5"/>
        <v>Pinellas County, FL</v>
      </c>
    </row>
    <row r="376" spans="60:63" x14ac:dyDescent="0.35">
      <c r="BH376" t="s">
        <v>5079</v>
      </c>
      <c r="BI376" t="s">
        <v>3599</v>
      </c>
      <c r="BJ376" t="s">
        <v>2599</v>
      </c>
      <c r="BK376" t="str">
        <f t="shared" si="5"/>
        <v>Polk County, FL</v>
      </c>
    </row>
    <row r="377" spans="60:63" x14ac:dyDescent="0.35">
      <c r="BH377" t="s">
        <v>5080</v>
      </c>
      <c r="BI377" t="s">
        <v>3892</v>
      </c>
      <c r="BJ377" t="s">
        <v>2599</v>
      </c>
      <c r="BK377" t="str">
        <f t="shared" si="5"/>
        <v>Putnam County, FL</v>
      </c>
    </row>
    <row r="378" spans="60:63" x14ac:dyDescent="0.35">
      <c r="BH378" t="s">
        <v>5081</v>
      </c>
      <c r="BI378" t="s">
        <v>4177</v>
      </c>
      <c r="BJ378" t="s">
        <v>2599</v>
      </c>
      <c r="BK378" t="str">
        <f t="shared" si="5"/>
        <v>St. Johns County, FL</v>
      </c>
    </row>
    <row r="379" spans="60:63" x14ac:dyDescent="0.35">
      <c r="BH379" t="s">
        <v>5082</v>
      </c>
      <c r="BI379" t="s">
        <v>4199</v>
      </c>
      <c r="BJ379" t="s">
        <v>2599</v>
      </c>
      <c r="BK379" t="str">
        <f t="shared" si="5"/>
        <v>St. Lucie County, FL</v>
      </c>
    </row>
    <row r="380" spans="60:63" x14ac:dyDescent="0.35">
      <c r="BH380" t="s">
        <v>5083</v>
      </c>
      <c r="BI380" t="s">
        <v>4213</v>
      </c>
      <c r="BJ380" t="s">
        <v>2599</v>
      </c>
      <c r="BK380" t="str">
        <f t="shared" si="5"/>
        <v>Santa Rosa County, FL</v>
      </c>
    </row>
    <row r="381" spans="60:63" x14ac:dyDescent="0.35">
      <c r="BH381" t="s">
        <v>5084</v>
      </c>
      <c r="BI381" t="s">
        <v>4226</v>
      </c>
      <c r="BJ381" t="s">
        <v>2599</v>
      </c>
      <c r="BK381" t="str">
        <f t="shared" si="5"/>
        <v>Sarasota County, FL</v>
      </c>
    </row>
    <row r="382" spans="60:63" x14ac:dyDescent="0.35">
      <c r="BH382" t="s">
        <v>5085</v>
      </c>
      <c r="BI382" t="s">
        <v>4240</v>
      </c>
      <c r="BJ382" t="s">
        <v>2599</v>
      </c>
      <c r="BK382" t="str">
        <f t="shared" si="5"/>
        <v>Seminole County, FL</v>
      </c>
    </row>
    <row r="383" spans="60:63" x14ac:dyDescent="0.35">
      <c r="BH383" t="s">
        <v>5086</v>
      </c>
      <c r="BI383" t="s">
        <v>3954</v>
      </c>
      <c r="BJ383" t="s">
        <v>2599</v>
      </c>
      <c r="BK383" t="str">
        <f t="shared" si="5"/>
        <v>Sumter County, FL</v>
      </c>
    </row>
    <row r="384" spans="60:63" x14ac:dyDescent="0.35">
      <c r="BH384" t="s">
        <v>5087</v>
      </c>
      <c r="BI384" t="s">
        <v>4270</v>
      </c>
      <c r="BJ384" t="s">
        <v>2599</v>
      </c>
      <c r="BK384" t="str">
        <f t="shared" si="5"/>
        <v>Suwannee County, FL</v>
      </c>
    </row>
    <row r="385" spans="60:63" x14ac:dyDescent="0.35">
      <c r="BH385" t="s">
        <v>5088</v>
      </c>
      <c r="BI385" t="s">
        <v>4012</v>
      </c>
      <c r="BJ385" t="s">
        <v>2599</v>
      </c>
      <c r="BK385" t="str">
        <f t="shared" si="5"/>
        <v>Taylor County, FL</v>
      </c>
    </row>
    <row r="386" spans="60:63" x14ac:dyDescent="0.35">
      <c r="BH386" t="s">
        <v>5089</v>
      </c>
      <c r="BI386" t="s">
        <v>3417</v>
      </c>
      <c r="BJ386" t="s">
        <v>2599</v>
      </c>
      <c r="BK386" t="str">
        <f t="shared" si="5"/>
        <v>Union County, FL</v>
      </c>
    </row>
    <row r="387" spans="60:63" x14ac:dyDescent="0.35">
      <c r="BH387" t="s">
        <v>5090</v>
      </c>
      <c r="BI387" t="s">
        <v>4318</v>
      </c>
      <c r="BJ387" t="s">
        <v>2599</v>
      </c>
      <c r="BK387" t="str">
        <f t="shared" ref="BK387:BK450" si="6">_xlfn.TEXTJOIN(", ", TRUE, BI387,BJ387)</f>
        <v>Volusia County, FL</v>
      </c>
    </row>
    <row r="388" spans="60:63" x14ac:dyDescent="0.35">
      <c r="BH388" t="s">
        <v>5091</v>
      </c>
      <c r="BI388" t="s">
        <v>4335</v>
      </c>
      <c r="BJ388" t="s">
        <v>2599</v>
      </c>
      <c r="BK388" t="str">
        <f t="shared" si="6"/>
        <v>Wakulla County, FL</v>
      </c>
    </row>
    <row r="389" spans="60:63" x14ac:dyDescent="0.35">
      <c r="BH389" t="s">
        <v>5092</v>
      </c>
      <c r="BI389" t="s">
        <v>4353</v>
      </c>
      <c r="BJ389" t="s">
        <v>2599</v>
      </c>
      <c r="BK389" t="str">
        <f t="shared" si="6"/>
        <v>Walton County, FL</v>
      </c>
    </row>
    <row r="390" spans="60:63" x14ac:dyDescent="0.35">
      <c r="BH390" t="s">
        <v>5093</v>
      </c>
      <c r="BI390" t="s">
        <v>2936</v>
      </c>
      <c r="BJ390" t="s">
        <v>2599</v>
      </c>
      <c r="BK390" t="str">
        <f t="shared" si="6"/>
        <v>Washington County, FL</v>
      </c>
    </row>
    <row r="391" spans="60:63" x14ac:dyDescent="0.35">
      <c r="BH391" t="s">
        <v>5094</v>
      </c>
      <c r="BI391" t="s">
        <v>2738</v>
      </c>
      <c r="BJ391" t="s">
        <v>2606</v>
      </c>
      <c r="BK391" t="str">
        <f t="shared" si="6"/>
        <v>Appling County, GA</v>
      </c>
    </row>
    <row r="392" spans="60:63" x14ac:dyDescent="0.35">
      <c r="BH392" t="s">
        <v>5095</v>
      </c>
      <c r="BI392" t="s">
        <v>2778</v>
      </c>
      <c r="BJ392" t="s">
        <v>2606</v>
      </c>
      <c r="BK392" t="str">
        <f t="shared" si="6"/>
        <v>Atkinson County, GA</v>
      </c>
    </row>
    <row r="393" spans="60:63" x14ac:dyDescent="0.35">
      <c r="BH393" t="s">
        <v>5096</v>
      </c>
      <c r="BI393" t="s">
        <v>2822</v>
      </c>
      <c r="BJ393" t="s">
        <v>2606</v>
      </c>
      <c r="BK393" t="str">
        <f t="shared" si="6"/>
        <v>Bacon County, GA</v>
      </c>
    </row>
    <row r="394" spans="60:63" x14ac:dyDescent="0.35">
      <c r="BH394" t="s">
        <v>5097</v>
      </c>
      <c r="BI394" t="s">
        <v>2756</v>
      </c>
      <c r="BJ394" t="s">
        <v>2606</v>
      </c>
      <c r="BK394" t="str">
        <f t="shared" si="6"/>
        <v>Baker County, GA</v>
      </c>
    </row>
    <row r="395" spans="60:63" x14ac:dyDescent="0.35">
      <c r="BH395" t="s">
        <v>5098</v>
      </c>
      <c r="BI395" t="s">
        <v>2770</v>
      </c>
      <c r="BJ395" t="s">
        <v>2606</v>
      </c>
      <c r="BK395" t="str">
        <f t="shared" si="6"/>
        <v>Baldwin County, GA</v>
      </c>
    </row>
    <row r="396" spans="60:63" x14ac:dyDescent="0.35">
      <c r="BH396" t="s">
        <v>5099</v>
      </c>
      <c r="BI396" t="s">
        <v>2956</v>
      </c>
      <c r="BJ396" t="s">
        <v>2606</v>
      </c>
      <c r="BK396" t="str">
        <f t="shared" si="6"/>
        <v>Banks County, GA</v>
      </c>
    </row>
    <row r="397" spans="60:63" x14ac:dyDescent="0.35">
      <c r="BH397" t="s">
        <v>5100</v>
      </c>
      <c r="BI397" t="s">
        <v>2990</v>
      </c>
      <c r="BJ397" t="s">
        <v>2606</v>
      </c>
      <c r="BK397" t="str">
        <f t="shared" si="6"/>
        <v>Barrow County, GA</v>
      </c>
    </row>
    <row r="398" spans="60:63" x14ac:dyDescent="0.35">
      <c r="BH398" t="s">
        <v>5101</v>
      </c>
      <c r="BI398" t="s">
        <v>3026</v>
      </c>
      <c r="BJ398" t="s">
        <v>2606</v>
      </c>
      <c r="BK398" t="str">
        <f t="shared" si="6"/>
        <v>Bartow County, GA</v>
      </c>
    </row>
    <row r="399" spans="60:63" x14ac:dyDescent="0.35">
      <c r="BH399" t="s">
        <v>5102</v>
      </c>
      <c r="BI399" t="s">
        <v>3061</v>
      </c>
      <c r="BJ399" t="s">
        <v>2606</v>
      </c>
      <c r="BK399" t="str">
        <f t="shared" si="6"/>
        <v>Ben Hill County, GA</v>
      </c>
    </row>
    <row r="400" spans="60:63" x14ac:dyDescent="0.35">
      <c r="BH400" t="s">
        <v>5103</v>
      </c>
      <c r="BI400" t="s">
        <v>3096</v>
      </c>
      <c r="BJ400" t="s">
        <v>2606</v>
      </c>
      <c r="BK400" t="str">
        <f t="shared" si="6"/>
        <v>Berrien County, GA</v>
      </c>
    </row>
    <row r="401" spans="60:63" x14ac:dyDescent="0.35">
      <c r="BH401" t="s">
        <v>5104</v>
      </c>
      <c r="BI401" t="s">
        <v>2861</v>
      </c>
      <c r="BJ401" t="s">
        <v>2606</v>
      </c>
      <c r="BK401" t="str">
        <f t="shared" si="6"/>
        <v>Bibb County, GA</v>
      </c>
    </row>
    <row r="402" spans="60:63" x14ac:dyDescent="0.35">
      <c r="BH402" t="s">
        <v>5105</v>
      </c>
      <c r="BI402" t="s">
        <v>3164</v>
      </c>
      <c r="BJ402" t="s">
        <v>2606</v>
      </c>
      <c r="BK402" t="str">
        <f t="shared" si="6"/>
        <v>Bleckley County, GA</v>
      </c>
    </row>
    <row r="403" spans="60:63" x14ac:dyDescent="0.35">
      <c r="BH403" t="s">
        <v>5106</v>
      </c>
      <c r="BI403" t="s">
        <v>3191</v>
      </c>
      <c r="BJ403" t="s">
        <v>2606</v>
      </c>
      <c r="BK403" t="str">
        <f t="shared" si="6"/>
        <v>Brantley County, GA</v>
      </c>
    </row>
    <row r="404" spans="60:63" x14ac:dyDescent="0.35">
      <c r="BH404" t="s">
        <v>5107</v>
      </c>
      <c r="BI404" t="s">
        <v>3225</v>
      </c>
      <c r="BJ404" t="s">
        <v>2606</v>
      </c>
      <c r="BK404" t="str">
        <f t="shared" si="6"/>
        <v>Brooks County, GA</v>
      </c>
    </row>
    <row r="405" spans="60:63" x14ac:dyDescent="0.35">
      <c r="BH405" t="s">
        <v>5108</v>
      </c>
      <c r="BI405" t="s">
        <v>3009</v>
      </c>
      <c r="BJ405" t="s">
        <v>2606</v>
      </c>
      <c r="BK405" t="str">
        <f t="shared" si="6"/>
        <v>Bryan County, GA</v>
      </c>
    </row>
    <row r="406" spans="60:63" x14ac:dyDescent="0.35">
      <c r="BH406" t="s">
        <v>5109</v>
      </c>
      <c r="BI406" t="s">
        <v>3293</v>
      </c>
      <c r="BJ406" t="s">
        <v>2606</v>
      </c>
      <c r="BK406" t="str">
        <f t="shared" si="6"/>
        <v>Bulloch County, GA</v>
      </c>
    </row>
    <row r="407" spans="60:63" x14ac:dyDescent="0.35">
      <c r="BH407" t="s">
        <v>5110</v>
      </c>
      <c r="BI407" t="s">
        <v>3007</v>
      </c>
      <c r="BJ407" t="s">
        <v>2606</v>
      </c>
      <c r="BK407" t="str">
        <f t="shared" si="6"/>
        <v>Burke County, GA</v>
      </c>
    </row>
    <row r="408" spans="60:63" x14ac:dyDescent="0.35">
      <c r="BH408" t="s">
        <v>5111</v>
      </c>
      <c r="BI408" t="s">
        <v>3355</v>
      </c>
      <c r="BJ408" t="s">
        <v>2606</v>
      </c>
      <c r="BK408" t="str">
        <f t="shared" si="6"/>
        <v>Butts County, GA</v>
      </c>
    </row>
    <row r="409" spans="60:63" x14ac:dyDescent="0.35">
      <c r="BH409" t="s">
        <v>5112</v>
      </c>
      <c r="BI409" t="s">
        <v>2986</v>
      </c>
      <c r="BJ409" t="s">
        <v>2606</v>
      </c>
      <c r="BK409" t="str">
        <f t="shared" si="6"/>
        <v>Calhoun County, GA</v>
      </c>
    </row>
    <row r="410" spans="60:63" x14ac:dyDescent="0.35">
      <c r="BH410" t="s">
        <v>5113</v>
      </c>
      <c r="BI410" t="s">
        <v>2885</v>
      </c>
      <c r="BJ410" t="s">
        <v>2606</v>
      </c>
      <c r="BK410" t="str">
        <f t="shared" si="6"/>
        <v>Camden County, GA</v>
      </c>
    </row>
    <row r="411" spans="60:63" x14ac:dyDescent="0.35">
      <c r="BH411" t="s">
        <v>5114</v>
      </c>
      <c r="BI411" t="s">
        <v>3438</v>
      </c>
      <c r="BJ411" t="s">
        <v>2606</v>
      </c>
      <c r="BK411" t="str">
        <f t="shared" si="6"/>
        <v>Candler County, GA</v>
      </c>
    </row>
    <row r="412" spans="60:63" x14ac:dyDescent="0.35">
      <c r="BH412" t="s">
        <v>5115</v>
      </c>
      <c r="BI412" t="s">
        <v>2792</v>
      </c>
      <c r="BJ412" t="s">
        <v>2606</v>
      </c>
      <c r="BK412" t="str">
        <f t="shared" si="6"/>
        <v>Carroll County, GA</v>
      </c>
    </row>
    <row r="413" spans="60:63" x14ac:dyDescent="0.35">
      <c r="BH413" t="s">
        <v>5116</v>
      </c>
      <c r="BI413" t="s">
        <v>3486</v>
      </c>
      <c r="BJ413" t="s">
        <v>2606</v>
      </c>
      <c r="BK413" t="str">
        <f t="shared" si="6"/>
        <v>Catoosa County, GA</v>
      </c>
    </row>
    <row r="414" spans="60:63" x14ac:dyDescent="0.35">
      <c r="BH414" t="s">
        <v>5117</v>
      </c>
      <c r="BI414" t="s">
        <v>3514</v>
      </c>
      <c r="BJ414" t="s">
        <v>2606</v>
      </c>
      <c r="BK414" t="str">
        <f t="shared" si="6"/>
        <v>Charlton County, GA</v>
      </c>
    </row>
    <row r="415" spans="60:63" x14ac:dyDescent="0.35">
      <c r="BH415" t="s">
        <v>5118</v>
      </c>
      <c r="BI415" t="s">
        <v>3389</v>
      </c>
      <c r="BJ415" t="s">
        <v>2606</v>
      </c>
      <c r="BK415" t="str">
        <f t="shared" si="6"/>
        <v>Chatham County, GA</v>
      </c>
    </row>
    <row r="416" spans="60:63" x14ac:dyDescent="0.35">
      <c r="BH416" t="s">
        <v>5119</v>
      </c>
      <c r="BI416" t="s">
        <v>3559</v>
      </c>
      <c r="BJ416" t="s">
        <v>2606</v>
      </c>
      <c r="BK416" t="str">
        <f t="shared" si="6"/>
        <v>Chattahoochee County, GA</v>
      </c>
    </row>
    <row r="417" spans="60:63" x14ac:dyDescent="0.35">
      <c r="BH417" t="s">
        <v>5120</v>
      </c>
      <c r="BI417" t="s">
        <v>3585</v>
      </c>
      <c r="BJ417" t="s">
        <v>2606</v>
      </c>
      <c r="BK417" t="str">
        <f t="shared" si="6"/>
        <v>Chattooga County, GA</v>
      </c>
    </row>
    <row r="418" spans="60:63" x14ac:dyDescent="0.35">
      <c r="BH418" t="s">
        <v>5121</v>
      </c>
      <c r="BI418" t="s">
        <v>3090</v>
      </c>
      <c r="BJ418" t="s">
        <v>2606</v>
      </c>
      <c r="BK418" t="str">
        <f t="shared" si="6"/>
        <v>Cherokee County, GA</v>
      </c>
    </row>
    <row r="419" spans="60:63" x14ac:dyDescent="0.35">
      <c r="BH419" t="s">
        <v>5122</v>
      </c>
      <c r="BI419" t="s">
        <v>3171</v>
      </c>
      <c r="BJ419" t="s">
        <v>2606</v>
      </c>
      <c r="BK419" t="str">
        <f t="shared" si="6"/>
        <v>Clarke County, GA</v>
      </c>
    </row>
    <row r="420" spans="60:63" x14ac:dyDescent="0.35">
      <c r="BH420" t="s">
        <v>5123</v>
      </c>
      <c r="BI420" t="s">
        <v>3048</v>
      </c>
      <c r="BJ420" t="s">
        <v>2606</v>
      </c>
      <c r="BK420" t="str">
        <f t="shared" si="6"/>
        <v>Clay County, GA</v>
      </c>
    </row>
    <row r="421" spans="60:63" x14ac:dyDescent="0.35">
      <c r="BH421" t="s">
        <v>5124</v>
      </c>
      <c r="BI421" t="s">
        <v>3463</v>
      </c>
      <c r="BJ421" t="s">
        <v>2606</v>
      </c>
      <c r="BK421" t="str">
        <f t="shared" si="6"/>
        <v>Clayton County, GA</v>
      </c>
    </row>
    <row r="422" spans="60:63" x14ac:dyDescent="0.35">
      <c r="BH422" t="s">
        <v>5125</v>
      </c>
      <c r="BI422" t="s">
        <v>3703</v>
      </c>
      <c r="BJ422" t="s">
        <v>2606</v>
      </c>
      <c r="BK422" t="str">
        <f t="shared" si="6"/>
        <v>Clinch County, GA</v>
      </c>
    </row>
    <row r="423" spans="60:63" x14ac:dyDescent="0.35">
      <c r="BH423" t="s">
        <v>5126</v>
      </c>
      <c r="BI423" t="s">
        <v>3730</v>
      </c>
      <c r="BJ423" t="s">
        <v>2606</v>
      </c>
      <c r="BK423" t="str">
        <f t="shared" si="6"/>
        <v>Cobb County, GA</v>
      </c>
    </row>
    <row r="424" spans="60:63" x14ac:dyDescent="0.35">
      <c r="BH424" t="s">
        <v>5127</v>
      </c>
      <c r="BI424" t="s">
        <v>3286</v>
      </c>
      <c r="BJ424" t="s">
        <v>2606</v>
      </c>
      <c r="BK424" t="str">
        <f t="shared" si="6"/>
        <v>Coffee County, GA</v>
      </c>
    </row>
    <row r="425" spans="60:63" x14ac:dyDescent="0.35">
      <c r="BH425" t="s">
        <v>5128</v>
      </c>
      <c r="BI425" t="s">
        <v>3771</v>
      </c>
      <c r="BJ425" t="s">
        <v>2606</v>
      </c>
      <c r="BK425" t="str">
        <f t="shared" si="6"/>
        <v>Colquitt County, GA</v>
      </c>
    </row>
    <row r="426" spans="60:63" x14ac:dyDescent="0.35">
      <c r="BH426" t="s">
        <v>5129</v>
      </c>
      <c r="BI426" t="s">
        <v>2935</v>
      </c>
      <c r="BJ426" t="s">
        <v>2606</v>
      </c>
      <c r="BK426" t="str">
        <f t="shared" si="6"/>
        <v>Columbia County, GA</v>
      </c>
    </row>
    <row r="427" spans="60:63" x14ac:dyDescent="0.35">
      <c r="BH427" t="s">
        <v>5130</v>
      </c>
      <c r="BI427" t="s">
        <v>3295</v>
      </c>
      <c r="BJ427" t="s">
        <v>2606</v>
      </c>
      <c r="BK427" t="str">
        <f t="shared" si="6"/>
        <v>Cook County, GA</v>
      </c>
    </row>
    <row r="428" spans="60:63" x14ac:dyDescent="0.35">
      <c r="BH428" t="s">
        <v>5131</v>
      </c>
      <c r="BI428" t="s">
        <v>3839</v>
      </c>
      <c r="BJ428" t="s">
        <v>2606</v>
      </c>
      <c r="BK428" t="str">
        <f t="shared" si="6"/>
        <v>Coweta County, GA</v>
      </c>
    </row>
    <row r="429" spans="60:63" x14ac:dyDescent="0.35">
      <c r="BH429" t="s">
        <v>5132</v>
      </c>
      <c r="BI429" t="s">
        <v>3182</v>
      </c>
      <c r="BJ429" t="s">
        <v>2606</v>
      </c>
      <c r="BK429" t="str">
        <f t="shared" si="6"/>
        <v>Crawford County, GA</v>
      </c>
    </row>
    <row r="430" spans="60:63" x14ac:dyDescent="0.35">
      <c r="BH430" t="s">
        <v>5133</v>
      </c>
      <c r="BI430" t="s">
        <v>3881</v>
      </c>
      <c r="BJ430" t="s">
        <v>2606</v>
      </c>
      <c r="BK430" t="str">
        <f t="shared" si="6"/>
        <v>Crisp County, GA</v>
      </c>
    </row>
    <row r="431" spans="60:63" x14ac:dyDescent="0.35">
      <c r="BH431" t="s">
        <v>5134</v>
      </c>
      <c r="BI431" t="s">
        <v>3641</v>
      </c>
      <c r="BJ431" t="s">
        <v>2606</v>
      </c>
      <c r="BK431" t="str">
        <f t="shared" si="6"/>
        <v>Dade County, GA</v>
      </c>
    </row>
    <row r="432" spans="60:63" x14ac:dyDescent="0.35">
      <c r="BH432" t="s">
        <v>5135</v>
      </c>
      <c r="BI432" t="s">
        <v>3140</v>
      </c>
      <c r="BJ432" t="s">
        <v>2606</v>
      </c>
      <c r="BK432" t="str">
        <f t="shared" si="6"/>
        <v>Dawson County, GA</v>
      </c>
    </row>
    <row r="433" spans="60:63" x14ac:dyDescent="0.35">
      <c r="BH433" t="s">
        <v>5136</v>
      </c>
      <c r="BI433" t="s">
        <v>3296</v>
      </c>
      <c r="BJ433" t="s">
        <v>2606</v>
      </c>
      <c r="BK433" t="str">
        <f t="shared" si="6"/>
        <v>Decatur County, GA</v>
      </c>
    </row>
    <row r="434" spans="60:63" x14ac:dyDescent="0.35">
      <c r="BH434" t="s">
        <v>5137</v>
      </c>
      <c r="BI434" t="s">
        <v>3327</v>
      </c>
      <c r="BJ434" t="s">
        <v>2606</v>
      </c>
      <c r="BK434" t="str">
        <f t="shared" si="6"/>
        <v>DeKalb County, GA</v>
      </c>
    </row>
    <row r="435" spans="60:63" x14ac:dyDescent="0.35">
      <c r="BH435" t="s">
        <v>5138</v>
      </c>
      <c r="BI435" t="s">
        <v>3247</v>
      </c>
      <c r="BJ435" t="s">
        <v>2606</v>
      </c>
      <c r="BK435" t="str">
        <f t="shared" si="6"/>
        <v>Dodge County, GA</v>
      </c>
    </row>
    <row r="436" spans="60:63" x14ac:dyDescent="0.35">
      <c r="BH436" t="s">
        <v>5139</v>
      </c>
      <c r="BI436" t="s">
        <v>3999</v>
      </c>
      <c r="BJ436" t="s">
        <v>2606</v>
      </c>
      <c r="BK436" t="str">
        <f t="shared" si="6"/>
        <v>Dooly County, GA</v>
      </c>
    </row>
    <row r="437" spans="60:63" x14ac:dyDescent="0.35">
      <c r="BH437" t="s">
        <v>5140</v>
      </c>
      <c r="BI437" t="s">
        <v>4020</v>
      </c>
      <c r="BJ437" t="s">
        <v>2606</v>
      </c>
      <c r="BK437" t="str">
        <f t="shared" si="6"/>
        <v>Dougherty County, GA</v>
      </c>
    </row>
    <row r="438" spans="60:63" x14ac:dyDescent="0.35">
      <c r="BH438" t="s">
        <v>5141</v>
      </c>
      <c r="BI438" t="s">
        <v>2837</v>
      </c>
      <c r="BJ438" t="s">
        <v>2606</v>
      </c>
      <c r="BK438" t="str">
        <f t="shared" si="6"/>
        <v>Douglas County, GA</v>
      </c>
    </row>
    <row r="439" spans="60:63" x14ac:dyDescent="0.35">
      <c r="BH439" t="s">
        <v>5142</v>
      </c>
      <c r="BI439" t="s">
        <v>4058</v>
      </c>
      <c r="BJ439" t="s">
        <v>2606</v>
      </c>
      <c r="BK439" t="str">
        <f t="shared" si="6"/>
        <v>Early County, GA</v>
      </c>
    </row>
    <row r="440" spans="60:63" x14ac:dyDescent="0.35">
      <c r="BH440" t="s">
        <v>5143</v>
      </c>
      <c r="BI440" t="s">
        <v>4077</v>
      </c>
      <c r="BJ440" t="s">
        <v>2606</v>
      </c>
      <c r="BK440" t="str">
        <f t="shared" si="6"/>
        <v>Echols County, GA</v>
      </c>
    </row>
    <row r="441" spans="60:63" x14ac:dyDescent="0.35">
      <c r="BH441" t="s">
        <v>5144</v>
      </c>
      <c r="BI441" t="s">
        <v>3539</v>
      </c>
      <c r="BJ441" t="s">
        <v>2606</v>
      </c>
      <c r="BK441" t="str">
        <f t="shared" si="6"/>
        <v>Effingham County, GA</v>
      </c>
    </row>
    <row r="442" spans="60:63" x14ac:dyDescent="0.35">
      <c r="BH442" t="s">
        <v>5145</v>
      </c>
      <c r="BI442" t="s">
        <v>3436</v>
      </c>
      <c r="BJ442" t="s">
        <v>2606</v>
      </c>
      <c r="BK442" t="str">
        <f t="shared" si="6"/>
        <v>Elbert County, GA</v>
      </c>
    </row>
    <row r="443" spans="60:63" x14ac:dyDescent="0.35">
      <c r="BH443" t="s">
        <v>5146</v>
      </c>
      <c r="BI443" t="s">
        <v>4138</v>
      </c>
      <c r="BJ443" t="s">
        <v>2606</v>
      </c>
      <c r="BK443" t="str">
        <f t="shared" si="6"/>
        <v>Emanuel County, GA</v>
      </c>
    </row>
    <row r="444" spans="60:63" x14ac:dyDescent="0.35">
      <c r="BH444" t="s">
        <v>5147</v>
      </c>
      <c r="BI444" t="s">
        <v>4156</v>
      </c>
      <c r="BJ444" t="s">
        <v>2606</v>
      </c>
      <c r="BK444" t="str">
        <f t="shared" si="6"/>
        <v>Evans County, GA</v>
      </c>
    </row>
    <row r="445" spans="60:63" x14ac:dyDescent="0.35">
      <c r="BH445" t="s">
        <v>5148</v>
      </c>
      <c r="BI445" t="s">
        <v>4178</v>
      </c>
      <c r="BJ445" t="s">
        <v>2606</v>
      </c>
      <c r="BK445" t="str">
        <f t="shared" si="6"/>
        <v>Fannin County, GA</v>
      </c>
    </row>
    <row r="446" spans="60:63" x14ac:dyDescent="0.35">
      <c r="BH446" t="s">
        <v>5149</v>
      </c>
      <c r="BI446" t="s">
        <v>3120</v>
      </c>
      <c r="BJ446" t="s">
        <v>2606</v>
      </c>
      <c r="BK446" t="str">
        <f t="shared" si="6"/>
        <v>Fayette County, GA</v>
      </c>
    </row>
    <row r="447" spans="60:63" x14ac:dyDescent="0.35">
      <c r="BH447" t="s">
        <v>5150</v>
      </c>
      <c r="BI447" t="s">
        <v>3462</v>
      </c>
      <c r="BJ447" t="s">
        <v>2606</v>
      </c>
      <c r="BK447" t="str">
        <f t="shared" si="6"/>
        <v>Floyd County, GA</v>
      </c>
    </row>
    <row r="448" spans="60:63" x14ac:dyDescent="0.35">
      <c r="BH448" t="s">
        <v>5151</v>
      </c>
      <c r="BI448" t="s">
        <v>3760</v>
      </c>
      <c r="BJ448" t="s">
        <v>2606</v>
      </c>
      <c r="BK448" t="str">
        <f t="shared" si="6"/>
        <v>Forsyth County, GA</v>
      </c>
    </row>
    <row r="449" spans="60:63" x14ac:dyDescent="0.35">
      <c r="BH449" t="s">
        <v>5152</v>
      </c>
      <c r="BI449" t="s">
        <v>2874</v>
      </c>
      <c r="BJ449" t="s">
        <v>2606</v>
      </c>
      <c r="BK449" t="str">
        <f t="shared" si="6"/>
        <v>Franklin County, GA</v>
      </c>
    </row>
    <row r="450" spans="60:63" x14ac:dyDescent="0.35">
      <c r="BH450" t="s">
        <v>5153</v>
      </c>
      <c r="BI450" t="s">
        <v>3365</v>
      </c>
      <c r="BJ450" t="s">
        <v>2606</v>
      </c>
      <c r="BK450" t="str">
        <f t="shared" si="6"/>
        <v>Fulton County, GA</v>
      </c>
    </row>
    <row r="451" spans="60:63" x14ac:dyDescent="0.35">
      <c r="BH451" t="s">
        <v>5154</v>
      </c>
      <c r="BI451" t="s">
        <v>3155</v>
      </c>
      <c r="BJ451" t="s">
        <v>2606</v>
      </c>
      <c r="BK451" t="str">
        <f t="shared" ref="BK451:BK514" si="7">_xlfn.TEXTJOIN(", ", TRUE, BI451,BJ451)</f>
        <v>Gilmer County, GA</v>
      </c>
    </row>
    <row r="452" spans="60:63" x14ac:dyDescent="0.35">
      <c r="BH452" t="s">
        <v>5155</v>
      </c>
      <c r="BI452" t="s">
        <v>4285</v>
      </c>
      <c r="BJ452" t="s">
        <v>2606</v>
      </c>
      <c r="BK452" t="str">
        <f t="shared" si="7"/>
        <v>Glascock County, GA</v>
      </c>
    </row>
    <row r="453" spans="60:63" x14ac:dyDescent="0.35">
      <c r="BH453" t="s">
        <v>5156</v>
      </c>
      <c r="BI453" t="s">
        <v>4302</v>
      </c>
      <c r="BJ453" t="s">
        <v>2606</v>
      </c>
      <c r="BK453" t="str">
        <f t="shared" si="7"/>
        <v>Glynn County, GA</v>
      </c>
    </row>
    <row r="454" spans="60:63" x14ac:dyDescent="0.35">
      <c r="BH454" t="s">
        <v>5157</v>
      </c>
      <c r="BI454" t="s">
        <v>4319</v>
      </c>
      <c r="BJ454" t="s">
        <v>2606</v>
      </c>
      <c r="BK454" t="str">
        <f t="shared" si="7"/>
        <v>Gordon County, GA</v>
      </c>
    </row>
    <row r="455" spans="60:63" x14ac:dyDescent="0.35">
      <c r="BH455" t="s">
        <v>5158</v>
      </c>
      <c r="BI455" t="s">
        <v>3570</v>
      </c>
      <c r="BJ455" t="s">
        <v>2606</v>
      </c>
      <c r="BK455" t="str">
        <f t="shared" si="7"/>
        <v>Grady County, GA</v>
      </c>
    </row>
    <row r="456" spans="60:63" x14ac:dyDescent="0.35">
      <c r="BH456" t="s">
        <v>5159</v>
      </c>
      <c r="BI456" t="s">
        <v>3419</v>
      </c>
      <c r="BJ456" t="s">
        <v>2606</v>
      </c>
      <c r="BK456" t="str">
        <f t="shared" si="7"/>
        <v>Greene County, GA</v>
      </c>
    </row>
    <row r="457" spans="60:63" x14ac:dyDescent="0.35">
      <c r="BH457" t="s">
        <v>5160</v>
      </c>
      <c r="BI457" t="s">
        <v>4366</v>
      </c>
      <c r="BJ457" t="s">
        <v>2606</v>
      </c>
      <c r="BK457" t="str">
        <f t="shared" si="7"/>
        <v>Gwinnett County, GA</v>
      </c>
    </row>
    <row r="458" spans="60:63" x14ac:dyDescent="0.35">
      <c r="BH458" t="s">
        <v>5161</v>
      </c>
      <c r="BI458" t="s">
        <v>4378</v>
      </c>
      <c r="BJ458" t="s">
        <v>2606</v>
      </c>
      <c r="BK458" t="str">
        <f t="shared" si="7"/>
        <v>Habersham County, GA</v>
      </c>
    </row>
    <row r="459" spans="60:63" x14ac:dyDescent="0.35">
      <c r="BH459" t="s">
        <v>5162</v>
      </c>
      <c r="BI459" t="s">
        <v>3891</v>
      </c>
      <c r="BJ459" t="s">
        <v>2606</v>
      </c>
      <c r="BK459" t="str">
        <f t="shared" si="7"/>
        <v>Hall County, GA</v>
      </c>
    </row>
    <row r="460" spans="60:63" x14ac:dyDescent="0.35">
      <c r="BH460" t="s">
        <v>5163</v>
      </c>
      <c r="BI460" t="s">
        <v>2921</v>
      </c>
      <c r="BJ460" t="s">
        <v>2606</v>
      </c>
      <c r="BK460" t="str">
        <f t="shared" si="7"/>
        <v>Hancock County, GA</v>
      </c>
    </row>
    <row r="461" spans="60:63" x14ac:dyDescent="0.35">
      <c r="BH461" t="s">
        <v>5164</v>
      </c>
      <c r="BI461" t="s">
        <v>4414</v>
      </c>
      <c r="BJ461" t="s">
        <v>2606</v>
      </c>
      <c r="BK461" t="str">
        <f t="shared" si="7"/>
        <v>Haralson County, GA</v>
      </c>
    </row>
    <row r="462" spans="60:63" x14ac:dyDescent="0.35">
      <c r="BH462" t="s">
        <v>5165</v>
      </c>
      <c r="BI462" t="s">
        <v>4429</v>
      </c>
      <c r="BJ462" t="s">
        <v>2606</v>
      </c>
      <c r="BK462" t="str">
        <f t="shared" si="7"/>
        <v>Harris County, GA</v>
      </c>
    </row>
    <row r="463" spans="60:63" x14ac:dyDescent="0.35">
      <c r="BH463" t="s">
        <v>5166</v>
      </c>
      <c r="BI463" t="s">
        <v>4080</v>
      </c>
      <c r="BJ463" t="s">
        <v>2606</v>
      </c>
      <c r="BK463" t="str">
        <f t="shared" si="7"/>
        <v>Hart County, GA</v>
      </c>
    </row>
    <row r="464" spans="60:63" x14ac:dyDescent="0.35">
      <c r="BH464" t="s">
        <v>5167</v>
      </c>
      <c r="BI464" t="s">
        <v>4456</v>
      </c>
      <c r="BJ464" t="s">
        <v>2606</v>
      </c>
      <c r="BK464" t="str">
        <f t="shared" si="7"/>
        <v>Heard County, GA</v>
      </c>
    </row>
    <row r="465" spans="60:63" x14ac:dyDescent="0.35">
      <c r="BH465" t="s">
        <v>5168</v>
      </c>
      <c r="BI465" t="s">
        <v>3731</v>
      </c>
      <c r="BJ465" t="s">
        <v>2606</v>
      </c>
      <c r="BK465" t="str">
        <f t="shared" si="7"/>
        <v>Henry County, GA</v>
      </c>
    </row>
    <row r="466" spans="60:63" x14ac:dyDescent="0.35">
      <c r="BH466" t="s">
        <v>5169</v>
      </c>
      <c r="BI466" t="s">
        <v>3615</v>
      </c>
      <c r="BJ466" t="s">
        <v>2606</v>
      </c>
      <c r="BK466" t="str">
        <f t="shared" si="7"/>
        <v>Houston County, GA</v>
      </c>
    </row>
    <row r="467" spans="60:63" x14ac:dyDescent="0.35">
      <c r="BH467" t="s">
        <v>5170</v>
      </c>
      <c r="BI467" t="s">
        <v>4483</v>
      </c>
      <c r="BJ467" t="s">
        <v>2606</v>
      </c>
      <c r="BK467" t="str">
        <f t="shared" si="7"/>
        <v>Irwin County, GA</v>
      </c>
    </row>
    <row r="468" spans="60:63" x14ac:dyDescent="0.35">
      <c r="BH468" t="s">
        <v>5171</v>
      </c>
      <c r="BI468" t="s">
        <v>3274</v>
      </c>
      <c r="BJ468" t="s">
        <v>2606</v>
      </c>
      <c r="BK468" t="str">
        <f t="shared" si="7"/>
        <v>Jackson County, GA</v>
      </c>
    </row>
    <row r="469" spans="60:63" x14ac:dyDescent="0.35">
      <c r="BH469" t="s">
        <v>5172</v>
      </c>
      <c r="BI469" t="s">
        <v>3600</v>
      </c>
      <c r="BJ469" t="s">
        <v>2606</v>
      </c>
      <c r="BK469" t="str">
        <f t="shared" si="7"/>
        <v>Jasper County, GA</v>
      </c>
    </row>
    <row r="470" spans="60:63" x14ac:dyDescent="0.35">
      <c r="BH470" t="s">
        <v>5173</v>
      </c>
      <c r="BI470" t="s">
        <v>4517</v>
      </c>
      <c r="BJ470" t="s">
        <v>2606</v>
      </c>
      <c r="BK470" t="str">
        <f t="shared" si="7"/>
        <v>Jeff Davis County, GA</v>
      </c>
    </row>
    <row r="471" spans="60:63" x14ac:dyDescent="0.35">
      <c r="BH471" t="s">
        <v>5174</v>
      </c>
      <c r="BI471" t="s">
        <v>3313</v>
      </c>
      <c r="BJ471" t="s">
        <v>2606</v>
      </c>
      <c r="BK471" t="str">
        <f t="shared" si="7"/>
        <v>Jefferson County, GA</v>
      </c>
    </row>
    <row r="472" spans="60:63" x14ac:dyDescent="0.35">
      <c r="BH472" t="s">
        <v>5175</v>
      </c>
      <c r="BI472" t="s">
        <v>4535</v>
      </c>
      <c r="BJ472" t="s">
        <v>2606</v>
      </c>
      <c r="BK472" t="str">
        <f t="shared" si="7"/>
        <v>Jenkins County, GA</v>
      </c>
    </row>
    <row r="473" spans="60:63" x14ac:dyDescent="0.35">
      <c r="BH473" t="s">
        <v>5176</v>
      </c>
      <c r="BI473" t="s">
        <v>3121</v>
      </c>
      <c r="BJ473" t="s">
        <v>2606</v>
      </c>
      <c r="BK473" t="str">
        <f t="shared" si="7"/>
        <v>Johnson County, GA</v>
      </c>
    </row>
    <row r="474" spans="60:63" x14ac:dyDescent="0.35">
      <c r="BH474" t="s">
        <v>5177</v>
      </c>
      <c r="BI474" t="s">
        <v>3757</v>
      </c>
      <c r="BJ474" t="s">
        <v>2606</v>
      </c>
      <c r="BK474" t="str">
        <f t="shared" si="7"/>
        <v>Jones County, GA</v>
      </c>
    </row>
    <row r="475" spans="60:63" x14ac:dyDescent="0.35">
      <c r="BH475" t="s">
        <v>5178</v>
      </c>
      <c r="BI475" t="s">
        <v>3821</v>
      </c>
      <c r="BJ475" t="s">
        <v>2606</v>
      </c>
      <c r="BK475" t="str">
        <f t="shared" si="7"/>
        <v>Lamar County, GA</v>
      </c>
    </row>
    <row r="476" spans="60:63" x14ac:dyDescent="0.35">
      <c r="BH476" t="s">
        <v>5179</v>
      </c>
      <c r="BI476" t="s">
        <v>4571</v>
      </c>
      <c r="BJ476" t="s">
        <v>2606</v>
      </c>
      <c r="BK476" t="str">
        <f t="shared" si="7"/>
        <v>Lanier County, GA</v>
      </c>
    </row>
    <row r="477" spans="60:63" x14ac:dyDescent="0.35">
      <c r="BH477" t="s">
        <v>5180</v>
      </c>
      <c r="BI477" t="s">
        <v>3670</v>
      </c>
      <c r="BJ477" t="s">
        <v>2606</v>
      </c>
      <c r="BK477" t="str">
        <f t="shared" si="7"/>
        <v>Laurens County, GA</v>
      </c>
    </row>
    <row r="478" spans="60:63" x14ac:dyDescent="0.35">
      <c r="BH478" t="s">
        <v>5181</v>
      </c>
      <c r="BI478" t="s">
        <v>3693</v>
      </c>
      <c r="BJ478" t="s">
        <v>2606</v>
      </c>
      <c r="BK478" t="str">
        <f t="shared" si="7"/>
        <v>Lee County, GA</v>
      </c>
    </row>
    <row r="479" spans="60:63" x14ac:dyDescent="0.35">
      <c r="BH479" t="s">
        <v>5182</v>
      </c>
      <c r="BI479" t="s">
        <v>3565</v>
      </c>
      <c r="BJ479" t="s">
        <v>2606</v>
      </c>
      <c r="BK479" t="str">
        <f t="shared" si="7"/>
        <v>Liberty County, GA</v>
      </c>
    </row>
    <row r="480" spans="60:63" x14ac:dyDescent="0.35">
      <c r="BH480" t="s">
        <v>5183</v>
      </c>
      <c r="BI480" t="s">
        <v>3029</v>
      </c>
      <c r="BJ480" t="s">
        <v>2606</v>
      </c>
      <c r="BK480" t="str">
        <f t="shared" si="7"/>
        <v>Lincoln County, GA</v>
      </c>
    </row>
    <row r="481" spans="60:63" x14ac:dyDescent="0.35">
      <c r="BH481" t="s">
        <v>5184</v>
      </c>
      <c r="BI481" t="s">
        <v>4601</v>
      </c>
      <c r="BJ481" t="s">
        <v>2606</v>
      </c>
      <c r="BK481" t="str">
        <f t="shared" si="7"/>
        <v>Long County, GA</v>
      </c>
    </row>
    <row r="482" spans="60:63" x14ac:dyDescent="0.35">
      <c r="BH482" t="s">
        <v>5185</v>
      </c>
      <c r="BI482" t="s">
        <v>3938</v>
      </c>
      <c r="BJ482" t="s">
        <v>2606</v>
      </c>
      <c r="BK482" t="str">
        <f t="shared" si="7"/>
        <v>Lowndes County, GA</v>
      </c>
    </row>
    <row r="483" spans="60:63" x14ac:dyDescent="0.35">
      <c r="BH483" t="s">
        <v>5186</v>
      </c>
      <c r="BI483" t="s">
        <v>4611</v>
      </c>
      <c r="BJ483" t="s">
        <v>2606</v>
      </c>
      <c r="BK483" t="str">
        <f t="shared" si="7"/>
        <v>Lumpkin County, GA</v>
      </c>
    </row>
    <row r="484" spans="60:63" x14ac:dyDescent="0.35">
      <c r="BH484" t="s">
        <v>5187</v>
      </c>
      <c r="BI484" t="s">
        <v>4616</v>
      </c>
      <c r="BJ484" t="s">
        <v>2606</v>
      </c>
      <c r="BK484" t="str">
        <f t="shared" si="7"/>
        <v>McDuffie County, GA</v>
      </c>
    </row>
    <row r="485" spans="60:63" x14ac:dyDescent="0.35">
      <c r="BH485" t="s">
        <v>5188</v>
      </c>
      <c r="BI485" t="s">
        <v>3569</v>
      </c>
      <c r="BJ485" t="s">
        <v>2606</v>
      </c>
      <c r="BK485" t="str">
        <f t="shared" si="7"/>
        <v>McIntosh County, GA</v>
      </c>
    </row>
    <row r="486" spans="60:63" x14ac:dyDescent="0.35">
      <c r="BH486" t="s">
        <v>5189</v>
      </c>
      <c r="BI486" t="s">
        <v>3962</v>
      </c>
      <c r="BJ486" t="s">
        <v>2606</v>
      </c>
      <c r="BK486" t="str">
        <f t="shared" si="7"/>
        <v>Macon County, GA</v>
      </c>
    </row>
    <row r="487" spans="60:63" x14ac:dyDescent="0.35">
      <c r="BH487" t="s">
        <v>5190</v>
      </c>
      <c r="BI487" t="s">
        <v>3595</v>
      </c>
      <c r="BJ487" t="s">
        <v>2606</v>
      </c>
      <c r="BK487" t="str">
        <f t="shared" si="7"/>
        <v>Madison County, GA</v>
      </c>
    </row>
    <row r="488" spans="60:63" x14ac:dyDescent="0.35">
      <c r="BH488" t="s">
        <v>5191</v>
      </c>
      <c r="BI488" t="s">
        <v>3523</v>
      </c>
      <c r="BJ488" t="s">
        <v>2606</v>
      </c>
      <c r="BK488" t="str">
        <f t="shared" si="7"/>
        <v>Marion County, GA</v>
      </c>
    </row>
    <row r="489" spans="60:63" x14ac:dyDescent="0.35">
      <c r="BH489" t="s">
        <v>5192</v>
      </c>
      <c r="BI489" t="s">
        <v>4639</v>
      </c>
      <c r="BJ489" t="s">
        <v>2606</v>
      </c>
      <c r="BK489" t="str">
        <f t="shared" si="7"/>
        <v>Meriwether County, GA</v>
      </c>
    </row>
    <row r="490" spans="60:63" x14ac:dyDescent="0.35">
      <c r="BH490" t="s">
        <v>5193</v>
      </c>
      <c r="BI490" t="s">
        <v>3997</v>
      </c>
      <c r="BJ490" t="s">
        <v>2606</v>
      </c>
      <c r="BK490" t="str">
        <f t="shared" si="7"/>
        <v>Miller County, GA</v>
      </c>
    </row>
    <row r="491" spans="60:63" x14ac:dyDescent="0.35">
      <c r="BH491" t="s">
        <v>5194</v>
      </c>
      <c r="BI491" t="s">
        <v>4276</v>
      </c>
      <c r="BJ491" t="s">
        <v>2606</v>
      </c>
      <c r="BK491" t="str">
        <f t="shared" si="7"/>
        <v>Mitchell County, GA</v>
      </c>
    </row>
    <row r="492" spans="60:63" x14ac:dyDescent="0.35">
      <c r="BH492" t="s">
        <v>5195</v>
      </c>
      <c r="BI492" t="s">
        <v>3619</v>
      </c>
      <c r="BJ492" t="s">
        <v>2606</v>
      </c>
      <c r="BK492" t="str">
        <f t="shared" si="7"/>
        <v>Monroe County, GA</v>
      </c>
    </row>
    <row r="493" spans="60:63" x14ac:dyDescent="0.35">
      <c r="BH493" t="s">
        <v>5196</v>
      </c>
      <c r="BI493" t="s">
        <v>3263</v>
      </c>
      <c r="BJ493" t="s">
        <v>2606</v>
      </c>
      <c r="BK493" t="str">
        <f t="shared" si="7"/>
        <v>Montgomery County, GA</v>
      </c>
    </row>
    <row r="494" spans="60:63" x14ac:dyDescent="0.35">
      <c r="BH494" t="s">
        <v>5197</v>
      </c>
      <c r="BI494" t="s">
        <v>3279</v>
      </c>
      <c r="BJ494" t="s">
        <v>2606</v>
      </c>
      <c r="BK494" t="str">
        <f t="shared" si="7"/>
        <v>Morgan County, GA</v>
      </c>
    </row>
    <row r="495" spans="60:63" x14ac:dyDescent="0.35">
      <c r="BH495" t="s">
        <v>5198</v>
      </c>
      <c r="BI495" t="s">
        <v>4089</v>
      </c>
      <c r="BJ495" t="s">
        <v>2606</v>
      </c>
      <c r="BK495" t="str">
        <f t="shared" si="7"/>
        <v>Murray County, GA</v>
      </c>
    </row>
    <row r="496" spans="60:63" x14ac:dyDescent="0.35">
      <c r="BH496" t="s">
        <v>5199</v>
      </c>
      <c r="BI496" t="s">
        <v>4668</v>
      </c>
      <c r="BJ496" t="s">
        <v>2606</v>
      </c>
      <c r="BK496" t="str">
        <f t="shared" si="7"/>
        <v>Muscogee County, GA</v>
      </c>
    </row>
    <row r="497" spans="60:63" x14ac:dyDescent="0.35">
      <c r="BH497" t="s">
        <v>5200</v>
      </c>
      <c r="BI497" t="s">
        <v>4097</v>
      </c>
      <c r="BJ497" t="s">
        <v>2606</v>
      </c>
      <c r="BK497" t="str">
        <f t="shared" si="7"/>
        <v>Newton County, GA</v>
      </c>
    </row>
    <row r="498" spans="60:63" x14ac:dyDescent="0.35">
      <c r="BH498" t="s">
        <v>5201</v>
      </c>
      <c r="BI498" t="s">
        <v>3830</v>
      </c>
      <c r="BJ498" t="s">
        <v>2606</v>
      </c>
      <c r="BK498" t="str">
        <f t="shared" si="7"/>
        <v>Oconee County, GA</v>
      </c>
    </row>
    <row r="499" spans="60:63" x14ac:dyDescent="0.35">
      <c r="BH499" t="s">
        <v>5202</v>
      </c>
      <c r="BI499" t="s">
        <v>4677</v>
      </c>
      <c r="BJ499" t="s">
        <v>2606</v>
      </c>
      <c r="BK499" t="str">
        <f t="shared" si="7"/>
        <v>Oglethorpe County, GA</v>
      </c>
    </row>
    <row r="500" spans="60:63" x14ac:dyDescent="0.35">
      <c r="BH500" t="s">
        <v>5203</v>
      </c>
      <c r="BI500" t="s">
        <v>4311</v>
      </c>
      <c r="BJ500" t="s">
        <v>2606</v>
      </c>
      <c r="BK500" t="str">
        <f t="shared" si="7"/>
        <v>Paulding County, GA</v>
      </c>
    </row>
    <row r="501" spans="60:63" x14ac:dyDescent="0.35">
      <c r="BH501" t="s">
        <v>5204</v>
      </c>
      <c r="BI501" t="s">
        <v>4683</v>
      </c>
      <c r="BJ501" t="s">
        <v>2606</v>
      </c>
      <c r="BK501" t="str">
        <f t="shared" si="7"/>
        <v>Peach County, GA</v>
      </c>
    </row>
    <row r="502" spans="60:63" x14ac:dyDescent="0.35">
      <c r="BH502" t="s">
        <v>5205</v>
      </c>
      <c r="BI502" t="s">
        <v>3872</v>
      </c>
      <c r="BJ502" t="s">
        <v>2606</v>
      </c>
      <c r="BK502" t="str">
        <f t="shared" si="7"/>
        <v>Pickens County, GA</v>
      </c>
    </row>
    <row r="503" spans="60:63" x14ac:dyDescent="0.35">
      <c r="BH503" t="s">
        <v>5206</v>
      </c>
      <c r="BI503" t="s">
        <v>3604</v>
      </c>
      <c r="BJ503" t="s">
        <v>2606</v>
      </c>
      <c r="BK503" t="str">
        <f t="shared" si="7"/>
        <v>Pierce County, GA</v>
      </c>
    </row>
    <row r="504" spans="60:63" x14ac:dyDescent="0.35">
      <c r="BH504" t="s">
        <v>5207</v>
      </c>
      <c r="BI504" t="s">
        <v>4129</v>
      </c>
      <c r="BJ504" t="s">
        <v>2606</v>
      </c>
      <c r="BK504" t="str">
        <f t="shared" si="7"/>
        <v>Pike County, GA</v>
      </c>
    </row>
    <row r="505" spans="60:63" x14ac:dyDescent="0.35">
      <c r="BH505" t="s">
        <v>5208</v>
      </c>
      <c r="BI505" t="s">
        <v>3599</v>
      </c>
      <c r="BJ505" t="s">
        <v>2606</v>
      </c>
      <c r="BK505" t="str">
        <f t="shared" si="7"/>
        <v>Polk County, GA</v>
      </c>
    </row>
    <row r="506" spans="60:63" x14ac:dyDescent="0.35">
      <c r="BH506" t="s">
        <v>5209</v>
      </c>
      <c r="BI506" t="s">
        <v>4253</v>
      </c>
      <c r="BJ506" t="s">
        <v>2606</v>
      </c>
      <c r="BK506" t="str">
        <f t="shared" si="7"/>
        <v>Pulaski County, GA</v>
      </c>
    </row>
    <row r="507" spans="60:63" x14ac:dyDescent="0.35">
      <c r="BH507" t="s">
        <v>5210</v>
      </c>
      <c r="BI507" t="s">
        <v>3892</v>
      </c>
      <c r="BJ507" t="s">
        <v>2606</v>
      </c>
      <c r="BK507" t="str">
        <f t="shared" si="7"/>
        <v>Putnam County, GA</v>
      </c>
    </row>
    <row r="508" spans="60:63" x14ac:dyDescent="0.35">
      <c r="BH508" t="s">
        <v>5211</v>
      </c>
      <c r="BI508" t="s">
        <v>4258</v>
      </c>
      <c r="BJ508" t="s">
        <v>2606</v>
      </c>
      <c r="BK508" t="str">
        <f t="shared" si="7"/>
        <v>Quitman County, GA</v>
      </c>
    </row>
    <row r="509" spans="60:63" x14ac:dyDescent="0.35">
      <c r="BH509" t="s">
        <v>5212</v>
      </c>
      <c r="BI509" t="s">
        <v>4707</v>
      </c>
      <c r="BJ509" t="s">
        <v>2606</v>
      </c>
      <c r="BK509" t="str">
        <f t="shared" si="7"/>
        <v>Rabun County, GA</v>
      </c>
    </row>
    <row r="510" spans="60:63" x14ac:dyDescent="0.35">
      <c r="BH510" t="s">
        <v>5213</v>
      </c>
      <c r="BI510" t="s">
        <v>3935</v>
      </c>
      <c r="BJ510" t="s">
        <v>2606</v>
      </c>
      <c r="BK510" t="str">
        <f t="shared" si="7"/>
        <v>Randolph County, GA</v>
      </c>
    </row>
    <row r="511" spans="60:63" x14ac:dyDescent="0.35">
      <c r="BH511" t="s">
        <v>5214</v>
      </c>
      <c r="BI511" t="s">
        <v>3950</v>
      </c>
      <c r="BJ511" t="s">
        <v>2606</v>
      </c>
      <c r="BK511" t="str">
        <f t="shared" si="7"/>
        <v>Richmond County, GA</v>
      </c>
    </row>
    <row r="512" spans="60:63" x14ac:dyDescent="0.35">
      <c r="BH512" t="s">
        <v>5215</v>
      </c>
      <c r="BI512" t="s">
        <v>4716</v>
      </c>
      <c r="BJ512" t="s">
        <v>2606</v>
      </c>
      <c r="BK512" t="str">
        <f t="shared" si="7"/>
        <v>Rockdale County, GA</v>
      </c>
    </row>
    <row r="513" spans="60:63" x14ac:dyDescent="0.35">
      <c r="BH513" t="s">
        <v>5216</v>
      </c>
      <c r="BI513" t="s">
        <v>4719</v>
      </c>
      <c r="BJ513" t="s">
        <v>2606</v>
      </c>
      <c r="BK513" t="str">
        <f t="shared" si="7"/>
        <v>Schley County, GA</v>
      </c>
    </row>
    <row r="514" spans="60:63" x14ac:dyDescent="0.35">
      <c r="BH514" t="s">
        <v>5217</v>
      </c>
      <c r="BI514" t="s">
        <v>4722</v>
      </c>
      <c r="BJ514" t="s">
        <v>2606</v>
      </c>
      <c r="BK514" t="str">
        <f t="shared" si="7"/>
        <v>Screven County, GA</v>
      </c>
    </row>
    <row r="515" spans="60:63" x14ac:dyDescent="0.35">
      <c r="BH515" t="s">
        <v>5218</v>
      </c>
      <c r="BI515" t="s">
        <v>4240</v>
      </c>
      <c r="BJ515" t="s">
        <v>2606</v>
      </c>
      <c r="BK515" t="str">
        <f t="shared" ref="BK515:BK578" si="8">_xlfn.TEXTJOIN(", ", TRUE, BI515,BJ515)</f>
        <v>Seminole County, GA</v>
      </c>
    </row>
    <row r="516" spans="60:63" x14ac:dyDescent="0.35">
      <c r="BH516" t="s">
        <v>5219</v>
      </c>
      <c r="BI516" t="s">
        <v>4729</v>
      </c>
      <c r="BJ516" t="s">
        <v>2606</v>
      </c>
      <c r="BK516" t="str">
        <f t="shared" si="8"/>
        <v>Spalding County, GA</v>
      </c>
    </row>
    <row r="517" spans="60:63" x14ac:dyDescent="0.35">
      <c r="BH517" t="s">
        <v>5220</v>
      </c>
      <c r="BI517" t="s">
        <v>4397</v>
      </c>
      <c r="BJ517" t="s">
        <v>2606</v>
      </c>
      <c r="BK517" t="str">
        <f t="shared" si="8"/>
        <v>Stephens County, GA</v>
      </c>
    </row>
    <row r="518" spans="60:63" x14ac:dyDescent="0.35">
      <c r="BH518" t="s">
        <v>5221</v>
      </c>
      <c r="BI518" t="s">
        <v>4532</v>
      </c>
      <c r="BJ518" t="s">
        <v>2606</v>
      </c>
      <c r="BK518" t="str">
        <f t="shared" si="8"/>
        <v>Stewart County, GA</v>
      </c>
    </row>
    <row r="519" spans="60:63" x14ac:dyDescent="0.35">
      <c r="BH519" t="s">
        <v>5222</v>
      </c>
      <c r="BI519" t="s">
        <v>3954</v>
      </c>
      <c r="BJ519" t="s">
        <v>2606</v>
      </c>
      <c r="BK519" t="str">
        <f t="shared" si="8"/>
        <v>Sumter County, GA</v>
      </c>
    </row>
    <row r="520" spans="60:63" x14ac:dyDescent="0.35">
      <c r="BH520" t="s">
        <v>5223</v>
      </c>
      <c r="BI520" t="s">
        <v>3413</v>
      </c>
      <c r="BJ520" t="s">
        <v>2606</v>
      </c>
      <c r="BK520" t="str">
        <f t="shared" si="8"/>
        <v>Talbot County, GA</v>
      </c>
    </row>
    <row r="521" spans="60:63" x14ac:dyDescent="0.35">
      <c r="BH521" t="s">
        <v>5224</v>
      </c>
      <c r="BI521" t="s">
        <v>4742</v>
      </c>
      <c r="BJ521" t="s">
        <v>2606</v>
      </c>
      <c r="BK521" t="str">
        <f t="shared" si="8"/>
        <v>Taliaferro County, GA</v>
      </c>
    </row>
    <row r="522" spans="60:63" x14ac:dyDescent="0.35">
      <c r="BH522" t="s">
        <v>5225</v>
      </c>
      <c r="BI522" t="s">
        <v>4746</v>
      </c>
      <c r="BJ522" t="s">
        <v>2606</v>
      </c>
      <c r="BK522" t="str">
        <f t="shared" si="8"/>
        <v>Tattnall County, GA</v>
      </c>
    </row>
    <row r="523" spans="60:63" x14ac:dyDescent="0.35">
      <c r="BH523" t="s">
        <v>5226</v>
      </c>
      <c r="BI523" t="s">
        <v>4012</v>
      </c>
      <c r="BJ523" t="s">
        <v>2606</v>
      </c>
      <c r="BK523" t="str">
        <f t="shared" si="8"/>
        <v>Taylor County, GA</v>
      </c>
    </row>
    <row r="524" spans="60:63" x14ac:dyDescent="0.35">
      <c r="BH524" t="s">
        <v>5227</v>
      </c>
      <c r="BI524" t="s">
        <v>4752</v>
      </c>
      <c r="BJ524" t="s">
        <v>2606</v>
      </c>
      <c r="BK524" t="str">
        <f t="shared" si="8"/>
        <v>Telfair County, GA</v>
      </c>
    </row>
    <row r="525" spans="60:63" x14ac:dyDescent="0.35">
      <c r="BH525" t="s">
        <v>5228</v>
      </c>
      <c r="BI525" t="s">
        <v>4755</v>
      </c>
      <c r="BJ525" t="s">
        <v>2606</v>
      </c>
      <c r="BK525" t="str">
        <f t="shared" si="8"/>
        <v>Terrell County, GA</v>
      </c>
    </row>
    <row r="526" spans="60:63" x14ac:dyDescent="0.35">
      <c r="BH526" t="s">
        <v>5229</v>
      </c>
      <c r="BI526" t="s">
        <v>4574</v>
      </c>
      <c r="BJ526" t="s">
        <v>2606</v>
      </c>
      <c r="BK526" t="str">
        <f t="shared" si="8"/>
        <v>Thomas County, GA</v>
      </c>
    </row>
    <row r="527" spans="60:63" x14ac:dyDescent="0.35">
      <c r="BH527" t="s">
        <v>5230</v>
      </c>
      <c r="BI527" t="s">
        <v>4759</v>
      </c>
      <c r="BJ527" t="s">
        <v>2606</v>
      </c>
      <c r="BK527" t="str">
        <f t="shared" si="8"/>
        <v>Tift County, GA</v>
      </c>
    </row>
    <row r="528" spans="60:63" x14ac:dyDescent="0.35">
      <c r="BH528" t="s">
        <v>5231</v>
      </c>
      <c r="BI528" t="s">
        <v>4762</v>
      </c>
      <c r="BJ528" t="s">
        <v>2606</v>
      </c>
      <c r="BK528" t="str">
        <f t="shared" si="8"/>
        <v>Toombs County, GA</v>
      </c>
    </row>
    <row r="529" spans="60:63" x14ac:dyDescent="0.35">
      <c r="BH529" t="s">
        <v>5232</v>
      </c>
      <c r="BI529" t="s">
        <v>4764</v>
      </c>
      <c r="BJ529" t="s">
        <v>2606</v>
      </c>
      <c r="BK529" t="str">
        <f t="shared" si="8"/>
        <v>Towns County, GA</v>
      </c>
    </row>
    <row r="530" spans="60:63" x14ac:dyDescent="0.35">
      <c r="BH530" t="s">
        <v>5233</v>
      </c>
      <c r="BI530" t="s">
        <v>4766</v>
      </c>
      <c r="BJ530" t="s">
        <v>2606</v>
      </c>
      <c r="BK530" t="str">
        <f t="shared" si="8"/>
        <v>Treutlen County, GA</v>
      </c>
    </row>
    <row r="531" spans="60:63" x14ac:dyDescent="0.35">
      <c r="BH531" t="s">
        <v>5234</v>
      </c>
      <c r="BI531" t="s">
        <v>4769</v>
      </c>
      <c r="BJ531" t="s">
        <v>2606</v>
      </c>
      <c r="BK531" t="str">
        <f t="shared" si="8"/>
        <v>Troup County, GA</v>
      </c>
    </row>
    <row r="532" spans="60:63" x14ac:dyDescent="0.35">
      <c r="BH532" t="s">
        <v>5235</v>
      </c>
      <c r="BI532" t="s">
        <v>4293</v>
      </c>
      <c r="BJ532" t="s">
        <v>2606</v>
      </c>
      <c r="BK532" t="str">
        <f t="shared" si="8"/>
        <v>Turner County, GA</v>
      </c>
    </row>
    <row r="533" spans="60:63" x14ac:dyDescent="0.35">
      <c r="BH533" t="s">
        <v>5236</v>
      </c>
      <c r="BI533" t="s">
        <v>4774</v>
      </c>
      <c r="BJ533" t="s">
        <v>2606</v>
      </c>
      <c r="BK533" t="str">
        <f t="shared" si="8"/>
        <v>Twiggs County, GA</v>
      </c>
    </row>
    <row r="534" spans="60:63" x14ac:dyDescent="0.35">
      <c r="BH534" t="s">
        <v>5237</v>
      </c>
      <c r="BI534" t="s">
        <v>3417</v>
      </c>
      <c r="BJ534" t="s">
        <v>2606</v>
      </c>
      <c r="BK534" t="str">
        <f t="shared" si="8"/>
        <v>Union County, GA</v>
      </c>
    </row>
    <row r="535" spans="60:63" x14ac:dyDescent="0.35">
      <c r="BH535" t="s">
        <v>5238</v>
      </c>
      <c r="BI535" t="s">
        <v>4778</v>
      </c>
      <c r="BJ535" t="s">
        <v>2606</v>
      </c>
      <c r="BK535" t="str">
        <f t="shared" si="8"/>
        <v>Upson County, GA</v>
      </c>
    </row>
    <row r="536" spans="60:63" x14ac:dyDescent="0.35">
      <c r="BH536" t="s">
        <v>5239</v>
      </c>
      <c r="BI536" t="s">
        <v>4317</v>
      </c>
      <c r="BJ536" t="s">
        <v>2606</v>
      </c>
      <c r="BK536" t="str">
        <f t="shared" si="8"/>
        <v>Walker County, GA</v>
      </c>
    </row>
    <row r="537" spans="60:63" x14ac:dyDescent="0.35">
      <c r="BH537" t="s">
        <v>5240</v>
      </c>
      <c r="BI537" t="s">
        <v>4353</v>
      </c>
      <c r="BJ537" t="s">
        <v>2606</v>
      </c>
      <c r="BK537" t="str">
        <f t="shared" si="8"/>
        <v>Walton County, GA</v>
      </c>
    </row>
    <row r="538" spans="60:63" x14ac:dyDescent="0.35">
      <c r="BH538" t="s">
        <v>5241</v>
      </c>
      <c r="BI538" t="s">
        <v>4782</v>
      </c>
      <c r="BJ538" t="s">
        <v>2606</v>
      </c>
      <c r="BK538" t="str">
        <f t="shared" si="8"/>
        <v>Ware County, GA</v>
      </c>
    </row>
    <row r="539" spans="60:63" x14ac:dyDescent="0.35">
      <c r="BH539" t="s">
        <v>5242</v>
      </c>
      <c r="BI539" t="s">
        <v>3443</v>
      </c>
      <c r="BJ539" t="s">
        <v>2606</v>
      </c>
      <c r="BK539" t="str">
        <f t="shared" si="8"/>
        <v>Warren County, GA</v>
      </c>
    </row>
    <row r="540" spans="60:63" x14ac:dyDescent="0.35">
      <c r="BH540" t="s">
        <v>5243</v>
      </c>
      <c r="BI540" t="s">
        <v>2936</v>
      </c>
      <c r="BJ540" t="s">
        <v>2606</v>
      </c>
      <c r="BK540" t="str">
        <f t="shared" si="8"/>
        <v>Washington County, GA</v>
      </c>
    </row>
    <row r="541" spans="60:63" x14ac:dyDescent="0.35">
      <c r="BH541" t="s">
        <v>5244</v>
      </c>
      <c r="BI541" t="s">
        <v>3628</v>
      </c>
      <c r="BJ541" t="s">
        <v>2606</v>
      </c>
      <c r="BK541" t="str">
        <f t="shared" si="8"/>
        <v>Wayne County, GA</v>
      </c>
    </row>
    <row r="542" spans="60:63" x14ac:dyDescent="0.35">
      <c r="BH542" t="s">
        <v>5245</v>
      </c>
      <c r="BI542" t="s">
        <v>4111</v>
      </c>
      <c r="BJ542" t="s">
        <v>2606</v>
      </c>
      <c r="BK542" t="str">
        <f t="shared" si="8"/>
        <v>Webster County, GA</v>
      </c>
    </row>
    <row r="543" spans="60:63" x14ac:dyDescent="0.35">
      <c r="BH543" t="s">
        <v>5246</v>
      </c>
      <c r="BI543" t="s">
        <v>3785</v>
      </c>
      <c r="BJ543" t="s">
        <v>2606</v>
      </c>
      <c r="BK543" t="str">
        <f t="shared" si="8"/>
        <v>Wheeler County, GA</v>
      </c>
    </row>
    <row r="544" spans="60:63" x14ac:dyDescent="0.35">
      <c r="BH544" t="s">
        <v>5247</v>
      </c>
      <c r="BI544" t="s">
        <v>4443</v>
      </c>
      <c r="BJ544" t="s">
        <v>2606</v>
      </c>
      <c r="BK544" t="str">
        <f t="shared" si="8"/>
        <v>White County, GA</v>
      </c>
    </row>
    <row r="545" spans="60:63" x14ac:dyDescent="0.35">
      <c r="BH545" t="s">
        <v>5248</v>
      </c>
      <c r="BI545" t="s">
        <v>4797</v>
      </c>
      <c r="BJ545" t="s">
        <v>2606</v>
      </c>
      <c r="BK545" t="str">
        <f t="shared" si="8"/>
        <v>Whitfield County, GA</v>
      </c>
    </row>
    <row r="546" spans="60:63" x14ac:dyDescent="0.35">
      <c r="BH546" t="s">
        <v>5249</v>
      </c>
      <c r="BI546" t="s">
        <v>4351</v>
      </c>
      <c r="BJ546" t="s">
        <v>2606</v>
      </c>
      <c r="BK546" t="str">
        <f t="shared" si="8"/>
        <v>Wilcox County, GA</v>
      </c>
    </row>
    <row r="547" spans="60:63" x14ac:dyDescent="0.35">
      <c r="BH547" t="s">
        <v>5250</v>
      </c>
      <c r="BI547" t="s">
        <v>4630</v>
      </c>
      <c r="BJ547" t="s">
        <v>2606</v>
      </c>
      <c r="BK547" t="str">
        <f t="shared" si="8"/>
        <v>Wilkes County, GA</v>
      </c>
    </row>
    <row r="548" spans="60:63" x14ac:dyDescent="0.35">
      <c r="BH548" t="s">
        <v>5251</v>
      </c>
      <c r="BI548" t="s">
        <v>4512</v>
      </c>
      <c r="BJ548" t="s">
        <v>2606</v>
      </c>
      <c r="BK548" t="str">
        <f t="shared" si="8"/>
        <v>Wilkinson County, GA</v>
      </c>
    </row>
    <row r="549" spans="60:63" x14ac:dyDescent="0.35">
      <c r="BH549" t="s">
        <v>5252</v>
      </c>
      <c r="BI549" t="s">
        <v>4634</v>
      </c>
      <c r="BJ549" t="s">
        <v>2606</v>
      </c>
      <c r="BK549" t="str">
        <f t="shared" si="8"/>
        <v>Worth County, GA</v>
      </c>
    </row>
    <row r="550" spans="60:63" x14ac:dyDescent="0.35">
      <c r="BH550" t="s">
        <v>5253</v>
      </c>
      <c r="BI550" t="s">
        <v>2739</v>
      </c>
      <c r="BJ550" t="s">
        <v>2620</v>
      </c>
      <c r="BK550" t="str">
        <f t="shared" si="8"/>
        <v>Hawaii County, HI</v>
      </c>
    </row>
    <row r="551" spans="60:63" x14ac:dyDescent="0.35">
      <c r="BH551" t="s">
        <v>5254</v>
      </c>
      <c r="BI551" t="s">
        <v>2779</v>
      </c>
      <c r="BJ551" t="s">
        <v>2620</v>
      </c>
      <c r="BK551" t="str">
        <f t="shared" si="8"/>
        <v>Honolulu County, HI</v>
      </c>
    </row>
    <row r="552" spans="60:63" x14ac:dyDescent="0.35">
      <c r="BH552" t="s">
        <v>5255</v>
      </c>
      <c r="BI552" t="s">
        <v>2823</v>
      </c>
      <c r="BJ552" t="s">
        <v>2620</v>
      </c>
      <c r="BK552" t="str">
        <f t="shared" si="8"/>
        <v>Kalawao County, HI</v>
      </c>
    </row>
    <row r="553" spans="60:63" x14ac:dyDescent="0.35">
      <c r="BH553" t="s">
        <v>5256</v>
      </c>
      <c r="BI553" t="s">
        <v>2868</v>
      </c>
      <c r="BJ553" t="s">
        <v>2620</v>
      </c>
      <c r="BK553" t="str">
        <f t="shared" si="8"/>
        <v>Kauai County, HI</v>
      </c>
    </row>
    <row r="554" spans="60:63" x14ac:dyDescent="0.35">
      <c r="BH554" t="s">
        <v>5257</v>
      </c>
      <c r="BI554" t="s">
        <v>2913</v>
      </c>
      <c r="BJ554" t="s">
        <v>2620</v>
      </c>
      <c r="BK554" t="str">
        <f t="shared" si="8"/>
        <v>Maui County, HI</v>
      </c>
    </row>
    <row r="555" spans="60:63" x14ac:dyDescent="0.35">
      <c r="BH555" t="s">
        <v>5258</v>
      </c>
      <c r="BI555" t="s">
        <v>2740</v>
      </c>
      <c r="BJ555" t="s">
        <v>2627</v>
      </c>
      <c r="BK555" t="str">
        <f t="shared" si="8"/>
        <v>Ada County, ID</v>
      </c>
    </row>
    <row r="556" spans="60:63" x14ac:dyDescent="0.35">
      <c r="BH556" t="s">
        <v>5259</v>
      </c>
      <c r="BI556" t="s">
        <v>2734</v>
      </c>
      <c r="BJ556" t="s">
        <v>2627</v>
      </c>
      <c r="BK556" t="str">
        <f t="shared" si="8"/>
        <v>Adams County, ID</v>
      </c>
    </row>
    <row r="557" spans="60:63" x14ac:dyDescent="0.35">
      <c r="BH557" t="s">
        <v>5260</v>
      </c>
      <c r="BI557" t="s">
        <v>2824</v>
      </c>
      <c r="BJ557" t="s">
        <v>2627</v>
      </c>
      <c r="BK557" t="str">
        <f t="shared" si="8"/>
        <v>Bannock County, ID</v>
      </c>
    </row>
    <row r="558" spans="60:63" x14ac:dyDescent="0.35">
      <c r="BH558" t="s">
        <v>5261</v>
      </c>
      <c r="BI558" t="s">
        <v>2869</v>
      </c>
      <c r="BJ558" t="s">
        <v>2627</v>
      </c>
      <c r="BK558" t="str">
        <f t="shared" si="8"/>
        <v>Bear Lake County, ID</v>
      </c>
    </row>
    <row r="559" spans="60:63" x14ac:dyDescent="0.35">
      <c r="BH559" t="s">
        <v>5262</v>
      </c>
      <c r="BI559" t="s">
        <v>2914</v>
      </c>
      <c r="BJ559" t="s">
        <v>2627</v>
      </c>
      <c r="BK559" t="str">
        <f t="shared" si="8"/>
        <v>Benewah County, ID</v>
      </c>
    </row>
    <row r="560" spans="60:63" x14ac:dyDescent="0.35">
      <c r="BH560" t="s">
        <v>5263</v>
      </c>
      <c r="BI560" t="s">
        <v>2957</v>
      </c>
      <c r="BJ560" t="s">
        <v>2627</v>
      </c>
      <c r="BK560" t="str">
        <f t="shared" si="8"/>
        <v>Bingham County, ID</v>
      </c>
    </row>
    <row r="561" spans="60:63" x14ac:dyDescent="0.35">
      <c r="BH561" t="s">
        <v>5264</v>
      </c>
      <c r="BI561" t="s">
        <v>2835</v>
      </c>
      <c r="BJ561" t="s">
        <v>2627</v>
      </c>
      <c r="BK561" t="str">
        <f t="shared" si="8"/>
        <v>Blaine County, ID</v>
      </c>
    </row>
    <row r="562" spans="60:63" x14ac:dyDescent="0.35">
      <c r="BH562" t="s">
        <v>5265</v>
      </c>
      <c r="BI562" t="s">
        <v>3027</v>
      </c>
      <c r="BJ562" t="s">
        <v>2627</v>
      </c>
      <c r="BK562" t="str">
        <f t="shared" si="8"/>
        <v>Boise County, ID</v>
      </c>
    </row>
    <row r="563" spans="60:63" x14ac:dyDescent="0.35">
      <c r="BH563" t="s">
        <v>5266</v>
      </c>
      <c r="BI563" t="s">
        <v>3062</v>
      </c>
      <c r="BJ563" t="s">
        <v>2627</v>
      </c>
      <c r="BK563" t="str">
        <f t="shared" si="8"/>
        <v>Bonner County, ID</v>
      </c>
    </row>
    <row r="564" spans="60:63" x14ac:dyDescent="0.35">
      <c r="BH564" t="s">
        <v>5267</v>
      </c>
      <c r="BI564" t="s">
        <v>3097</v>
      </c>
      <c r="BJ564" t="s">
        <v>2627</v>
      </c>
      <c r="BK564" t="str">
        <f t="shared" si="8"/>
        <v>Bonneville County, ID</v>
      </c>
    </row>
    <row r="565" spans="60:63" x14ac:dyDescent="0.35">
      <c r="BH565" t="s">
        <v>5268</v>
      </c>
      <c r="BI565" t="s">
        <v>3131</v>
      </c>
      <c r="BJ565" t="s">
        <v>2627</v>
      </c>
      <c r="BK565" t="str">
        <f t="shared" si="8"/>
        <v>Boundary County, ID</v>
      </c>
    </row>
    <row r="566" spans="60:63" x14ac:dyDescent="0.35">
      <c r="BH566" t="s">
        <v>5269</v>
      </c>
      <c r="BI566" t="s">
        <v>2864</v>
      </c>
      <c r="BJ566" t="s">
        <v>2627</v>
      </c>
      <c r="BK566" t="str">
        <f t="shared" si="8"/>
        <v>Butte County, ID</v>
      </c>
    </row>
    <row r="567" spans="60:63" x14ac:dyDescent="0.35">
      <c r="BH567" t="s">
        <v>5270</v>
      </c>
      <c r="BI567" t="s">
        <v>3192</v>
      </c>
      <c r="BJ567" t="s">
        <v>2627</v>
      </c>
      <c r="BK567" t="str">
        <f t="shared" si="8"/>
        <v>Camas County, ID</v>
      </c>
    </row>
    <row r="568" spans="60:63" x14ac:dyDescent="0.35">
      <c r="BH568" t="s">
        <v>5271</v>
      </c>
      <c r="BI568" t="s">
        <v>3226</v>
      </c>
      <c r="BJ568" t="s">
        <v>2627</v>
      </c>
      <c r="BK568" t="str">
        <f t="shared" si="8"/>
        <v>Canyon County, ID</v>
      </c>
    </row>
    <row r="569" spans="60:63" x14ac:dyDescent="0.35">
      <c r="BH569" t="s">
        <v>5272</v>
      </c>
      <c r="BI569" t="s">
        <v>3257</v>
      </c>
      <c r="BJ569" t="s">
        <v>2627</v>
      </c>
      <c r="BK569" t="str">
        <f t="shared" si="8"/>
        <v>Caribou County, ID</v>
      </c>
    </row>
    <row r="570" spans="60:63" x14ac:dyDescent="0.35">
      <c r="BH570" t="s">
        <v>5273</v>
      </c>
      <c r="BI570" t="s">
        <v>3294</v>
      </c>
      <c r="BJ570" t="s">
        <v>2627</v>
      </c>
      <c r="BK570" t="str">
        <f t="shared" si="8"/>
        <v>Cassia County, ID</v>
      </c>
    </row>
    <row r="571" spans="60:63" x14ac:dyDescent="0.35">
      <c r="BH571" t="s">
        <v>5274</v>
      </c>
      <c r="BI571" t="s">
        <v>2791</v>
      </c>
      <c r="BJ571" t="s">
        <v>2627</v>
      </c>
      <c r="BK571" t="str">
        <f t="shared" si="8"/>
        <v>Clark County, ID</v>
      </c>
    </row>
    <row r="572" spans="60:63" x14ac:dyDescent="0.35">
      <c r="BH572" t="s">
        <v>5275</v>
      </c>
      <c r="BI572" t="s">
        <v>3265</v>
      </c>
      <c r="BJ572" t="s">
        <v>2627</v>
      </c>
      <c r="BK572" t="str">
        <f t="shared" si="8"/>
        <v>Clearwater County, ID</v>
      </c>
    </row>
    <row r="573" spans="60:63" x14ac:dyDescent="0.35">
      <c r="BH573" t="s">
        <v>5276</v>
      </c>
      <c r="BI573" t="s">
        <v>3073</v>
      </c>
      <c r="BJ573" t="s">
        <v>2627</v>
      </c>
      <c r="BK573" t="str">
        <f t="shared" si="8"/>
        <v>Custer County, ID</v>
      </c>
    </row>
    <row r="574" spans="60:63" x14ac:dyDescent="0.35">
      <c r="BH574" t="s">
        <v>5277</v>
      </c>
      <c r="BI574" t="s">
        <v>3408</v>
      </c>
      <c r="BJ574" t="s">
        <v>2627</v>
      </c>
      <c r="BK574" t="str">
        <f t="shared" si="8"/>
        <v>Elmore County, ID</v>
      </c>
    </row>
    <row r="575" spans="60:63" x14ac:dyDescent="0.35">
      <c r="BH575" t="s">
        <v>5278</v>
      </c>
      <c r="BI575" t="s">
        <v>2874</v>
      </c>
      <c r="BJ575" t="s">
        <v>2627</v>
      </c>
      <c r="BK575" t="str">
        <f t="shared" si="8"/>
        <v>Franklin County, ID</v>
      </c>
    </row>
    <row r="576" spans="60:63" x14ac:dyDescent="0.35">
      <c r="BH576" t="s">
        <v>5279</v>
      </c>
      <c r="BI576" t="s">
        <v>3017</v>
      </c>
      <c r="BJ576" t="s">
        <v>2627</v>
      </c>
      <c r="BK576" t="str">
        <f t="shared" si="8"/>
        <v>Fremont County, ID</v>
      </c>
    </row>
    <row r="577" spans="60:63" x14ac:dyDescent="0.35">
      <c r="BH577" t="s">
        <v>5280</v>
      </c>
      <c r="BI577" t="s">
        <v>3487</v>
      </c>
      <c r="BJ577" t="s">
        <v>2627</v>
      </c>
      <c r="BK577" t="str">
        <f t="shared" si="8"/>
        <v>Gem County, ID</v>
      </c>
    </row>
    <row r="578" spans="60:63" x14ac:dyDescent="0.35">
      <c r="BH578" t="s">
        <v>5281</v>
      </c>
      <c r="BI578" t="s">
        <v>3515</v>
      </c>
      <c r="BJ578" t="s">
        <v>2627</v>
      </c>
      <c r="BK578" t="str">
        <f t="shared" si="8"/>
        <v>Gooding County, ID</v>
      </c>
    </row>
    <row r="579" spans="60:63" x14ac:dyDescent="0.35">
      <c r="BH579" t="s">
        <v>5282</v>
      </c>
      <c r="BI579" t="s">
        <v>3538</v>
      </c>
      <c r="BJ579" t="s">
        <v>2627</v>
      </c>
      <c r="BK579" t="str">
        <f t="shared" ref="BK579:BK642" si="9">_xlfn.TEXTJOIN(", ", TRUE, BI579,BJ579)</f>
        <v>Idaho County, ID</v>
      </c>
    </row>
    <row r="580" spans="60:63" x14ac:dyDescent="0.35">
      <c r="BH580" t="s">
        <v>5283</v>
      </c>
      <c r="BI580" t="s">
        <v>3313</v>
      </c>
      <c r="BJ580" t="s">
        <v>2627</v>
      </c>
      <c r="BK580" t="str">
        <f t="shared" si="9"/>
        <v>Jefferson County, ID</v>
      </c>
    </row>
    <row r="581" spans="60:63" x14ac:dyDescent="0.35">
      <c r="BH581" t="s">
        <v>5284</v>
      </c>
      <c r="BI581" t="s">
        <v>3586</v>
      </c>
      <c r="BJ581" t="s">
        <v>2627</v>
      </c>
      <c r="BK581" t="str">
        <f t="shared" si="9"/>
        <v>Jerome County, ID</v>
      </c>
    </row>
    <row r="582" spans="60:63" x14ac:dyDescent="0.35">
      <c r="BH582" t="s">
        <v>5285</v>
      </c>
      <c r="BI582" t="s">
        <v>3611</v>
      </c>
      <c r="BJ582" t="s">
        <v>2627</v>
      </c>
      <c r="BK582" t="str">
        <f t="shared" si="9"/>
        <v>Kootenai County, ID</v>
      </c>
    </row>
    <row r="583" spans="60:63" x14ac:dyDescent="0.35">
      <c r="BH583" t="s">
        <v>5286</v>
      </c>
      <c r="BI583" t="s">
        <v>3635</v>
      </c>
      <c r="BJ583" t="s">
        <v>2627</v>
      </c>
      <c r="BK583" t="str">
        <f t="shared" si="9"/>
        <v>Latah County, ID</v>
      </c>
    </row>
    <row r="584" spans="60:63" x14ac:dyDescent="0.35">
      <c r="BH584" t="s">
        <v>5287</v>
      </c>
      <c r="BI584" t="s">
        <v>3658</v>
      </c>
      <c r="BJ584" t="s">
        <v>2627</v>
      </c>
      <c r="BK584" t="str">
        <f t="shared" si="9"/>
        <v>Lemhi County, ID</v>
      </c>
    </row>
    <row r="585" spans="60:63" x14ac:dyDescent="0.35">
      <c r="BH585" t="s">
        <v>5288</v>
      </c>
      <c r="BI585" t="s">
        <v>3450</v>
      </c>
      <c r="BJ585" t="s">
        <v>2627</v>
      </c>
      <c r="BK585" t="str">
        <f t="shared" si="9"/>
        <v>Lewis County, ID</v>
      </c>
    </row>
    <row r="586" spans="60:63" x14ac:dyDescent="0.35">
      <c r="BH586" t="s">
        <v>5289</v>
      </c>
      <c r="BI586" t="s">
        <v>3029</v>
      </c>
      <c r="BJ586" t="s">
        <v>2627</v>
      </c>
      <c r="BK586" t="str">
        <f t="shared" si="9"/>
        <v>Lincoln County, ID</v>
      </c>
    </row>
    <row r="587" spans="60:63" x14ac:dyDescent="0.35">
      <c r="BH587" t="s">
        <v>5290</v>
      </c>
      <c r="BI587" t="s">
        <v>3595</v>
      </c>
      <c r="BJ587" t="s">
        <v>2627</v>
      </c>
      <c r="BK587" t="str">
        <f t="shared" si="9"/>
        <v>Madison County, ID</v>
      </c>
    </row>
    <row r="588" spans="60:63" x14ac:dyDescent="0.35">
      <c r="BH588" t="s">
        <v>5291</v>
      </c>
      <c r="BI588" t="s">
        <v>3753</v>
      </c>
      <c r="BJ588" t="s">
        <v>2627</v>
      </c>
      <c r="BK588" t="str">
        <f t="shared" si="9"/>
        <v>Minidoka County, ID</v>
      </c>
    </row>
    <row r="589" spans="60:63" x14ac:dyDescent="0.35">
      <c r="BH589" t="s">
        <v>5292</v>
      </c>
      <c r="BI589" t="s">
        <v>3772</v>
      </c>
      <c r="BJ589" t="s">
        <v>2627</v>
      </c>
      <c r="BK589" t="str">
        <f t="shared" si="9"/>
        <v>Nez Perce County, ID</v>
      </c>
    </row>
    <row r="590" spans="60:63" x14ac:dyDescent="0.35">
      <c r="BH590" t="s">
        <v>5293</v>
      </c>
      <c r="BI590" t="s">
        <v>3741</v>
      </c>
      <c r="BJ590" t="s">
        <v>2627</v>
      </c>
      <c r="BK590" t="str">
        <f t="shared" si="9"/>
        <v>Oneida County, ID</v>
      </c>
    </row>
    <row r="591" spans="60:63" x14ac:dyDescent="0.35">
      <c r="BH591" t="s">
        <v>5294</v>
      </c>
      <c r="BI591" t="s">
        <v>3817</v>
      </c>
      <c r="BJ591" t="s">
        <v>2627</v>
      </c>
      <c r="BK591" t="str">
        <f t="shared" si="9"/>
        <v>Owyhee County, ID</v>
      </c>
    </row>
    <row r="592" spans="60:63" x14ac:dyDescent="0.35">
      <c r="BH592" t="s">
        <v>5295</v>
      </c>
      <c r="BI592" t="s">
        <v>3840</v>
      </c>
      <c r="BJ592" t="s">
        <v>2627</v>
      </c>
      <c r="BK592" t="str">
        <f t="shared" si="9"/>
        <v>Payette County, ID</v>
      </c>
    </row>
    <row r="593" spans="60:63" x14ac:dyDescent="0.35">
      <c r="BH593" t="s">
        <v>5296</v>
      </c>
      <c r="BI593" t="s">
        <v>3861</v>
      </c>
      <c r="BJ593" t="s">
        <v>2627</v>
      </c>
      <c r="BK593" t="str">
        <f t="shared" si="9"/>
        <v>Power County, ID</v>
      </c>
    </row>
    <row r="594" spans="60:63" x14ac:dyDescent="0.35">
      <c r="BH594" t="s">
        <v>5297</v>
      </c>
      <c r="BI594" t="s">
        <v>3882</v>
      </c>
      <c r="BJ594" t="s">
        <v>2627</v>
      </c>
      <c r="BK594" t="str">
        <f t="shared" si="9"/>
        <v>Shoshone County, ID</v>
      </c>
    </row>
    <row r="595" spans="60:63" x14ac:dyDescent="0.35">
      <c r="BH595" t="s">
        <v>5298</v>
      </c>
      <c r="BI595" t="s">
        <v>3429</v>
      </c>
      <c r="BJ595" t="s">
        <v>2627</v>
      </c>
      <c r="BK595" t="str">
        <f t="shared" si="9"/>
        <v>Teton County, ID</v>
      </c>
    </row>
    <row r="596" spans="60:63" x14ac:dyDescent="0.35">
      <c r="BH596" t="s">
        <v>5299</v>
      </c>
      <c r="BI596" t="s">
        <v>3921</v>
      </c>
      <c r="BJ596" t="s">
        <v>2627</v>
      </c>
      <c r="BK596" t="str">
        <f t="shared" si="9"/>
        <v>Twin Falls County, ID</v>
      </c>
    </row>
    <row r="597" spans="60:63" x14ac:dyDescent="0.35">
      <c r="BH597" t="s">
        <v>5300</v>
      </c>
      <c r="BI597" t="s">
        <v>3943</v>
      </c>
      <c r="BJ597" t="s">
        <v>2627</v>
      </c>
      <c r="BK597" t="str">
        <f t="shared" si="9"/>
        <v>Valley County, ID</v>
      </c>
    </row>
    <row r="598" spans="60:63" x14ac:dyDescent="0.35">
      <c r="BH598" t="s">
        <v>5301</v>
      </c>
      <c r="BI598" t="s">
        <v>2936</v>
      </c>
      <c r="BJ598" t="s">
        <v>2627</v>
      </c>
      <c r="BK598" t="str">
        <f t="shared" si="9"/>
        <v>Washington County, ID</v>
      </c>
    </row>
    <row r="599" spans="60:63" x14ac:dyDescent="0.35">
      <c r="BH599" t="s">
        <v>5302</v>
      </c>
      <c r="BI599" t="s">
        <v>2734</v>
      </c>
      <c r="BJ599" t="s">
        <v>2631</v>
      </c>
      <c r="BK599" t="str">
        <f t="shared" si="9"/>
        <v>Adams County, IL</v>
      </c>
    </row>
    <row r="600" spans="60:63" x14ac:dyDescent="0.35">
      <c r="BH600" t="s">
        <v>5303</v>
      </c>
      <c r="BI600" t="s">
        <v>2780</v>
      </c>
      <c r="BJ600" t="s">
        <v>2631</v>
      </c>
      <c r="BK600" t="str">
        <f t="shared" si="9"/>
        <v>Alexander County, IL</v>
      </c>
    </row>
    <row r="601" spans="60:63" x14ac:dyDescent="0.35">
      <c r="BH601" t="s">
        <v>5304</v>
      </c>
      <c r="BI601" t="s">
        <v>2825</v>
      </c>
      <c r="BJ601" t="s">
        <v>2631</v>
      </c>
      <c r="BK601" t="str">
        <f t="shared" si="9"/>
        <v>Bond County, IL</v>
      </c>
    </row>
    <row r="602" spans="60:63" x14ac:dyDescent="0.35">
      <c r="BH602" t="s">
        <v>5305</v>
      </c>
      <c r="BI602" t="s">
        <v>2853</v>
      </c>
      <c r="BJ602" t="s">
        <v>2631</v>
      </c>
      <c r="BK602" t="str">
        <f t="shared" si="9"/>
        <v>Boone County, IL</v>
      </c>
    </row>
    <row r="603" spans="60:63" x14ac:dyDescent="0.35">
      <c r="BH603" t="s">
        <v>5306</v>
      </c>
      <c r="BI603" t="s">
        <v>2915</v>
      </c>
      <c r="BJ603" t="s">
        <v>2631</v>
      </c>
      <c r="BK603" t="str">
        <f t="shared" si="9"/>
        <v>Brown County, IL</v>
      </c>
    </row>
    <row r="604" spans="60:63" x14ac:dyDescent="0.35">
      <c r="BH604" t="s">
        <v>5307</v>
      </c>
      <c r="BI604" t="s">
        <v>2958</v>
      </c>
      <c r="BJ604" t="s">
        <v>2631</v>
      </c>
      <c r="BK604" t="str">
        <f t="shared" si="9"/>
        <v>Bureau County, IL</v>
      </c>
    </row>
    <row r="605" spans="60:63" x14ac:dyDescent="0.35">
      <c r="BH605" t="s">
        <v>5308</v>
      </c>
      <c r="BI605" t="s">
        <v>2986</v>
      </c>
      <c r="BJ605" t="s">
        <v>2631</v>
      </c>
      <c r="BK605" t="str">
        <f t="shared" si="9"/>
        <v>Calhoun County, IL</v>
      </c>
    </row>
    <row r="606" spans="60:63" x14ac:dyDescent="0.35">
      <c r="BH606" t="s">
        <v>5309</v>
      </c>
      <c r="BI606" t="s">
        <v>2792</v>
      </c>
      <c r="BJ606" t="s">
        <v>2631</v>
      </c>
      <c r="BK606" t="str">
        <f t="shared" si="9"/>
        <v>Carroll County, IL</v>
      </c>
    </row>
    <row r="607" spans="60:63" x14ac:dyDescent="0.35">
      <c r="BH607" t="s">
        <v>5310</v>
      </c>
      <c r="BI607" t="s">
        <v>3063</v>
      </c>
      <c r="BJ607" t="s">
        <v>2631</v>
      </c>
      <c r="BK607" t="str">
        <f t="shared" si="9"/>
        <v>Cass County, IL</v>
      </c>
    </row>
    <row r="608" spans="60:63" x14ac:dyDescent="0.35">
      <c r="BH608" t="s">
        <v>5311</v>
      </c>
      <c r="BI608" t="s">
        <v>3098</v>
      </c>
      <c r="BJ608" t="s">
        <v>2631</v>
      </c>
      <c r="BK608" t="str">
        <f t="shared" si="9"/>
        <v>Champaign County, IL</v>
      </c>
    </row>
    <row r="609" spans="60:63" x14ac:dyDescent="0.35">
      <c r="BH609" t="s">
        <v>5312</v>
      </c>
      <c r="BI609" t="s">
        <v>3132</v>
      </c>
      <c r="BJ609" t="s">
        <v>2631</v>
      </c>
      <c r="BK609" t="str">
        <f t="shared" si="9"/>
        <v>Christian County, IL</v>
      </c>
    </row>
    <row r="610" spans="60:63" x14ac:dyDescent="0.35">
      <c r="BH610" t="s">
        <v>5313</v>
      </c>
      <c r="BI610" t="s">
        <v>2791</v>
      </c>
      <c r="BJ610" t="s">
        <v>2631</v>
      </c>
      <c r="BK610" t="str">
        <f t="shared" si="9"/>
        <v>Clark County, IL</v>
      </c>
    </row>
    <row r="611" spans="60:63" x14ac:dyDescent="0.35">
      <c r="BH611" t="s">
        <v>5314</v>
      </c>
      <c r="BI611" t="s">
        <v>3048</v>
      </c>
      <c r="BJ611" t="s">
        <v>2631</v>
      </c>
      <c r="BK611" t="str">
        <f t="shared" si="9"/>
        <v>Clay County, IL</v>
      </c>
    </row>
    <row r="612" spans="60:63" x14ac:dyDescent="0.35">
      <c r="BH612" t="s">
        <v>5315</v>
      </c>
      <c r="BI612" t="s">
        <v>3112</v>
      </c>
      <c r="BJ612" t="s">
        <v>2631</v>
      </c>
      <c r="BK612" t="str">
        <f t="shared" si="9"/>
        <v>Clinton County, IL</v>
      </c>
    </row>
    <row r="613" spans="60:63" x14ac:dyDescent="0.35">
      <c r="BH613" t="s">
        <v>5316</v>
      </c>
      <c r="BI613" t="s">
        <v>3258</v>
      </c>
      <c r="BJ613" t="s">
        <v>2631</v>
      </c>
      <c r="BK613" t="str">
        <f t="shared" si="9"/>
        <v>Coles County, IL</v>
      </c>
    </row>
    <row r="614" spans="60:63" x14ac:dyDescent="0.35">
      <c r="BH614" t="s">
        <v>5317</v>
      </c>
      <c r="BI614" t="s">
        <v>3295</v>
      </c>
      <c r="BJ614" t="s">
        <v>2631</v>
      </c>
      <c r="BK614" t="str">
        <f t="shared" si="9"/>
        <v>Cook County, IL</v>
      </c>
    </row>
    <row r="615" spans="60:63" x14ac:dyDescent="0.35">
      <c r="BH615" t="s">
        <v>5318</v>
      </c>
      <c r="BI615" t="s">
        <v>3182</v>
      </c>
      <c r="BJ615" t="s">
        <v>2631</v>
      </c>
      <c r="BK615" t="str">
        <f t="shared" si="9"/>
        <v>Crawford County, IL</v>
      </c>
    </row>
    <row r="616" spans="60:63" x14ac:dyDescent="0.35">
      <c r="BH616" t="s">
        <v>5319</v>
      </c>
      <c r="BI616" t="s">
        <v>2830</v>
      </c>
      <c r="BJ616" t="s">
        <v>2631</v>
      </c>
      <c r="BK616" t="str">
        <f t="shared" si="9"/>
        <v>Cumberland County, IL</v>
      </c>
    </row>
    <row r="617" spans="60:63" x14ac:dyDescent="0.35">
      <c r="BH617" t="s">
        <v>5320</v>
      </c>
      <c r="BI617" t="s">
        <v>3327</v>
      </c>
      <c r="BJ617" t="s">
        <v>2631</v>
      </c>
      <c r="BK617" t="str">
        <f t="shared" si="9"/>
        <v>DeKalb County, IL</v>
      </c>
    </row>
    <row r="618" spans="60:63" x14ac:dyDescent="0.35">
      <c r="BH618" t="s">
        <v>5321</v>
      </c>
      <c r="BI618" t="s">
        <v>3409</v>
      </c>
      <c r="BJ618" t="s">
        <v>2631</v>
      </c>
      <c r="BK618" t="str">
        <f t="shared" si="9"/>
        <v>De Witt County, IL</v>
      </c>
    </row>
    <row r="619" spans="60:63" x14ac:dyDescent="0.35">
      <c r="BH619" t="s">
        <v>5322</v>
      </c>
      <c r="BI619" t="s">
        <v>2837</v>
      </c>
      <c r="BJ619" t="s">
        <v>2631</v>
      </c>
      <c r="BK619" t="str">
        <f t="shared" si="9"/>
        <v>Douglas County, IL</v>
      </c>
    </row>
    <row r="620" spans="60:63" x14ac:dyDescent="0.35">
      <c r="BH620" t="s">
        <v>5323</v>
      </c>
      <c r="BI620" t="s">
        <v>3461</v>
      </c>
      <c r="BJ620" t="s">
        <v>2631</v>
      </c>
      <c r="BK620" t="str">
        <f t="shared" si="9"/>
        <v>DuPage County, IL</v>
      </c>
    </row>
    <row r="621" spans="60:63" x14ac:dyDescent="0.35">
      <c r="BH621" t="s">
        <v>5324</v>
      </c>
      <c r="BI621" t="s">
        <v>3488</v>
      </c>
      <c r="BJ621" t="s">
        <v>2631</v>
      </c>
      <c r="BK621" t="str">
        <f t="shared" si="9"/>
        <v>Edgar County, IL</v>
      </c>
    </row>
    <row r="622" spans="60:63" x14ac:dyDescent="0.35">
      <c r="BH622" t="s">
        <v>5325</v>
      </c>
      <c r="BI622" t="s">
        <v>3516</v>
      </c>
      <c r="BJ622" t="s">
        <v>2631</v>
      </c>
      <c r="BK622" t="str">
        <f t="shared" si="9"/>
        <v>Edwards County, IL</v>
      </c>
    </row>
    <row r="623" spans="60:63" x14ac:dyDescent="0.35">
      <c r="BH623" t="s">
        <v>5326</v>
      </c>
      <c r="BI623" t="s">
        <v>3539</v>
      </c>
      <c r="BJ623" t="s">
        <v>2631</v>
      </c>
      <c r="BK623" t="str">
        <f t="shared" si="9"/>
        <v>Effingham County, IL</v>
      </c>
    </row>
    <row r="624" spans="60:63" x14ac:dyDescent="0.35">
      <c r="BH624" t="s">
        <v>5327</v>
      </c>
      <c r="BI624" t="s">
        <v>3120</v>
      </c>
      <c r="BJ624" t="s">
        <v>2631</v>
      </c>
      <c r="BK624" t="str">
        <f t="shared" si="9"/>
        <v>Fayette County, IL</v>
      </c>
    </row>
    <row r="625" spans="60:63" x14ac:dyDescent="0.35">
      <c r="BH625" t="s">
        <v>5328</v>
      </c>
      <c r="BI625" t="s">
        <v>3587</v>
      </c>
      <c r="BJ625" t="s">
        <v>2631</v>
      </c>
      <c r="BK625" t="str">
        <f t="shared" si="9"/>
        <v>Ford County, IL</v>
      </c>
    </row>
    <row r="626" spans="60:63" x14ac:dyDescent="0.35">
      <c r="BH626" t="s">
        <v>5329</v>
      </c>
      <c r="BI626" t="s">
        <v>2874</v>
      </c>
      <c r="BJ626" t="s">
        <v>2631</v>
      </c>
      <c r="BK626" t="str">
        <f t="shared" si="9"/>
        <v>Franklin County, IL</v>
      </c>
    </row>
    <row r="627" spans="60:63" x14ac:dyDescent="0.35">
      <c r="BH627" t="s">
        <v>5330</v>
      </c>
      <c r="BI627" t="s">
        <v>3365</v>
      </c>
      <c r="BJ627" t="s">
        <v>2631</v>
      </c>
      <c r="BK627" t="str">
        <f t="shared" si="9"/>
        <v>Fulton County, IL</v>
      </c>
    </row>
    <row r="628" spans="60:63" x14ac:dyDescent="0.35">
      <c r="BH628" t="s">
        <v>5331</v>
      </c>
      <c r="BI628" t="s">
        <v>3304</v>
      </c>
      <c r="BJ628" t="s">
        <v>2631</v>
      </c>
      <c r="BK628" t="str">
        <f t="shared" si="9"/>
        <v>Gallatin County, IL</v>
      </c>
    </row>
    <row r="629" spans="60:63" x14ac:dyDescent="0.35">
      <c r="BH629" t="s">
        <v>5332</v>
      </c>
      <c r="BI629" t="s">
        <v>3419</v>
      </c>
      <c r="BJ629" t="s">
        <v>2631</v>
      </c>
      <c r="BK629" t="str">
        <f t="shared" si="9"/>
        <v>Greene County, IL</v>
      </c>
    </row>
    <row r="630" spans="60:63" x14ac:dyDescent="0.35">
      <c r="BH630" t="s">
        <v>5333</v>
      </c>
      <c r="BI630" t="s">
        <v>3694</v>
      </c>
      <c r="BJ630" t="s">
        <v>2631</v>
      </c>
      <c r="BK630" t="str">
        <f t="shared" si="9"/>
        <v>Grundy County, IL</v>
      </c>
    </row>
    <row r="631" spans="60:63" x14ac:dyDescent="0.35">
      <c r="BH631" t="s">
        <v>5334</v>
      </c>
      <c r="BI631" t="s">
        <v>3445</v>
      </c>
      <c r="BJ631" t="s">
        <v>2631</v>
      </c>
      <c r="BK631" t="str">
        <f t="shared" si="9"/>
        <v>Hamilton County, IL</v>
      </c>
    </row>
    <row r="632" spans="60:63" x14ac:dyDescent="0.35">
      <c r="BH632" t="s">
        <v>5335</v>
      </c>
      <c r="BI632" t="s">
        <v>2921</v>
      </c>
      <c r="BJ632" t="s">
        <v>2631</v>
      </c>
      <c r="BK632" t="str">
        <f t="shared" si="9"/>
        <v>Hancock County, IL</v>
      </c>
    </row>
    <row r="633" spans="60:63" x14ac:dyDescent="0.35">
      <c r="BH633" t="s">
        <v>5336</v>
      </c>
      <c r="BI633" t="s">
        <v>3744</v>
      </c>
      <c r="BJ633" t="s">
        <v>2631</v>
      </c>
      <c r="BK633" t="str">
        <f t="shared" si="9"/>
        <v>Hardin County, IL</v>
      </c>
    </row>
    <row r="634" spans="60:63" x14ac:dyDescent="0.35">
      <c r="BH634" t="s">
        <v>5337</v>
      </c>
      <c r="BI634" t="s">
        <v>3797</v>
      </c>
      <c r="BJ634" t="s">
        <v>2631</v>
      </c>
      <c r="BK634" t="str">
        <f t="shared" si="9"/>
        <v>Henderson County, IL</v>
      </c>
    </row>
    <row r="635" spans="60:63" x14ac:dyDescent="0.35">
      <c r="BH635" t="s">
        <v>5338</v>
      </c>
      <c r="BI635" t="s">
        <v>3731</v>
      </c>
      <c r="BJ635" t="s">
        <v>2631</v>
      </c>
      <c r="BK635" t="str">
        <f t="shared" si="9"/>
        <v>Henry County, IL</v>
      </c>
    </row>
    <row r="636" spans="60:63" x14ac:dyDescent="0.35">
      <c r="BH636" t="s">
        <v>5339</v>
      </c>
      <c r="BI636" t="s">
        <v>3841</v>
      </c>
      <c r="BJ636" t="s">
        <v>2631</v>
      </c>
      <c r="BK636" t="str">
        <f t="shared" si="9"/>
        <v>Iroquois County, IL</v>
      </c>
    </row>
    <row r="637" spans="60:63" x14ac:dyDescent="0.35">
      <c r="BH637" t="s">
        <v>5340</v>
      </c>
      <c r="BI637" t="s">
        <v>3274</v>
      </c>
      <c r="BJ637" t="s">
        <v>2631</v>
      </c>
      <c r="BK637" t="str">
        <f t="shared" si="9"/>
        <v>Jackson County, IL</v>
      </c>
    </row>
    <row r="638" spans="60:63" x14ac:dyDescent="0.35">
      <c r="BH638" t="s">
        <v>5341</v>
      </c>
      <c r="BI638" t="s">
        <v>3600</v>
      </c>
      <c r="BJ638" t="s">
        <v>2631</v>
      </c>
      <c r="BK638" t="str">
        <f t="shared" si="9"/>
        <v>Jasper County, IL</v>
      </c>
    </row>
    <row r="639" spans="60:63" x14ac:dyDescent="0.35">
      <c r="BH639" t="s">
        <v>5342</v>
      </c>
      <c r="BI639" t="s">
        <v>3313</v>
      </c>
      <c r="BJ639" t="s">
        <v>2631</v>
      </c>
      <c r="BK639" t="str">
        <f t="shared" si="9"/>
        <v>Jefferson County, IL</v>
      </c>
    </row>
    <row r="640" spans="60:63" x14ac:dyDescent="0.35">
      <c r="BH640" t="s">
        <v>5343</v>
      </c>
      <c r="BI640" t="s">
        <v>3922</v>
      </c>
      <c r="BJ640" t="s">
        <v>2631</v>
      </c>
      <c r="BK640" t="str">
        <f t="shared" si="9"/>
        <v>Jersey County, IL</v>
      </c>
    </row>
    <row r="641" spans="60:63" x14ac:dyDescent="0.35">
      <c r="BH641" t="s">
        <v>5344</v>
      </c>
      <c r="BI641" t="s">
        <v>3944</v>
      </c>
      <c r="BJ641" t="s">
        <v>2631</v>
      </c>
      <c r="BK641" t="str">
        <f t="shared" si="9"/>
        <v>Jo Daviess County, IL</v>
      </c>
    </row>
    <row r="642" spans="60:63" x14ac:dyDescent="0.35">
      <c r="BH642" t="s">
        <v>5345</v>
      </c>
      <c r="BI642" t="s">
        <v>3121</v>
      </c>
      <c r="BJ642" t="s">
        <v>2631</v>
      </c>
      <c r="BK642" t="str">
        <f t="shared" si="9"/>
        <v>Johnson County, IL</v>
      </c>
    </row>
    <row r="643" spans="60:63" x14ac:dyDescent="0.35">
      <c r="BH643" t="s">
        <v>5346</v>
      </c>
      <c r="BI643" t="s">
        <v>3212</v>
      </c>
      <c r="BJ643" t="s">
        <v>2631</v>
      </c>
      <c r="BK643" t="str">
        <f t="shared" ref="BK643:BK706" si="10">_xlfn.TEXTJOIN(", ", TRUE, BI643,BJ643)</f>
        <v>Kane County, IL</v>
      </c>
    </row>
    <row r="644" spans="60:63" x14ac:dyDescent="0.35">
      <c r="BH644" t="s">
        <v>5347</v>
      </c>
      <c r="BI644" t="s">
        <v>4000</v>
      </c>
      <c r="BJ644" t="s">
        <v>2631</v>
      </c>
      <c r="BK644" t="str">
        <f t="shared" si="10"/>
        <v>Kankakee County, IL</v>
      </c>
    </row>
    <row r="645" spans="60:63" x14ac:dyDescent="0.35">
      <c r="BH645" t="s">
        <v>5348</v>
      </c>
      <c r="BI645" t="s">
        <v>4021</v>
      </c>
      <c r="BJ645" t="s">
        <v>2631</v>
      </c>
      <c r="BK645" t="str">
        <f t="shared" si="10"/>
        <v>Kendall County, IL</v>
      </c>
    </row>
    <row r="646" spans="60:63" x14ac:dyDescent="0.35">
      <c r="BH646" t="s">
        <v>5349</v>
      </c>
      <c r="BI646" t="s">
        <v>2994</v>
      </c>
      <c r="BJ646" t="s">
        <v>2631</v>
      </c>
      <c r="BK646" t="str">
        <f t="shared" si="10"/>
        <v>Knox County, IL</v>
      </c>
    </row>
    <row r="647" spans="60:63" x14ac:dyDescent="0.35">
      <c r="BH647" t="s">
        <v>5350</v>
      </c>
      <c r="BI647" t="s">
        <v>3324</v>
      </c>
      <c r="BJ647" t="s">
        <v>2631</v>
      </c>
      <c r="BK647" t="str">
        <f t="shared" si="10"/>
        <v>Lake County, IL</v>
      </c>
    </row>
    <row r="648" spans="60:63" x14ac:dyDescent="0.35">
      <c r="BH648" t="s">
        <v>5351</v>
      </c>
      <c r="BI648" t="s">
        <v>4078</v>
      </c>
      <c r="BJ648" t="s">
        <v>2631</v>
      </c>
      <c r="BK648" t="str">
        <f t="shared" si="10"/>
        <v>LaSalle County, IL</v>
      </c>
    </row>
    <row r="649" spans="60:63" x14ac:dyDescent="0.35">
      <c r="BH649" t="s">
        <v>5352</v>
      </c>
      <c r="BI649" t="s">
        <v>3829</v>
      </c>
      <c r="BJ649" t="s">
        <v>2631</v>
      </c>
      <c r="BK649" t="str">
        <f t="shared" si="10"/>
        <v>Lawrence County, IL</v>
      </c>
    </row>
    <row r="650" spans="60:63" x14ac:dyDescent="0.35">
      <c r="BH650" t="s">
        <v>5353</v>
      </c>
      <c r="BI650" t="s">
        <v>3693</v>
      </c>
      <c r="BJ650" t="s">
        <v>2631</v>
      </c>
      <c r="BK650" t="str">
        <f t="shared" si="10"/>
        <v>Lee County, IL</v>
      </c>
    </row>
    <row r="651" spans="60:63" x14ac:dyDescent="0.35">
      <c r="BH651" t="s">
        <v>5354</v>
      </c>
      <c r="BI651" t="s">
        <v>3568</v>
      </c>
      <c r="BJ651" t="s">
        <v>2631</v>
      </c>
      <c r="BK651" t="str">
        <f t="shared" si="10"/>
        <v>Livingston County, IL</v>
      </c>
    </row>
    <row r="652" spans="60:63" x14ac:dyDescent="0.35">
      <c r="BH652" t="s">
        <v>5355</v>
      </c>
      <c r="BI652" t="s">
        <v>3506</v>
      </c>
      <c r="BJ652" t="s">
        <v>2631</v>
      </c>
      <c r="BK652" t="str">
        <f t="shared" si="10"/>
        <v>Logan County, IL</v>
      </c>
    </row>
    <row r="653" spans="60:63" x14ac:dyDescent="0.35">
      <c r="BH653" t="s">
        <v>5356</v>
      </c>
      <c r="BI653" t="s">
        <v>4179</v>
      </c>
      <c r="BJ653" t="s">
        <v>2631</v>
      </c>
      <c r="BK653" t="str">
        <f t="shared" si="10"/>
        <v>McDonough County, IL</v>
      </c>
    </row>
    <row r="654" spans="60:63" x14ac:dyDescent="0.35">
      <c r="BH654" t="s">
        <v>5357</v>
      </c>
      <c r="BI654" t="s">
        <v>3545</v>
      </c>
      <c r="BJ654" t="s">
        <v>2631</v>
      </c>
      <c r="BK654" t="str">
        <f t="shared" si="10"/>
        <v>McHenry County, IL</v>
      </c>
    </row>
    <row r="655" spans="60:63" x14ac:dyDescent="0.35">
      <c r="BH655" t="s">
        <v>5358</v>
      </c>
      <c r="BI655" t="s">
        <v>3621</v>
      </c>
      <c r="BJ655" t="s">
        <v>2631</v>
      </c>
      <c r="BK655" t="str">
        <f t="shared" si="10"/>
        <v>McLean County, IL</v>
      </c>
    </row>
    <row r="656" spans="60:63" x14ac:dyDescent="0.35">
      <c r="BH656" t="s">
        <v>5359</v>
      </c>
      <c r="BI656" t="s">
        <v>3962</v>
      </c>
      <c r="BJ656" t="s">
        <v>2631</v>
      </c>
      <c r="BK656" t="str">
        <f t="shared" si="10"/>
        <v>Macon County, IL</v>
      </c>
    </row>
    <row r="657" spans="60:63" x14ac:dyDescent="0.35">
      <c r="BH657" t="s">
        <v>5360</v>
      </c>
      <c r="BI657" t="s">
        <v>4241</v>
      </c>
      <c r="BJ657" t="s">
        <v>2631</v>
      </c>
      <c r="BK657" t="str">
        <f t="shared" si="10"/>
        <v>Macoupin County, IL</v>
      </c>
    </row>
    <row r="658" spans="60:63" x14ac:dyDescent="0.35">
      <c r="BH658" t="s">
        <v>5361</v>
      </c>
      <c r="BI658" t="s">
        <v>3595</v>
      </c>
      <c r="BJ658" t="s">
        <v>2631</v>
      </c>
      <c r="BK658" t="str">
        <f t="shared" si="10"/>
        <v>Madison County, IL</v>
      </c>
    </row>
    <row r="659" spans="60:63" x14ac:dyDescent="0.35">
      <c r="BH659" t="s">
        <v>5362</v>
      </c>
      <c r="BI659" t="s">
        <v>3523</v>
      </c>
      <c r="BJ659" t="s">
        <v>2631</v>
      </c>
      <c r="BK659" t="str">
        <f t="shared" si="10"/>
        <v>Marion County, IL</v>
      </c>
    </row>
    <row r="660" spans="60:63" x14ac:dyDescent="0.35">
      <c r="BH660" t="s">
        <v>5363</v>
      </c>
      <c r="BI660" t="s">
        <v>3578</v>
      </c>
      <c r="BJ660" t="s">
        <v>2631</v>
      </c>
      <c r="BK660" t="str">
        <f t="shared" si="10"/>
        <v>Marshall County, IL</v>
      </c>
    </row>
    <row r="661" spans="60:63" x14ac:dyDescent="0.35">
      <c r="BH661" t="s">
        <v>5364</v>
      </c>
      <c r="BI661" t="s">
        <v>3505</v>
      </c>
      <c r="BJ661" t="s">
        <v>2631</v>
      </c>
      <c r="BK661" t="str">
        <f t="shared" si="10"/>
        <v>Mason County, IL</v>
      </c>
    </row>
    <row r="662" spans="60:63" x14ac:dyDescent="0.35">
      <c r="BH662" t="s">
        <v>5365</v>
      </c>
      <c r="BI662" t="s">
        <v>4320</v>
      </c>
      <c r="BJ662" t="s">
        <v>2631</v>
      </c>
      <c r="BK662" t="str">
        <f t="shared" si="10"/>
        <v>Massac County, IL</v>
      </c>
    </row>
    <row r="663" spans="60:63" x14ac:dyDescent="0.35">
      <c r="BH663" t="s">
        <v>5366</v>
      </c>
      <c r="BI663" t="s">
        <v>4336</v>
      </c>
      <c r="BJ663" t="s">
        <v>2631</v>
      </c>
      <c r="BK663" t="str">
        <f t="shared" si="10"/>
        <v>Menard County, IL</v>
      </c>
    </row>
    <row r="664" spans="60:63" x14ac:dyDescent="0.35">
      <c r="BH664" t="s">
        <v>5367</v>
      </c>
      <c r="BI664" t="s">
        <v>3143</v>
      </c>
      <c r="BJ664" t="s">
        <v>2631</v>
      </c>
      <c r="BK664" t="str">
        <f t="shared" si="10"/>
        <v>Mercer County, IL</v>
      </c>
    </row>
    <row r="665" spans="60:63" x14ac:dyDescent="0.35">
      <c r="BH665" t="s">
        <v>5368</v>
      </c>
      <c r="BI665" t="s">
        <v>3619</v>
      </c>
      <c r="BJ665" t="s">
        <v>2631</v>
      </c>
      <c r="BK665" t="str">
        <f t="shared" si="10"/>
        <v>Monroe County, IL</v>
      </c>
    </row>
    <row r="666" spans="60:63" x14ac:dyDescent="0.35">
      <c r="BH666" t="s">
        <v>5369</v>
      </c>
      <c r="BI666" t="s">
        <v>3263</v>
      </c>
      <c r="BJ666" t="s">
        <v>2631</v>
      </c>
      <c r="BK666" t="str">
        <f t="shared" si="10"/>
        <v>Montgomery County, IL</v>
      </c>
    </row>
    <row r="667" spans="60:63" x14ac:dyDescent="0.35">
      <c r="BH667" t="s">
        <v>5370</v>
      </c>
      <c r="BI667" t="s">
        <v>3279</v>
      </c>
      <c r="BJ667" t="s">
        <v>2631</v>
      </c>
      <c r="BK667" t="str">
        <f t="shared" si="10"/>
        <v>Morgan County, IL</v>
      </c>
    </row>
    <row r="668" spans="60:63" x14ac:dyDescent="0.35">
      <c r="BH668" t="s">
        <v>5371</v>
      </c>
      <c r="BI668" t="s">
        <v>4403</v>
      </c>
      <c r="BJ668" t="s">
        <v>2631</v>
      </c>
      <c r="BK668" t="str">
        <f t="shared" si="10"/>
        <v>Moultrie County, IL</v>
      </c>
    </row>
    <row r="669" spans="60:63" x14ac:dyDescent="0.35">
      <c r="BH669" t="s">
        <v>5372</v>
      </c>
      <c r="BI669" t="s">
        <v>4415</v>
      </c>
      <c r="BJ669" t="s">
        <v>2631</v>
      </c>
      <c r="BK669" t="str">
        <f t="shared" si="10"/>
        <v>Ogle County, IL</v>
      </c>
    </row>
    <row r="670" spans="60:63" x14ac:dyDescent="0.35">
      <c r="BH670" t="s">
        <v>5373</v>
      </c>
      <c r="BI670" t="s">
        <v>4430</v>
      </c>
      <c r="BJ670" t="s">
        <v>2631</v>
      </c>
      <c r="BK670" t="str">
        <f t="shared" si="10"/>
        <v>Peoria County, IL</v>
      </c>
    </row>
    <row r="671" spans="60:63" x14ac:dyDescent="0.35">
      <c r="BH671" t="s">
        <v>5374</v>
      </c>
      <c r="BI671" t="s">
        <v>4090</v>
      </c>
      <c r="BJ671" t="s">
        <v>2631</v>
      </c>
      <c r="BK671" t="str">
        <f t="shared" si="10"/>
        <v>Perry County, IL</v>
      </c>
    </row>
    <row r="672" spans="60:63" x14ac:dyDescent="0.35">
      <c r="BH672" t="s">
        <v>5375</v>
      </c>
      <c r="BI672" t="s">
        <v>4457</v>
      </c>
      <c r="BJ672" t="s">
        <v>2631</v>
      </c>
      <c r="BK672" t="str">
        <f t="shared" si="10"/>
        <v>Piatt County, IL</v>
      </c>
    </row>
    <row r="673" spans="60:63" x14ac:dyDescent="0.35">
      <c r="BH673" t="s">
        <v>5376</v>
      </c>
      <c r="BI673" t="s">
        <v>4129</v>
      </c>
      <c r="BJ673" t="s">
        <v>2631</v>
      </c>
      <c r="BK673" t="str">
        <f t="shared" si="10"/>
        <v>Pike County, IL</v>
      </c>
    </row>
    <row r="674" spans="60:63" x14ac:dyDescent="0.35">
      <c r="BH674" t="s">
        <v>5377</v>
      </c>
      <c r="BI674" t="s">
        <v>4224</v>
      </c>
      <c r="BJ674" t="s">
        <v>2631</v>
      </c>
      <c r="BK674" t="str">
        <f t="shared" si="10"/>
        <v>Pope County, IL</v>
      </c>
    </row>
    <row r="675" spans="60:63" x14ac:dyDescent="0.35">
      <c r="BH675" t="s">
        <v>5378</v>
      </c>
      <c r="BI675" t="s">
        <v>4253</v>
      </c>
      <c r="BJ675" t="s">
        <v>2631</v>
      </c>
      <c r="BK675" t="str">
        <f t="shared" si="10"/>
        <v>Pulaski County, IL</v>
      </c>
    </row>
    <row r="676" spans="60:63" x14ac:dyDescent="0.35">
      <c r="BH676" t="s">
        <v>5379</v>
      </c>
      <c r="BI676" t="s">
        <v>3892</v>
      </c>
      <c r="BJ676" t="s">
        <v>2631</v>
      </c>
      <c r="BK676" t="str">
        <f t="shared" si="10"/>
        <v>Putnam County, IL</v>
      </c>
    </row>
    <row r="677" spans="60:63" x14ac:dyDescent="0.35">
      <c r="BH677" t="s">
        <v>5380</v>
      </c>
      <c r="BI677" t="s">
        <v>3935</v>
      </c>
      <c r="BJ677" t="s">
        <v>2631</v>
      </c>
      <c r="BK677" t="str">
        <f t="shared" si="10"/>
        <v>Randolph County, IL</v>
      </c>
    </row>
    <row r="678" spans="60:63" x14ac:dyDescent="0.35">
      <c r="BH678" t="s">
        <v>5381</v>
      </c>
      <c r="BI678" t="s">
        <v>3869</v>
      </c>
      <c r="BJ678" t="s">
        <v>2631</v>
      </c>
      <c r="BK678" t="str">
        <f t="shared" si="10"/>
        <v>Richland County, IL</v>
      </c>
    </row>
    <row r="679" spans="60:63" x14ac:dyDescent="0.35">
      <c r="BH679" t="s">
        <v>5382</v>
      </c>
      <c r="BI679" t="s">
        <v>4525</v>
      </c>
      <c r="BJ679" t="s">
        <v>2631</v>
      </c>
      <c r="BK679" t="str">
        <f t="shared" si="10"/>
        <v>Rock Island County, IL</v>
      </c>
    </row>
    <row r="680" spans="60:63" x14ac:dyDescent="0.35">
      <c r="BH680" t="s">
        <v>5383</v>
      </c>
      <c r="BI680" t="s">
        <v>4223</v>
      </c>
      <c r="BJ680" t="s">
        <v>2631</v>
      </c>
      <c r="BK680" t="str">
        <f t="shared" si="10"/>
        <v>St. Clair County, IL</v>
      </c>
    </row>
    <row r="681" spans="60:63" x14ac:dyDescent="0.35">
      <c r="BH681" t="s">
        <v>5384</v>
      </c>
      <c r="BI681" t="s">
        <v>4300</v>
      </c>
      <c r="BJ681" t="s">
        <v>2631</v>
      </c>
      <c r="BK681" t="str">
        <f t="shared" si="10"/>
        <v>Saline County, IL</v>
      </c>
    </row>
    <row r="682" spans="60:63" x14ac:dyDescent="0.35">
      <c r="BH682" t="s">
        <v>5385</v>
      </c>
      <c r="BI682" t="s">
        <v>4553</v>
      </c>
      <c r="BJ682" t="s">
        <v>2631</v>
      </c>
      <c r="BK682" t="str">
        <f t="shared" si="10"/>
        <v>Sangamon County, IL</v>
      </c>
    </row>
    <row r="683" spans="60:63" x14ac:dyDescent="0.35">
      <c r="BH683" t="s">
        <v>5386</v>
      </c>
      <c r="BI683" t="s">
        <v>4063</v>
      </c>
      <c r="BJ683" t="s">
        <v>2631</v>
      </c>
      <c r="BK683" t="str">
        <f t="shared" si="10"/>
        <v>Schuyler County, IL</v>
      </c>
    </row>
    <row r="684" spans="60:63" x14ac:dyDescent="0.35">
      <c r="BH684" t="s">
        <v>5387</v>
      </c>
      <c r="BI684" t="s">
        <v>4290</v>
      </c>
      <c r="BJ684" t="s">
        <v>2631</v>
      </c>
      <c r="BK684" t="str">
        <f t="shared" si="10"/>
        <v>Scott County, IL</v>
      </c>
    </row>
    <row r="685" spans="60:63" x14ac:dyDescent="0.35">
      <c r="BH685" t="s">
        <v>5388</v>
      </c>
      <c r="BI685" t="s">
        <v>4238</v>
      </c>
      <c r="BJ685" t="s">
        <v>2631</v>
      </c>
      <c r="BK685" t="str">
        <f t="shared" si="10"/>
        <v>Shelby County, IL</v>
      </c>
    </row>
    <row r="686" spans="60:63" x14ac:dyDescent="0.35">
      <c r="BH686" t="s">
        <v>5389</v>
      </c>
      <c r="BI686" t="s">
        <v>3987</v>
      </c>
      <c r="BJ686" t="s">
        <v>2631</v>
      </c>
      <c r="BK686" t="str">
        <f t="shared" si="10"/>
        <v>Stark County, IL</v>
      </c>
    </row>
    <row r="687" spans="60:63" x14ac:dyDescent="0.35">
      <c r="BH687" t="s">
        <v>5390</v>
      </c>
      <c r="BI687" t="s">
        <v>4590</v>
      </c>
      <c r="BJ687" t="s">
        <v>2631</v>
      </c>
      <c r="BK687" t="str">
        <f t="shared" si="10"/>
        <v>Stephenson County, IL</v>
      </c>
    </row>
    <row r="688" spans="60:63" x14ac:dyDescent="0.35">
      <c r="BH688" t="s">
        <v>5391</v>
      </c>
      <c r="BI688" t="s">
        <v>4596</v>
      </c>
      <c r="BJ688" t="s">
        <v>2631</v>
      </c>
      <c r="BK688" t="str">
        <f t="shared" si="10"/>
        <v>Tazewell County, IL</v>
      </c>
    </row>
    <row r="689" spans="60:63" x14ac:dyDescent="0.35">
      <c r="BH689" t="s">
        <v>5392</v>
      </c>
      <c r="BI689" t="s">
        <v>3417</v>
      </c>
      <c r="BJ689" t="s">
        <v>2631</v>
      </c>
      <c r="BK689" t="str">
        <f t="shared" si="10"/>
        <v>Union County, IL</v>
      </c>
    </row>
    <row r="690" spans="60:63" x14ac:dyDescent="0.35">
      <c r="BH690" t="s">
        <v>5393</v>
      </c>
      <c r="BI690" t="s">
        <v>4604</v>
      </c>
      <c r="BJ690" t="s">
        <v>2631</v>
      </c>
      <c r="BK690" t="str">
        <f t="shared" si="10"/>
        <v>Vermilion County, IL</v>
      </c>
    </row>
    <row r="691" spans="60:63" x14ac:dyDescent="0.35">
      <c r="BH691" t="s">
        <v>5394</v>
      </c>
      <c r="BI691" t="s">
        <v>4561</v>
      </c>
      <c r="BJ691" t="s">
        <v>2631</v>
      </c>
      <c r="BK691" t="str">
        <f t="shared" si="10"/>
        <v>Wabash County, IL</v>
      </c>
    </row>
    <row r="692" spans="60:63" x14ac:dyDescent="0.35">
      <c r="BH692" t="s">
        <v>5395</v>
      </c>
      <c r="BI692" t="s">
        <v>3443</v>
      </c>
      <c r="BJ692" t="s">
        <v>2631</v>
      </c>
      <c r="BK692" t="str">
        <f t="shared" si="10"/>
        <v>Warren County, IL</v>
      </c>
    </row>
    <row r="693" spans="60:63" x14ac:dyDescent="0.35">
      <c r="BH693" t="s">
        <v>5396</v>
      </c>
      <c r="BI693" t="s">
        <v>2936</v>
      </c>
      <c r="BJ693" t="s">
        <v>2631</v>
      </c>
      <c r="BK693" t="str">
        <f t="shared" si="10"/>
        <v>Washington County, IL</v>
      </c>
    </row>
    <row r="694" spans="60:63" x14ac:dyDescent="0.35">
      <c r="BH694" t="s">
        <v>5397</v>
      </c>
      <c r="BI694" t="s">
        <v>3628</v>
      </c>
      <c r="BJ694" t="s">
        <v>2631</v>
      </c>
      <c r="BK694" t="str">
        <f t="shared" si="10"/>
        <v>Wayne County, IL</v>
      </c>
    </row>
    <row r="695" spans="60:63" x14ac:dyDescent="0.35">
      <c r="BH695" t="s">
        <v>5398</v>
      </c>
      <c r="BI695" t="s">
        <v>4443</v>
      </c>
      <c r="BJ695" t="s">
        <v>2631</v>
      </c>
      <c r="BK695" t="str">
        <f t="shared" si="10"/>
        <v>White County, IL</v>
      </c>
    </row>
    <row r="696" spans="60:63" x14ac:dyDescent="0.35">
      <c r="BH696" t="s">
        <v>5399</v>
      </c>
      <c r="BI696" t="s">
        <v>4633</v>
      </c>
      <c r="BJ696" t="s">
        <v>2631</v>
      </c>
      <c r="BK696" t="str">
        <f t="shared" si="10"/>
        <v>Whiteside County, IL</v>
      </c>
    </row>
    <row r="697" spans="60:63" x14ac:dyDescent="0.35">
      <c r="BH697" t="s">
        <v>5400</v>
      </c>
      <c r="BI697" t="s">
        <v>4640</v>
      </c>
      <c r="BJ697" t="s">
        <v>2631</v>
      </c>
      <c r="BK697" t="str">
        <f t="shared" si="10"/>
        <v>Will County, IL</v>
      </c>
    </row>
    <row r="698" spans="60:63" x14ac:dyDescent="0.35">
      <c r="BH698" t="s">
        <v>5401</v>
      </c>
      <c r="BI698" t="s">
        <v>4618</v>
      </c>
      <c r="BJ698" t="s">
        <v>2631</v>
      </c>
      <c r="BK698" t="str">
        <f t="shared" si="10"/>
        <v>Williamson County, IL</v>
      </c>
    </row>
    <row r="699" spans="60:63" x14ac:dyDescent="0.35">
      <c r="BH699" t="s">
        <v>5402</v>
      </c>
      <c r="BI699" t="s">
        <v>4426</v>
      </c>
      <c r="BJ699" t="s">
        <v>2631</v>
      </c>
      <c r="BK699" t="str">
        <f t="shared" si="10"/>
        <v>Winnebago County, IL</v>
      </c>
    </row>
    <row r="700" spans="60:63" x14ac:dyDescent="0.35">
      <c r="BH700" t="s">
        <v>5403</v>
      </c>
      <c r="BI700" t="s">
        <v>4652</v>
      </c>
      <c r="BJ700" t="s">
        <v>2631</v>
      </c>
      <c r="BK700" t="str">
        <f t="shared" si="10"/>
        <v>Woodford County, IL</v>
      </c>
    </row>
    <row r="701" spans="60:63" x14ac:dyDescent="0.35">
      <c r="BH701" t="s">
        <v>5404</v>
      </c>
      <c r="BI701" t="s">
        <v>2734</v>
      </c>
      <c r="BJ701" t="s">
        <v>2636</v>
      </c>
      <c r="BK701" t="str">
        <f t="shared" si="10"/>
        <v>Adams County, IN</v>
      </c>
    </row>
    <row r="702" spans="60:63" x14ac:dyDescent="0.35">
      <c r="BH702" t="s">
        <v>5405</v>
      </c>
      <c r="BI702" t="s">
        <v>2742</v>
      </c>
      <c r="BJ702" t="s">
        <v>2636</v>
      </c>
      <c r="BK702" t="str">
        <f t="shared" si="10"/>
        <v>Allen County, IN</v>
      </c>
    </row>
    <row r="703" spans="60:63" x14ac:dyDescent="0.35">
      <c r="BH703" t="s">
        <v>5406</v>
      </c>
      <c r="BI703" t="s">
        <v>2826</v>
      </c>
      <c r="BJ703" t="s">
        <v>2636</v>
      </c>
      <c r="BK703" t="str">
        <f t="shared" si="10"/>
        <v>Bartholomew County, IN</v>
      </c>
    </row>
    <row r="704" spans="60:63" x14ac:dyDescent="0.35">
      <c r="BH704" t="s">
        <v>5407</v>
      </c>
      <c r="BI704" t="s">
        <v>2797</v>
      </c>
      <c r="BJ704" t="s">
        <v>2636</v>
      </c>
      <c r="BK704" t="str">
        <f t="shared" si="10"/>
        <v>Benton County, IN</v>
      </c>
    </row>
    <row r="705" spans="60:63" x14ac:dyDescent="0.35">
      <c r="BH705" t="s">
        <v>5408</v>
      </c>
      <c r="BI705" t="s">
        <v>2916</v>
      </c>
      <c r="BJ705" t="s">
        <v>2636</v>
      </c>
      <c r="BK705" t="str">
        <f t="shared" si="10"/>
        <v>Blackford County, IN</v>
      </c>
    </row>
    <row r="706" spans="60:63" x14ac:dyDescent="0.35">
      <c r="BH706" t="s">
        <v>5409</v>
      </c>
      <c r="BI706" t="s">
        <v>2853</v>
      </c>
      <c r="BJ706" t="s">
        <v>2636</v>
      </c>
      <c r="BK706" t="str">
        <f t="shared" si="10"/>
        <v>Boone County, IN</v>
      </c>
    </row>
    <row r="707" spans="60:63" x14ac:dyDescent="0.35">
      <c r="BH707" t="s">
        <v>5410</v>
      </c>
      <c r="BI707" t="s">
        <v>2915</v>
      </c>
      <c r="BJ707" t="s">
        <v>2636</v>
      </c>
      <c r="BK707" t="str">
        <f t="shared" ref="BK707:BK770" si="11">_xlfn.TEXTJOIN(", ", TRUE, BI707,BJ707)</f>
        <v>Brown County, IN</v>
      </c>
    </row>
    <row r="708" spans="60:63" x14ac:dyDescent="0.35">
      <c r="BH708" t="s">
        <v>5411</v>
      </c>
      <c r="BI708" t="s">
        <v>2792</v>
      </c>
      <c r="BJ708" t="s">
        <v>2636</v>
      </c>
      <c r="BK708" t="str">
        <f t="shared" si="11"/>
        <v>Carroll County, IN</v>
      </c>
    </row>
    <row r="709" spans="60:63" x14ac:dyDescent="0.35">
      <c r="BH709" t="s">
        <v>5412</v>
      </c>
      <c r="BI709" t="s">
        <v>3063</v>
      </c>
      <c r="BJ709" t="s">
        <v>2636</v>
      </c>
      <c r="BK709" t="str">
        <f t="shared" si="11"/>
        <v>Cass County, IN</v>
      </c>
    </row>
    <row r="710" spans="60:63" x14ac:dyDescent="0.35">
      <c r="BH710" t="s">
        <v>5413</v>
      </c>
      <c r="BI710" t="s">
        <v>2791</v>
      </c>
      <c r="BJ710" t="s">
        <v>2636</v>
      </c>
      <c r="BK710" t="str">
        <f t="shared" si="11"/>
        <v>Clark County, IN</v>
      </c>
    </row>
    <row r="711" spans="60:63" x14ac:dyDescent="0.35">
      <c r="BH711" t="s">
        <v>5414</v>
      </c>
      <c r="BI711" t="s">
        <v>3048</v>
      </c>
      <c r="BJ711" t="s">
        <v>2636</v>
      </c>
      <c r="BK711" t="str">
        <f t="shared" si="11"/>
        <v>Clay County, IN</v>
      </c>
    </row>
    <row r="712" spans="60:63" x14ac:dyDescent="0.35">
      <c r="BH712" t="s">
        <v>5415</v>
      </c>
      <c r="BI712" t="s">
        <v>3112</v>
      </c>
      <c r="BJ712" t="s">
        <v>2636</v>
      </c>
      <c r="BK712" t="str">
        <f t="shared" si="11"/>
        <v>Clinton County, IN</v>
      </c>
    </row>
    <row r="713" spans="60:63" x14ac:dyDescent="0.35">
      <c r="BH713" t="s">
        <v>5416</v>
      </c>
      <c r="BI713" t="s">
        <v>3182</v>
      </c>
      <c r="BJ713" t="s">
        <v>2636</v>
      </c>
      <c r="BK713" t="str">
        <f t="shared" si="11"/>
        <v>Crawford County, IN</v>
      </c>
    </row>
    <row r="714" spans="60:63" x14ac:dyDescent="0.35">
      <c r="BH714" t="s">
        <v>5417</v>
      </c>
      <c r="BI714" t="s">
        <v>3227</v>
      </c>
      <c r="BJ714" t="s">
        <v>2636</v>
      </c>
      <c r="BK714" t="str">
        <f t="shared" si="11"/>
        <v>Daviess County, IN</v>
      </c>
    </row>
    <row r="715" spans="60:63" x14ac:dyDescent="0.35">
      <c r="BH715" t="s">
        <v>5418</v>
      </c>
      <c r="BI715" t="s">
        <v>3259</v>
      </c>
      <c r="BJ715" t="s">
        <v>2636</v>
      </c>
      <c r="BK715" t="str">
        <f t="shared" si="11"/>
        <v>Dearborn County, IN</v>
      </c>
    </row>
    <row r="716" spans="60:63" x14ac:dyDescent="0.35">
      <c r="BH716" t="s">
        <v>5419</v>
      </c>
      <c r="BI716" t="s">
        <v>3296</v>
      </c>
      <c r="BJ716" t="s">
        <v>2636</v>
      </c>
      <c r="BK716" t="str">
        <f t="shared" si="11"/>
        <v>Decatur County, IN</v>
      </c>
    </row>
    <row r="717" spans="60:63" x14ac:dyDescent="0.35">
      <c r="BH717" t="s">
        <v>5420</v>
      </c>
      <c r="BI717" t="s">
        <v>3327</v>
      </c>
      <c r="BJ717" t="s">
        <v>2636</v>
      </c>
      <c r="BK717" t="str">
        <f t="shared" si="11"/>
        <v>DeKalb County, IN</v>
      </c>
    </row>
    <row r="718" spans="60:63" x14ac:dyDescent="0.35">
      <c r="BH718" t="s">
        <v>5421</v>
      </c>
      <c r="BI718" t="s">
        <v>3204</v>
      </c>
      <c r="BJ718" t="s">
        <v>2636</v>
      </c>
      <c r="BK718" t="str">
        <f t="shared" si="11"/>
        <v>Delaware County, IN</v>
      </c>
    </row>
    <row r="719" spans="60:63" x14ac:dyDescent="0.35">
      <c r="BH719" t="s">
        <v>5422</v>
      </c>
      <c r="BI719" t="s">
        <v>3384</v>
      </c>
      <c r="BJ719" t="s">
        <v>2636</v>
      </c>
      <c r="BK719" t="str">
        <f t="shared" si="11"/>
        <v>Dubois County, IN</v>
      </c>
    </row>
    <row r="720" spans="60:63" x14ac:dyDescent="0.35">
      <c r="BH720" t="s">
        <v>5423</v>
      </c>
      <c r="BI720" t="s">
        <v>3410</v>
      </c>
      <c r="BJ720" t="s">
        <v>2636</v>
      </c>
      <c r="BK720" t="str">
        <f t="shared" si="11"/>
        <v>Elkhart County, IN</v>
      </c>
    </row>
    <row r="721" spans="60:63" x14ac:dyDescent="0.35">
      <c r="BH721" t="s">
        <v>5424</v>
      </c>
      <c r="BI721" t="s">
        <v>3120</v>
      </c>
      <c r="BJ721" t="s">
        <v>2636</v>
      </c>
      <c r="BK721" t="str">
        <f t="shared" si="11"/>
        <v>Fayette County, IN</v>
      </c>
    </row>
    <row r="722" spans="60:63" x14ac:dyDescent="0.35">
      <c r="BH722" t="s">
        <v>5425</v>
      </c>
      <c r="BI722" t="s">
        <v>3462</v>
      </c>
      <c r="BJ722" t="s">
        <v>2636</v>
      </c>
      <c r="BK722" t="str">
        <f t="shared" si="11"/>
        <v>Floyd County, IN</v>
      </c>
    </row>
    <row r="723" spans="60:63" x14ac:dyDescent="0.35">
      <c r="BH723" t="s">
        <v>5426</v>
      </c>
      <c r="BI723" t="s">
        <v>3489</v>
      </c>
      <c r="BJ723" t="s">
        <v>2636</v>
      </c>
      <c r="BK723" t="str">
        <f t="shared" si="11"/>
        <v>Fountain County, IN</v>
      </c>
    </row>
    <row r="724" spans="60:63" x14ac:dyDescent="0.35">
      <c r="BH724" t="s">
        <v>5427</v>
      </c>
      <c r="BI724" t="s">
        <v>2874</v>
      </c>
      <c r="BJ724" t="s">
        <v>2636</v>
      </c>
      <c r="BK724" t="str">
        <f t="shared" si="11"/>
        <v>Franklin County, IN</v>
      </c>
    </row>
    <row r="725" spans="60:63" x14ac:dyDescent="0.35">
      <c r="BH725" t="s">
        <v>5428</v>
      </c>
      <c r="BI725" t="s">
        <v>3365</v>
      </c>
      <c r="BJ725" t="s">
        <v>2636</v>
      </c>
      <c r="BK725" t="str">
        <f t="shared" si="11"/>
        <v>Fulton County, IN</v>
      </c>
    </row>
    <row r="726" spans="60:63" x14ac:dyDescent="0.35">
      <c r="BH726" t="s">
        <v>5429</v>
      </c>
      <c r="BI726" t="s">
        <v>3560</v>
      </c>
      <c r="BJ726" t="s">
        <v>2636</v>
      </c>
      <c r="BK726" t="str">
        <f t="shared" si="11"/>
        <v>Gibson County, IN</v>
      </c>
    </row>
    <row r="727" spans="60:63" x14ac:dyDescent="0.35">
      <c r="BH727" t="s">
        <v>5430</v>
      </c>
      <c r="BI727" t="s">
        <v>3111</v>
      </c>
      <c r="BJ727" t="s">
        <v>2636</v>
      </c>
      <c r="BK727" t="str">
        <f t="shared" si="11"/>
        <v>Grant County, IN</v>
      </c>
    </row>
    <row r="728" spans="60:63" x14ac:dyDescent="0.35">
      <c r="BH728" t="s">
        <v>5431</v>
      </c>
      <c r="BI728" t="s">
        <v>3419</v>
      </c>
      <c r="BJ728" t="s">
        <v>2636</v>
      </c>
      <c r="BK728" t="str">
        <f t="shared" si="11"/>
        <v>Greene County, IN</v>
      </c>
    </row>
    <row r="729" spans="60:63" x14ac:dyDescent="0.35">
      <c r="BH729" t="s">
        <v>5432</v>
      </c>
      <c r="BI729" t="s">
        <v>3445</v>
      </c>
      <c r="BJ729" t="s">
        <v>2636</v>
      </c>
      <c r="BK729" t="str">
        <f t="shared" si="11"/>
        <v>Hamilton County, IN</v>
      </c>
    </row>
    <row r="730" spans="60:63" x14ac:dyDescent="0.35">
      <c r="BH730" t="s">
        <v>5433</v>
      </c>
      <c r="BI730" t="s">
        <v>2921</v>
      </c>
      <c r="BJ730" t="s">
        <v>2636</v>
      </c>
      <c r="BK730" t="str">
        <f t="shared" si="11"/>
        <v>Hancock County, IN</v>
      </c>
    </row>
    <row r="731" spans="60:63" x14ac:dyDescent="0.35">
      <c r="BH731" t="s">
        <v>5434</v>
      </c>
      <c r="BI731" t="s">
        <v>3346</v>
      </c>
      <c r="BJ731" t="s">
        <v>2636</v>
      </c>
      <c r="BK731" t="str">
        <f t="shared" si="11"/>
        <v>Harrison County, IN</v>
      </c>
    </row>
    <row r="732" spans="60:63" x14ac:dyDescent="0.35">
      <c r="BH732" t="s">
        <v>5435</v>
      </c>
      <c r="BI732" t="s">
        <v>3704</v>
      </c>
      <c r="BJ732" t="s">
        <v>2636</v>
      </c>
      <c r="BK732" t="str">
        <f t="shared" si="11"/>
        <v>Hendricks County, IN</v>
      </c>
    </row>
    <row r="733" spans="60:63" x14ac:dyDescent="0.35">
      <c r="BH733" t="s">
        <v>5436</v>
      </c>
      <c r="BI733" t="s">
        <v>3731</v>
      </c>
      <c r="BJ733" t="s">
        <v>2636</v>
      </c>
      <c r="BK733" t="str">
        <f t="shared" si="11"/>
        <v>Henry County, IN</v>
      </c>
    </row>
    <row r="734" spans="60:63" x14ac:dyDescent="0.35">
      <c r="BH734" t="s">
        <v>5437</v>
      </c>
      <c r="BI734" t="s">
        <v>3196</v>
      </c>
      <c r="BJ734" t="s">
        <v>2636</v>
      </c>
      <c r="BK734" t="str">
        <f t="shared" si="11"/>
        <v>Howard County, IN</v>
      </c>
    </row>
    <row r="735" spans="60:63" x14ac:dyDescent="0.35">
      <c r="BH735" t="s">
        <v>5438</v>
      </c>
      <c r="BI735" t="s">
        <v>3773</v>
      </c>
      <c r="BJ735" t="s">
        <v>2636</v>
      </c>
      <c r="BK735" t="str">
        <f t="shared" si="11"/>
        <v>Huntington County, IN</v>
      </c>
    </row>
    <row r="736" spans="60:63" x14ac:dyDescent="0.35">
      <c r="BH736" t="s">
        <v>5439</v>
      </c>
      <c r="BI736" t="s">
        <v>3274</v>
      </c>
      <c r="BJ736" t="s">
        <v>2636</v>
      </c>
      <c r="BK736" t="str">
        <f t="shared" si="11"/>
        <v>Jackson County, IN</v>
      </c>
    </row>
    <row r="737" spans="60:63" x14ac:dyDescent="0.35">
      <c r="BH737" t="s">
        <v>5440</v>
      </c>
      <c r="BI737" t="s">
        <v>3600</v>
      </c>
      <c r="BJ737" t="s">
        <v>2636</v>
      </c>
      <c r="BK737" t="str">
        <f t="shared" si="11"/>
        <v>Jasper County, IN</v>
      </c>
    </row>
    <row r="738" spans="60:63" x14ac:dyDescent="0.35">
      <c r="BH738" t="s">
        <v>5441</v>
      </c>
      <c r="BI738" t="s">
        <v>3842</v>
      </c>
      <c r="BJ738" t="s">
        <v>2636</v>
      </c>
      <c r="BK738" t="str">
        <f t="shared" si="11"/>
        <v>Jay County, IN</v>
      </c>
    </row>
    <row r="739" spans="60:63" x14ac:dyDescent="0.35">
      <c r="BH739" t="s">
        <v>5442</v>
      </c>
      <c r="BI739" t="s">
        <v>3313</v>
      </c>
      <c r="BJ739" t="s">
        <v>2636</v>
      </c>
      <c r="BK739" t="str">
        <f t="shared" si="11"/>
        <v>Jefferson County, IN</v>
      </c>
    </row>
    <row r="740" spans="60:63" x14ac:dyDescent="0.35">
      <c r="BH740" t="s">
        <v>5443</v>
      </c>
      <c r="BI740" t="s">
        <v>3883</v>
      </c>
      <c r="BJ740" t="s">
        <v>2636</v>
      </c>
      <c r="BK740" t="str">
        <f t="shared" si="11"/>
        <v>Jennings County, IN</v>
      </c>
    </row>
    <row r="741" spans="60:63" x14ac:dyDescent="0.35">
      <c r="BH741" t="s">
        <v>5444</v>
      </c>
      <c r="BI741" t="s">
        <v>3121</v>
      </c>
      <c r="BJ741" t="s">
        <v>2636</v>
      </c>
      <c r="BK741" t="str">
        <f t="shared" si="11"/>
        <v>Johnson County, IN</v>
      </c>
    </row>
    <row r="742" spans="60:63" x14ac:dyDescent="0.35">
      <c r="BH742" t="s">
        <v>5445</v>
      </c>
      <c r="BI742" t="s">
        <v>2994</v>
      </c>
      <c r="BJ742" t="s">
        <v>2636</v>
      </c>
      <c r="BK742" t="str">
        <f t="shared" si="11"/>
        <v>Knox County, IN</v>
      </c>
    </row>
    <row r="743" spans="60:63" x14ac:dyDescent="0.35">
      <c r="BH743" t="s">
        <v>5446</v>
      </c>
      <c r="BI743" t="s">
        <v>3945</v>
      </c>
      <c r="BJ743" t="s">
        <v>2636</v>
      </c>
      <c r="BK743" t="str">
        <f t="shared" si="11"/>
        <v>Kosciusko County, IN</v>
      </c>
    </row>
    <row r="744" spans="60:63" x14ac:dyDescent="0.35">
      <c r="BH744" t="s">
        <v>5447</v>
      </c>
      <c r="BI744" t="s">
        <v>3964</v>
      </c>
      <c r="BJ744" t="s">
        <v>2636</v>
      </c>
      <c r="BK744" t="str">
        <f t="shared" si="11"/>
        <v>LaGrange County, IN</v>
      </c>
    </row>
    <row r="745" spans="60:63" x14ac:dyDescent="0.35">
      <c r="BH745" t="s">
        <v>5448</v>
      </c>
      <c r="BI745" t="s">
        <v>3324</v>
      </c>
      <c r="BJ745" t="s">
        <v>2636</v>
      </c>
      <c r="BK745" t="str">
        <f t="shared" si="11"/>
        <v>Lake County, IN</v>
      </c>
    </row>
    <row r="746" spans="60:63" x14ac:dyDescent="0.35">
      <c r="BH746" t="s">
        <v>5449</v>
      </c>
      <c r="BI746" t="s">
        <v>4001</v>
      </c>
      <c r="BJ746" t="s">
        <v>2636</v>
      </c>
      <c r="BK746" t="str">
        <f t="shared" si="11"/>
        <v>LaPorte County, IN</v>
      </c>
    </row>
    <row r="747" spans="60:63" x14ac:dyDescent="0.35">
      <c r="BH747" t="s">
        <v>5450</v>
      </c>
      <c r="BI747" t="s">
        <v>3829</v>
      </c>
      <c r="BJ747" t="s">
        <v>2636</v>
      </c>
      <c r="BK747" t="str">
        <f t="shared" si="11"/>
        <v>Lawrence County, IN</v>
      </c>
    </row>
    <row r="748" spans="60:63" x14ac:dyDescent="0.35">
      <c r="BH748" t="s">
        <v>5451</v>
      </c>
      <c r="BI748" t="s">
        <v>3595</v>
      </c>
      <c r="BJ748" t="s">
        <v>2636</v>
      </c>
      <c r="BK748" t="str">
        <f t="shared" si="11"/>
        <v>Madison County, IN</v>
      </c>
    </row>
    <row r="749" spans="60:63" x14ac:dyDescent="0.35">
      <c r="BH749" t="s">
        <v>5452</v>
      </c>
      <c r="BI749" t="s">
        <v>3523</v>
      </c>
      <c r="BJ749" t="s">
        <v>2636</v>
      </c>
      <c r="BK749" t="str">
        <f t="shared" si="11"/>
        <v>Marion County, IN</v>
      </c>
    </row>
    <row r="750" spans="60:63" x14ac:dyDescent="0.35">
      <c r="BH750" t="s">
        <v>5453</v>
      </c>
      <c r="BI750" t="s">
        <v>3578</v>
      </c>
      <c r="BJ750" t="s">
        <v>2636</v>
      </c>
      <c r="BK750" t="str">
        <f t="shared" si="11"/>
        <v>Marshall County, IN</v>
      </c>
    </row>
    <row r="751" spans="60:63" x14ac:dyDescent="0.35">
      <c r="BH751" t="s">
        <v>5454</v>
      </c>
      <c r="BI751" t="s">
        <v>3920</v>
      </c>
      <c r="BJ751" t="s">
        <v>2636</v>
      </c>
      <c r="BK751" t="str">
        <f t="shared" si="11"/>
        <v>Martin County, IN</v>
      </c>
    </row>
    <row r="752" spans="60:63" x14ac:dyDescent="0.35">
      <c r="BH752" t="s">
        <v>5455</v>
      </c>
      <c r="BI752" t="s">
        <v>4119</v>
      </c>
      <c r="BJ752" t="s">
        <v>2636</v>
      </c>
      <c r="BK752" t="str">
        <f t="shared" si="11"/>
        <v>Miami County, IN</v>
      </c>
    </row>
    <row r="753" spans="60:63" x14ac:dyDescent="0.35">
      <c r="BH753" t="s">
        <v>5456</v>
      </c>
      <c r="BI753" t="s">
        <v>3619</v>
      </c>
      <c r="BJ753" t="s">
        <v>2636</v>
      </c>
      <c r="BK753" t="str">
        <f t="shared" si="11"/>
        <v>Monroe County, IN</v>
      </c>
    </row>
    <row r="754" spans="60:63" x14ac:dyDescent="0.35">
      <c r="BH754" t="s">
        <v>5457</v>
      </c>
      <c r="BI754" t="s">
        <v>3263</v>
      </c>
      <c r="BJ754" t="s">
        <v>2636</v>
      </c>
      <c r="BK754" t="str">
        <f t="shared" si="11"/>
        <v>Montgomery County, IN</v>
      </c>
    </row>
    <row r="755" spans="60:63" x14ac:dyDescent="0.35">
      <c r="BH755" t="s">
        <v>5458</v>
      </c>
      <c r="BI755" t="s">
        <v>3279</v>
      </c>
      <c r="BJ755" t="s">
        <v>2636</v>
      </c>
      <c r="BK755" t="str">
        <f t="shared" si="11"/>
        <v>Morgan County, IN</v>
      </c>
    </row>
    <row r="756" spans="60:63" x14ac:dyDescent="0.35">
      <c r="BH756" t="s">
        <v>5459</v>
      </c>
      <c r="BI756" t="s">
        <v>4097</v>
      </c>
      <c r="BJ756" t="s">
        <v>2636</v>
      </c>
      <c r="BK756" t="str">
        <f t="shared" si="11"/>
        <v>Newton County, IN</v>
      </c>
    </row>
    <row r="757" spans="60:63" x14ac:dyDescent="0.35">
      <c r="BH757" t="s">
        <v>5460</v>
      </c>
      <c r="BI757" t="s">
        <v>4128</v>
      </c>
      <c r="BJ757" t="s">
        <v>2636</v>
      </c>
      <c r="BK757" t="str">
        <f t="shared" si="11"/>
        <v>Noble County, IN</v>
      </c>
    </row>
    <row r="758" spans="60:63" x14ac:dyDescent="0.35">
      <c r="BH758" t="s">
        <v>5461</v>
      </c>
      <c r="BI758" t="s">
        <v>3791</v>
      </c>
      <c r="BJ758" t="s">
        <v>2636</v>
      </c>
      <c r="BK758" t="str">
        <f t="shared" si="11"/>
        <v>Ohio County, IN</v>
      </c>
    </row>
    <row r="759" spans="60:63" x14ac:dyDescent="0.35">
      <c r="BH759" t="s">
        <v>5462</v>
      </c>
      <c r="BI759" t="s">
        <v>3084</v>
      </c>
      <c r="BJ759" t="s">
        <v>2636</v>
      </c>
      <c r="BK759" t="str">
        <f t="shared" si="11"/>
        <v>Orange County, IN</v>
      </c>
    </row>
    <row r="760" spans="60:63" x14ac:dyDescent="0.35">
      <c r="BH760" t="s">
        <v>5463</v>
      </c>
      <c r="BI760" t="s">
        <v>4254</v>
      </c>
      <c r="BJ760" t="s">
        <v>2636</v>
      </c>
      <c r="BK760" t="str">
        <f t="shared" si="11"/>
        <v>Owen County, IN</v>
      </c>
    </row>
    <row r="761" spans="60:63" x14ac:dyDescent="0.35">
      <c r="BH761" t="s">
        <v>5464</v>
      </c>
      <c r="BI761" t="s">
        <v>4271</v>
      </c>
      <c r="BJ761" t="s">
        <v>2636</v>
      </c>
      <c r="BK761" t="str">
        <f t="shared" si="11"/>
        <v>Parke County, IN</v>
      </c>
    </row>
    <row r="762" spans="60:63" x14ac:dyDescent="0.35">
      <c r="BH762" t="s">
        <v>5465</v>
      </c>
      <c r="BI762" t="s">
        <v>4090</v>
      </c>
      <c r="BJ762" t="s">
        <v>2636</v>
      </c>
      <c r="BK762" t="str">
        <f t="shared" si="11"/>
        <v>Perry County, IN</v>
      </c>
    </row>
    <row r="763" spans="60:63" x14ac:dyDescent="0.35">
      <c r="BH763" t="s">
        <v>5466</v>
      </c>
      <c r="BI763" t="s">
        <v>4129</v>
      </c>
      <c r="BJ763" t="s">
        <v>2636</v>
      </c>
      <c r="BK763" t="str">
        <f t="shared" si="11"/>
        <v>Pike County, IN</v>
      </c>
    </row>
    <row r="764" spans="60:63" x14ac:dyDescent="0.35">
      <c r="BH764" t="s">
        <v>5467</v>
      </c>
      <c r="BI764" t="s">
        <v>4321</v>
      </c>
      <c r="BJ764" t="s">
        <v>2636</v>
      </c>
      <c r="BK764" t="str">
        <f t="shared" si="11"/>
        <v>Porter County, IN</v>
      </c>
    </row>
    <row r="765" spans="60:63" x14ac:dyDescent="0.35">
      <c r="BH765" t="s">
        <v>5468</v>
      </c>
      <c r="BI765" t="s">
        <v>4337</v>
      </c>
      <c r="BJ765" t="s">
        <v>2636</v>
      </c>
      <c r="BK765" t="str">
        <f t="shared" si="11"/>
        <v>Posey County, IN</v>
      </c>
    </row>
    <row r="766" spans="60:63" x14ac:dyDescent="0.35">
      <c r="BH766" t="s">
        <v>5469</v>
      </c>
      <c r="BI766" t="s">
        <v>4253</v>
      </c>
      <c r="BJ766" t="s">
        <v>2636</v>
      </c>
      <c r="BK766" t="str">
        <f t="shared" si="11"/>
        <v>Pulaski County, IN</v>
      </c>
    </row>
    <row r="767" spans="60:63" x14ac:dyDescent="0.35">
      <c r="BH767" t="s">
        <v>5470</v>
      </c>
      <c r="BI767" t="s">
        <v>3892</v>
      </c>
      <c r="BJ767" t="s">
        <v>2636</v>
      </c>
      <c r="BK767" t="str">
        <f t="shared" si="11"/>
        <v>Putnam County, IN</v>
      </c>
    </row>
    <row r="768" spans="60:63" x14ac:dyDescent="0.35">
      <c r="BH768" t="s">
        <v>5471</v>
      </c>
      <c r="BI768" t="s">
        <v>3935</v>
      </c>
      <c r="BJ768" t="s">
        <v>2636</v>
      </c>
      <c r="BK768" t="str">
        <f t="shared" si="11"/>
        <v>Randolph County, IN</v>
      </c>
    </row>
    <row r="769" spans="60:63" x14ac:dyDescent="0.35">
      <c r="BH769" t="s">
        <v>5472</v>
      </c>
      <c r="BI769" t="s">
        <v>4391</v>
      </c>
      <c r="BJ769" t="s">
        <v>2636</v>
      </c>
      <c r="BK769" t="str">
        <f t="shared" si="11"/>
        <v>Ripley County, IN</v>
      </c>
    </row>
    <row r="770" spans="60:63" x14ac:dyDescent="0.35">
      <c r="BH770" t="s">
        <v>5473</v>
      </c>
      <c r="BI770" t="s">
        <v>4404</v>
      </c>
      <c r="BJ770" t="s">
        <v>2636</v>
      </c>
      <c r="BK770" t="str">
        <f t="shared" si="11"/>
        <v>Rush County, IN</v>
      </c>
    </row>
    <row r="771" spans="60:63" x14ac:dyDescent="0.35">
      <c r="BH771" t="s">
        <v>5474</v>
      </c>
      <c r="BI771" t="s">
        <v>4416</v>
      </c>
      <c r="BJ771" t="s">
        <v>2636</v>
      </c>
      <c r="BK771" t="str">
        <f t="shared" ref="BK771:BK834" si="12">_xlfn.TEXTJOIN(", ", TRUE, BI771,BJ771)</f>
        <v>St. Joseph County, IN</v>
      </c>
    </row>
    <row r="772" spans="60:63" x14ac:dyDescent="0.35">
      <c r="BH772" t="s">
        <v>5475</v>
      </c>
      <c r="BI772" t="s">
        <v>4290</v>
      </c>
      <c r="BJ772" t="s">
        <v>2636</v>
      </c>
      <c r="BK772" t="str">
        <f t="shared" si="12"/>
        <v>Scott County, IN</v>
      </c>
    </row>
    <row r="773" spans="60:63" x14ac:dyDescent="0.35">
      <c r="BH773" t="s">
        <v>5476</v>
      </c>
      <c r="BI773" t="s">
        <v>4238</v>
      </c>
      <c r="BJ773" t="s">
        <v>2636</v>
      </c>
      <c r="BK773" t="str">
        <f t="shared" si="12"/>
        <v>Shelby County, IN</v>
      </c>
    </row>
    <row r="774" spans="60:63" x14ac:dyDescent="0.35">
      <c r="BH774" t="s">
        <v>5477</v>
      </c>
      <c r="BI774" t="s">
        <v>4458</v>
      </c>
      <c r="BJ774" t="s">
        <v>2636</v>
      </c>
      <c r="BK774" t="str">
        <f t="shared" si="12"/>
        <v>Spencer County, IN</v>
      </c>
    </row>
    <row r="775" spans="60:63" x14ac:dyDescent="0.35">
      <c r="BH775" t="s">
        <v>5478</v>
      </c>
      <c r="BI775" t="s">
        <v>4469</v>
      </c>
      <c r="BJ775" t="s">
        <v>2636</v>
      </c>
      <c r="BK775" t="str">
        <f t="shared" si="12"/>
        <v>Starke County, IN</v>
      </c>
    </row>
    <row r="776" spans="60:63" x14ac:dyDescent="0.35">
      <c r="BH776" t="s">
        <v>5479</v>
      </c>
      <c r="BI776" t="s">
        <v>4105</v>
      </c>
      <c r="BJ776" t="s">
        <v>2636</v>
      </c>
      <c r="BK776" t="str">
        <f t="shared" si="12"/>
        <v>Steuben County, IN</v>
      </c>
    </row>
    <row r="777" spans="60:63" x14ac:dyDescent="0.35">
      <c r="BH777" t="s">
        <v>5480</v>
      </c>
      <c r="BI777" t="s">
        <v>3109</v>
      </c>
      <c r="BJ777" t="s">
        <v>2636</v>
      </c>
      <c r="BK777" t="str">
        <f t="shared" si="12"/>
        <v>Sullivan County, IN</v>
      </c>
    </row>
    <row r="778" spans="60:63" x14ac:dyDescent="0.35">
      <c r="BH778" t="s">
        <v>5481</v>
      </c>
      <c r="BI778" t="s">
        <v>4494</v>
      </c>
      <c r="BJ778" t="s">
        <v>2636</v>
      </c>
      <c r="BK778" t="str">
        <f t="shared" si="12"/>
        <v>Switzerland County, IN</v>
      </c>
    </row>
    <row r="779" spans="60:63" x14ac:dyDescent="0.35">
      <c r="BH779" t="s">
        <v>5482</v>
      </c>
      <c r="BI779" t="s">
        <v>4507</v>
      </c>
      <c r="BJ779" t="s">
        <v>2636</v>
      </c>
      <c r="BK779" t="str">
        <f t="shared" si="12"/>
        <v>Tippecanoe County, IN</v>
      </c>
    </row>
    <row r="780" spans="60:63" x14ac:dyDescent="0.35">
      <c r="BH780" t="s">
        <v>5483</v>
      </c>
      <c r="BI780" t="s">
        <v>4518</v>
      </c>
      <c r="BJ780" t="s">
        <v>2636</v>
      </c>
      <c r="BK780" t="str">
        <f t="shared" si="12"/>
        <v>Tipton County, IN</v>
      </c>
    </row>
    <row r="781" spans="60:63" x14ac:dyDescent="0.35">
      <c r="BH781" t="s">
        <v>5484</v>
      </c>
      <c r="BI781" t="s">
        <v>3417</v>
      </c>
      <c r="BJ781" t="s">
        <v>2636</v>
      </c>
      <c r="BK781" t="str">
        <f t="shared" si="12"/>
        <v>Union County, IN</v>
      </c>
    </row>
    <row r="782" spans="60:63" x14ac:dyDescent="0.35">
      <c r="BH782" t="s">
        <v>5485</v>
      </c>
      <c r="BI782" t="s">
        <v>4536</v>
      </c>
      <c r="BJ782" t="s">
        <v>2636</v>
      </c>
      <c r="BK782" t="str">
        <f t="shared" si="12"/>
        <v>Vanderburgh County, IN</v>
      </c>
    </row>
    <row r="783" spans="60:63" x14ac:dyDescent="0.35">
      <c r="BH783" t="s">
        <v>5486</v>
      </c>
      <c r="BI783" t="s">
        <v>4544</v>
      </c>
      <c r="BJ783" t="s">
        <v>2636</v>
      </c>
      <c r="BK783" t="str">
        <f t="shared" si="12"/>
        <v>Vermillion County, IN</v>
      </c>
    </row>
    <row r="784" spans="60:63" x14ac:dyDescent="0.35">
      <c r="BH784" t="s">
        <v>5487</v>
      </c>
      <c r="BI784" t="s">
        <v>4554</v>
      </c>
      <c r="BJ784" t="s">
        <v>2636</v>
      </c>
      <c r="BK784" t="str">
        <f t="shared" si="12"/>
        <v>Vigo County, IN</v>
      </c>
    </row>
    <row r="785" spans="60:63" x14ac:dyDescent="0.35">
      <c r="BH785" t="s">
        <v>5488</v>
      </c>
      <c r="BI785" t="s">
        <v>4561</v>
      </c>
      <c r="BJ785" t="s">
        <v>2636</v>
      </c>
      <c r="BK785" t="str">
        <f t="shared" si="12"/>
        <v>Wabash County, IN</v>
      </c>
    </row>
    <row r="786" spans="60:63" x14ac:dyDescent="0.35">
      <c r="BH786" t="s">
        <v>5489</v>
      </c>
      <c r="BI786" t="s">
        <v>3443</v>
      </c>
      <c r="BJ786" t="s">
        <v>2636</v>
      </c>
      <c r="BK786" t="str">
        <f t="shared" si="12"/>
        <v>Warren County, IN</v>
      </c>
    </row>
    <row r="787" spans="60:63" x14ac:dyDescent="0.35">
      <c r="BH787" t="s">
        <v>5490</v>
      </c>
      <c r="BI787" t="s">
        <v>4580</v>
      </c>
      <c r="BJ787" t="s">
        <v>2636</v>
      </c>
      <c r="BK787" t="str">
        <f t="shared" si="12"/>
        <v>Warrick County, IN</v>
      </c>
    </row>
    <row r="788" spans="60:63" x14ac:dyDescent="0.35">
      <c r="BH788" t="s">
        <v>5491</v>
      </c>
      <c r="BI788" t="s">
        <v>2936</v>
      </c>
      <c r="BJ788" t="s">
        <v>2636</v>
      </c>
      <c r="BK788" t="str">
        <f t="shared" si="12"/>
        <v>Washington County, IN</v>
      </c>
    </row>
    <row r="789" spans="60:63" x14ac:dyDescent="0.35">
      <c r="BH789" t="s">
        <v>5492</v>
      </c>
      <c r="BI789" t="s">
        <v>3628</v>
      </c>
      <c r="BJ789" t="s">
        <v>2636</v>
      </c>
      <c r="BK789" t="str">
        <f t="shared" si="12"/>
        <v>Wayne County, IN</v>
      </c>
    </row>
    <row r="790" spans="60:63" x14ac:dyDescent="0.35">
      <c r="BH790" t="s">
        <v>5493</v>
      </c>
      <c r="BI790" t="s">
        <v>4126</v>
      </c>
      <c r="BJ790" t="s">
        <v>2636</v>
      </c>
      <c r="BK790" t="str">
        <f t="shared" si="12"/>
        <v>Wells County, IN</v>
      </c>
    </row>
    <row r="791" spans="60:63" x14ac:dyDescent="0.35">
      <c r="BH791" t="s">
        <v>5494</v>
      </c>
      <c r="BI791" t="s">
        <v>4443</v>
      </c>
      <c r="BJ791" t="s">
        <v>2636</v>
      </c>
      <c r="BK791" t="str">
        <f t="shared" si="12"/>
        <v>White County, IN</v>
      </c>
    </row>
    <row r="792" spans="60:63" x14ac:dyDescent="0.35">
      <c r="BH792" t="s">
        <v>5495</v>
      </c>
      <c r="BI792" t="s">
        <v>4605</v>
      </c>
      <c r="BJ792" t="s">
        <v>2636</v>
      </c>
      <c r="BK792" t="str">
        <f t="shared" si="12"/>
        <v>Whitley County, IN</v>
      </c>
    </row>
    <row r="793" spans="60:63" x14ac:dyDescent="0.35">
      <c r="BH793" t="s">
        <v>5496</v>
      </c>
      <c r="BI793" t="s">
        <v>2741</v>
      </c>
      <c r="BJ793" t="s">
        <v>2623</v>
      </c>
      <c r="BK793" t="str">
        <f t="shared" si="12"/>
        <v>Adair County, IA</v>
      </c>
    </row>
    <row r="794" spans="60:63" x14ac:dyDescent="0.35">
      <c r="BH794" t="s">
        <v>5497</v>
      </c>
      <c r="BI794" t="s">
        <v>2734</v>
      </c>
      <c r="BJ794" t="s">
        <v>2623</v>
      </c>
      <c r="BK794" t="str">
        <f t="shared" si="12"/>
        <v>Adams County, IA</v>
      </c>
    </row>
    <row r="795" spans="60:63" x14ac:dyDescent="0.35">
      <c r="BH795" t="s">
        <v>5498</v>
      </c>
      <c r="BI795" t="s">
        <v>2827</v>
      </c>
      <c r="BJ795" t="s">
        <v>2623</v>
      </c>
      <c r="BK795" t="str">
        <f t="shared" si="12"/>
        <v>Allamakee County, IA</v>
      </c>
    </row>
    <row r="796" spans="60:63" x14ac:dyDescent="0.35">
      <c r="BH796" t="s">
        <v>5499</v>
      </c>
      <c r="BI796" t="s">
        <v>2870</v>
      </c>
      <c r="BJ796" t="s">
        <v>2623</v>
      </c>
      <c r="BK796" t="str">
        <f t="shared" si="12"/>
        <v>Appanoose County, IA</v>
      </c>
    </row>
    <row r="797" spans="60:63" x14ac:dyDescent="0.35">
      <c r="BH797" t="s">
        <v>5500</v>
      </c>
      <c r="BI797" t="s">
        <v>2917</v>
      </c>
      <c r="BJ797" t="s">
        <v>2623</v>
      </c>
      <c r="BK797" t="str">
        <f t="shared" si="12"/>
        <v>Audubon County, IA</v>
      </c>
    </row>
    <row r="798" spans="60:63" x14ac:dyDescent="0.35">
      <c r="BH798" t="s">
        <v>5501</v>
      </c>
      <c r="BI798" t="s">
        <v>2797</v>
      </c>
      <c r="BJ798" t="s">
        <v>2623</v>
      </c>
      <c r="BK798" t="str">
        <f t="shared" si="12"/>
        <v>Benton County, IA</v>
      </c>
    </row>
    <row r="799" spans="60:63" x14ac:dyDescent="0.35">
      <c r="BH799" t="s">
        <v>5502</v>
      </c>
      <c r="BI799" t="s">
        <v>2991</v>
      </c>
      <c r="BJ799" t="s">
        <v>2623</v>
      </c>
      <c r="BK799" t="str">
        <f t="shared" si="12"/>
        <v>Black Hawk County, IA</v>
      </c>
    </row>
    <row r="800" spans="60:63" x14ac:dyDescent="0.35">
      <c r="BH800" t="s">
        <v>5503</v>
      </c>
      <c r="BI800" t="s">
        <v>2853</v>
      </c>
      <c r="BJ800" t="s">
        <v>2623</v>
      </c>
      <c r="BK800" t="str">
        <f t="shared" si="12"/>
        <v>Boone County, IA</v>
      </c>
    </row>
    <row r="801" spans="60:63" x14ac:dyDescent="0.35">
      <c r="BH801" t="s">
        <v>5504</v>
      </c>
      <c r="BI801" t="s">
        <v>3064</v>
      </c>
      <c r="BJ801" t="s">
        <v>2623</v>
      </c>
      <c r="BK801" t="str">
        <f t="shared" si="12"/>
        <v>Bremer County, IA</v>
      </c>
    </row>
    <row r="802" spans="60:63" x14ac:dyDescent="0.35">
      <c r="BH802" t="s">
        <v>5505</v>
      </c>
      <c r="BI802" t="s">
        <v>3099</v>
      </c>
      <c r="BJ802" t="s">
        <v>2623</v>
      </c>
      <c r="BK802" t="str">
        <f t="shared" si="12"/>
        <v>Buchanan County, IA</v>
      </c>
    </row>
    <row r="803" spans="60:63" x14ac:dyDescent="0.35">
      <c r="BH803" t="s">
        <v>5506</v>
      </c>
      <c r="BI803" t="s">
        <v>3133</v>
      </c>
      <c r="BJ803" t="s">
        <v>2623</v>
      </c>
      <c r="BK803" t="str">
        <f t="shared" si="12"/>
        <v>Buena Vista County, IA</v>
      </c>
    </row>
    <row r="804" spans="60:63" x14ac:dyDescent="0.35">
      <c r="BH804" t="s">
        <v>5507</v>
      </c>
      <c r="BI804" t="s">
        <v>2983</v>
      </c>
      <c r="BJ804" t="s">
        <v>2623</v>
      </c>
      <c r="BK804" t="str">
        <f t="shared" si="12"/>
        <v>Butler County, IA</v>
      </c>
    </row>
    <row r="805" spans="60:63" x14ac:dyDescent="0.35">
      <c r="BH805" t="s">
        <v>5508</v>
      </c>
      <c r="BI805" t="s">
        <v>2986</v>
      </c>
      <c r="BJ805" t="s">
        <v>2623</v>
      </c>
      <c r="BK805" t="str">
        <f t="shared" si="12"/>
        <v>Calhoun County, IA</v>
      </c>
    </row>
    <row r="806" spans="60:63" x14ac:dyDescent="0.35">
      <c r="BH806" t="s">
        <v>5509</v>
      </c>
      <c r="BI806" t="s">
        <v>2792</v>
      </c>
      <c r="BJ806" t="s">
        <v>2623</v>
      </c>
      <c r="BK806" t="str">
        <f t="shared" si="12"/>
        <v>Carroll County, IA</v>
      </c>
    </row>
    <row r="807" spans="60:63" x14ac:dyDescent="0.35">
      <c r="BH807" t="s">
        <v>5510</v>
      </c>
      <c r="BI807" t="s">
        <v>3063</v>
      </c>
      <c r="BJ807" t="s">
        <v>2623</v>
      </c>
      <c r="BK807" t="str">
        <f t="shared" si="12"/>
        <v>Cass County, IA</v>
      </c>
    </row>
    <row r="808" spans="60:63" x14ac:dyDescent="0.35">
      <c r="BH808" t="s">
        <v>5511</v>
      </c>
      <c r="BI808" t="s">
        <v>3235</v>
      </c>
      <c r="BJ808" t="s">
        <v>2623</v>
      </c>
      <c r="BK808" t="str">
        <f t="shared" si="12"/>
        <v>Cedar County, IA</v>
      </c>
    </row>
    <row r="809" spans="60:63" x14ac:dyDescent="0.35">
      <c r="BH809" t="s">
        <v>5512</v>
      </c>
      <c r="BI809" t="s">
        <v>3328</v>
      </c>
      <c r="BJ809" t="s">
        <v>2623</v>
      </c>
      <c r="BK809" t="str">
        <f t="shared" si="12"/>
        <v>Cerro Gordo County, IA</v>
      </c>
    </row>
    <row r="810" spans="60:63" x14ac:dyDescent="0.35">
      <c r="BH810" t="s">
        <v>5513</v>
      </c>
      <c r="BI810" t="s">
        <v>3090</v>
      </c>
      <c r="BJ810" t="s">
        <v>2623</v>
      </c>
      <c r="BK810" t="str">
        <f t="shared" si="12"/>
        <v>Cherokee County, IA</v>
      </c>
    </row>
    <row r="811" spans="60:63" x14ac:dyDescent="0.35">
      <c r="BH811" t="s">
        <v>5514</v>
      </c>
      <c r="BI811" t="s">
        <v>3071</v>
      </c>
      <c r="BJ811" t="s">
        <v>2623</v>
      </c>
      <c r="BK811" t="str">
        <f t="shared" si="12"/>
        <v>Chickasaw County, IA</v>
      </c>
    </row>
    <row r="812" spans="60:63" x14ac:dyDescent="0.35">
      <c r="BH812" t="s">
        <v>5515</v>
      </c>
      <c r="BI812" t="s">
        <v>3171</v>
      </c>
      <c r="BJ812" t="s">
        <v>2623</v>
      </c>
      <c r="BK812" t="str">
        <f t="shared" si="12"/>
        <v>Clarke County, IA</v>
      </c>
    </row>
    <row r="813" spans="60:63" x14ac:dyDescent="0.35">
      <c r="BH813" t="s">
        <v>5516</v>
      </c>
      <c r="BI813" t="s">
        <v>3048</v>
      </c>
      <c r="BJ813" t="s">
        <v>2623</v>
      </c>
      <c r="BK813" t="str">
        <f t="shared" si="12"/>
        <v>Clay County, IA</v>
      </c>
    </row>
    <row r="814" spans="60:63" x14ac:dyDescent="0.35">
      <c r="BH814" t="s">
        <v>5517</v>
      </c>
      <c r="BI814" t="s">
        <v>3463</v>
      </c>
      <c r="BJ814" t="s">
        <v>2623</v>
      </c>
      <c r="BK814" t="str">
        <f t="shared" si="12"/>
        <v>Clayton County, IA</v>
      </c>
    </row>
    <row r="815" spans="60:63" x14ac:dyDescent="0.35">
      <c r="BH815" t="s">
        <v>5518</v>
      </c>
      <c r="BI815" t="s">
        <v>3112</v>
      </c>
      <c r="BJ815" t="s">
        <v>2623</v>
      </c>
      <c r="BK815" t="str">
        <f t="shared" si="12"/>
        <v>Clinton County, IA</v>
      </c>
    </row>
    <row r="816" spans="60:63" x14ac:dyDescent="0.35">
      <c r="BH816" t="s">
        <v>5519</v>
      </c>
      <c r="BI816" t="s">
        <v>3182</v>
      </c>
      <c r="BJ816" t="s">
        <v>2623</v>
      </c>
      <c r="BK816" t="str">
        <f t="shared" si="12"/>
        <v>Crawford County, IA</v>
      </c>
    </row>
    <row r="817" spans="60:63" x14ac:dyDescent="0.35">
      <c r="BH817" t="s">
        <v>5520</v>
      </c>
      <c r="BI817" t="s">
        <v>3404</v>
      </c>
      <c r="BJ817" t="s">
        <v>2623</v>
      </c>
      <c r="BK817" t="str">
        <f t="shared" si="12"/>
        <v>Dallas County, IA</v>
      </c>
    </row>
    <row r="818" spans="60:63" x14ac:dyDescent="0.35">
      <c r="BH818" t="s">
        <v>5521</v>
      </c>
      <c r="BI818" t="s">
        <v>2976</v>
      </c>
      <c r="BJ818" t="s">
        <v>2623</v>
      </c>
      <c r="BK818" t="str">
        <f t="shared" si="12"/>
        <v>Davis County, IA</v>
      </c>
    </row>
    <row r="819" spans="60:63" x14ac:dyDescent="0.35">
      <c r="BH819" t="s">
        <v>5522</v>
      </c>
      <c r="BI819" t="s">
        <v>3296</v>
      </c>
      <c r="BJ819" t="s">
        <v>2623</v>
      </c>
      <c r="BK819" t="str">
        <f t="shared" si="12"/>
        <v>Decatur County, IA</v>
      </c>
    </row>
    <row r="820" spans="60:63" x14ac:dyDescent="0.35">
      <c r="BH820" t="s">
        <v>5523</v>
      </c>
      <c r="BI820" t="s">
        <v>3204</v>
      </c>
      <c r="BJ820" t="s">
        <v>2623</v>
      </c>
      <c r="BK820" t="str">
        <f t="shared" si="12"/>
        <v>Delaware County, IA</v>
      </c>
    </row>
    <row r="821" spans="60:63" x14ac:dyDescent="0.35">
      <c r="BH821" t="s">
        <v>5524</v>
      </c>
      <c r="BI821" t="s">
        <v>3636</v>
      </c>
      <c r="BJ821" t="s">
        <v>2623</v>
      </c>
      <c r="BK821" t="str">
        <f t="shared" si="12"/>
        <v>Des Moines County, IA</v>
      </c>
    </row>
    <row r="822" spans="60:63" x14ac:dyDescent="0.35">
      <c r="BH822" t="s">
        <v>5525</v>
      </c>
      <c r="BI822" t="s">
        <v>3439</v>
      </c>
      <c r="BJ822" t="s">
        <v>2623</v>
      </c>
      <c r="BK822" t="str">
        <f t="shared" si="12"/>
        <v>Dickinson County, IA</v>
      </c>
    </row>
    <row r="823" spans="60:63" x14ac:dyDescent="0.35">
      <c r="BH823" t="s">
        <v>5526</v>
      </c>
      <c r="BI823" t="s">
        <v>3681</v>
      </c>
      <c r="BJ823" t="s">
        <v>2623</v>
      </c>
      <c r="BK823" t="str">
        <f t="shared" si="12"/>
        <v>Dubuque County, IA</v>
      </c>
    </row>
    <row r="824" spans="60:63" x14ac:dyDescent="0.35">
      <c r="BH824" t="s">
        <v>5527</v>
      </c>
      <c r="BI824" t="s">
        <v>3519</v>
      </c>
      <c r="BJ824" t="s">
        <v>2623</v>
      </c>
      <c r="BK824" t="str">
        <f t="shared" si="12"/>
        <v>Emmet County, IA</v>
      </c>
    </row>
    <row r="825" spans="60:63" x14ac:dyDescent="0.35">
      <c r="BH825" t="s">
        <v>5528</v>
      </c>
      <c r="BI825" t="s">
        <v>3120</v>
      </c>
      <c r="BJ825" t="s">
        <v>2623</v>
      </c>
      <c r="BK825" t="str">
        <f t="shared" si="12"/>
        <v>Fayette County, IA</v>
      </c>
    </row>
    <row r="826" spans="60:63" x14ac:dyDescent="0.35">
      <c r="BH826" t="s">
        <v>5529</v>
      </c>
      <c r="BI826" t="s">
        <v>3462</v>
      </c>
      <c r="BJ826" t="s">
        <v>2623</v>
      </c>
      <c r="BK826" t="str">
        <f t="shared" si="12"/>
        <v>Floyd County, IA</v>
      </c>
    </row>
    <row r="827" spans="60:63" x14ac:dyDescent="0.35">
      <c r="BH827" t="s">
        <v>5530</v>
      </c>
      <c r="BI827" t="s">
        <v>2874</v>
      </c>
      <c r="BJ827" t="s">
        <v>2623</v>
      </c>
      <c r="BK827" t="str">
        <f t="shared" si="12"/>
        <v>Franklin County, IA</v>
      </c>
    </row>
    <row r="828" spans="60:63" x14ac:dyDescent="0.35">
      <c r="BH828" t="s">
        <v>5531</v>
      </c>
      <c r="BI828" t="s">
        <v>3017</v>
      </c>
      <c r="BJ828" t="s">
        <v>2623</v>
      </c>
      <c r="BK828" t="str">
        <f t="shared" si="12"/>
        <v>Fremont County, IA</v>
      </c>
    </row>
    <row r="829" spans="60:63" x14ac:dyDescent="0.35">
      <c r="BH829" t="s">
        <v>5532</v>
      </c>
      <c r="BI829" t="s">
        <v>3419</v>
      </c>
      <c r="BJ829" t="s">
        <v>2623</v>
      </c>
      <c r="BK829" t="str">
        <f t="shared" si="12"/>
        <v>Greene County, IA</v>
      </c>
    </row>
    <row r="830" spans="60:63" x14ac:dyDescent="0.35">
      <c r="BH830" t="s">
        <v>5533</v>
      </c>
      <c r="BI830" t="s">
        <v>3694</v>
      </c>
      <c r="BJ830" t="s">
        <v>2623</v>
      </c>
      <c r="BK830" t="str">
        <f t="shared" si="12"/>
        <v>Grundy County, IA</v>
      </c>
    </row>
    <row r="831" spans="60:63" x14ac:dyDescent="0.35">
      <c r="BH831" t="s">
        <v>5534</v>
      </c>
      <c r="BI831" t="s">
        <v>3862</v>
      </c>
      <c r="BJ831" t="s">
        <v>2623</v>
      </c>
      <c r="BK831" t="str">
        <f t="shared" si="12"/>
        <v>Guthrie County, IA</v>
      </c>
    </row>
    <row r="832" spans="60:63" x14ac:dyDescent="0.35">
      <c r="BH832" t="s">
        <v>5535</v>
      </c>
      <c r="BI832" t="s">
        <v>3445</v>
      </c>
      <c r="BJ832" t="s">
        <v>2623</v>
      </c>
      <c r="BK832" t="str">
        <f t="shared" si="12"/>
        <v>Hamilton County, IA</v>
      </c>
    </row>
    <row r="833" spans="60:63" x14ac:dyDescent="0.35">
      <c r="BH833" t="s">
        <v>5536</v>
      </c>
      <c r="BI833" t="s">
        <v>2921</v>
      </c>
      <c r="BJ833" t="s">
        <v>2623</v>
      </c>
      <c r="BK833" t="str">
        <f t="shared" si="12"/>
        <v>Hancock County, IA</v>
      </c>
    </row>
    <row r="834" spans="60:63" x14ac:dyDescent="0.35">
      <c r="BH834" t="s">
        <v>5537</v>
      </c>
      <c r="BI834" t="s">
        <v>3744</v>
      </c>
      <c r="BJ834" t="s">
        <v>2623</v>
      </c>
      <c r="BK834" t="str">
        <f t="shared" si="12"/>
        <v>Hardin County, IA</v>
      </c>
    </row>
    <row r="835" spans="60:63" x14ac:dyDescent="0.35">
      <c r="BH835" t="s">
        <v>5538</v>
      </c>
      <c r="BI835" t="s">
        <v>3346</v>
      </c>
      <c r="BJ835" t="s">
        <v>2623</v>
      </c>
      <c r="BK835" t="str">
        <f t="shared" ref="BK835:BK898" si="13">_xlfn.TEXTJOIN(", ", TRUE, BI835,BJ835)</f>
        <v>Harrison County, IA</v>
      </c>
    </row>
    <row r="836" spans="60:63" x14ac:dyDescent="0.35">
      <c r="BH836" t="s">
        <v>5539</v>
      </c>
      <c r="BI836" t="s">
        <v>3731</v>
      </c>
      <c r="BJ836" t="s">
        <v>2623</v>
      </c>
      <c r="BK836" t="str">
        <f t="shared" si="13"/>
        <v>Henry County, IA</v>
      </c>
    </row>
    <row r="837" spans="60:63" x14ac:dyDescent="0.35">
      <c r="BH837" t="s">
        <v>5540</v>
      </c>
      <c r="BI837" t="s">
        <v>3196</v>
      </c>
      <c r="BJ837" t="s">
        <v>2623</v>
      </c>
      <c r="BK837" t="str">
        <f t="shared" si="13"/>
        <v>Howard County, IA</v>
      </c>
    </row>
    <row r="838" spans="60:63" x14ac:dyDescent="0.35">
      <c r="BH838" t="s">
        <v>5541</v>
      </c>
      <c r="BI838" t="s">
        <v>3002</v>
      </c>
      <c r="BJ838" t="s">
        <v>2623</v>
      </c>
      <c r="BK838" t="str">
        <f t="shared" si="13"/>
        <v>Humboldt County, IA</v>
      </c>
    </row>
    <row r="839" spans="60:63" x14ac:dyDescent="0.35">
      <c r="BH839" t="s">
        <v>5542</v>
      </c>
      <c r="BI839" t="s">
        <v>4022</v>
      </c>
      <c r="BJ839" t="s">
        <v>2623</v>
      </c>
      <c r="BK839" t="str">
        <f t="shared" si="13"/>
        <v>Ida County, IA</v>
      </c>
    </row>
    <row r="840" spans="60:63" x14ac:dyDescent="0.35">
      <c r="BH840" t="s">
        <v>5543</v>
      </c>
      <c r="BI840" t="s">
        <v>3552</v>
      </c>
      <c r="BJ840" t="s">
        <v>2623</v>
      </c>
      <c r="BK840" t="str">
        <f t="shared" si="13"/>
        <v>Iowa County, IA</v>
      </c>
    </row>
    <row r="841" spans="60:63" x14ac:dyDescent="0.35">
      <c r="BH841" t="s">
        <v>5544</v>
      </c>
      <c r="BI841" t="s">
        <v>3274</v>
      </c>
      <c r="BJ841" t="s">
        <v>2623</v>
      </c>
      <c r="BK841" t="str">
        <f t="shared" si="13"/>
        <v>Jackson County, IA</v>
      </c>
    </row>
    <row r="842" spans="60:63" x14ac:dyDescent="0.35">
      <c r="BH842" t="s">
        <v>5545</v>
      </c>
      <c r="BI842" t="s">
        <v>3600</v>
      </c>
      <c r="BJ842" t="s">
        <v>2623</v>
      </c>
      <c r="BK842" t="str">
        <f t="shared" si="13"/>
        <v>Jasper County, IA</v>
      </c>
    </row>
    <row r="843" spans="60:63" x14ac:dyDescent="0.35">
      <c r="BH843" t="s">
        <v>5546</v>
      </c>
      <c r="BI843" t="s">
        <v>3313</v>
      </c>
      <c r="BJ843" t="s">
        <v>2623</v>
      </c>
      <c r="BK843" t="str">
        <f t="shared" si="13"/>
        <v>Jefferson County, IA</v>
      </c>
    </row>
    <row r="844" spans="60:63" x14ac:dyDescent="0.35">
      <c r="BH844" t="s">
        <v>5547</v>
      </c>
      <c r="BI844" t="s">
        <v>3121</v>
      </c>
      <c r="BJ844" t="s">
        <v>2623</v>
      </c>
      <c r="BK844" t="str">
        <f t="shared" si="13"/>
        <v>Johnson County, IA</v>
      </c>
    </row>
    <row r="845" spans="60:63" x14ac:dyDescent="0.35">
      <c r="BH845" t="s">
        <v>5548</v>
      </c>
      <c r="BI845" t="s">
        <v>3757</v>
      </c>
      <c r="BJ845" t="s">
        <v>2623</v>
      </c>
      <c r="BK845" t="str">
        <f t="shared" si="13"/>
        <v>Jones County, IA</v>
      </c>
    </row>
    <row r="846" spans="60:63" x14ac:dyDescent="0.35">
      <c r="BH846" t="s">
        <v>5549</v>
      </c>
      <c r="BI846" t="s">
        <v>4157</v>
      </c>
      <c r="BJ846" t="s">
        <v>2623</v>
      </c>
      <c r="BK846" t="str">
        <f t="shared" si="13"/>
        <v>Keokuk County, IA</v>
      </c>
    </row>
    <row r="847" spans="60:63" x14ac:dyDescent="0.35">
      <c r="BH847" t="s">
        <v>5550</v>
      </c>
      <c r="BI847" t="s">
        <v>4180</v>
      </c>
      <c r="BJ847" t="s">
        <v>2623</v>
      </c>
      <c r="BK847" t="str">
        <f t="shared" si="13"/>
        <v>Kossuth County, IA</v>
      </c>
    </row>
    <row r="848" spans="60:63" x14ac:dyDescent="0.35">
      <c r="BH848" t="s">
        <v>5551</v>
      </c>
      <c r="BI848" t="s">
        <v>3693</v>
      </c>
      <c r="BJ848" t="s">
        <v>2623</v>
      </c>
      <c r="BK848" t="str">
        <f t="shared" si="13"/>
        <v>Lee County, IA</v>
      </c>
    </row>
    <row r="849" spans="60:63" x14ac:dyDescent="0.35">
      <c r="BH849" t="s">
        <v>5552</v>
      </c>
      <c r="BI849" t="s">
        <v>3472</v>
      </c>
      <c r="BJ849" t="s">
        <v>2623</v>
      </c>
      <c r="BK849" t="str">
        <f t="shared" si="13"/>
        <v>Linn County, IA</v>
      </c>
    </row>
    <row r="850" spans="60:63" x14ac:dyDescent="0.35">
      <c r="BH850" t="s">
        <v>5553</v>
      </c>
      <c r="BI850" t="s">
        <v>4170</v>
      </c>
      <c r="BJ850" t="s">
        <v>2623</v>
      </c>
      <c r="BK850" t="str">
        <f t="shared" si="13"/>
        <v>Louisa County, IA</v>
      </c>
    </row>
    <row r="851" spans="60:63" x14ac:dyDescent="0.35">
      <c r="BH851" t="s">
        <v>5554</v>
      </c>
      <c r="BI851" t="s">
        <v>4047</v>
      </c>
      <c r="BJ851" t="s">
        <v>2623</v>
      </c>
      <c r="BK851" t="str">
        <f t="shared" si="13"/>
        <v>Lucas County, IA</v>
      </c>
    </row>
    <row r="852" spans="60:63" x14ac:dyDescent="0.35">
      <c r="BH852" t="s">
        <v>5555</v>
      </c>
      <c r="BI852" t="s">
        <v>3108</v>
      </c>
      <c r="BJ852" t="s">
        <v>2623</v>
      </c>
      <c r="BK852" t="str">
        <f t="shared" si="13"/>
        <v>Lyon County, IA</v>
      </c>
    </row>
    <row r="853" spans="60:63" x14ac:dyDescent="0.35">
      <c r="BH853" t="s">
        <v>5556</v>
      </c>
      <c r="BI853" t="s">
        <v>3595</v>
      </c>
      <c r="BJ853" t="s">
        <v>2623</v>
      </c>
      <c r="BK853" t="str">
        <f t="shared" si="13"/>
        <v>Madison County, IA</v>
      </c>
    </row>
    <row r="854" spans="60:63" x14ac:dyDescent="0.35">
      <c r="BH854" t="s">
        <v>5557</v>
      </c>
      <c r="BI854" t="s">
        <v>4286</v>
      </c>
      <c r="BJ854" t="s">
        <v>2623</v>
      </c>
      <c r="BK854" t="str">
        <f t="shared" si="13"/>
        <v>Mahaska County, IA</v>
      </c>
    </row>
    <row r="855" spans="60:63" x14ac:dyDescent="0.35">
      <c r="BH855" t="s">
        <v>5558</v>
      </c>
      <c r="BI855" t="s">
        <v>3523</v>
      </c>
      <c r="BJ855" t="s">
        <v>2623</v>
      </c>
      <c r="BK855" t="str">
        <f t="shared" si="13"/>
        <v>Marion County, IA</v>
      </c>
    </row>
    <row r="856" spans="60:63" x14ac:dyDescent="0.35">
      <c r="BH856" t="s">
        <v>5559</v>
      </c>
      <c r="BI856" t="s">
        <v>3578</v>
      </c>
      <c r="BJ856" t="s">
        <v>2623</v>
      </c>
      <c r="BK856" t="str">
        <f t="shared" si="13"/>
        <v>Marshall County, IA</v>
      </c>
    </row>
    <row r="857" spans="60:63" x14ac:dyDescent="0.35">
      <c r="BH857" t="s">
        <v>5560</v>
      </c>
      <c r="BI857" t="s">
        <v>4338</v>
      </c>
      <c r="BJ857" t="s">
        <v>2623</v>
      </c>
      <c r="BK857" t="str">
        <f t="shared" si="13"/>
        <v>Mills County, IA</v>
      </c>
    </row>
    <row r="858" spans="60:63" x14ac:dyDescent="0.35">
      <c r="BH858" t="s">
        <v>5561</v>
      </c>
      <c r="BI858" t="s">
        <v>4276</v>
      </c>
      <c r="BJ858" t="s">
        <v>2623</v>
      </c>
      <c r="BK858" t="str">
        <f t="shared" si="13"/>
        <v>Mitchell County, IA</v>
      </c>
    </row>
    <row r="859" spans="60:63" x14ac:dyDescent="0.35">
      <c r="BH859" t="s">
        <v>5562</v>
      </c>
      <c r="BI859" t="s">
        <v>4367</v>
      </c>
      <c r="BJ859" t="s">
        <v>2623</v>
      </c>
      <c r="BK859" t="str">
        <f t="shared" si="13"/>
        <v>Monona County, IA</v>
      </c>
    </row>
    <row r="860" spans="60:63" x14ac:dyDescent="0.35">
      <c r="BH860" t="s">
        <v>5563</v>
      </c>
      <c r="BI860" t="s">
        <v>3619</v>
      </c>
      <c r="BJ860" t="s">
        <v>2623</v>
      </c>
      <c r="BK860" t="str">
        <f t="shared" si="13"/>
        <v>Monroe County, IA</v>
      </c>
    </row>
    <row r="861" spans="60:63" x14ac:dyDescent="0.35">
      <c r="BH861" t="s">
        <v>5564</v>
      </c>
      <c r="BI861" t="s">
        <v>3263</v>
      </c>
      <c r="BJ861" t="s">
        <v>2623</v>
      </c>
      <c r="BK861" t="str">
        <f t="shared" si="13"/>
        <v>Montgomery County, IA</v>
      </c>
    </row>
    <row r="862" spans="60:63" x14ac:dyDescent="0.35">
      <c r="BH862" t="s">
        <v>5565</v>
      </c>
      <c r="BI862" t="s">
        <v>4405</v>
      </c>
      <c r="BJ862" t="s">
        <v>2623</v>
      </c>
      <c r="BK862" t="str">
        <f t="shared" si="13"/>
        <v>Muscatine County, IA</v>
      </c>
    </row>
    <row r="863" spans="60:63" x14ac:dyDescent="0.35">
      <c r="BH863" t="s">
        <v>5566</v>
      </c>
      <c r="BI863" t="s">
        <v>4417</v>
      </c>
      <c r="BJ863" t="s">
        <v>2623</v>
      </c>
      <c r="BK863" t="str">
        <f t="shared" si="13"/>
        <v>O'Brien County, IA</v>
      </c>
    </row>
    <row r="864" spans="60:63" x14ac:dyDescent="0.35">
      <c r="BH864" t="s">
        <v>5567</v>
      </c>
      <c r="BI864" t="s">
        <v>4057</v>
      </c>
      <c r="BJ864" t="s">
        <v>2623</v>
      </c>
      <c r="BK864" t="str">
        <f t="shared" si="13"/>
        <v>Osceola County, IA</v>
      </c>
    </row>
    <row r="865" spans="60:63" x14ac:dyDescent="0.35">
      <c r="BH865" t="s">
        <v>5568</v>
      </c>
      <c r="BI865" t="s">
        <v>4374</v>
      </c>
      <c r="BJ865" t="s">
        <v>2623</v>
      </c>
      <c r="BK865" t="str">
        <f t="shared" si="13"/>
        <v>Page County, IA</v>
      </c>
    </row>
    <row r="866" spans="60:63" x14ac:dyDescent="0.35">
      <c r="BH866" t="s">
        <v>5569</v>
      </c>
      <c r="BI866" t="s">
        <v>4459</v>
      </c>
      <c r="BJ866" t="s">
        <v>2623</v>
      </c>
      <c r="BK866" t="str">
        <f t="shared" si="13"/>
        <v>Palo Alto County, IA</v>
      </c>
    </row>
    <row r="867" spans="60:63" x14ac:dyDescent="0.35">
      <c r="BH867" t="s">
        <v>5570</v>
      </c>
      <c r="BI867" t="s">
        <v>3169</v>
      </c>
      <c r="BJ867" t="s">
        <v>2623</v>
      </c>
      <c r="BK867" t="str">
        <f t="shared" si="13"/>
        <v>Plymouth County, IA</v>
      </c>
    </row>
    <row r="868" spans="60:63" x14ac:dyDescent="0.35">
      <c r="BH868" t="s">
        <v>5571</v>
      </c>
      <c r="BI868" t="s">
        <v>3856</v>
      </c>
      <c r="BJ868" t="s">
        <v>2623</v>
      </c>
      <c r="BK868" t="str">
        <f t="shared" si="13"/>
        <v>Pocahontas County, IA</v>
      </c>
    </row>
    <row r="869" spans="60:63" x14ac:dyDescent="0.35">
      <c r="BH869" t="s">
        <v>5572</v>
      </c>
      <c r="BI869" t="s">
        <v>3599</v>
      </c>
      <c r="BJ869" t="s">
        <v>2623</v>
      </c>
      <c r="BK869" t="str">
        <f t="shared" si="13"/>
        <v>Polk County, IA</v>
      </c>
    </row>
    <row r="870" spans="60:63" x14ac:dyDescent="0.35">
      <c r="BH870" t="s">
        <v>5573</v>
      </c>
      <c r="BI870" t="s">
        <v>4495</v>
      </c>
      <c r="BJ870" t="s">
        <v>2623</v>
      </c>
      <c r="BK870" t="str">
        <f t="shared" si="13"/>
        <v>Pottawattamie County, IA</v>
      </c>
    </row>
    <row r="871" spans="60:63" x14ac:dyDescent="0.35">
      <c r="BH871" t="s">
        <v>5574</v>
      </c>
      <c r="BI871" t="s">
        <v>4508</v>
      </c>
      <c r="BJ871" t="s">
        <v>2623</v>
      </c>
      <c r="BK871" t="str">
        <f t="shared" si="13"/>
        <v>Poweshiek County, IA</v>
      </c>
    </row>
    <row r="872" spans="60:63" x14ac:dyDescent="0.35">
      <c r="BH872" t="s">
        <v>5575</v>
      </c>
      <c r="BI872" t="s">
        <v>4519</v>
      </c>
      <c r="BJ872" t="s">
        <v>2623</v>
      </c>
      <c r="BK872" t="str">
        <f t="shared" si="13"/>
        <v>Ringgold County, IA</v>
      </c>
    </row>
    <row r="873" spans="60:63" x14ac:dyDescent="0.35">
      <c r="BH873" t="s">
        <v>5576</v>
      </c>
      <c r="BI873" t="s">
        <v>4526</v>
      </c>
      <c r="BJ873" t="s">
        <v>2623</v>
      </c>
      <c r="BK873" t="str">
        <f t="shared" si="13"/>
        <v>Sac County, IA</v>
      </c>
    </row>
    <row r="874" spans="60:63" x14ac:dyDescent="0.35">
      <c r="BH874" t="s">
        <v>5577</v>
      </c>
      <c r="BI874" t="s">
        <v>4290</v>
      </c>
      <c r="BJ874" t="s">
        <v>2623</v>
      </c>
      <c r="BK874" t="str">
        <f t="shared" si="13"/>
        <v>Scott County, IA</v>
      </c>
    </row>
    <row r="875" spans="60:63" x14ac:dyDescent="0.35">
      <c r="BH875" t="s">
        <v>5578</v>
      </c>
      <c r="BI875" t="s">
        <v>4238</v>
      </c>
      <c r="BJ875" t="s">
        <v>2623</v>
      </c>
      <c r="BK875" t="str">
        <f t="shared" si="13"/>
        <v>Shelby County, IA</v>
      </c>
    </row>
    <row r="876" spans="60:63" x14ac:dyDescent="0.35">
      <c r="BH876" t="s">
        <v>5579</v>
      </c>
      <c r="BI876" t="s">
        <v>3952</v>
      </c>
      <c r="BJ876" t="s">
        <v>2623</v>
      </c>
      <c r="BK876" t="str">
        <f t="shared" si="13"/>
        <v>Sioux County, IA</v>
      </c>
    </row>
    <row r="877" spans="60:63" x14ac:dyDescent="0.35">
      <c r="BH877" t="s">
        <v>5580</v>
      </c>
      <c r="BI877" t="s">
        <v>4562</v>
      </c>
      <c r="BJ877" t="s">
        <v>2623</v>
      </c>
      <c r="BK877" t="str">
        <f t="shared" si="13"/>
        <v>Story County, IA</v>
      </c>
    </row>
    <row r="878" spans="60:63" x14ac:dyDescent="0.35">
      <c r="BH878" t="s">
        <v>5581</v>
      </c>
      <c r="BI878" t="s">
        <v>4572</v>
      </c>
      <c r="BJ878" t="s">
        <v>2623</v>
      </c>
      <c r="BK878" t="str">
        <f t="shared" si="13"/>
        <v>Tama County, IA</v>
      </c>
    </row>
    <row r="879" spans="60:63" x14ac:dyDescent="0.35">
      <c r="BH879" t="s">
        <v>5582</v>
      </c>
      <c r="BI879" t="s">
        <v>4012</v>
      </c>
      <c r="BJ879" t="s">
        <v>2623</v>
      </c>
      <c r="BK879" t="str">
        <f t="shared" si="13"/>
        <v>Taylor County, IA</v>
      </c>
    </row>
    <row r="880" spans="60:63" x14ac:dyDescent="0.35">
      <c r="BH880" t="s">
        <v>5583</v>
      </c>
      <c r="BI880" t="s">
        <v>3417</v>
      </c>
      <c r="BJ880" t="s">
        <v>2623</v>
      </c>
      <c r="BK880" t="str">
        <f t="shared" si="13"/>
        <v>Union County, IA</v>
      </c>
    </row>
    <row r="881" spans="60:63" x14ac:dyDescent="0.35">
      <c r="BH881" t="s">
        <v>5584</v>
      </c>
      <c r="BI881" t="s">
        <v>4413</v>
      </c>
      <c r="BJ881" t="s">
        <v>2623</v>
      </c>
      <c r="BK881" t="str">
        <f t="shared" si="13"/>
        <v>Van Buren County, IA</v>
      </c>
    </row>
    <row r="882" spans="60:63" x14ac:dyDescent="0.35">
      <c r="BH882" t="s">
        <v>5585</v>
      </c>
      <c r="BI882" t="s">
        <v>4598</v>
      </c>
      <c r="BJ882" t="s">
        <v>2623</v>
      </c>
      <c r="BK882" t="str">
        <f t="shared" si="13"/>
        <v>Wapello County, IA</v>
      </c>
    </row>
    <row r="883" spans="60:63" x14ac:dyDescent="0.35">
      <c r="BH883" t="s">
        <v>5586</v>
      </c>
      <c r="BI883" t="s">
        <v>3443</v>
      </c>
      <c r="BJ883" t="s">
        <v>2623</v>
      </c>
      <c r="BK883" t="str">
        <f t="shared" si="13"/>
        <v>Warren County, IA</v>
      </c>
    </row>
    <row r="884" spans="60:63" x14ac:dyDescent="0.35">
      <c r="BH884" t="s">
        <v>5587</v>
      </c>
      <c r="BI884" t="s">
        <v>2936</v>
      </c>
      <c r="BJ884" t="s">
        <v>2623</v>
      </c>
      <c r="BK884" t="str">
        <f t="shared" si="13"/>
        <v>Washington County, IA</v>
      </c>
    </row>
    <row r="885" spans="60:63" x14ac:dyDescent="0.35">
      <c r="BH885" t="s">
        <v>5588</v>
      </c>
      <c r="BI885" t="s">
        <v>3628</v>
      </c>
      <c r="BJ885" t="s">
        <v>2623</v>
      </c>
      <c r="BK885" t="str">
        <f t="shared" si="13"/>
        <v>Wayne County, IA</v>
      </c>
    </row>
    <row r="886" spans="60:63" x14ac:dyDescent="0.35">
      <c r="BH886" t="s">
        <v>5589</v>
      </c>
      <c r="BI886" t="s">
        <v>4111</v>
      </c>
      <c r="BJ886" t="s">
        <v>2623</v>
      </c>
      <c r="BK886" t="str">
        <f t="shared" si="13"/>
        <v>Webster County, IA</v>
      </c>
    </row>
    <row r="887" spans="60:63" x14ac:dyDescent="0.35">
      <c r="BH887" t="s">
        <v>5590</v>
      </c>
      <c r="BI887" t="s">
        <v>4426</v>
      </c>
      <c r="BJ887" t="s">
        <v>2623</v>
      </c>
      <c r="BK887" t="str">
        <f t="shared" si="13"/>
        <v>Winnebago County, IA</v>
      </c>
    </row>
    <row r="888" spans="60:63" x14ac:dyDescent="0.35">
      <c r="BH888" t="s">
        <v>5591</v>
      </c>
      <c r="BI888" t="s">
        <v>4626</v>
      </c>
      <c r="BJ888" t="s">
        <v>2623</v>
      </c>
      <c r="BK888" t="str">
        <f t="shared" si="13"/>
        <v>Winneshiek County, IA</v>
      </c>
    </row>
    <row r="889" spans="60:63" x14ac:dyDescent="0.35">
      <c r="BH889" t="s">
        <v>5592</v>
      </c>
      <c r="BI889" t="s">
        <v>4629</v>
      </c>
      <c r="BJ889" t="s">
        <v>2623</v>
      </c>
      <c r="BK889" t="str">
        <f t="shared" si="13"/>
        <v>Woodbury County, IA</v>
      </c>
    </row>
    <row r="890" spans="60:63" x14ac:dyDescent="0.35">
      <c r="BH890" t="s">
        <v>5593</v>
      </c>
      <c r="BI890" t="s">
        <v>4634</v>
      </c>
      <c r="BJ890" t="s">
        <v>2623</v>
      </c>
      <c r="BK890" t="str">
        <f t="shared" si="13"/>
        <v>Worth County, IA</v>
      </c>
    </row>
    <row r="891" spans="60:63" x14ac:dyDescent="0.35">
      <c r="BH891" t="s">
        <v>5594</v>
      </c>
      <c r="BI891" t="s">
        <v>4573</v>
      </c>
      <c r="BJ891" t="s">
        <v>2623</v>
      </c>
      <c r="BK891" t="str">
        <f t="shared" si="13"/>
        <v>Wright County, IA</v>
      </c>
    </row>
    <row r="892" spans="60:63" x14ac:dyDescent="0.35">
      <c r="BH892" t="s">
        <v>5595</v>
      </c>
      <c r="BI892" t="s">
        <v>2742</v>
      </c>
      <c r="BJ892" t="s">
        <v>2641</v>
      </c>
      <c r="BK892" t="str">
        <f t="shared" si="13"/>
        <v>Allen County, KS</v>
      </c>
    </row>
    <row r="893" spans="60:63" x14ac:dyDescent="0.35">
      <c r="BH893" t="s">
        <v>5596</v>
      </c>
      <c r="BI893" t="s">
        <v>2760</v>
      </c>
      <c r="BJ893" t="s">
        <v>2641</v>
      </c>
      <c r="BK893" t="str">
        <f t="shared" si="13"/>
        <v>Anderson County, KS</v>
      </c>
    </row>
    <row r="894" spans="60:63" x14ac:dyDescent="0.35">
      <c r="BH894" t="s">
        <v>5597</v>
      </c>
      <c r="BI894" t="s">
        <v>2828</v>
      </c>
      <c r="BJ894" t="s">
        <v>2641</v>
      </c>
      <c r="BK894" t="str">
        <f t="shared" si="13"/>
        <v>Atchison County, KS</v>
      </c>
    </row>
    <row r="895" spans="60:63" x14ac:dyDescent="0.35">
      <c r="BH895" t="s">
        <v>5598</v>
      </c>
      <c r="BI895" t="s">
        <v>2871</v>
      </c>
      <c r="BJ895" t="s">
        <v>2641</v>
      </c>
      <c r="BK895" t="str">
        <f t="shared" si="13"/>
        <v>Barber County, KS</v>
      </c>
    </row>
    <row r="896" spans="60:63" x14ac:dyDescent="0.35">
      <c r="BH896" t="s">
        <v>5599</v>
      </c>
      <c r="BI896" t="s">
        <v>2918</v>
      </c>
      <c r="BJ896" t="s">
        <v>2641</v>
      </c>
      <c r="BK896" t="str">
        <f t="shared" si="13"/>
        <v>Barton County, KS</v>
      </c>
    </row>
    <row r="897" spans="60:63" x14ac:dyDescent="0.35">
      <c r="BH897" t="s">
        <v>5600</v>
      </c>
      <c r="BI897" t="s">
        <v>2959</v>
      </c>
      <c r="BJ897" t="s">
        <v>2641</v>
      </c>
      <c r="BK897" t="str">
        <f t="shared" si="13"/>
        <v>Bourbon County, KS</v>
      </c>
    </row>
    <row r="898" spans="60:63" x14ac:dyDescent="0.35">
      <c r="BH898" t="s">
        <v>5601</v>
      </c>
      <c r="BI898" t="s">
        <v>2915</v>
      </c>
      <c r="BJ898" t="s">
        <v>2641</v>
      </c>
      <c r="BK898" t="str">
        <f t="shared" si="13"/>
        <v>Brown County, KS</v>
      </c>
    </row>
    <row r="899" spans="60:63" x14ac:dyDescent="0.35">
      <c r="BH899" t="s">
        <v>5602</v>
      </c>
      <c r="BI899" t="s">
        <v>2983</v>
      </c>
      <c r="BJ899" t="s">
        <v>2641</v>
      </c>
      <c r="BK899" t="str">
        <f t="shared" ref="BK899:BK962" si="14">_xlfn.TEXTJOIN(", ", TRUE, BI899,BJ899)</f>
        <v>Butler County, KS</v>
      </c>
    </row>
    <row r="900" spans="60:63" x14ac:dyDescent="0.35">
      <c r="BH900" t="s">
        <v>5603</v>
      </c>
      <c r="BI900" t="s">
        <v>3065</v>
      </c>
      <c r="BJ900" t="s">
        <v>2641</v>
      </c>
      <c r="BK900" t="str">
        <f t="shared" si="14"/>
        <v>Chase County, KS</v>
      </c>
    </row>
    <row r="901" spans="60:63" x14ac:dyDescent="0.35">
      <c r="BH901" t="s">
        <v>5604</v>
      </c>
      <c r="BI901" t="s">
        <v>3005</v>
      </c>
      <c r="BJ901" t="s">
        <v>2641</v>
      </c>
      <c r="BK901" t="str">
        <f t="shared" si="14"/>
        <v>Chautauqua County, KS</v>
      </c>
    </row>
    <row r="902" spans="60:63" x14ac:dyDescent="0.35">
      <c r="BH902" t="s">
        <v>5605</v>
      </c>
      <c r="BI902" t="s">
        <v>3090</v>
      </c>
      <c r="BJ902" t="s">
        <v>2641</v>
      </c>
      <c r="BK902" t="str">
        <f t="shared" si="14"/>
        <v>Cherokee County, KS</v>
      </c>
    </row>
    <row r="903" spans="60:63" x14ac:dyDescent="0.35">
      <c r="BH903" t="s">
        <v>5606</v>
      </c>
      <c r="BI903" t="s">
        <v>3094</v>
      </c>
      <c r="BJ903" t="s">
        <v>2641</v>
      </c>
      <c r="BK903" t="str">
        <f t="shared" si="14"/>
        <v>Cheyenne County, KS</v>
      </c>
    </row>
    <row r="904" spans="60:63" x14ac:dyDescent="0.35">
      <c r="BH904" t="s">
        <v>5607</v>
      </c>
      <c r="BI904" t="s">
        <v>2791</v>
      </c>
      <c r="BJ904" t="s">
        <v>2641</v>
      </c>
      <c r="BK904" t="str">
        <f t="shared" si="14"/>
        <v>Clark County, KS</v>
      </c>
    </row>
    <row r="905" spans="60:63" x14ac:dyDescent="0.35">
      <c r="BH905" t="s">
        <v>5608</v>
      </c>
      <c r="BI905" t="s">
        <v>3048</v>
      </c>
      <c r="BJ905" t="s">
        <v>2641</v>
      </c>
      <c r="BK905" t="str">
        <f t="shared" si="14"/>
        <v>Clay County, KS</v>
      </c>
    </row>
    <row r="906" spans="60:63" x14ac:dyDescent="0.35">
      <c r="BH906" t="s">
        <v>5609</v>
      </c>
      <c r="BI906" t="s">
        <v>3260</v>
      </c>
      <c r="BJ906" t="s">
        <v>2641</v>
      </c>
      <c r="BK906" t="str">
        <f t="shared" si="14"/>
        <v>Cloud County, KS</v>
      </c>
    </row>
    <row r="907" spans="60:63" x14ac:dyDescent="0.35">
      <c r="BH907" t="s">
        <v>5610</v>
      </c>
      <c r="BI907" t="s">
        <v>3297</v>
      </c>
      <c r="BJ907" t="s">
        <v>2641</v>
      </c>
      <c r="BK907" t="str">
        <f t="shared" si="14"/>
        <v>Coffey County, KS</v>
      </c>
    </row>
    <row r="908" spans="60:63" x14ac:dyDescent="0.35">
      <c r="BH908" t="s">
        <v>5611</v>
      </c>
      <c r="BI908" t="s">
        <v>3312</v>
      </c>
      <c r="BJ908" t="s">
        <v>2641</v>
      </c>
      <c r="BK908" t="str">
        <f t="shared" si="14"/>
        <v>Comanche County, KS</v>
      </c>
    </row>
    <row r="909" spans="60:63" x14ac:dyDescent="0.35">
      <c r="BH909" t="s">
        <v>5612</v>
      </c>
      <c r="BI909" t="s">
        <v>3356</v>
      </c>
      <c r="BJ909" t="s">
        <v>2641</v>
      </c>
      <c r="BK909" t="str">
        <f t="shared" si="14"/>
        <v>Cowley County, KS</v>
      </c>
    </row>
    <row r="910" spans="60:63" x14ac:dyDescent="0.35">
      <c r="BH910" t="s">
        <v>5613</v>
      </c>
      <c r="BI910" t="s">
        <v>3182</v>
      </c>
      <c r="BJ910" t="s">
        <v>2641</v>
      </c>
      <c r="BK910" t="str">
        <f t="shared" si="14"/>
        <v>Crawford County, KS</v>
      </c>
    </row>
    <row r="911" spans="60:63" x14ac:dyDescent="0.35">
      <c r="BH911" t="s">
        <v>5614</v>
      </c>
      <c r="BI911" t="s">
        <v>3296</v>
      </c>
      <c r="BJ911" t="s">
        <v>2641</v>
      </c>
      <c r="BK911" t="str">
        <f t="shared" si="14"/>
        <v>Decatur County, KS</v>
      </c>
    </row>
    <row r="912" spans="60:63" x14ac:dyDescent="0.35">
      <c r="BH912" t="s">
        <v>5615</v>
      </c>
      <c r="BI912" t="s">
        <v>3439</v>
      </c>
      <c r="BJ912" t="s">
        <v>2641</v>
      </c>
      <c r="BK912" t="str">
        <f t="shared" si="14"/>
        <v>Dickinson County, KS</v>
      </c>
    </row>
    <row r="913" spans="60:63" x14ac:dyDescent="0.35">
      <c r="BH913" t="s">
        <v>5616</v>
      </c>
      <c r="BI913" t="s">
        <v>3464</v>
      </c>
      <c r="BJ913" t="s">
        <v>2641</v>
      </c>
      <c r="BK913" t="str">
        <f t="shared" si="14"/>
        <v>Doniphan County, KS</v>
      </c>
    </row>
    <row r="914" spans="60:63" x14ac:dyDescent="0.35">
      <c r="BH914" t="s">
        <v>5617</v>
      </c>
      <c r="BI914" t="s">
        <v>2837</v>
      </c>
      <c r="BJ914" t="s">
        <v>2641</v>
      </c>
      <c r="BK914" t="str">
        <f t="shared" si="14"/>
        <v>Douglas County, KS</v>
      </c>
    </row>
    <row r="915" spans="60:63" x14ac:dyDescent="0.35">
      <c r="BH915" t="s">
        <v>5618</v>
      </c>
      <c r="BI915" t="s">
        <v>3516</v>
      </c>
      <c r="BJ915" t="s">
        <v>2641</v>
      </c>
      <c r="BK915" t="str">
        <f t="shared" si="14"/>
        <v>Edwards County, KS</v>
      </c>
    </row>
    <row r="916" spans="60:63" x14ac:dyDescent="0.35">
      <c r="BH916" t="s">
        <v>5619</v>
      </c>
      <c r="BI916" t="s">
        <v>3524</v>
      </c>
      <c r="BJ916" t="s">
        <v>2641</v>
      </c>
      <c r="BK916" t="str">
        <f t="shared" si="14"/>
        <v>Elk County, KS</v>
      </c>
    </row>
    <row r="917" spans="60:63" x14ac:dyDescent="0.35">
      <c r="BH917" t="s">
        <v>5620</v>
      </c>
      <c r="BI917" t="s">
        <v>3498</v>
      </c>
      <c r="BJ917" t="s">
        <v>2641</v>
      </c>
      <c r="BK917" t="str">
        <f t="shared" si="14"/>
        <v>Ellis County, KS</v>
      </c>
    </row>
    <row r="918" spans="60:63" x14ac:dyDescent="0.35">
      <c r="BH918" t="s">
        <v>5621</v>
      </c>
      <c r="BI918" t="s">
        <v>3588</v>
      </c>
      <c r="BJ918" t="s">
        <v>2641</v>
      </c>
      <c r="BK918" t="str">
        <f t="shared" si="14"/>
        <v>Ellsworth County, KS</v>
      </c>
    </row>
    <row r="919" spans="60:63" x14ac:dyDescent="0.35">
      <c r="BH919" t="s">
        <v>5622</v>
      </c>
      <c r="BI919" t="s">
        <v>3612</v>
      </c>
      <c r="BJ919" t="s">
        <v>2641</v>
      </c>
      <c r="BK919" t="str">
        <f t="shared" si="14"/>
        <v>Finney County, KS</v>
      </c>
    </row>
    <row r="920" spans="60:63" x14ac:dyDescent="0.35">
      <c r="BH920" t="s">
        <v>5623</v>
      </c>
      <c r="BI920" t="s">
        <v>3587</v>
      </c>
      <c r="BJ920" t="s">
        <v>2641</v>
      </c>
      <c r="BK920" t="str">
        <f t="shared" si="14"/>
        <v>Ford County, KS</v>
      </c>
    </row>
    <row r="921" spans="60:63" x14ac:dyDescent="0.35">
      <c r="BH921" t="s">
        <v>5624</v>
      </c>
      <c r="BI921" t="s">
        <v>2874</v>
      </c>
      <c r="BJ921" t="s">
        <v>2641</v>
      </c>
      <c r="BK921" t="str">
        <f t="shared" si="14"/>
        <v>Franklin County, KS</v>
      </c>
    </row>
    <row r="922" spans="60:63" x14ac:dyDescent="0.35">
      <c r="BH922" t="s">
        <v>5625</v>
      </c>
      <c r="BI922" t="s">
        <v>3682</v>
      </c>
      <c r="BJ922" t="s">
        <v>2641</v>
      </c>
      <c r="BK922" t="str">
        <f t="shared" si="14"/>
        <v>Geary County, KS</v>
      </c>
    </row>
    <row r="923" spans="60:63" x14ac:dyDescent="0.35">
      <c r="BH923" t="s">
        <v>5626</v>
      </c>
      <c r="BI923" t="s">
        <v>3705</v>
      </c>
      <c r="BJ923" t="s">
        <v>2641</v>
      </c>
      <c r="BK923" t="str">
        <f t="shared" si="14"/>
        <v>Gove County, KS</v>
      </c>
    </row>
    <row r="924" spans="60:63" x14ac:dyDescent="0.35">
      <c r="BH924" t="s">
        <v>5627</v>
      </c>
      <c r="BI924" t="s">
        <v>2908</v>
      </c>
      <c r="BJ924" t="s">
        <v>2641</v>
      </c>
      <c r="BK924" t="str">
        <f t="shared" si="14"/>
        <v>Graham County, KS</v>
      </c>
    </row>
    <row r="925" spans="60:63" x14ac:dyDescent="0.35">
      <c r="BH925" t="s">
        <v>5628</v>
      </c>
      <c r="BI925" t="s">
        <v>3111</v>
      </c>
      <c r="BJ925" t="s">
        <v>2641</v>
      </c>
      <c r="BK925" t="str">
        <f t="shared" si="14"/>
        <v>Grant County, KS</v>
      </c>
    </row>
    <row r="926" spans="60:63" x14ac:dyDescent="0.35">
      <c r="BH926" t="s">
        <v>5629</v>
      </c>
      <c r="BI926" t="s">
        <v>3774</v>
      </c>
      <c r="BJ926" t="s">
        <v>2641</v>
      </c>
      <c r="BK926" t="str">
        <f t="shared" si="14"/>
        <v>Gray County, KS</v>
      </c>
    </row>
    <row r="927" spans="60:63" x14ac:dyDescent="0.35">
      <c r="BH927" t="s">
        <v>5630</v>
      </c>
      <c r="BI927" t="s">
        <v>3798</v>
      </c>
      <c r="BJ927" t="s">
        <v>2641</v>
      </c>
      <c r="BK927" t="str">
        <f t="shared" si="14"/>
        <v>Greeley County, KS</v>
      </c>
    </row>
    <row r="928" spans="60:63" x14ac:dyDescent="0.35">
      <c r="BH928" t="s">
        <v>5631</v>
      </c>
      <c r="BI928" t="s">
        <v>3525</v>
      </c>
      <c r="BJ928" t="s">
        <v>2641</v>
      </c>
      <c r="BK928" t="str">
        <f t="shared" si="14"/>
        <v>Greenwood County, KS</v>
      </c>
    </row>
    <row r="929" spans="60:63" x14ac:dyDescent="0.35">
      <c r="BH929" t="s">
        <v>5632</v>
      </c>
      <c r="BI929" t="s">
        <v>3445</v>
      </c>
      <c r="BJ929" t="s">
        <v>2641</v>
      </c>
      <c r="BK929" t="str">
        <f t="shared" si="14"/>
        <v>Hamilton County, KS</v>
      </c>
    </row>
    <row r="930" spans="60:63" x14ac:dyDescent="0.35">
      <c r="BH930" t="s">
        <v>5633</v>
      </c>
      <c r="BI930" t="s">
        <v>3668</v>
      </c>
      <c r="BJ930" t="s">
        <v>2641</v>
      </c>
      <c r="BK930" t="str">
        <f t="shared" si="14"/>
        <v>Harper County, KS</v>
      </c>
    </row>
    <row r="931" spans="60:63" x14ac:dyDescent="0.35">
      <c r="BH931" t="s">
        <v>5634</v>
      </c>
      <c r="BI931" t="s">
        <v>3884</v>
      </c>
      <c r="BJ931" t="s">
        <v>2641</v>
      </c>
      <c r="BK931" t="str">
        <f t="shared" si="14"/>
        <v>Harvey County, KS</v>
      </c>
    </row>
    <row r="932" spans="60:63" x14ac:dyDescent="0.35">
      <c r="BH932" t="s">
        <v>5635</v>
      </c>
      <c r="BI932" t="s">
        <v>3691</v>
      </c>
      <c r="BJ932" t="s">
        <v>2641</v>
      </c>
      <c r="BK932" t="str">
        <f t="shared" si="14"/>
        <v>Haskell County, KS</v>
      </c>
    </row>
    <row r="933" spans="60:63" x14ac:dyDescent="0.35">
      <c r="BH933" t="s">
        <v>5636</v>
      </c>
      <c r="BI933" t="s">
        <v>3923</v>
      </c>
      <c r="BJ933" t="s">
        <v>2641</v>
      </c>
      <c r="BK933" t="str">
        <f t="shared" si="14"/>
        <v>Hodgeman County, KS</v>
      </c>
    </row>
    <row r="934" spans="60:63" x14ac:dyDescent="0.35">
      <c r="BH934" t="s">
        <v>5637</v>
      </c>
      <c r="BI934" t="s">
        <v>3274</v>
      </c>
      <c r="BJ934" t="s">
        <v>2641</v>
      </c>
      <c r="BK934" t="str">
        <f t="shared" si="14"/>
        <v>Jackson County, KS</v>
      </c>
    </row>
    <row r="935" spans="60:63" x14ac:dyDescent="0.35">
      <c r="BH935" t="s">
        <v>5638</v>
      </c>
      <c r="BI935" t="s">
        <v>3313</v>
      </c>
      <c r="BJ935" t="s">
        <v>2641</v>
      </c>
      <c r="BK935" t="str">
        <f t="shared" si="14"/>
        <v>Jefferson County, KS</v>
      </c>
    </row>
    <row r="936" spans="60:63" x14ac:dyDescent="0.35">
      <c r="BH936" t="s">
        <v>5639</v>
      </c>
      <c r="BI936" t="s">
        <v>3981</v>
      </c>
      <c r="BJ936" t="s">
        <v>2641</v>
      </c>
      <c r="BK936" t="str">
        <f t="shared" si="14"/>
        <v>Jewell County, KS</v>
      </c>
    </row>
    <row r="937" spans="60:63" x14ac:dyDescent="0.35">
      <c r="BH937" t="s">
        <v>5640</v>
      </c>
      <c r="BI937" t="s">
        <v>3121</v>
      </c>
      <c r="BJ937" t="s">
        <v>2641</v>
      </c>
      <c r="BK937" t="str">
        <f t="shared" si="14"/>
        <v>Johnson County, KS</v>
      </c>
    </row>
    <row r="938" spans="60:63" x14ac:dyDescent="0.35">
      <c r="BH938" t="s">
        <v>5641</v>
      </c>
      <c r="BI938" t="s">
        <v>4023</v>
      </c>
      <c r="BJ938" t="s">
        <v>2641</v>
      </c>
      <c r="BK938" t="str">
        <f t="shared" si="14"/>
        <v>Kearny County, KS</v>
      </c>
    </row>
    <row r="939" spans="60:63" x14ac:dyDescent="0.35">
      <c r="BH939" t="s">
        <v>5642</v>
      </c>
      <c r="BI939" t="s">
        <v>4040</v>
      </c>
      <c r="BJ939" t="s">
        <v>2641</v>
      </c>
      <c r="BK939" t="str">
        <f t="shared" si="14"/>
        <v>Kingman County, KS</v>
      </c>
    </row>
    <row r="940" spans="60:63" x14ac:dyDescent="0.35">
      <c r="BH940" t="s">
        <v>5643</v>
      </c>
      <c r="BI940" t="s">
        <v>3702</v>
      </c>
      <c r="BJ940" t="s">
        <v>2641</v>
      </c>
      <c r="BK940" t="str">
        <f t="shared" si="14"/>
        <v>Kiowa County, KS</v>
      </c>
    </row>
    <row r="941" spans="60:63" x14ac:dyDescent="0.35">
      <c r="BH941" t="s">
        <v>5644</v>
      </c>
      <c r="BI941" t="s">
        <v>4079</v>
      </c>
      <c r="BJ941" t="s">
        <v>2641</v>
      </c>
      <c r="BK941" t="str">
        <f t="shared" si="14"/>
        <v>Labette County, KS</v>
      </c>
    </row>
    <row r="942" spans="60:63" x14ac:dyDescent="0.35">
      <c r="BH942" t="s">
        <v>5645</v>
      </c>
      <c r="BI942" t="s">
        <v>3422</v>
      </c>
      <c r="BJ942" t="s">
        <v>2641</v>
      </c>
      <c r="BK942" t="str">
        <f t="shared" si="14"/>
        <v>Lane County, KS</v>
      </c>
    </row>
    <row r="943" spans="60:63" x14ac:dyDescent="0.35">
      <c r="BH943" t="s">
        <v>5646</v>
      </c>
      <c r="BI943" t="s">
        <v>4120</v>
      </c>
      <c r="BJ943" t="s">
        <v>2641</v>
      </c>
      <c r="BK943" t="str">
        <f t="shared" si="14"/>
        <v>Leavenworth County, KS</v>
      </c>
    </row>
    <row r="944" spans="60:63" x14ac:dyDescent="0.35">
      <c r="BH944" t="s">
        <v>5647</v>
      </c>
      <c r="BI944" t="s">
        <v>3029</v>
      </c>
      <c r="BJ944" t="s">
        <v>2641</v>
      </c>
      <c r="BK944" t="str">
        <f t="shared" si="14"/>
        <v>Lincoln County, KS</v>
      </c>
    </row>
    <row r="945" spans="60:63" x14ac:dyDescent="0.35">
      <c r="BH945" t="s">
        <v>5648</v>
      </c>
      <c r="BI945" t="s">
        <v>3472</v>
      </c>
      <c r="BJ945" t="s">
        <v>2641</v>
      </c>
      <c r="BK945" t="str">
        <f t="shared" si="14"/>
        <v>Linn County, KS</v>
      </c>
    </row>
    <row r="946" spans="60:63" x14ac:dyDescent="0.35">
      <c r="BH946" t="s">
        <v>5649</v>
      </c>
      <c r="BI946" t="s">
        <v>3506</v>
      </c>
      <c r="BJ946" t="s">
        <v>2641</v>
      </c>
      <c r="BK946" t="str">
        <f t="shared" si="14"/>
        <v>Logan County, KS</v>
      </c>
    </row>
    <row r="947" spans="60:63" x14ac:dyDescent="0.35">
      <c r="BH947" t="s">
        <v>5650</v>
      </c>
      <c r="BI947" t="s">
        <v>3108</v>
      </c>
      <c r="BJ947" t="s">
        <v>2641</v>
      </c>
      <c r="BK947" t="str">
        <f t="shared" si="14"/>
        <v>Lyon County, KS</v>
      </c>
    </row>
    <row r="948" spans="60:63" x14ac:dyDescent="0.35">
      <c r="BH948" t="s">
        <v>5651</v>
      </c>
      <c r="BI948" t="s">
        <v>3975</v>
      </c>
      <c r="BJ948" t="s">
        <v>2641</v>
      </c>
      <c r="BK948" t="str">
        <f t="shared" si="14"/>
        <v>McPherson County, KS</v>
      </c>
    </row>
    <row r="949" spans="60:63" x14ac:dyDescent="0.35">
      <c r="BH949" t="s">
        <v>5652</v>
      </c>
      <c r="BI949" t="s">
        <v>3523</v>
      </c>
      <c r="BJ949" t="s">
        <v>2641</v>
      </c>
      <c r="BK949" t="str">
        <f t="shared" si="14"/>
        <v>Marion County, KS</v>
      </c>
    </row>
    <row r="950" spans="60:63" x14ac:dyDescent="0.35">
      <c r="BH950" t="s">
        <v>5653</v>
      </c>
      <c r="BI950" t="s">
        <v>3578</v>
      </c>
      <c r="BJ950" t="s">
        <v>2641</v>
      </c>
      <c r="BK950" t="str">
        <f t="shared" si="14"/>
        <v>Marshall County, KS</v>
      </c>
    </row>
    <row r="951" spans="60:63" x14ac:dyDescent="0.35">
      <c r="BH951" t="s">
        <v>5654</v>
      </c>
      <c r="BI951" t="s">
        <v>4009</v>
      </c>
      <c r="BJ951" t="s">
        <v>2641</v>
      </c>
      <c r="BK951" t="str">
        <f t="shared" si="14"/>
        <v>Meade County, KS</v>
      </c>
    </row>
    <row r="952" spans="60:63" x14ac:dyDescent="0.35">
      <c r="BH952" t="s">
        <v>5655</v>
      </c>
      <c r="BI952" t="s">
        <v>4119</v>
      </c>
      <c r="BJ952" t="s">
        <v>2641</v>
      </c>
      <c r="BK952" t="str">
        <f t="shared" si="14"/>
        <v>Miami County, KS</v>
      </c>
    </row>
    <row r="953" spans="60:63" x14ac:dyDescent="0.35">
      <c r="BH953" t="s">
        <v>5656</v>
      </c>
      <c r="BI953" t="s">
        <v>4276</v>
      </c>
      <c r="BJ953" t="s">
        <v>2641</v>
      </c>
      <c r="BK953" t="str">
        <f t="shared" si="14"/>
        <v>Mitchell County, KS</v>
      </c>
    </row>
    <row r="954" spans="60:63" x14ac:dyDescent="0.35">
      <c r="BH954" t="s">
        <v>5657</v>
      </c>
      <c r="BI954" t="s">
        <v>3263</v>
      </c>
      <c r="BJ954" t="s">
        <v>2641</v>
      </c>
      <c r="BK954" t="str">
        <f t="shared" si="14"/>
        <v>Montgomery County, KS</v>
      </c>
    </row>
    <row r="955" spans="60:63" x14ac:dyDescent="0.35">
      <c r="BH955" t="s">
        <v>5658</v>
      </c>
      <c r="BI955" t="s">
        <v>3237</v>
      </c>
      <c r="BJ955" t="s">
        <v>2641</v>
      </c>
      <c r="BK955" t="str">
        <f t="shared" si="14"/>
        <v>Morris County, KS</v>
      </c>
    </row>
    <row r="956" spans="60:63" x14ac:dyDescent="0.35">
      <c r="BH956" t="s">
        <v>5659</v>
      </c>
      <c r="BI956" t="s">
        <v>3666</v>
      </c>
      <c r="BJ956" t="s">
        <v>2641</v>
      </c>
      <c r="BK956" t="str">
        <f t="shared" si="14"/>
        <v>Morton County, KS</v>
      </c>
    </row>
    <row r="957" spans="60:63" x14ac:dyDescent="0.35">
      <c r="BH957" t="s">
        <v>5660</v>
      </c>
      <c r="BI957" t="s">
        <v>4326</v>
      </c>
      <c r="BJ957" t="s">
        <v>2641</v>
      </c>
      <c r="BK957" t="str">
        <f t="shared" si="14"/>
        <v>Nemaha County, KS</v>
      </c>
    </row>
    <row r="958" spans="60:63" x14ac:dyDescent="0.35">
      <c r="BH958" t="s">
        <v>5661</v>
      </c>
      <c r="BI958" t="s">
        <v>4368</v>
      </c>
      <c r="BJ958" t="s">
        <v>2641</v>
      </c>
      <c r="BK958" t="str">
        <f t="shared" si="14"/>
        <v>Neosho County, KS</v>
      </c>
    </row>
    <row r="959" spans="60:63" x14ac:dyDescent="0.35">
      <c r="BH959" t="s">
        <v>5662</v>
      </c>
      <c r="BI959" t="s">
        <v>4379</v>
      </c>
      <c r="BJ959" t="s">
        <v>2641</v>
      </c>
      <c r="BK959" t="str">
        <f t="shared" si="14"/>
        <v>Ness County, KS</v>
      </c>
    </row>
    <row r="960" spans="60:63" x14ac:dyDescent="0.35">
      <c r="BH960" t="s">
        <v>5663</v>
      </c>
      <c r="BI960" t="s">
        <v>4392</v>
      </c>
      <c r="BJ960" t="s">
        <v>2641</v>
      </c>
      <c r="BK960" t="str">
        <f t="shared" si="14"/>
        <v>Norton County, KS</v>
      </c>
    </row>
    <row r="961" spans="60:63" x14ac:dyDescent="0.35">
      <c r="BH961" t="s">
        <v>5664</v>
      </c>
      <c r="BI961" t="s">
        <v>4217</v>
      </c>
      <c r="BJ961" t="s">
        <v>2641</v>
      </c>
      <c r="BK961" t="str">
        <f t="shared" si="14"/>
        <v>Osage County, KS</v>
      </c>
    </row>
    <row r="962" spans="60:63" x14ac:dyDescent="0.35">
      <c r="BH962" t="s">
        <v>5665</v>
      </c>
      <c r="BI962" t="s">
        <v>4418</v>
      </c>
      <c r="BJ962" t="s">
        <v>2641</v>
      </c>
      <c r="BK962" t="str">
        <f t="shared" si="14"/>
        <v>Osborne County, KS</v>
      </c>
    </row>
    <row r="963" spans="60:63" x14ac:dyDescent="0.35">
      <c r="BH963" t="s">
        <v>5666</v>
      </c>
      <c r="BI963" t="s">
        <v>4231</v>
      </c>
      <c r="BJ963" t="s">
        <v>2641</v>
      </c>
      <c r="BK963" t="str">
        <f t="shared" ref="BK963:BK1026" si="15">_xlfn.TEXTJOIN(", ", TRUE, BI963,BJ963)</f>
        <v>Ottawa County, KS</v>
      </c>
    </row>
    <row r="964" spans="60:63" x14ac:dyDescent="0.35">
      <c r="BH964" t="s">
        <v>5667</v>
      </c>
      <c r="BI964" t="s">
        <v>4247</v>
      </c>
      <c r="BJ964" t="s">
        <v>2641</v>
      </c>
      <c r="BK964" t="str">
        <f t="shared" si="15"/>
        <v>Pawnee County, KS</v>
      </c>
    </row>
    <row r="965" spans="60:63" x14ac:dyDescent="0.35">
      <c r="BH965" t="s">
        <v>5668</v>
      </c>
      <c r="BI965" t="s">
        <v>3801</v>
      </c>
      <c r="BJ965" t="s">
        <v>2641</v>
      </c>
      <c r="BK965" t="str">
        <f t="shared" si="15"/>
        <v>Phillips County, KS</v>
      </c>
    </row>
    <row r="966" spans="60:63" x14ac:dyDescent="0.35">
      <c r="BH966" t="s">
        <v>5669</v>
      </c>
      <c r="BI966" t="s">
        <v>4312</v>
      </c>
      <c r="BJ966" t="s">
        <v>2641</v>
      </c>
      <c r="BK966" t="str">
        <f t="shared" si="15"/>
        <v>Pottawatomie County, KS</v>
      </c>
    </row>
    <row r="967" spans="60:63" x14ac:dyDescent="0.35">
      <c r="BH967" t="s">
        <v>5670</v>
      </c>
      <c r="BI967" t="s">
        <v>4476</v>
      </c>
      <c r="BJ967" t="s">
        <v>2641</v>
      </c>
      <c r="BK967" t="str">
        <f t="shared" si="15"/>
        <v>Pratt County, KS</v>
      </c>
    </row>
    <row r="968" spans="60:63" x14ac:dyDescent="0.35">
      <c r="BH968" t="s">
        <v>5671</v>
      </c>
      <c r="BI968" t="s">
        <v>4484</v>
      </c>
      <c r="BJ968" t="s">
        <v>2641</v>
      </c>
      <c r="BK968" t="str">
        <f t="shared" si="15"/>
        <v>Rawlins County, KS</v>
      </c>
    </row>
    <row r="969" spans="60:63" x14ac:dyDescent="0.35">
      <c r="BH969" t="s">
        <v>5672</v>
      </c>
      <c r="BI969" t="s">
        <v>4496</v>
      </c>
      <c r="BJ969" t="s">
        <v>2641</v>
      </c>
      <c r="BK969" t="str">
        <f t="shared" si="15"/>
        <v>Reno County, KS</v>
      </c>
    </row>
    <row r="970" spans="60:63" x14ac:dyDescent="0.35">
      <c r="BH970" t="s">
        <v>5673</v>
      </c>
      <c r="BI970" t="s">
        <v>4509</v>
      </c>
      <c r="BJ970" t="s">
        <v>2641</v>
      </c>
      <c r="BK970" t="str">
        <f t="shared" si="15"/>
        <v>Republic County, KS</v>
      </c>
    </row>
    <row r="971" spans="60:63" x14ac:dyDescent="0.35">
      <c r="BH971" t="s">
        <v>5674</v>
      </c>
      <c r="BI971" t="s">
        <v>4356</v>
      </c>
      <c r="BJ971" t="s">
        <v>2641</v>
      </c>
      <c r="BK971" t="str">
        <f t="shared" si="15"/>
        <v>Rice County, KS</v>
      </c>
    </row>
    <row r="972" spans="60:63" x14ac:dyDescent="0.35">
      <c r="BH972" t="s">
        <v>5675</v>
      </c>
      <c r="BI972" t="s">
        <v>4527</v>
      </c>
      <c r="BJ972" t="s">
        <v>2641</v>
      </c>
      <c r="BK972" t="str">
        <f t="shared" si="15"/>
        <v>Riley County, KS</v>
      </c>
    </row>
    <row r="973" spans="60:63" x14ac:dyDescent="0.35">
      <c r="BH973" t="s">
        <v>5676</v>
      </c>
      <c r="BI973" t="s">
        <v>4537</v>
      </c>
      <c r="BJ973" t="s">
        <v>2641</v>
      </c>
      <c r="BK973" t="str">
        <f t="shared" si="15"/>
        <v>Rooks County, KS</v>
      </c>
    </row>
    <row r="974" spans="60:63" x14ac:dyDescent="0.35">
      <c r="BH974" t="s">
        <v>5677</v>
      </c>
      <c r="BI974" t="s">
        <v>4404</v>
      </c>
      <c r="BJ974" t="s">
        <v>2641</v>
      </c>
      <c r="BK974" t="str">
        <f t="shared" si="15"/>
        <v>Rush County, KS</v>
      </c>
    </row>
    <row r="975" spans="60:63" x14ac:dyDescent="0.35">
      <c r="BH975" t="s">
        <v>5678</v>
      </c>
      <c r="BI975" t="s">
        <v>4211</v>
      </c>
      <c r="BJ975" t="s">
        <v>2641</v>
      </c>
      <c r="BK975" t="str">
        <f t="shared" si="15"/>
        <v>Russell County, KS</v>
      </c>
    </row>
    <row r="976" spans="60:63" x14ac:dyDescent="0.35">
      <c r="BH976" t="s">
        <v>5679</v>
      </c>
      <c r="BI976" t="s">
        <v>4300</v>
      </c>
      <c r="BJ976" t="s">
        <v>2641</v>
      </c>
      <c r="BK976" t="str">
        <f t="shared" si="15"/>
        <v>Saline County, KS</v>
      </c>
    </row>
    <row r="977" spans="60:63" x14ac:dyDescent="0.35">
      <c r="BH977" t="s">
        <v>5680</v>
      </c>
      <c r="BI977" t="s">
        <v>4290</v>
      </c>
      <c r="BJ977" t="s">
        <v>2641</v>
      </c>
      <c r="BK977" t="str">
        <f t="shared" si="15"/>
        <v>Scott County, KS</v>
      </c>
    </row>
    <row r="978" spans="60:63" x14ac:dyDescent="0.35">
      <c r="BH978" t="s">
        <v>5681</v>
      </c>
      <c r="BI978" t="s">
        <v>4239</v>
      </c>
      <c r="BJ978" t="s">
        <v>2641</v>
      </c>
      <c r="BK978" t="str">
        <f t="shared" si="15"/>
        <v>Sedgwick County, KS</v>
      </c>
    </row>
    <row r="979" spans="60:63" x14ac:dyDescent="0.35">
      <c r="BH979" t="s">
        <v>5682</v>
      </c>
      <c r="BI979" t="s">
        <v>4522</v>
      </c>
      <c r="BJ979" t="s">
        <v>2641</v>
      </c>
      <c r="BK979" t="str">
        <f t="shared" si="15"/>
        <v>Seward County, KS</v>
      </c>
    </row>
    <row r="980" spans="60:63" x14ac:dyDescent="0.35">
      <c r="BH980" t="s">
        <v>5683</v>
      </c>
      <c r="BI980" t="s">
        <v>4591</v>
      </c>
      <c r="BJ980" t="s">
        <v>2641</v>
      </c>
      <c r="BK980" t="str">
        <f t="shared" si="15"/>
        <v>Shawnee County, KS</v>
      </c>
    </row>
    <row r="981" spans="60:63" x14ac:dyDescent="0.35">
      <c r="BH981" t="s">
        <v>5684</v>
      </c>
      <c r="BI981" t="s">
        <v>3347</v>
      </c>
      <c r="BJ981" t="s">
        <v>2641</v>
      </c>
      <c r="BK981" t="str">
        <f t="shared" si="15"/>
        <v>Sheridan County, KS</v>
      </c>
    </row>
    <row r="982" spans="60:63" x14ac:dyDescent="0.35">
      <c r="BH982" t="s">
        <v>5685</v>
      </c>
      <c r="BI982" t="s">
        <v>3624</v>
      </c>
      <c r="BJ982" t="s">
        <v>2641</v>
      </c>
      <c r="BK982" t="str">
        <f t="shared" si="15"/>
        <v>Sherman County, KS</v>
      </c>
    </row>
    <row r="983" spans="60:63" x14ac:dyDescent="0.35">
      <c r="BH983" t="s">
        <v>5686</v>
      </c>
      <c r="BI983" t="s">
        <v>4340</v>
      </c>
      <c r="BJ983" t="s">
        <v>2641</v>
      </c>
      <c r="BK983" t="str">
        <f t="shared" si="15"/>
        <v>Smith County, KS</v>
      </c>
    </row>
    <row r="984" spans="60:63" x14ac:dyDescent="0.35">
      <c r="BH984" t="s">
        <v>5687</v>
      </c>
      <c r="BI984" t="s">
        <v>4578</v>
      </c>
      <c r="BJ984" t="s">
        <v>2641</v>
      </c>
      <c r="BK984" t="str">
        <f t="shared" si="15"/>
        <v>Stafford County, KS</v>
      </c>
    </row>
    <row r="985" spans="60:63" x14ac:dyDescent="0.35">
      <c r="BH985" t="s">
        <v>5688</v>
      </c>
      <c r="BI985" t="s">
        <v>4556</v>
      </c>
      <c r="BJ985" t="s">
        <v>2641</v>
      </c>
      <c r="BK985" t="str">
        <f t="shared" si="15"/>
        <v>Stanton County, KS</v>
      </c>
    </row>
    <row r="986" spans="60:63" x14ac:dyDescent="0.35">
      <c r="BH986" t="s">
        <v>5689</v>
      </c>
      <c r="BI986" t="s">
        <v>3749</v>
      </c>
      <c r="BJ986" t="s">
        <v>2641</v>
      </c>
      <c r="BK986" t="str">
        <f t="shared" si="15"/>
        <v>Stevens County, KS</v>
      </c>
    </row>
    <row r="987" spans="60:63" x14ac:dyDescent="0.35">
      <c r="BH987" t="s">
        <v>5690</v>
      </c>
      <c r="BI987" t="s">
        <v>4549</v>
      </c>
      <c r="BJ987" t="s">
        <v>2641</v>
      </c>
      <c r="BK987" t="str">
        <f t="shared" si="15"/>
        <v>Sumner County, KS</v>
      </c>
    </row>
    <row r="988" spans="60:63" x14ac:dyDescent="0.35">
      <c r="BH988" t="s">
        <v>5691</v>
      </c>
      <c r="BI988" t="s">
        <v>4574</v>
      </c>
      <c r="BJ988" t="s">
        <v>2641</v>
      </c>
      <c r="BK988" t="str">
        <f t="shared" si="15"/>
        <v>Thomas County, KS</v>
      </c>
    </row>
    <row r="989" spans="60:63" x14ac:dyDescent="0.35">
      <c r="BH989" t="s">
        <v>5692</v>
      </c>
      <c r="BI989" t="s">
        <v>4635</v>
      </c>
      <c r="BJ989" t="s">
        <v>2641</v>
      </c>
      <c r="BK989" t="str">
        <f t="shared" si="15"/>
        <v>Trego County, KS</v>
      </c>
    </row>
    <row r="990" spans="60:63" x14ac:dyDescent="0.35">
      <c r="BH990" t="s">
        <v>5693</v>
      </c>
      <c r="BI990" t="s">
        <v>4641</v>
      </c>
      <c r="BJ990" t="s">
        <v>2641</v>
      </c>
      <c r="BK990" t="str">
        <f t="shared" si="15"/>
        <v>Wabaunsee County, KS</v>
      </c>
    </row>
    <row r="991" spans="60:63" x14ac:dyDescent="0.35">
      <c r="BH991" t="s">
        <v>5694</v>
      </c>
      <c r="BI991" t="s">
        <v>4645</v>
      </c>
      <c r="BJ991" t="s">
        <v>2641</v>
      </c>
      <c r="BK991" t="str">
        <f t="shared" si="15"/>
        <v>Wallace County, KS</v>
      </c>
    </row>
    <row r="992" spans="60:63" x14ac:dyDescent="0.35">
      <c r="BH992" t="s">
        <v>5695</v>
      </c>
      <c r="BI992" t="s">
        <v>2936</v>
      </c>
      <c r="BJ992" t="s">
        <v>2641</v>
      </c>
      <c r="BK992" t="str">
        <f t="shared" si="15"/>
        <v>Washington County, KS</v>
      </c>
    </row>
    <row r="993" spans="60:63" x14ac:dyDescent="0.35">
      <c r="BH993" t="s">
        <v>5696</v>
      </c>
      <c r="BI993" t="s">
        <v>4653</v>
      </c>
      <c r="BJ993" t="s">
        <v>2641</v>
      </c>
      <c r="BK993" t="str">
        <f t="shared" si="15"/>
        <v>Wichita County, KS</v>
      </c>
    </row>
    <row r="994" spans="60:63" x14ac:dyDescent="0.35">
      <c r="BH994" t="s">
        <v>5697</v>
      </c>
      <c r="BI994" t="s">
        <v>4624</v>
      </c>
      <c r="BJ994" t="s">
        <v>2641</v>
      </c>
      <c r="BK994" t="str">
        <f t="shared" si="15"/>
        <v>Wilson County, KS</v>
      </c>
    </row>
    <row r="995" spans="60:63" x14ac:dyDescent="0.35">
      <c r="BH995" t="s">
        <v>5698</v>
      </c>
      <c r="BI995" t="s">
        <v>4661</v>
      </c>
      <c r="BJ995" t="s">
        <v>2641</v>
      </c>
      <c r="BK995" t="str">
        <f t="shared" si="15"/>
        <v>Woodson County, KS</v>
      </c>
    </row>
    <row r="996" spans="60:63" x14ac:dyDescent="0.35">
      <c r="BH996" t="s">
        <v>5699</v>
      </c>
      <c r="BI996" t="s">
        <v>4664</v>
      </c>
      <c r="BJ996" t="s">
        <v>2641</v>
      </c>
      <c r="BK996" t="str">
        <f t="shared" si="15"/>
        <v>Wyandotte County, KS</v>
      </c>
    </row>
    <row r="997" spans="60:63" x14ac:dyDescent="0.35">
      <c r="BH997" t="s">
        <v>5700</v>
      </c>
      <c r="BI997" t="s">
        <v>2741</v>
      </c>
      <c r="BJ997" t="s">
        <v>2646</v>
      </c>
      <c r="BK997" t="str">
        <f t="shared" si="15"/>
        <v>Adair County, KY</v>
      </c>
    </row>
    <row r="998" spans="60:63" x14ac:dyDescent="0.35">
      <c r="BH998" t="s">
        <v>5701</v>
      </c>
      <c r="BI998" t="s">
        <v>2742</v>
      </c>
      <c r="BJ998" t="s">
        <v>2646</v>
      </c>
      <c r="BK998" t="str">
        <f t="shared" si="15"/>
        <v>Allen County, KY</v>
      </c>
    </row>
    <row r="999" spans="60:63" x14ac:dyDescent="0.35">
      <c r="BH999" t="s">
        <v>5702</v>
      </c>
      <c r="BI999" t="s">
        <v>2760</v>
      </c>
      <c r="BJ999" t="s">
        <v>2646</v>
      </c>
      <c r="BK999" t="str">
        <f t="shared" si="15"/>
        <v>Anderson County, KY</v>
      </c>
    </row>
    <row r="1000" spans="60:63" x14ac:dyDescent="0.35">
      <c r="BH1000" t="s">
        <v>5703</v>
      </c>
      <c r="BI1000" t="s">
        <v>2872</v>
      </c>
      <c r="BJ1000" t="s">
        <v>2646</v>
      </c>
      <c r="BK1000" t="str">
        <f t="shared" si="15"/>
        <v>Ballard County, KY</v>
      </c>
    </row>
    <row r="1001" spans="60:63" x14ac:dyDescent="0.35">
      <c r="BH1001" t="s">
        <v>5704</v>
      </c>
      <c r="BI1001" t="s">
        <v>2919</v>
      </c>
      <c r="BJ1001" t="s">
        <v>2646</v>
      </c>
      <c r="BK1001" t="str">
        <f t="shared" si="15"/>
        <v>Barren County, KY</v>
      </c>
    </row>
    <row r="1002" spans="60:63" x14ac:dyDescent="0.35">
      <c r="BH1002" t="s">
        <v>5705</v>
      </c>
      <c r="BI1002" t="s">
        <v>2960</v>
      </c>
      <c r="BJ1002" t="s">
        <v>2646</v>
      </c>
      <c r="BK1002" t="str">
        <f t="shared" si="15"/>
        <v>Bath County, KY</v>
      </c>
    </row>
    <row r="1003" spans="60:63" x14ac:dyDescent="0.35">
      <c r="BH1003" t="s">
        <v>5706</v>
      </c>
      <c r="BI1003" t="s">
        <v>2992</v>
      </c>
      <c r="BJ1003" t="s">
        <v>2646</v>
      </c>
      <c r="BK1003" t="str">
        <f t="shared" si="15"/>
        <v>Bell County, KY</v>
      </c>
    </row>
    <row r="1004" spans="60:63" x14ac:dyDescent="0.35">
      <c r="BH1004" t="s">
        <v>5707</v>
      </c>
      <c r="BI1004" t="s">
        <v>2853</v>
      </c>
      <c r="BJ1004" t="s">
        <v>2646</v>
      </c>
      <c r="BK1004" t="str">
        <f t="shared" si="15"/>
        <v>Boone County, KY</v>
      </c>
    </row>
    <row r="1005" spans="60:63" x14ac:dyDescent="0.35">
      <c r="BH1005" t="s">
        <v>5708</v>
      </c>
      <c r="BI1005" t="s">
        <v>2959</v>
      </c>
      <c r="BJ1005" t="s">
        <v>2646</v>
      </c>
      <c r="BK1005" t="str">
        <f t="shared" si="15"/>
        <v>Bourbon County, KY</v>
      </c>
    </row>
    <row r="1006" spans="60:63" x14ac:dyDescent="0.35">
      <c r="BH1006" t="s">
        <v>5709</v>
      </c>
      <c r="BI1006" t="s">
        <v>3033</v>
      </c>
      <c r="BJ1006" t="s">
        <v>2646</v>
      </c>
      <c r="BK1006" t="str">
        <f t="shared" si="15"/>
        <v>Boyd County, KY</v>
      </c>
    </row>
    <row r="1007" spans="60:63" x14ac:dyDescent="0.35">
      <c r="BH1007" t="s">
        <v>5710</v>
      </c>
      <c r="BI1007" t="s">
        <v>3134</v>
      </c>
      <c r="BJ1007" t="s">
        <v>2646</v>
      </c>
      <c r="BK1007" t="str">
        <f t="shared" si="15"/>
        <v>Boyle County, KY</v>
      </c>
    </row>
    <row r="1008" spans="60:63" x14ac:dyDescent="0.35">
      <c r="BH1008" t="s">
        <v>5711</v>
      </c>
      <c r="BI1008" t="s">
        <v>3165</v>
      </c>
      <c r="BJ1008" t="s">
        <v>2646</v>
      </c>
      <c r="BK1008" t="str">
        <f t="shared" si="15"/>
        <v>Bracken County, KY</v>
      </c>
    </row>
    <row r="1009" spans="60:63" x14ac:dyDescent="0.35">
      <c r="BH1009" t="s">
        <v>5712</v>
      </c>
      <c r="BI1009" t="s">
        <v>3193</v>
      </c>
      <c r="BJ1009" t="s">
        <v>2646</v>
      </c>
      <c r="BK1009" t="str">
        <f t="shared" si="15"/>
        <v>Breathitt County, KY</v>
      </c>
    </row>
    <row r="1010" spans="60:63" x14ac:dyDescent="0.35">
      <c r="BH1010" t="s">
        <v>5713</v>
      </c>
      <c r="BI1010" t="s">
        <v>3228</v>
      </c>
      <c r="BJ1010" t="s">
        <v>2646</v>
      </c>
      <c r="BK1010" t="str">
        <f t="shared" si="15"/>
        <v>Breckinridge County, KY</v>
      </c>
    </row>
    <row r="1011" spans="60:63" x14ac:dyDescent="0.35">
      <c r="BH1011" t="s">
        <v>5714</v>
      </c>
      <c r="BI1011" t="s">
        <v>3261</v>
      </c>
      <c r="BJ1011" t="s">
        <v>2646</v>
      </c>
      <c r="BK1011" t="str">
        <f t="shared" si="15"/>
        <v>Bullitt County, KY</v>
      </c>
    </row>
    <row r="1012" spans="60:63" x14ac:dyDescent="0.35">
      <c r="BH1012" t="s">
        <v>5715</v>
      </c>
      <c r="BI1012" t="s">
        <v>2983</v>
      </c>
      <c r="BJ1012" t="s">
        <v>2646</v>
      </c>
      <c r="BK1012" t="str">
        <f t="shared" si="15"/>
        <v>Butler County, KY</v>
      </c>
    </row>
    <row r="1013" spans="60:63" x14ac:dyDescent="0.35">
      <c r="BH1013" t="s">
        <v>5716</v>
      </c>
      <c r="BI1013" t="s">
        <v>3199</v>
      </c>
      <c r="BJ1013" t="s">
        <v>2646</v>
      </c>
      <c r="BK1013" t="str">
        <f t="shared" si="15"/>
        <v>Caldwell County, KY</v>
      </c>
    </row>
    <row r="1014" spans="60:63" x14ac:dyDescent="0.35">
      <c r="BH1014" t="s">
        <v>5717</v>
      </c>
      <c r="BI1014" t="s">
        <v>3357</v>
      </c>
      <c r="BJ1014" t="s">
        <v>2646</v>
      </c>
      <c r="BK1014" t="str">
        <f t="shared" si="15"/>
        <v>Calloway County, KY</v>
      </c>
    </row>
    <row r="1015" spans="60:63" x14ac:dyDescent="0.35">
      <c r="BH1015" t="s">
        <v>5718</v>
      </c>
      <c r="BI1015" t="s">
        <v>2855</v>
      </c>
      <c r="BJ1015" t="s">
        <v>2646</v>
      </c>
      <c r="BK1015" t="str">
        <f t="shared" si="15"/>
        <v>Campbell County, KY</v>
      </c>
    </row>
    <row r="1016" spans="60:63" x14ac:dyDescent="0.35">
      <c r="BH1016" t="s">
        <v>5719</v>
      </c>
      <c r="BI1016" t="s">
        <v>3411</v>
      </c>
      <c r="BJ1016" t="s">
        <v>2646</v>
      </c>
      <c r="BK1016" t="str">
        <f t="shared" si="15"/>
        <v>Carlisle County, KY</v>
      </c>
    </row>
    <row r="1017" spans="60:63" x14ac:dyDescent="0.35">
      <c r="BH1017" t="s">
        <v>5720</v>
      </c>
      <c r="BI1017" t="s">
        <v>2792</v>
      </c>
      <c r="BJ1017" t="s">
        <v>2646</v>
      </c>
      <c r="BK1017" t="str">
        <f t="shared" si="15"/>
        <v>Carroll County, KY</v>
      </c>
    </row>
    <row r="1018" spans="60:63" x14ac:dyDescent="0.35">
      <c r="BH1018" t="s">
        <v>5721</v>
      </c>
      <c r="BI1018" t="s">
        <v>2966</v>
      </c>
      <c r="BJ1018" t="s">
        <v>2646</v>
      </c>
      <c r="BK1018" t="str">
        <f t="shared" si="15"/>
        <v>Carter County, KY</v>
      </c>
    </row>
    <row r="1019" spans="60:63" x14ac:dyDescent="0.35">
      <c r="BH1019" t="s">
        <v>5722</v>
      </c>
      <c r="BI1019" t="s">
        <v>3490</v>
      </c>
      <c r="BJ1019" t="s">
        <v>2646</v>
      </c>
      <c r="BK1019" t="str">
        <f t="shared" si="15"/>
        <v>Casey County, KY</v>
      </c>
    </row>
    <row r="1020" spans="60:63" x14ac:dyDescent="0.35">
      <c r="BH1020" t="s">
        <v>5723</v>
      </c>
      <c r="BI1020" t="s">
        <v>3132</v>
      </c>
      <c r="BJ1020" t="s">
        <v>2646</v>
      </c>
      <c r="BK1020" t="str">
        <f t="shared" si="15"/>
        <v>Christian County, KY</v>
      </c>
    </row>
    <row r="1021" spans="60:63" x14ac:dyDescent="0.35">
      <c r="BH1021" t="s">
        <v>5724</v>
      </c>
      <c r="BI1021" t="s">
        <v>2791</v>
      </c>
      <c r="BJ1021" t="s">
        <v>2646</v>
      </c>
      <c r="BK1021" t="str">
        <f t="shared" si="15"/>
        <v>Clark County, KY</v>
      </c>
    </row>
    <row r="1022" spans="60:63" x14ac:dyDescent="0.35">
      <c r="BH1022" t="s">
        <v>5725</v>
      </c>
      <c r="BI1022" t="s">
        <v>3048</v>
      </c>
      <c r="BJ1022" t="s">
        <v>2646</v>
      </c>
      <c r="BK1022" t="str">
        <f t="shared" si="15"/>
        <v>Clay County, KY</v>
      </c>
    </row>
    <row r="1023" spans="60:63" x14ac:dyDescent="0.35">
      <c r="BH1023" t="s">
        <v>5726</v>
      </c>
      <c r="BI1023" t="s">
        <v>3112</v>
      </c>
      <c r="BJ1023" t="s">
        <v>2646</v>
      </c>
      <c r="BK1023" t="str">
        <f t="shared" si="15"/>
        <v>Clinton County, KY</v>
      </c>
    </row>
    <row r="1024" spans="60:63" x14ac:dyDescent="0.35">
      <c r="BH1024" t="s">
        <v>5727</v>
      </c>
      <c r="BI1024" t="s">
        <v>3352</v>
      </c>
      <c r="BJ1024" t="s">
        <v>2646</v>
      </c>
      <c r="BK1024" t="str">
        <f t="shared" si="15"/>
        <v>Crittenden County, KY</v>
      </c>
    </row>
    <row r="1025" spans="60:63" x14ac:dyDescent="0.35">
      <c r="BH1025" t="s">
        <v>5728</v>
      </c>
      <c r="BI1025" t="s">
        <v>2830</v>
      </c>
      <c r="BJ1025" t="s">
        <v>2646</v>
      </c>
      <c r="BK1025" t="str">
        <f t="shared" si="15"/>
        <v>Cumberland County, KY</v>
      </c>
    </row>
    <row r="1026" spans="60:63" x14ac:dyDescent="0.35">
      <c r="BH1026" t="s">
        <v>5729</v>
      </c>
      <c r="BI1026" t="s">
        <v>3227</v>
      </c>
      <c r="BJ1026" t="s">
        <v>2646</v>
      </c>
      <c r="BK1026" t="str">
        <f t="shared" si="15"/>
        <v>Daviess County, KY</v>
      </c>
    </row>
    <row r="1027" spans="60:63" x14ac:dyDescent="0.35">
      <c r="BH1027" t="s">
        <v>5730</v>
      </c>
      <c r="BI1027" t="s">
        <v>3683</v>
      </c>
      <c r="BJ1027" t="s">
        <v>2646</v>
      </c>
      <c r="BK1027" t="str">
        <f t="shared" ref="BK1027:BK1090" si="16">_xlfn.TEXTJOIN(", ", TRUE, BI1027,BJ1027)</f>
        <v>Edmonson County, KY</v>
      </c>
    </row>
    <row r="1028" spans="60:63" x14ac:dyDescent="0.35">
      <c r="BH1028" t="s">
        <v>5731</v>
      </c>
      <c r="BI1028" t="s">
        <v>3706</v>
      </c>
      <c r="BJ1028" t="s">
        <v>2646</v>
      </c>
      <c r="BK1028" t="str">
        <f t="shared" si="16"/>
        <v>Elliott County, KY</v>
      </c>
    </row>
    <row r="1029" spans="60:63" x14ac:dyDescent="0.35">
      <c r="BH1029" t="s">
        <v>5732</v>
      </c>
      <c r="BI1029" t="s">
        <v>3732</v>
      </c>
      <c r="BJ1029" t="s">
        <v>2646</v>
      </c>
      <c r="BK1029" t="str">
        <f t="shared" si="16"/>
        <v>Estill County, KY</v>
      </c>
    </row>
    <row r="1030" spans="60:63" x14ac:dyDescent="0.35">
      <c r="BH1030" t="s">
        <v>5733</v>
      </c>
      <c r="BI1030" t="s">
        <v>3120</v>
      </c>
      <c r="BJ1030" t="s">
        <v>2646</v>
      </c>
      <c r="BK1030" t="str">
        <f t="shared" si="16"/>
        <v>Fayette County, KY</v>
      </c>
    </row>
    <row r="1031" spans="60:63" x14ac:dyDescent="0.35">
      <c r="BH1031" t="s">
        <v>5734</v>
      </c>
      <c r="BI1031" t="s">
        <v>3775</v>
      </c>
      <c r="BJ1031" t="s">
        <v>2646</v>
      </c>
      <c r="BK1031" t="str">
        <f t="shared" si="16"/>
        <v>Fleming County, KY</v>
      </c>
    </row>
    <row r="1032" spans="60:63" x14ac:dyDescent="0.35">
      <c r="BH1032" t="s">
        <v>5735</v>
      </c>
      <c r="BI1032" t="s">
        <v>3462</v>
      </c>
      <c r="BJ1032" t="s">
        <v>2646</v>
      </c>
      <c r="BK1032" t="str">
        <f t="shared" si="16"/>
        <v>Floyd County, KY</v>
      </c>
    </row>
    <row r="1033" spans="60:63" x14ac:dyDescent="0.35">
      <c r="BH1033" t="s">
        <v>5736</v>
      </c>
      <c r="BI1033" t="s">
        <v>2874</v>
      </c>
      <c r="BJ1033" t="s">
        <v>2646</v>
      </c>
      <c r="BK1033" t="str">
        <f t="shared" si="16"/>
        <v>Franklin County, KY</v>
      </c>
    </row>
    <row r="1034" spans="60:63" x14ac:dyDescent="0.35">
      <c r="BH1034" t="s">
        <v>5737</v>
      </c>
      <c r="BI1034" t="s">
        <v>3365</v>
      </c>
      <c r="BJ1034" t="s">
        <v>2646</v>
      </c>
      <c r="BK1034" t="str">
        <f t="shared" si="16"/>
        <v>Fulton County, KY</v>
      </c>
    </row>
    <row r="1035" spans="60:63" x14ac:dyDescent="0.35">
      <c r="BH1035" t="s">
        <v>5738</v>
      </c>
      <c r="BI1035" t="s">
        <v>3304</v>
      </c>
      <c r="BJ1035" t="s">
        <v>2646</v>
      </c>
      <c r="BK1035" t="str">
        <f t="shared" si="16"/>
        <v>Gallatin County, KY</v>
      </c>
    </row>
    <row r="1036" spans="60:63" x14ac:dyDescent="0.35">
      <c r="BH1036" t="s">
        <v>5739</v>
      </c>
      <c r="BI1036" t="s">
        <v>3885</v>
      </c>
      <c r="BJ1036" t="s">
        <v>2646</v>
      </c>
      <c r="BK1036" t="str">
        <f t="shared" si="16"/>
        <v>Garrard County, KY</v>
      </c>
    </row>
    <row r="1037" spans="60:63" x14ac:dyDescent="0.35">
      <c r="BH1037" t="s">
        <v>5740</v>
      </c>
      <c r="BI1037" t="s">
        <v>3111</v>
      </c>
      <c r="BJ1037" t="s">
        <v>2646</v>
      </c>
      <c r="BK1037" t="str">
        <f t="shared" si="16"/>
        <v>Grant County, KY</v>
      </c>
    </row>
    <row r="1038" spans="60:63" x14ac:dyDescent="0.35">
      <c r="BH1038" t="s">
        <v>5741</v>
      </c>
      <c r="BI1038" t="s">
        <v>3924</v>
      </c>
      <c r="BJ1038" t="s">
        <v>2646</v>
      </c>
      <c r="BK1038" t="str">
        <f t="shared" si="16"/>
        <v>Graves County, KY</v>
      </c>
    </row>
    <row r="1039" spans="60:63" x14ac:dyDescent="0.35">
      <c r="BH1039" t="s">
        <v>5742</v>
      </c>
      <c r="BI1039" t="s">
        <v>3854</v>
      </c>
      <c r="BJ1039" t="s">
        <v>2646</v>
      </c>
      <c r="BK1039" t="str">
        <f t="shared" si="16"/>
        <v>Grayson County, KY</v>
      </c>
    </row>
    <row r="1040" spans="60:63" x14ac:dyDescent="0.35">
      <c r="BH1040" t="s">
        <v>5743</v>
      </c>
      <c r="BI1040" t="s">
        <v>3507</v>
      </c>
      <c r="BJ1040" t="s">
        <v>2646</v>
      </c>
      <c r="BK1040" t="str">
        <f t="shared" si="16"/>
        <v>Green County, KY</v>
      </c>
    </row>
    <row r="1041" spans="60:63" x14ac:dyDescent="0.35">
      <c r="BH1041" t="s">
        <v>5744</v>
      </c>
      <c r="BI1041" t="s">
        <v>3982</v>
      </c>
      <c r="BJ1041" t="s">
        <v>2646</v>
      </c>
      <c r="BK1041" t="str">
        <f t="shared" si="16"/>
        <v>Greenup County, KY</v>
      </c>
    </row>
    <row r="1042" spans="60:63" x14ac:dyDescent="0.35">
      <c r="BH1042" t="s">
        <v>5745</v>
      </c>
      <c r="BI1042" t="s">
        <v>2921</v>
      </c>
      <c r="BJ1042" t="s">
        <v>2646</v>
      </c>
      <c r="BK1042" t="str">
        <f t="shared" si="16"/>
        <v>Hancock County, KY</v>
      </c>
    </row>
    <row r="1043" spans="60:63" x14ac:dyDescent="0.35">
      <c r="BH1043" t="s">
        <v>5746</v>
      </c>
      <c r="BI1043" t="s">
        <v>3744</v>
      </c>
      <c r="BJ1043" t="s">
        <v>2646</v>
      </c>
      <c r="BK1043" t="str">
        <f t="shared" si="16"/>
        <v>Hardin County, KY</v>
      </c>
    </row>
    <row r="1044" spans="60:63" x14ac:dyDescent="0.35">
      <c r="BH1044" t="s">
        <v>5747</v>
      </c>
      <c r="BI1044" t="s">
        <v>3928</v>
      </c>
      <c r="BJ1044" t="s">
        <v>2646</v>
      </c>
      <c r="BK1044" t="str">
        <f t="shared" si="16"/>
        <v>Harlan County, KY</v>
      </c>
    </row>
    <row r="1045" spans="60:63" x14ac:dyDescent="0.35">
      <c r="BH1045" t="s">
        <v>5748</v>
      </c>
      <c r="BI1045" t="s">
        <v>3346</v>
      </c>
      <c r="BJ1045" t="s">
        <v>2646</v>
      </c>
      <c r="BK1045" t="str">
        <f t="shared" si="16"/>
        <v>Harrison County, KY</v>
      </c>
    </row>
    <row r="1046" spans="60:63" x14ac:dyDescent="0.35">
      <c r="BH1046" t="s">
        <v>5749</v>
      </c>
      <c r="BI1046" t="s">
        <v>4080</v>
      </c>
      <c r="BJ1046" t="s">
        <v>2646</v>
      </c>
      <c r="BK1046" t="str">
        <f t="shared" si="16"/>
        <v>Hart County, KY</v>
      </c>
    </row>
    <row r="1047" spans="60:63" x14ac:dyDescent="0.35">
      <c r="BH1047" t="s">
        <v>5750</v>
      </c>
      <c r="BI1047" t="s">
        <v>3797</v>
      </c>
      <c r="BJ1047" t="s">
        <v>2646</v>
      </c>
      <c r="BK1047" t="str">
        <f t="shared" si="16"/>
        <v>Henderson County, KY</v>
      </c>
    </row>
    <row r="1048" spans="60:63" x14ac:dyDescent="0.35">
      <c r="BH1048" t="s">
        <v>5751</v>
      </c>
      <c r="BI1048" t="s">
        <v>3731</v>
      </c>
      <c r="BJ1048" t="s">
        <v>2646</v>
      </c>
      <c r="BK1048" t="str">
        <f t="shared" si="16"/>
        <v>Henry County, KY</v>
      </c>
    </row>
    <row r="1049" spans="60:63" x14ac:dyDescent="0.35">
      <c r="BH1049" t="s">
        <v>5752</v>
      </c>
      <c r="BI1049" t="s">
        <v>3910</v>
      </c>
      <c r="BJ1049" t="s">
        <v>2646</v>
      </c>
      <c r="BK1049" t="str">
        <f t="shared" si="16"/>
        <v>Hickman County, KY</v>
      </c>
    </row>
    <row r="1050" spans="60:63" x14ac:dyDescent="0.35">
      <c r="BH1050" t="s">
        <v>5753</v>
      </c>
      <c r="BI1050" t="s">
        <v>4158</v>
      </c>
      <c r="BJ1050" t="s">
        <v>2646</v>
      </c>
      <c r="BK1050" t="str">
        <f t="shared" si="16"/>
        <v>Hopkins County, KY</v>
      </c>
    </row>
    <row r="1051" spans="60:63" x14ac:dyDescent="0.35">
      <c r="BH1051" t="s">
        <v>5754</v>
      </c>
      <c r="BI1051" t="s">
        <v>3274</v>
      </c>
      <c r="BJ1051" t="s">
        <v>2646</v>
      </c>
      <c r="BK1051" t="str">
        <f t="shared" si="16"/>
        <v>Jackson County, KY</v>
      </c>
    </row>
    <row r="1052" spans="60:63" x14ac:dyDescent="0.35">
      <c r="BH1052" t="s">
        <v>5755</v>
      </c>
      <c r="BI1052" t="s">
        <v>3313</v>
      </c>
      <c r="BJ1052" t="s">
        <v>2646</v>
      </c>
      <c r="BK1052" t="str">
        <f t="shared" si="16"/>
        <v>Jefferson County, KY</v>
      </c>
    </row>
    <row r="1053" spans="60:63" x14ac:dyDescent="0.35">
      <c r="BH1053" t="s">
        <v>5756</v>
      </c>
      <c r="BI1053" t="s">
        <v>4214</v>
      </c>
      <c r="BJ1053" t="s">
        <v>2646</v>
      </c>
      <c r="BK1053" t="str">
        <f t="shared" si="16"/>
        <v>Jessamine County, KY</v>
      </c>
    </row>
    <row r="1054" spans="60:63" x14ac:dyDescent="0.35">
      <c r="BH1054" t="s">
        <v>5757</v>
      </c>
      <c r="BI1054" t="s">
        <v>3121</v>
      </c>
      <c r="BJ1054" t="s">
        <v>2646</v>
      </c>
      <c r="BK1054" t="str">
        <f t="shared" si="16"/>
        <v>Johnson County, KY</v>
      </c>
    </row>
    <row r="1055" spans="60:63" x14ac:dyDescent="0.35">
      <c r="BH1055" t="s">
        <v>5758</v>
      </c>
      <c r="BI1055" t="s">
        <v>4242</v>
      </c>
      <c r="BJ1055" t="s">
        <v>2646</v>
      </c>
      <c r="BK1055" t="str">
        <f t="shared" si="16"/>
        <v>Kenton County, KY</v>
      </c>
    </row>
    <row r="1056" spans="60:63" x14ac:dyDescent="0.35">
      <c r="BH1056" t="s">
        <v>5759</v>
      </c>
      <c r="BI1056" t="s">
        <v>4255</v>
      </c>
      <c r="BJ1056" t="s">
        <v>2646</v>
      </c>
      <c r="BK1056" t="str">
        <f t="shared" si="16"/>
        <v>Knott County, KY</v>
      </c>
    </row>
    <row r="1057" spans="60:63" x14ac:dyDescent="0.35">
      <c r="BH1057" t="s">
        <v>5760</v>
      </c>
      <c r="BI1057" t="s">
        <v>2994</v>
      </c>
      <c r="BJ1057" t="s">
        <v>2646</v>
      </c>
      <c r="BK1057" t="str">
        <f t="shared" si="16"/>
        <v>Knox County, KY</v>
      </c>
    </row>
    <row r="1058" spans="60:63" x14ac:dyDescent="0.35">
      <c r="BH1058" t="s">
        <v>5761</v>
      </c>
      <c r="BI1058" t="s">
        <v>4287</v>
      </c>
      <c r="BJ1058" t="s">
        <v>2646</v>
      </c>
      <c r="BK1058" t="str">
        <f t="shared" si="16"/>
        <v>Larue County, KY</v>
      </c>
    </row>
    <row r="1059" spans="60:63" x14ac:dyDescent="0.35">
      <c r="BH1059" t="s">
        <v>5762</v>
      </c>
      <c r="BI1059" t="s">
        <v>4303</v>
      </c>
      <c r="BJ1059" t="s">
        <v>2646</v>
      </c>
      <c r="BK1059" t="str">
        <f t="shared" si="16"/>
        <v>Laurel County, KY</v>
      </c>
    </row>
    <row r="1060" spans="60:63" x14ac:dyDescent="0.35">
      <c r="BH1060" t="s">
        <v>5763</v>
      </c>
      <c r="BI1060" t="s">
        <v>3829</v>
      </c>
      <c r="BJ1060" t="s">
        <v>2646</v>
      </c>
      <c r="BK1060" t="str">
        <f t="shared" si="16"/>
        <v>Lawrence County, KY</v>
      </c>
    </row>
    <row r="1061" spans="60:63" x14ac:dyDescent="0.35">
      <c r="BH1061" t="s">
        <v>5764</v>
      </c>
      <c r="BI1061" t="s">
        <v>3693</v>
      </c>
      <c r="BJ1061" t="s">
        <v>2646</v>
      </c>
      <c r="BK1061" t="str">
        <f t="shared" si="16"/>
        <v>Lee County, KY</v>
      </c>
    </row>
    <row r="1062" spans="60:63" x14ac:dyDescent="0.35">
      <c r="BH1062" t="s">
        <v>5765</v>
      </c>
      <c r="BI1062" t="s">
        <v>4354</v>
      </c>
      <c r="BJ1062" t="s">
        <v>2646</v>
      </c>
      <c r="BK1062" t="str">
        <f t="shared" si="16"/>
        <v>Leslie County, KY</v>
      </c>
    </row>
    <row r="1063" spans="60:63" x14ac:dyDescent="0.35">
      <c r="BH1063" t="s">
        <v>5766</v>
      </c>
      <c r="BI1063" t="s">
        <v>4369</v>
      </c>
      <c r="BJ1063" t="s">
        <v>2646</v>
      </c>
      <c r="BK1063" t="str">
        <f t="shared" si="16"/>
        <v>Letcher County, KY</v>
      </c>
    </row>
    <row r="1064" spans="60:63" x14ac:dyDescent="0.35">
      <c r="BH1064" t="s">
        <v>5767</v>
      </c>
      <c r="BI1064" t="s">
        <v>3450</v>
      </c>
      <c r="BJ1064" t="s">
        <v>2646</v>
      </c>
      <c r="BK1064" t="str">
        <f t="shared" si="16"/>
        <v>Lewis County, KY</v>
      </c>
    </row>
    <row r="1065" spans="60:63" x14ac:dyDescent="0.35">
      <c r="BH1065" t="s">
        <v>5768</v>
      </c>
      <c r="BI1065" t="s">
        <v>3029</v>
      </c>
      <c r="BJ1065" t="s">
        <v>2646</v>
      </c>
      <c r="BK1065" t="str">
        <f t="shared" si="16"/>
        <v>Lincoln County, KY</v>
      </c>
    </row>
    <row r="1066" spans="60:63" x14ac:dyDescent="0.35">
      <c r="BH1066" t="s">
        <v>5769</v>
      </c>
      <c r="BI1066" t="s">
        <v>3568</v>
      </c>
      <c r="BJ1066" t="s">
        <v>2646</v>
      </c>
      <c r="BK1066" t="str">
        <f t="shared" si="16"/>
        <v>Livingston County, KY</v>
      </c>
    </row>
    <row r="1067" spans="60:63" x14ac:dyDescent="0.35">
      <c r="BH1067" t="s">
        <v>5770</v>
      </c>
      <c r="BI1067" t="s">
        <v>3506</v>
      </c>
      <c r="BJ1067" t="s">
        <v>2646</v>
      </c>
      <c r="BK1067" t="str">
        <f t="shared" si="16"/>
        <v>Logan County, KY</v>
      </c>
    </row>
    <row r="1068" spans="60:63" x14ac:dyDescent="0.35">
      <c r="BH1068" t="s">
        <v>5771</v>
      </c>
      <c r="BI1068" t="s">
        <v>3108</v>
      </c>
      <c r="BJ1068" t="s">
        <v>2646</v>
      </c>
      <c r="BK1068" t="str">
        <f t="shared" si="16"/>
        <v>Lyon County, KY</v>
      </c>
    </row>
    <row r="1069" spans="60:63" x14ac:dyDescent="0.35">
      <c r="BH1069" t="s">
        <v>5772</v>
      </c>
      <c r="BI1069" t="s">
        <v>4444</v>
      </c>
      <c r="BJ1069" t="s">
        <v>2646</v>
      </c>
      <c r="BK1069" t="str">
        <f t="shared" si="16"/>
        <v>McCracken County, KY</v>
      </c>
    </row>
    <row r="1070" spans="60:63" x14ac:dyDescent="0.35">
      <c r="BH1070" t="s">
        <v>5773</v>
      </c>
      <c r="BI1070" t="s">
        <v>4460</v>
      </c>
      <c r="BJ1070" t="s">
        <v>2646</v>
      </c>
      <c r="BK1070" t="str">
        <f t="shared" si="16"/>
        <v>McCreary County, KY</v>
      </c>
    </row>
    <row r="1071" spans="60:63" x14ac:dyDescent="0.35">
      <c r="BH1071" t="s">
        <v>5774</v>
      </c>
      <c r="BI1071" t="s">
        <v>3621</v>
      </c>
      <c r="BJ1071" t="s">
        <v>2646</v>
      </c>
      <c r="BK1071" t="str">
        <f t="shared" si="16"/>
        <v>McLean County, KY</v>
      </c>
    </row>
    <row r="1072" spans="60:63" x14ac:dyDescent="0.35">
      <c r="BH1072" t="s">
        <v>5775</v>
      </c>
      <c r="BI1072" t="s">
        <v>3595</v>
      </c>
      <c r="BJ1072" t="s">
        <v>2646</v>
      </c>
      <c r="BK1072" t="str">
        <f t="shared" si="16"/>
        <v>Madison County, KY</v>
      </c>
    </row>
    <row r="1073" spans="60:63" x14ac:dyDescent="0.35">
      <c r="BH1073" t="s">
        <v>5776</v>
      </c>
      <c r="BI1073" t="s">
        <v>4485</v>
      </c>
      <c r="BJ1073" t="s">
        <v>2646</v>
      </c>
      <c r="BK1073" t="str">
        <f t="shared" si="16"/>
        <v>Magoffin County, KY</v>
      </c>
    </row>
    <row r="1074" spans="60:63" x14ac:dyDescent="0.35">
      <c r="BH1074" t="s">
        <v>5777</v>
      </c>
      <c r="BI1074" t="s">
        <v>3523</v>
      </c>
      <c r="BJ1074" t="s">
        <v>2646</v>
      </c>
      <c r="BK1074" t="str">
        <f t="shared" si="16"/>
        <v>Marion County, KY</v>
      </c>
    </row>
    <row r="1075" spans="60:63" x14ac:dyDescent="0.35">
      <c r="BH1075" t="s">
        <v>5778</v>
      </c>
      <c r="BI1075" t="s">
        <v>3578</v>
      </c>
      <c r="BJ1075" t="s">
        <v>2646</v>
      </c>
      <c r="BK1075" t="str">
        <f t="shared" si="16"/>
        <v>Marshall County, KY</v>
      </c>
    </row>
    <row r="1076" spans="60:63" x14ac:dyDescent="0.35">
      <c r="BH1076" t="s">
        <v>5779</v>
      </c>
      <c r="BI1076" t="s">
        <v>3920</v>
      </c>
      <c r="BJ1076" t="s">
        <v>2646</v>
      </c>
      <c r="BK1076" t="str">
        <f t="shared" si="16"/>
        <v>Martin County, KY</v>
      </c>
    </row>
    <row r="1077" spans="60:63" x14ac:dyDescent="0.35">
      <c r="BH1077" t="s">
        <v>5780</v>
      </c>
      <c r="BI1077" t="s">
        <v>3505</v>
      </c>
      <c r="BJ1077" t="s">
        <v>2646</v>
      </c>
      <c r="BK1077" t="str">
        <f t="shared" si="16"/>
        <v>Mason County, KY</v>
      </c>
    </row>
    <row r="1078" spans="60:63" x14ac:dyDescent="0.35">
      <c r="BH1078" t="s">
        <v>5781</v>
      </c>
      <c r="BI1078" t="s">
        <v>4009</v>
      </c>
      <c r="BJ1078" t="s">
        <v>2646</v>
      </c>
      <c r="BK1078" t="str">
        <f t="shared" si="16"/>
        <v>Meade County, KY</v>
      </c>
    </row>
    <row r="1079" spans="60:63" x14ac:dyDescent="0.35">
      <c r="BH1079" t="s">
        <v>5782</v>
      </c>
      <c r="BI1079" t="s">
        <v>4545</v>
      </c>
      <c r="BJ1079" t="s">
        <v>2646</v>
      </c>
      <c r="BK1079" t="str">
        <f t="shared" si="16"/>
        <v>Menifee County, KY</v>
      </c>
    </row>
    <row r="1080" spans="60:63" x14ac:dyDescent="0.35">
      <c r="BH1080" t="s">
        <v>5783</v>
      </c>
      <c r="BI1080" t="s">
        <v>3143</v>
      </c>
      <c r="BJ1080" t="s">
        <v>2646</v>
      </c>
      <c r="BK1080" t="str">
        <f t="shared" si="16"/>
        <v>Mercer County, KY</v>
      </c>
    </row>
    <row r="1081" spans="60:63" x14ac:dyDescent="0.35">
      <c r="BH1081" t="s">
        <v>5784</v>
      </c>
      <c r="BI1081" t="s">
        <v>4563</v>
      </c>
      <c r="BJ1081" t="s">
        <v>2646</v>
      </c>
      <c r="BK1081" t="str">
        <f t="shared" si="16"/>
        <v>Metcalfe County, KY</v>
      </c>
    </row>
    <row r="1082" spans="60:63" x14ac:dyDescent="0.35">
      <c r="BH1082" t="s">
        <v>5785</v>
      </c>
      <c r="BI1082" t="s">
        <v>3619</v>
      </c>
      <c r="BJ1082" t="s">
        <v>2646</v>
      </c>
      <c r="BK1082" t="str">
        <f t="shared" si="16"/>
        <v>Monroe County, KY</v>
      </c>
    </row>
    <row r="1083" spans="60:63" x14ac:dyDescent="0.35">
      <c r="BH1083" t="s">
        <v>5786</v>
      </c>
      <c r="BI1083" t="s">
        <v>3263</v>
      </c>
      <c r="BJ1083" t="s">
        <v>2646</v>
      </c>
      <c r="BK1083" t="str">
        <f t="shared" si="16"/>
        <v>Montgomery County, KY</v>
      </c>
    </row>
    <row r="1084" spans="60:63" x14ac:dyDescent="0.35">
      <c r="BH1084" t="s">
        <v>5787</v>
      </c>
      <c r="BI1084" t="s">
        <v>3279</v>
      </c>
      <c r="BJ1084" t="s">
        <v>2646</v>
      </c>
      <c r="BK1084" t="str">
        <f t="shared" si="16"/>
        <v>Morgan County, KY</v>
      </c>
    </row>
    <row r="1085" spans="60:63" x14ac:dyDescent="0.35">
      <c r="BH1085" t="s">
        <v>5788</v>
      </c>
      <c r="BI1085" t="s">
        <v>4592</v>
      </c>
      <c r="BJ1085" t="s">
        <v>2646</v>
      </c>
      <c r="BK1085" t="str">
        <f t="shared" si="16"/>
        <v>Muhlenberg County, KY</v>
      </c>
    </row>
    <row r="1086" spans="60:63" x14ac:dyDescent="0.35">
      <c r="BH1086" t="s">
        <v>5789</v>
      </c>
      <c r="BI1086" t="s">
        <v>3713</v>
      </c>
      <c r="BJ1086" t="s">
        <v>2646</v>
      </c>
      <c r="BK1086" t="str">
        <f t="shared" si="16"/>
        <v>Nelson County, KY</v>
      </c>
    </row>
    <row r="1087" spans="60:63" x14ac:dyDescent="0.35">
      <c r="BH1087" t="s">
        <v>5790</v>
      </c>
      <c r="BI1087" t="s">
        <v>3765</v>
      </c>
      <c r="BJ1087" t="s">
        <v>2646</v>
      </c>
      <c r="BK1087" t="str">
        <f t="shared" si="16"/>
        <v>Nicholas County, KY</v>
      </c>
    </row>
    <row r="1088" spans="60:63" x14ac:dyDescent="0.35">
      <c r="BH1088" t="s">
        <v>5791</v>
      </c>
      <c r="BI1088" t="s">
        <v>3791</v>
      </c>
      <c r="BJ1088" t="s">
        <v>2646</v>
      </c>
      <c r="BK1088" t="str">
        <f t="shared" si="16"/>
        <v>Ohio County, KY</v>
      </c>
    </row>
    <row r="1089" spans="60:63" x14ac:dyDescent="0.35">
      <c r="BH1089" t="s">
        <v>5792</v>
      </c>
      <c r="BI1089" t="s">
        <v>4612</v>
      </c>
      <c r="BJ1089" t="s">
        <v>2646</v>
      </c>
      <c r="BK1089" t="str">
        <f t="shared" si="16"/>
        <v>Oldham County, KY</v>
      </c>
    </row>
    <row r="1090" spans="60:63" x14ac:dyDescent="0.35">
      <c r="BH1090" t="s">
        <v>5793</v>
      </c>
      <c r="BI1090" t="s">
        <v>4254</v>
      </c>
      <c r="BJ1090" t="s">
        <v>2646</v>
      </c>
      <c r="BK1090" t="str">
        <f t="shared" si="16"/>
        <v>Owen County, KY</v>
      </c>
    </row>
    <row r="1091" spans="60:63" x14ac:dyDescent="0.35">
      <c r="BH1091" t="s">
        <v>5794</v>
      </c>
      <c r="BI1091" t="s">
        <v>4621</v>
      </c>
      <c r="BJ1091" t="s">
        <v>2646</v>
      </c>
      <c r="BK1091" t="str">
        <f t="shared" ref="BK1091:BK1154" si="17">_xlfn.TEXTJOIN(", ", TRUE, BI1091,BJ1091)</f>
        <v>Owsley County, KY</v>
      </c>
    </row>
    <row r="1092" spans="60:63" x14ac:dyDescent="0.35">
      <c r="BH1092" t="s">
        <v>5795</v>
      </c>
      <c r="BI1092" t="s">
        <v>3810</v>
      </c>
      <c r="BJ1092" t="s">
        <v>2646</v>
      </c>
      <c r="BK1092" t="str">
        <f t="shared" si="17"/>
        <v>Pendleton County, KY</v>
      </c>
    </row>
    <row r="1093" spans="60:63" x14ac:dyDescent="0.35">
      <c r="BH1093" t="s">
        <v>5796</v>
      </c>
      <c r="BI1093" t="s">
        <v>4090</v>
      </c>
      <c r="BJ1093" t="s">
        <v>2646</v>
      </c>
      <c r="BK1093" t="str">
        <f t="shared" si="17"/>
        <v>Perry County, KY</v>
      </c>
    </row>
    <row r="1094" spans="60:63" x14ac:dyDescent="0.35">
      <c r="BH1094" t="s">
        <v>5797</v>
      </c>
      <c r="BI1094" t="s">
        <v>4129</v>
      </c>
      <c r="BJ1094" t="s">
        <v>2646</v>
      </c>
      <c r="BK1094" t="str">
        <f t="shared" si="17"/>
        <v>Pike County, KY</v>
      </c>
    </row>
    <row r="1095" spans="60:63" x14ac:dyDescent="0.35">
      <c r="BH1095" t="s">
        <v>5798</v>
      </c>
      <c r="BI1095" t="s">
        <v>3866</v>
      </c>
      <c r="BJ1095" t="s">
        <v>2646</v>
      </c>
      <c r="BK1095" t="str">
        <f t="shared" si="17"/>
        <v>Powell County, KY</v>
      </c>
    </row>
    <row r="1096" spans="60:63" x14ac:dyDescent="0.35">
      <c r="BH1096" t="s">
        <v>5799</v>
      </c>
      <c r="BI1096" t="s">
        <v>4253</v>
      </c>
      <c r="BJ1096" t="s">
        <v>2646</v>
      </c>
      <c r="BK1096" t="str">
        <f t="shared" si="17"/>
        <v>Pulaski County, KY</v>
      </c>
    </row>
    <row r="1097" spans="60:63" x14ac:dyDescent="0.35">
      <c r="BH1097" t="s">
        <v>5800</v>
      </c>
      <c r="BI1097" t="s">
        <v>4465</v>
      </c>
      <c r="BJ1097" t="s">
        <v>2646</v>
      </c>
      <c r="BK1097" t="str">
        <f t="shared" si="17"/>
        <v>Robertson County, KY</v>
      </c>
    </row>
    <row r="1098" spans="60:63" x14ac:dyDescent="0.35">
      <c r="BH1098" t="s">
        <v>5801</v>
      </c>
      <c r="BI1098" t="s">
        <v>4654</v>
      </c>
      <c r="BJ1098" t="s">
        <v>2646</v>
      </c>
      <c r="BK1098" t="str">
        <f t="shared" si="17"/>
        <v>Rockcastle County, KY</v>
      </c>
    </row>
    <row r="1099" spans="60:63" x14ac:dyDescent="0.35">
      <c r="BH1099" t="s">
        <v>5802</v>
      </c>
      <c r="BI1099" t="s">
        <v>4523</v>
      </c>
      <c r="BJ1099" t="s">
        <v>2646</v>
      </c>
      <c r="BK1099" t="str">
        <f t="shared" si="17"/>
        <v>Rowan County, KY</v>
      </c>
    </row>
    <row r="1100" spans="60:63" x14ac:dyDescent="0.35">
      <c r="BH1100" t="s">
        <v>5803</v>
      </c>
      <c r="BI1100" t="s">
        <v>4211</v>
      </c>
      <c r="BJ1100" t="s">
        <v>2646</v>
      </c>
      <c r="BK1100" t="str">
        <f t="shared" si="17"/>
        <v>Russell County, KY</v>
      </c>
    </row>
    <row r="1101" spans="60:63" x14ac:dyDescent="0.35">
      <c r="BH1101" t="s">
        <v>5804</v>
      </c>
      <c r="BI1101" t="s">
        <v>4290</v>
      </c>
      <c r="BJ1101" t="s">
        <v>2646</v>
      </c>
      <c r="BK1101" t="str">
        <f t="shared" si="17"/>
        <v>Scott County, KY</v>
      </c>
    </row>
    <row r="1102" spans="60:63" x14ac:dyDescent="0.35">
      <c r="BH1102" t="s">
        <v>5805</v>
      </c>
      <c r="BI1102" t="s">
        <v>4238</v>
      </c>
      <c r="BJ1102" t="s">
        <v>2646</v>
      </c>
      <c r="BK1102" t="str">
        <f t="shared" si="17"/>
        <v>Shelby County, KY</v>
      </c>
    </row>
    <row r="1103" spans="60:63" x14ac:dyDescent="0.35">
      <c r="BH1103" t="s">
        <v>5806</v>
      </c>
      <c r="BI1103" t="s">
        <v>4325</v>
      </c>
      <c r="BJ1103" t="s">
        <v>2646</v>
      </c>
      <c r="BK1103" t="str">
        <f t="shared" si="17"/>
        <v>Simpson County, KY</v>
      </c>
    </row>
    <row r="1104" spans="60:63" x14ac:dyDescent="0.35">
      <c r="BH1104" t="s">
        <v>5807</v>
      </c>
      <c r="BI1104" t="s">
        <v>4458</v>
      </c>
      <c r="BJ1104" t="s">
        <v>2646</v>
      </c>
      <c r="BK1104" t="str">
        <f t="shared" si="17"/>
        <v>Spencer County, KY</v>
      </c>
    </row>
    <row r="1105" spans="60:63" x14ac:dyDescent="0.35">
      <c r="BH1105" t="s">
        <v>5808</v>
      </c>
      <c r="BI1105" t="s">
        <v>4012</v>
      </c>
      <c r="BJ1105" t="s">
        <v>2646</v>
      </c>
      <c r="BK1105" t="str">
        <f t="shared" si="17"/>
        <v>Taylor County, KY</v>
      </c>
    </row>
    <row r="1106" spans="60:63" x14ac:dyDescent="0.35">
      <c r="BH1106" t="s">
        <v>5809</v>
      </c>
      <c r="BI1106" t="s">
        <v>4263</v>
      </c>
      <c r="BJ1106" t="s">
        <v>2646</v>
      </c>
      <c r="BK1106" t="str">
        <f t="shared" si="17"/>
        <v>Todd County, KY</v>
      </c>
    </row>
    <row r="1107" spans="60:63" x14ac:dyDescent="0.35">
      <c r="BH1107" t="s">
        <v>5810</v>
      </c>
      <c r="BI1107" t="s">
        <v>4684</v>
      </c>
      <c r="BJ1107" t="s">
        <v>2646</v>
      </c>
      <c r="BK1107" t="str">
        <f t="shared" si="17"/>
        <v>Trigg County, KY</v>
      </c>
    </row>
    <row r="1108" spans="60:63" x14ac:dyDescent="0.35">
      <c r="BH1108" t="s">
        <v>5811</v>
      </c>
      <c r="BI1108" t="s">
        <v>4688</v>
      </c>
      <c r="BJ1108" t="s">
        <v>2646</v>
      </c>
      <c r="BK1108" t="str">
        <f t="shared" si="17"/>
        <v>Trimble County, KY</v>
      </c>
    </row>
    <row r="1109" spans="60:63" x14ac:dyDescent="0.35">
      <c r="BH1109" t="s">
        <v>5812</v>
      </c>
      <c r="BI1109" t="s">
        <v>3417</v>
      </c>
      <c r="BJ1109" t="s">
        <v>2646</v>
      </c>
      <c r="BK1109" t="str">
        <f t="shared" si="17"/>
        <v>Union County, KY</v>
      </c>
    </row>
    <row r="1110" spans="60:63" x14ac:dyDescent="0.35">
      <c r="BH1110" t="s">
        <v>5813</v>
      </c>
      <c r="BI1110" t="s">
        <v>3443</v>
      </c>
      <c r="BJ1110" t="s">
        <v>2646</v>
      </c>
      <c r="BK1110" t="str">
        <f t="shared" si="17"/>
        <v>Warren County, KY</v>
      </c>
    </row>
    <row r="1111" spans="60:63" x14ac:dyDescent="0.35">
      <c r="BH1111" t="s">
        <v>5814</v>
      </c>
      <c r="BI1111" t="s">
        <v>2936</v>
      </c>
      <c r="BJ1111" t="s">
        <v>2646</v>
      </c>
      <c r="BK1111" t="str">
        <f t="shared" si="17"/>
        <v>Washington County, KY</v>
      </c>
    </row>
    <row r="1112" spans="60:63" x14ac:dyDescent="0.35">
      <c r="BH1112" t="s">
        <v>5815</v>
      </c>
      <c r="BI1112" t="s">
        <v>3628</v>
      </c>
      <c r="BJ1112" t="s">
        <v>2646</v>
      </c>
      <c r="BK1112" t="str">
        <f t="shared" si="17"/>
        <v>Wayne County, KY</v>
      </c>
    </row>
    <row r="1113" spans="60:63" x14ac:dyDescent="0.35">
      <c r="BH1113" t="s">
        <v>5816</v>
      </c>
      <c r="BI1113" t="s">
        <v>4111</v>
      </c>
      <c r="BJ1113" t="s">
        <v>2646</v>
      </c>
      <c r="BK1113" t="str">
        <f t="shared" si="17"/>
        <v>Webster County, KY</v>
      </c>
    </row>
    <row r="1114" spans="60:63" x14ac:dyDescent="0.35">
      <c r="BH1114" t="s">
        <v>5817</v>
      </c>
      <c r="BI1114" t="s">
        <v>4605</v>
      </c>
      <c r="BJ1114" t="s">
        <v>2646</v>
      </c>
      <c r="BK1114" t="str">
        <f t="shared" si="17"/>
        <v>Whitley County, KY</v>
      </c>
    </row>
    <row r="1115" spans="60:63" x14ac:dyDescent="0.35">
      <c r="BH1115" t="s">
        <v>5818</v>
      </c>
      <c r="BI1115" t="s">
        <v>4708</v>
      </c>
      <c r="BJ1115" t="s">
        <v>2646</v>
      </c>
      <c r="BK1115" t="str">
        <f t="shared" si="17"/>
        <v>Wolfe County, KY</v>
      </c>
    </row>
    <row r="1116" spans="60:63" x14ac:dyDescent="0.35">
      <c r="BH1116" t="s">
        <v>5819</v>
      </c>
      <c r="BI1116" t="s">
        <v>4652</v>
      </c>
      <c r="BJ1116" t="s">
        <v>2646</v>
      </c>
      <c r="BK1116" t="str">
        <f t="shared" si="17"/>
        <v>Woodford County, KY</v>
      </c>
    </row>
    <row r="1117" spans="60:63" x14ac:dyDescent="0.35">
      <c r="BH1117" t="s">
        <v>5820</v>
      </c>
      <c r="BI1117" t="s">
        <v>2743</v>
      </c>
      <c r="BJ1117" t="s">
        <v>2649</v>
      </c>
      <c r="BK1117" t="str">
        <f t="shared" si="17"/>
        <v>Acadia Parish, LA</v>
      </c>
    </row>
    <row r="1118" spans="60:63" x14ac:dyDescent="0.35">
      <c r="BH1118" t="s">
        <v>5821</v>
      </c>
      <c r="BI1118" t="s">
        <v>2781</v>
      </c>
      <c r="BJ1118" t="s">
        <v>2649</v>
      </c>
      <c r="BK1118" t="str">
        <f t="shared" si="17"/>
        <v>Allen Parish, LA</v>
      </c>
    </row>
    <row r="1119" spans="60:63" x14ac:dyDescent="0.35">
      <c r="BH1119" t="s">
        <v>5822</v>
      </c>
      <c r="BI1119" t="s">
        <v>2829</v>
      </c>
      <c r="BJ1119" t="s">
        <v>2649</v>
      </c>
      <c r="BK1119" t="str">
        <f t="shared" si="17"/>
        <v>Ascension Parish, LA</v>
      </c>
    </row>
    <row r="1120" spans="60:63" x14ac:dyDescent="0.35">
      <c r="BH1120" t="s">
        <v>5823</v>
      </c>
      <c r="BI1120" t="s">
        <v>2873</v>
      </c>
      <c r="BJ1120" t="s">
        <v>2649</v>
      </c>
      <c r="BK1120" t="str">
        <f t="shared" si="17"/>
        <v>Assumption Parish, LA</v>
      </c>
    </row>
    <row r="1121" spans="60:63" x14ac:dyDescent="0.35">
      <c r="BH1121" t="s">
        <v>5824</v>
      </c>
      <c r="BI1121" t="s">
        <v>2920</v>
      </c>
      <c r="BJ1121" t="s">
        <v>2649</v>
      </c>
      <c r="BK1121" t="str">
        <f t="shared" si="17"/>
        <v>Avoyelles Parish, LA</v>
      </c>
    </row>
    <row r="1122" spans="60:63" x14ac:dyDescent="0.35">
      <c r="BH1122" t="s">
        <v>5825</v>
      </c>
      <c r="BI1122" t="s">
        <v>2961</v>
      </c>
      <c r="BJ1122" t="s">
        <v>2649</v>
      </c>
      <c r="BK1122" t="str">
        <f t="shared" si="17"/>
        <v>Beauregard Parish, LA</v>
      </c>
    </row>
    <row r="1123" spans="60:63" x14ac:dyDescent="0.35">
      <c r="BH1123" t="s">
        <v>5826</v>
      </c>
      <c r="BI1123" t="s">
        <v>2993</v>
      </c>
      <c r="BJ1123" t="s">
        <v>2649</v>
      </c>
      <c r="BK1123" t="str">
        <f t="shared" si="17"/>
        <v>Bienville Parish, LA</v>
      </c>
    </row>
    <row r="1124" spans="60:63" x14ac:dyDescent="0.35">
      <c r="BH1124" t="s">
        <v>5827</v>
      </c>
      <c r="BI1124" t="s">
        <v>3028</v>
      </c>
      <c r="BJ1124" t="s">
        <v>2649</v>
      </c>
      <c r="BK1124" t="str">
        <f t="shared" si="17"/>
        <v>Bossier Parish, LA</v>
      </c>
    </row>
    <row r="1125" spans="60:63" x14ac:dyDescent="0.35">
      <c r="BH1125" t="s">
        <v>5828</v>
      </c>
      <c r="BI1125" t="s">
        <v>3066</v>
      </c>
      <c r="BJ1125" t="s">
        <v>2649</v>
      </c>
      <c r="BK1125" t="str">
        <f t="shared" si="17"/>
        <v>Caddo Parish, LA</v>
      </c>
    </row>
    <row r="1126" spans="60:63" x14ac:dyDescent="0.35">
      <c r="BH1126" t="s">
        <v>5829</v>
      </c>
      <c r="BI1126" t="s">
        <v>3100</v>
      </c>
      <c r="BJ1126" t="s">
        <v>2649</v>
      </c>
      <c r="BK1126" t="str">
        <f t="shared" si="17"/>
        <v>Calcasieu Parish, LA</v>
      </c>
    </row>
    <row r="1127" spans="60:63" x14ac:dyDescent="0.35">
      <c r="BH1127" t="s">
        <v>5830</v>
      </c>
      <c r="BI1127" t="s">
        <v>3135</v>
      </c>
      <c r="BJ1127" t="s">
        <v>2649</v>
      </c>
      <c r="BK1127" t="str">
        <f t="shared" si="17"/>
        <v>Caldwell Parish, LA</v>
      </c>
    </row>
    <row r="1128" spans="60:63" x14ac:dyDescent="0.35">
      <c r="BH1128" t="s">
        <v>5831</v>
      </c>
      <c r="BI1128" t="s">
        <v>3166</v>
      </c>
      <c r="BJ1128" t="s">
        <v>2649</v>
      </c>
      <c r="BK1128" t="str">
        <f t="shared" si="17"/>
        <v>Cameron Parish, LA</v>
      </c>
    </row>
    <row r="1129" spans="60:63" x14ac:dyDescent="0.35">
      <c r="BH1129" t="s">
        <v>5832</v>
      </c>
      <c r="BI1129" t="s">
        <v>3194</v>
      </c>
      <c r="BJ1129" t="s">
        <v>2649</v>
      </c>
      <c r="BK1129" t="str">
        <f t="shared" si="17"/>
        <v>Catahoula Parish, LA</v>
      </c>
    </row>
    <row r="1130" spans="60:63" x14ac:dyDescent="0.35">
      <c r="BH1130" t="s">
        <v>5833</v>
      </c>
      <c r="BI1130" t="s">
        <v>3229</v>
      </c>
      <c r="BJ1130" t="s">
        <v>2649</v>
      </c>
      <c r="BK1130" t="str">
        <f t="shared" si="17"/>
        <v>Claiborne Parish, LA</v>
      </c>
    </row>
    <row r="1131" spans="60:63" x14ac:dyDescent="0.35">
      <c r="BH1131" t="s">
        <v>5834</v>
      </c>
      <c r="BI1131" t="s">
        <v>3262</v>
      </c>
      <c r="BJ1131" t="s">
        <v>2649</v>
      </c>
      <c r="BK1131" t="str">
        <f t="shared" si="17"/>
        <v>Concordia Parish, LA</v>
      </c>
    </row>
    <row r="1132" spans="60:63" x14ac:dyDescent="0.35">
      <c r="BH1132" t="s">
        <v>5835</v>
      </c>
      <c r="BI1132" t="s">
        <v>3298</v>
      </c>
      <c r="BJ1132" t="s">
        <v>2649</v>
      </c>
      <c r="BK1132" t="str">
        <f t="shared" si="17"/>
        <v>De Soto Parish, LA</v>
      </c>
    </row>
    <row r="1133" spans="60:63" x14ac:dyDescent="0.35">
      <c r="BH1133" t="s">
        <v>5836</v>
      </c>
      <c r="BI1133" t="s">
        <v>3329</v>
      </c>
      <c r="BJ1133" t="s">
        <v>2649</v>
      </c>
      <c r="BK1133" t="str">
        <f t="shared" si="17"/>
        <v>East Baton Rouge Parish, LA</v>
      </c>
    </row>
    <row r="1134" spans="60:63" x14ac:dyDescent="0.35">
      <c r="BH1134" t="s">
        <v>5837</v>
      </c>
      <c r="BI1134" t="s">
        <v>3358</v>
      </c>
      <c r="BJ1134" t="s">
        <v>2649</v>
      </c>
      <c r="BK1134" t="str">
        <f t="shared" si="17"/>
        <v>East Carroll Parish, LA</v>
      </c>
    </row>
    <row r="1135" spans="60:63" x14ac:dyDescent="0.35">
      <c r="BH1135" t="s">
        <v>5838</v>
      </c>
      <c r="BI1135" t="s">
        <v>3385</v>
      </c>
      <c r="BJ1135" t="s">
        <v>2649</v>
      </c>
      <c r="BK1135" t="str">
        <f t="shared" si="17"/>
        <v>East Feliciana Parish, LA</v>
      </c>
    </row>
    <row r="1136" spans="60:63" x14ac:dyDescent="0.35">
      <c r="BH1136" t="s">
        <v>5839</v>
      </c>
      <c r="BI1136" t="s">
        <v>3412</v>
      </c>
      <c r="BJ1136" t="s">
        <v>2649</v>
      </c>
      <c r="BK1136" t="str">
        <f t="shared" si="17"/>
        <v>Evangeline Parish, LA</v>
      </c>
    </row>
    <row r="1137" spans="60:63" x14ac:dyDescent="0.35">
      <c r="BH1137" t="s">
        <v>5840</v>
      </c>
      <c r="BI1137" t="s">
        <v>3440</v>
      </c>
      <c r="BJ1137" t="s">
        <v>2649</v>
      </c>
      <c r="BK1137" t="str">
        <f t="shared" si="17"/>
        <v>Franklin Parish, LA</v>
      </c>
    </row>
    <row r="1138" spans="60:63" x14ac:dyDescent="0.35">
      <c r="BH1138" t="s">
        <v>5841</v>
      </c>
      <c r="BI1138" t="s">
        <v>3465</v>
      </c>
      <c r="BJ1138" t="s">
        <v>2649</v>
      </c>
      <c r="BK1138" t="str">
        <f t="shared" si="17"/>
        <v>Grant Parish, LA</v>
      </c>
    </row>
    <row r="1139" spans="60:63" x14ac:dyDescent="0.35">
      <c r="BH1139" t="s">
        <v>5842</v>
      </c>
      <c r="BI1139" t="s">
        <v>3491</v>
      </c>
      <c r="BJ1139" t="s">
        <v>2649</v>
      </c>
      <c r="BK1139" t="str">
        <f t="shared" si="17"/>
        <v>Iberia Parish, LA</v>
      </c>
    </row>
    <row r="1140" spans="60:63" x14ac:dyDescent="0.35">
      <c r="BH1140" t="s">
        <v>5843</v>
      </c>
      <c r="BI1140" t="s">
        <v>3517</v>
      </c>
      <c r="BJ1140" t="s">
        <v>2649</v>
      </c>
      <c r="BK1140" t="str">
        <f t="shared" si="17"/>
        <v>Iberville Parish, LA</v>
      </c>
    </row>
    <row r="1141" spans="60:63" x14ac:dyDescent="0.35">
      <c r="BH1141" t="s">
        <v>5844</v>
      </c>
      <c r="BI1141" t="s">
        <v>3540</v>
      </c>
      <c r="BJ1141" t="s">
        <v>2649</v>
      </c>
      <c r="BK1141" t="str">
        <f t="shared" si="17"/>
        <v>Jackson Parish, LA</v>
      </c>
    </row>
    <row r="1142" spans="60:63" x14ac:dyDescent="0.35">
      <c r="BH1142" t="s">
        <v>5845</v>
      </c>
      <c r="BI1142" t="s">
        <v>3561</v>
      </c>
      <c r="BJ1142" t="s">
        <v>2649</v>
      </c>
      <c r="BK1142" t="str">
        <f t="shared" si="17"/>
        <v>Jefferson Parish, LA</v>
      </c>
    </row>
    <row r="1143" spans="60:63" x14ac:dyDescent="0.35">
      <c r="BH1143" t="s">
        <v>5846</v>
      </c>
      <c r="BI1143" t="s">
        <v>3589</v>
      </c>
      <c r="BJ1143" t="s">
        <v>2649</v>
      </c>
      <c r="BK1143" t="str">
        <f t="shared" si="17"/>
        <v>Jefferson Davis Parish, LA</v>
      </c>
    </row>
    <row r="1144" spans="60:63" x14ac:dyDescent="0.35">
      <c r="BH1144" t="s">
        <v>5847</v>
      </c>
      <c r="BI1144" t="s">
        <v>3613</v>
      </c>
      <c r="BJ1144" t="s">
        <v>2649</v>
      </c>
      <c r="BK1144" t="str">
        <f t="shared" si="17"/>
        <v>Lafayette Parish, LA</v>
      </c>
    </row>
    <row r="1145" spans="60:63" x14ac:dyDescent="0.35">
      <c r="BH1145" t="s">
        <v>5848</v>
      </c>
      <c r="BI1145" t="s">
        <v>3637</v>
      </c>
      <c r="BJ1145" t="s">
        <v>2649</v>
      </c>
      <c r="BK1145" t="str">
        <f t="shared" si="17"/>
        <v>Lafourche Parish, LA</v>
      </c>
    </row>
    <row r="1146" spans="60:63" x14ac:dyDescent="0.35">
      <c r="BH1146" t="s">
        <v>5849</v>
      </c>
      <c r="BI1146" t="s">
        <v>3659</v>
      </c>
      <c r="BJ1146" t="s">
        <v>2649</v>
      </c>
      <c r="BK1146" t="str">
        <f t="shared" si="17"/>
        <v>La Salle Parish, LA</v>
      </c>
    </row>
    <row r="1147" spans="60:63" x14ac:dyDescent="0.35">
      <c r="BH1147" t="s">
        <v>5850</v>
      </c>
      <c r="BI1147" t="s">
        <v>3684</v>
      </c>
      <c r="BJ1147" t="s">
        <v>2649</v>
      </c>
      <c r="BK1147" t="str">
        <f t="shared" si="17"/>
        <v>Lincoln Parish, LA</v>
      </c>
    </row>
    <row r="1148" spans="60:63" x14ac:dyDescent="0.35">
      <c r="BH1148" t="s">
        <v>5851</v>
      </c>
      <c r="BI1148" t="s">
        <v>3707</v>
      </c>
      <c r="BJ1148" t="s">
        <v>2649</v>
      </c>
      <c r="BK1148" t="str">
        <f t="shared" si="17"/>
        <v>Livingston Parish, LA</v>
      </c>
    </row>
    <row r="1149" spans="60:63" x14ac:dyDescent="0.35">
      <c r="BH1149" t="s">
        <v>5852</v>
      </c>
      <c r="BI1149" t="s">
        <v>3733</v>
      </c>
      <c r="BJ1149" t="s">
        <v>2649</v>
      </c>
      <c r="BK1149" t="str">
        <f t="shared" si="17"/>
        <v>Madison Parish, LA</v>
      </c>
    </row>
    <row r="1150" spans="60:63" x14ac:dyDescent="0.35">
      <c r="BH1150" t="s">
        <v>5853</v>
      </c>
      <c r="BI1150" t="s">
        <v>3754</v>
      </c>
      <c r="BJ1150" t="s">
        <v>2649</v>
      </c>
      <c r="BK1150" t="str">
        <f t="shared" si="17"/>
        <v>Morehouse Parish, LA</v>
      </c>
    </row>
    <row r="1151" spans="60:63" x14ac:dyDescent="0.35">
      <c r="BH1151" t="s">
        <v>5854</v>
      </c>
      <c r="BI1151" t="s">
        <v>3776</v>
      </c>
      <c r="BJ1151" t="s">
        <v>2649</v>
      </c>
      <c r="BK1151" t="str">
        <f t="shared" si="17"/>
        <v>Natchitoches Parish, LA</v>
      </c>
    </row>
    <row r="1152" spans="60:63" x14ac:dyDescent="0.35">
      <c r="BH1152" t="s">
        <v>5855</v>
      </c>
      <c r="BI1152" t="s">
        <v>3799</v>
      </c>
      <c r="BJ1152" t="s">
        <v>2649</v>
      </c>
      <c r="BK1152" t="str">
        <f t="shared" si="17"/>
        <v>Orleans Parish, LA</v>
      </c>
    </row>
    <row r="1153" spans="60:63" x14ac:dyDescent="0.35">
      <c r="BH1153" t="s">
        <v>5856</v>
      </c>
      <c r="BI1153" t="s">
        <v>3818</v>
      </c>
      <c r="BJ1153" t="s">
        <v>2649</v>
      </c>
      <c r="BK1153" t="str">
        <f t="shared" si="17"/>
        <v>Ouachita Parish, LA</v>
      </c>
    </row>
    <row r="1154" spans="60:63" x14ac:dyDescent="0.35">
      <c r="BH1154" t="s">
        <v>5857</v>
      </c>
      <c r="BI1154" t="s">
        <v>3843</v>
      </c>
      <c r="BJ1154" t="s">
        <v>2649</v>
      </c>
      <c r="BK1154" t="str">
        <f t="shared" si="17"/>
        <v>Plaquemines Parish, LA</v>
      </c>
    </row>
    <row r="1155" spans="60:63" x14ac:dyDescent="0.35">
      <c r="BH1155" t="s">
        <v>5858</v>
      </c>
      <c r="BI1155" t="s">
        <v>3863</v>
      </c>
      <c r="BJ1155" t="s">
        <v>2649</v>
      </c>
      <c r="BK1155" t="str">
        <f t="shared" ref="BK1155:BK1218" si="18">_xlfn.TEXTJOIN(", ", TRUE, BI1155,BJ1155)</f>
        <v>Pointe Coupee Parish, LA</v>
      </c>
    </row>
    <row r="1156" spans="60:63" x14ac:dyDescent="0.35">
      <c r="BH1156" t="s">
        <v>5859</v>
      </c>
      <c r="BI1156" t="s">
        <v>3886</v>
      </c>
      <c r="BJ1156" t="s">
        <v>2649</v>
      </c>
      <c r="BK1156" t="str">
        <f t="shared" si="18"/>
        <v>Rapides Parish, LA</v>
      </c>
    </row>
    <row r="1157" spans="60:63" x14ac:dyDescent="0.35">
      <c r="BH1157" t="s">
        <v>5860</v>
      </c>
      <c r="BI1157" t="s">
        <v>3903</v>
      </c>
      <c r="BJ1157" t="s">
        <v>2649</v>
      </c>
      <c r="BK1157" t="str">
        <f t="shared" si="18"/>
        <v>Red River Parish, LA</v>
      </c>
    </row>
    <row r="1158" spans="60:63" x14ac:dyDescent="0.35">
      <c r="BH1158" t="s">
        <v>5861</v>
      </c>
      <c r="BI1158" t="s">
        <v>3925</v>
      </c>
      <c r="BJ1158" t="s">
        <v>2649</v>
      </c>
      <c r="BK1158" t="str">
        <f t="shared" si="18"/>
        <v>Richland Parish, LA</v>
      </c>
    </row>
    <row r="1159" spans="60:63" x14ac:dyDescent="0.35">
      <c r="BH1159" t="s">
        <v>5862</v>
      </c>
      <c r="BI1159" t="s">
        <v>3946</v>
      </c>
      <c r="BJ1159" t="s">
        <v>2649</v>
      </c>
      <c r="BK1159" t="str">
        <f t="shared" si="18"/>
        <v>Sabine Parish, LA</v>
      </c>
    </row>
    <row r="1160" spans="60:63" x14ac:dyDescent="0.35">
      <c r="BH1160" t="s">
        <v>5863</v>
      </c>
      <c r="BI1160" t="s">
        <v>3965</v>
      </c>
      <c r="BJ1160" t="s">
        <v>2649</v>
      </c>
      <c r="BK1160" t="str">
        <f t="shared" si="18"/>
        <v>St. Bernard Parish, LA</v>
      </c>
    </row>
    <row r="1161" spans="60:63" x14ac:dyDescent="0.35">
      <c r="BH1161" t="s">
        <v>5864</v>
      </c>
      <c r="BI1161" t="s">
        <v>3983</v>
      </c>
      <c r="BJ1161" t="s">
        <v>2649</v>
      </c>
      <c r="BK1161" t="str">
        <f t="shared" si="18"/>
        <v>St. Charles Parish, LA</v>
      </c>
    </row>
    <row r="1162" spans="60:63" x14ac:dyDescent="0.35">
      <c r="BH1162" t="s">
        <v>5865</v>
      </c>
      <c r="BI1162" t="s">
        <v>4002</v>
      </c>
      <c r="BJ1162" t="s">
        <v>2649</v>
      </c>
      <c r="BK1162" t="str">
        <f t="shared" si="18"/>
        <v>St. Helena Parish, LA</v>
      </c>
    </row>
    <row r="1163" spans="60:63" x14ac:dyDescent="0.35">
      <c r="BH1163" t="s">
        <v>5866</v>
      </c>
      <c r="BI1163" t="s">
        <v>4024</v>
      </c>
      <c r="BJ1163" t="s">
        <v>2649</v>
      </c>
      <c r="BK1163" t="str">
        <f t="shared" si="18"/>
        <v>St. James Parish, LA</v>
      </c>
    </row>
    <row r="1164" spans="60:63" x14ac:dyDescent="0.35">
      <c r="BH1164" t="s">
        <v>5867</v>
      </c>
      <c r="BI1164" t="s">
        <v>4041</v>
      </c>
      <c r="BJ1164" t="s">
        <v>2649</v>
      </c>
      <c r="BK1164" t="str">
        <f t="shared" si="18"/>
        <v>St. John the Baptist Parish, LA</v>
      </c>
    </row>
    <row r="1165" spans="60:63" x14ac:dyDescent="0.35">
      <c r="BH1165" t="s">
        <v>5868</v>
      </c>
      <c r="BI1165" t="s">
        <v>4059</v>
      </c>
      <c r="BJ1165" t="s">
        <v>2649</v>
      </c>
      <c r="BK1165" t="str">
        <f t="shared" si="18"/>
        <v>St. Landry Parish, LA</v>
      </c>
    </row>
    <row r="1166" spans="60:63" x14ac:dyDescent="0.35">
      <c r="BH1166" t="s">
        <v>5869</v>
      </c>
      <c r="BI1166" t="s">
        <v>4081</v>
      </c>
      <c r="BJ1166" t="s">
        <v>2649</v>
      </c>
      <c r="BK1166" t="str">
        <f t="shared" si="18"/>
        <v>St. Martin Parish, LA</v>
      </c>
    </row>
    <row r="1167" spans="60:63" x14ac:dyDescent="0.35">
      <c r="BH1167" t="s">
        <v>5870</v>
      </c>
      <c r="BI1167" t="s">
        <v>4101</v>
      </c>
      <c r="BJ1167" t="s">
        <v>2649</v>
      </c>
      <c r="BK1167" t="str">
        <f t="shared" si="18"/>
        <v>St. Mary Parish, LA</v>
      </c>
    </row>
    <row r="1168" spans="60:63" x14ac:dyDescent="0.35">
      <c r="BH1168" t="s">
        <v>5871</v>
      </c>
      <c r="BI1168" t="s">
        <v>4121</v>
      </c>
      <c r="BJ1168" t="s">
        <v>2649</v>
      </c>
      <c r="BK1168" t="str">
        <f t="shared" si="18"/>
        <v>St. Tammany Parish, LA</v>
      </c>
    </row>
    <row r="1169" spans="60:63" x14ac:dyDescent="0.35">
      <c r="BH1169" t="s">
        <v>5872</v>
      </c>
      <c r="BI1169" t="s">
        <v>4139</v>
      </c>
      <c r="BJ1169" t="s">
        <v>2649</v>
      </c>
      <c r="BK1169" t="str">
        <f t="shared" si="18"/>
        <v>Tangipahoa Parish, LA</v>
      </c>
    </row>
    <row r="1170" spans="60:63" x14ac:dyDescent="0.35">
      <c r="BH1170" t="s">
        <v>5873</v>
      </c>
      <c r="BI1170" t="s">
        <v>4159</v>
      </c>
      <c r="BJ1170" t="s">
        <v>2649</v>
      </c>
      <c r="BK1170" t="str">
        <f t="shared" si="18"/>
        <v>Tensas Parish, LA</v>
      </c>
    </row>
    <row r="1171" spans="60:63" x14ac:dyDescent="0.35">
      <c r="BH1171" t="s">
        <v>5874</v>
      </c>
      <c r="BI1171" t="s">
        <v>4181</v>
      </c>
      <c r="BJ1171" t="s">
        <v>2649</v>
      </c>
      <c r="BK1171" t="str">
        <f t="shared" si="18"/>
        <v>Terrebonne Parish, LA</v>
      </c>
    </row>
    <row r="1172" spans="60:63" x14ac:dyDescent="0.35">
      <c r="BH1172" t="s">
        <v>5875</v>
      </c>
      <c r="BI1172" t="s">
        <v>4200</v>
      </c>
      <c r="BJ1172" t="s">
        <v>2649</v>
      </c>
      <c r="BK1172" t="str">
        <f t="shared" si="18"/>
        <v>Union Parish, LA</v>
      </c>
    </row>
    <row r="1173" spans="60:63" x14ac:dyDescent="0.35">
      <c r="BH1173" t="s">
        <v>5876</v>
      </c>
      <c r="BI1173" t="s">
        <v>4215</v>
      </c>
      <c r="BJ1173" t="s">
        <v>2649</v>
      </c>
      <c r="BK1173" t="str">
        <f t="shared" si="18"/>
        <v>Vermilion Parish, LA</v>
      </c>
    </row>
    <row r="1174" spans="60:63" x14ac:dyDescent="0.35">
      <c r="BH1174" t="s">
        <v>5877</v>
      </c>
      <c r="BI1174" t="s">
        <v>4227</v>
      </c>
      <c r="BJ1174" t="s">
        <v>2649</v>
      </c>
      <c r="BK1174" t="str">
        <f t="shared" si="18"/>
        <v>Vernon Parish, LA</v>
      </c>
    </row>
    <row r="1175" spans="60:63" x14ac:dyDescent="0.35">
      <c r="BH1175" t="s">
        <v>5878</v>
      </c>
      <c r="BI1175" t="s">
        <v>4243</v>
      </c>
      <c r="BJ1175" t="s">
        <v>2649</v>
      </c>
      <c r="BK1175" t="str">
        <f t="shared" si="18"/>
        <v>Washington Parish, LA</v>
      </c>
    </row>
    <row r="1176" spans="60:63" x14ac:dyDescent="0.35">
      <c r="BH1176" t="s">
        <v>5879</v>
      </c>
      <c r="BI1176" t="s">
        <v>4256</v>
      </c>
      <c r="BJ1176" t="s">
        <v>2649</v>
      </c>
      <c r="BK1176" t="str">
        <f t="shared" si="18"/>
        <v>Webster Parish, LA</v>
      </c>
    </row>
    <row r="1177" spans="60:63" x14ac:dyDescent="0.35">
      <c r="BH1177" t="s">
        <v>5880</v>
      </c>
      <c r="BI1177" t="s">
        <v>4272</v>
      </c>
      <c r="BJ1177" t="s">
        <v>2649</v>
      </c>
      <c r="BK1177" t="str">
        <f t="shared" si="18"/>
        <v>West Baton Rouge Parish, LA</v>
      </c>
    </row>
    <row r="1178" spans="60:63" x14ac:dyDescent="0.35">
      <c r="BH1178" t="s">
        <v>5881</v>
      </c>
      <c r="BI1178" t="s">
        <v>4288</v>
      </c>
      <c r="BJ1178" t="s">
        <v>2649</v>
      </c>
      <c r="BK1178" t="str">
        <f t="shared" si="18"/>
        <v>West Carroll Parish, LA</v>
      </c>
    </row>
    <row r="1179" spans="60:63" x14ac:dyDescent="0.35">
      <c r="BH1179" t="s">
        <v>5882</v>
      </c>
      <c r="BI1179" t="s">
        <v>4304</v>
      </c>
      <c r="BJ1179" t="s">
        <v>2649</v>
      </c>
      <c r="BK1179" t="str">
        <f t="shared" si="18"/>
        <v>West Feliciana Parish, LA</v>
      </c>
    </row>
    <row r="1180" spans="60:63" x14ac:dyDescent="0.35">
      <c r="BH1180" t="s">
        <v>5883</v>
      </c>
      <c r="BI1180" t="s">
        <v>4322</v>
      </c>
      <c r="BJ1180" t="s">
        <v>2649</v>
      </c>
      <c r="BK1180" t="str">
        <f t="shared" si="18"/>
        <v>Winn Parish, LA</v>
      </c>
    </row>
    <row r="1181" spans="60:63" x14ac:dyDescent="0.35">
      <c r="BH1181" t="s">
        <v>5884</v>
      </c>
      <c r="BI1181" t="s">
        <v>2744</v>
      </c>
      <c r="BJ1181" t="s">
        <v>2659</v>
      </c>
      <c r="BK1181" t="str">
        <f t="shared" si="18"/>
        <v>Androscoggin County, ME</v>
      </c>
    </row>
    <row r="1182" spans="60:63" x14ac:dyDescent="0.35">
      <c r="BH1182" t="s">
        <v>5885</v>
      </c>
      <c r="BI1182" t="s">
        <v>2782</v>
      </c>
      <c r="BJ1182" t="s">
        <v>2659</v>
      </c>
      <c r="BK1182" t="str">
        <f t="shared" si="18"/>
        <v>Aroostook County, ME</v>
      </c>
    </row>
    <row r="1183" spans="60:63" x14ac:dyDescent="0.35">
      <c r="BH1183" t="s">
        <v>5886</v>
      </c>
      <c r="BI1183" t="s">
        <v>2830</v>
      </c>
      <c r="BJ1183" t="s">
        <v>2659</v>
      </c>
      <c r="BK1183" t="str">
        <f t="shared" si="18"/>
        <v>Cumberland County, ME</v>
      </c>
    </row>
    <row r="1184" spans="60:63" x14ac:dyDescent="0.35">
      <c r="BH1184" t="s">
        <v>5887</v>
      </c>
      <c r="BI1184" t="s">
        <v>2874</v>
      </c>
      <c r="BJ1184" t="s">
        <v>2659</v>
      </c>
      <c r="BK1184" t="str">
        <f t="shared" si="18"/>
        <v>Franklin County, ME</v>
      </c>
    </row>
    <row r="1185" spans="60:63" x14ac:dyDescent="0.35">
      <c r="BH1185" t="s">
        <v>5888</v>
      </c>
      <c r="BI1185" t="s">
        <v>2921</v>
      </c>
      <c r="BJ1185" t="s">
        <v>2659</v>
      </c>
      <c r="BK1185" t="str">
        <f t="shared" si="18"/>
        <v>Hancock County, ME</v>
      </c>
    </row>
    <row r="1186" spans="60:63" x14ac:dyDescent="0.35">
      <c r="BH1186" t="s">
        <v>5889</v>
      </c>
      <c r="BI1186" t="s">
        <v>2962</v>
      </c>
      <c r="BJ1186" t="s">
        <v>2659</v>
      </c>
      <c r="BK1186" t="str">
        <f t="shared" si="18"/>
        <v>Kennebec County, ME</v>
      </c>
    </row>
    <row r="1187" spans="60:63" x14ac:dyDescent="0.35">
      <c r="BH1187" t="s">
        <v>5890</v>
      </c>
      <c r="BI1187" t="s">
        <v>2994</v>
      </c>
      <c r="BJ1187" t="s">
        <v>2659</v>
      </c>
      <c r="BK1187" t="str">
        <f t="shared" si="18"/>
        <v>Knox County, ME</v>
      </c>
    </row>
    <row r="1188" spans="60:63" x14ac:dyDescent="0.35">
      <c r="BH1188" t="s">
        <v>5891</v>
      </c>
      <c r="BI1188" t="s">
        <v>3029</v>
      </c>
      <c r="BJ1188" t="s">
        <v>2659</v>
      </c>
      <c r="BK1188" t="str">
        <f t="shared" si="18"/>
        <v>Lincoln County, ME</v>
      </c>
    </row>
    <row r="1189" spans="60:63" x14ac:dyDescent="0.35">
      <c r="BH1189" t="s">
        <v>5892</v>
      </c>
      <c r="BI1189" t="s">
        <v>3067</v>
      </c>
      <c r="BJ1189" t="s">
        <v>2659</v>
      </c>
      <c r="BK1189" t="str">
        <f t="shared" si="18"/>
        <v>Oxford County, ME</v>
      </c>
    </row>
    <row r="1190" spans="60:63" x14ac:dyDescent="0.35">
      <c r="BH1190" t="s">
        <v>5893</v>
      </c>
      <c r="BI1190" t="s">
        <v>3101</v>
      </c>
      <c r="BJ1190" t="s">
        <v>2659</v>
      </c>
      <c r="BK1190" t="str">
        <f t="shared" si="18"/>
        <v>Penobscot County, ME</v>
      </c>
    </row>
    <row r="1191" spans="60:63" x14ac:dyDescent="0.35">
      <c r="BH1191" t="s">
        <v>5894</v>
      </c>
      <c r="BI1191" t="s">
        <v>3136</v>
      </c>
      <c r="BJ1191" t="s">
        <v>2659</v>
      </c>
      <c r="BK1191" t="str">
        <f t="shared" si="18"/>
        <v>Piscataquis County, ME</v>
      </c>
    </row>
    <row r="1192" spans="60:63" x14ac:dyDescent="0.35">
      <c r="BH1192" t="s">
        <v>5895</v>
      </c>
      <c r="BI1192" t="s">
        <v>3167</v>
      </c>
      <c r="BJ1192" t="s">
        <v>2659</v>
      </c>
      <c r="BK1192" t="str">
        <f t="shared" si="18"/>
        <v>Sagadahoc County, ME</v>
      </c>
    </row>
    <row r="1193" spans="60:63" x14ac:dyDescent="0.35">
      <c r="BH1193" t="s">
        <v>5896</v>
      </c>
      <c r="BI1193" t="s">
        <v>3195</v>
      </c>
      <c r="BJ1193" t="s">
        <v>2659</v>
      </c>
      <c r="BK1193" t="str">
        <f t="shared" si="18"/>
        <v>Somerset County, ME</v>
      </c>
    </row>
    <row r="1194" spans="60:63" x14ac:dyDescent="0.35">
      <c r="BH1194" t="s">
        <v>5897</v>
      </c>
      <c r="BI1194" t="s">
        <v>3230</v>
      </c>
      <c r="BJ1194" t="s">
        <v>2659</v>
      </c>
      <c r="BK1194" t="str">
        <f t="shared" si="18"/>
        <v>Waldo County, ME</v>
      </c>
    </row>
    <row r="1195" spans="60:63" x14ac:dyDescent="0.35">
      <c r="BH1195" t="s">
        <v>5898</v>
      </c>
      <c r="BI1195" t="s">
        <v>2936</v>
      </c>
      <c r="BJ1195" t="s">
        <v>2659</v>
      </c>
      <c r="BK1195" t="str">
        <f t="shared" si="18"/>
        <v>Washington County, ME</v>
      </c>
    </row>
    <row r="1196" spans="60:63" x14ac:dyDescent="0.35">
      <c r="BH1196" t="s">
        <v>5899</v>
      </c>
      <c r="BI1196" t="s">
        <v>3299</v>
      </c>
      <c r="BJ1196" t="s">
        <v>2659</v>
      </c>
      <c r="BK1196" t="str">
        <f t="shared" si="18"/>
        <v>York County, ME</v>
      </c>
    </row>
    <row r="1197" spans="60:63" x14ac:dyDescent="0.35">
      <c r="BH1197" t="s">
        <v>5900</v>
      </c>
      <c r="BI1197" t="s">
        <v>2745</v>
      </c>
      <c r="BJ1197" t="s">
        <v>2656</v>
      </c>
      <c r="BK1197" t="str">
        <f t="shared" si="18"/>
        <v>Allegany County, MD</v>
      </c>
    </row>
    <row r="1198" spans="60:63" x14ac:dyDescent="0.35">
      <c r="BH1198" t="s">
        <v>5901</v>
      </c>
      <c r="BI1198" t="s">
        <v>2783</v>
      </c>
      <c r="BJ1198" t="s">
        <v>2656</v>
      </c>
      <c r="BK1198" t="str">
        <f t="shared" si="18"/>
        <v>Anne Arundel County, MD</v>
      </c>
    </row>
    <row r="1199" spans="60:63" x14ac:dyDescent="0.35">
      <c r="BH1199" t="s">
        <v>5902</v>
      </c>
      <c r="BI1199" t="s">
        <v>2831</v>
      </c>
      <c r="BJ1199" t="s">
        <v>2656</v>
      </c>
      <c r="BK1199" t="str">
        <f t="shared" si="18"/>
        <v>Baltimore County, MD</v>
      </c>
    </row>
    <row r="1200" spans="60:63" x14ac:dyDescent="0.35">
      <c r="BH1200" t="s">
        <v>5903</v>
      </c>
      <c r="BI1200" t="s">
        <v>2875</v>
      </c>
      <c r="BJ1200" t="s">
        <v>2656</v>
      </c>
      <c r="BK1200" t="str">
        <f t="shared" si="18"/>
        <v>Calvert County, MD</v>
      </c>
    </row>
    <row r="1201" spans="60:63" x14ac:dyDescent="0.35">
      <c r="BH1201" t="s">
        <v>5904</v>
      </c>
      <c r="BI1201" t="s">
        <v>2922</v>
      </c>
      <c r="BJ1201" t="s">
        <v>2656</v>
      </c>
      <c r="BK1201" t="str">
        <f t="shared" si="18"/>
        <v>Caroline County, MD</v>
      </c>
    </row>
    <row r="1202" spans="60:63" x14ac:dyDescent="0.35">
      <c r="BH1202" t="s">
        <v>5905</v>
      </c>
      <c r="BI1202" t="s">
        <v>2792</v>
      </c>
      <c r="BJ1202" t="s">
        <v>2656</v>
      </c>
      <c r="BK1202" t="str">
        <f t="shared" si="18"/>
        <v>Carroll County, MD</v>
      </c>
    </row>
    <row r="1203" spans="60:63" x14ac:dyDescent="0.35">
      <c r="BH1203" t="s">
        <v>5906</v>
      </c>
      <c r="BI1203" t="s">
        <v>2995</v>
      </c>
      <c r="BJ1203" t="s">
        <v>2656</v>
      </c>
      <c r="BK1203" t="str">
        <f t="shared" si="18"/>
        <v>Cecil County, MD</v>
      </c>
    </row>
    <row r="1204" spans="60:63" x14ac:dyDescent="0.35">
      <c r="BH1204" t="s">
        <v>5907</v>
      </c>
      <c r="BI1204" t="s">
        <v>3030</v>
      </c>
      <c r="BJ1204" t="s">
        <v>2656</v>
      </c>
      <c r="BK1204" t="str">
        <f t="shared" si="18"/>
        <v>Charles County, MD</v>
      </c>
    </row>
    <row r="1205" spans="60:63" x14ac:dyDescent="0.35">
      <c r="BH1205" t="s">
        <v>5908</v>
      </c>
      <c r="BI1205" t="s">
        <v>3068</v>
      </c>
      <c r="BJ1205" t="s">
        <v>2656</v>
      </c>
      <c r="BK1205" t="str">
        <f t="shared" si="18"/>
        <v>Dorchester County, MD</v>
      </c>
    </row>
    <row r="1206" spans="60:63" x14ac:dyDescent="0.35">
      <c r="BH1206" t="s">
        <v>5909</v>
      </c>
      <c r="BI1206" t="s">
        <v>3102</v>
      </c>
      <c r="BJ1206" t="s">
        <v>2656</v>
      </c>
      <c r="BK1206" t="str">
        <f t="shared" si="18"/>
        <v>Frederick County, MD</v>
      </c>
    </row>
    <row r="1207" spans="60:63" x14ac:dyDescent="0.35">
      <c r="BH1207" t="s">
        <v>5910</v>
      </c>
      <c r="BI1207" t="s">
        <v>3137</v>
      </c>
      <c r="BJ1207" t="s">
        <v>2656</v>
      </c>
      <c r="BK1207" t="str">
        <f t="shared" si="18"/>
        <v>Garrett County, MD</v>
      </c>
    </row>
    <row r="1208" spans="60:63" x14ac:dyDescent="0.35">
      <c r="BH1208" t="s">
        <v>5911</v>
      </c>
      <c r="BI1208" t="s">
        <v>3168</v>
      </c>
      <c r="BJ1208" t="s">
        <v>2656</v>
      </c>
      <c r="BK1208" t="str">
        <f t="shared" si="18"/>
        <v>Harford County, MD</v>
      </c>
    </row>
    <row r="1209" spans="60:63" x14ac:dyDescent="0.35">
      <c r="BH1209" t="s">
        <v>5912</v>
      </c>
      <c r="BI1209" t="s">
        <v>3196</v>
      </c>
      <c r="BJ1209" t="s">
        <v>2656</v>
      </c>
      <c r="BK1209" t="str">
        <f t="shared" si="18"/>
        <v>Howard County, MD</v>
      </c>
    </row>
    <row r="1210" spans="60:63" x14ac:dyDescent="0.35">
      <c r="BH1210" t="s">
        <v>5913</v>
      </c>
      <c r="BI1210" t="s">
        <v>2736</v>
      </c>
      <c r="BJ1210" t="s">
        <v>2656</v>
      </c>
      <c r="BK1210" t="str">
        <f t="shared" si="18"/>
        <v>Kent County, MD</v>
      </c>
    </row>
    <row r="1211" spans="60:63" x14ac:dyDescent="0.35">
      <c r="BH1211" t="s">
        <v>5914</v>
      </c>
      <c r="BI1211" t="s">
        <v>3263</v>
      </c>
      <c r="BJ1211" t="s">
        <v>2656</v>
      </c>
      <c r="BK1211" t="str">
        <f t="shared" si="18"/>
        <v>Montgomery County, MD</v>
      </c>
    </row>
    <row r="1212" spans="60:63" x14ac:dyDescent="0.35">
      <c r="BH1212" t="s">
        <v>5915</v>
      </c>
      <c r="BI1212" t="s">
        <v>3300</v>
      </c>
      <c r="BJ1212" t="s">
        <v>2656</v>
      </c>
      <c r="BK1212" t="str">
        <f t="shared" si="18"/>
        <v>Prince George's County, MD</v>
      </c>
    </row>
    <row r="1213" spans="60:63" x14ac:dyDescent="0.35">
      <c r="BH1213" t="s">
        <v>5916</v>
      </c>
      <c r="BI1213" t="s">
        <v>3330</v>
      </c>
      <c r="BJ1213" t="s">
        <v>2656</v>
      </c>
      <c r="BK1213" t="str">
        <f t="shared" si="18"/>
        <v>Queen Anne's County, MD</v>
      </c>
    </row>
    <row r="1214" spans="60:63" x14ac:dyDescent="0.35">
      <c r="BH1214" t="s">
        <v>5917</v>
      </c>
      <c r="BI1214" t="s">
        <v>3359</v>
      </c>
      <c r="BJ1214" t="s">
        <v>2656</v>
      </c>
      <c r="BK1214" t="str">
        <f t="shared" si="18"/>
        <v>St. Mary's County, MD</v>
      </c>
    </row>
    <row r="1215" spans="60:63" x14ac:dyDescent="0.35">
      <c r="BH1215" t="s">
        <v>5918</v>
      </c>
      <c r="BI1215" t="s">
        <v>3195</v>
      </c>
      <c r="BJ1215" t="s">
        <v>2656</v>
      </c>
      <c r="BK1215" t="str">
        <f t="shared" si="18"/>
        <v>Somerset County, MD</v>
      </c>
    </row>
    <row r="1216" spans="60:63" x14ac:dyDescent="0.35">
      <c r="BH1216" t="s">
        <v>5919</v>
      </c>
      <c r="BI1216" t="s">
        <v>3413</v>
      </c>
      <c r="BJ1216" t="s">
        <v>2656</v>
      </c>
      <c r="BK1216" t="str">
        <f t="shared" si="18"/>
        <v>Talbot County, MD</v>
      </c>
    </row>
    <row r="1217" spans="60:63" x14ac:dyDescent="0.35">
      <c r="BH1217" t="s">
        <v>5920</v>
      </c>
      <c r="BI1217" t="s">
        <v>2936</v>
      </c>
      <c r="BJ1217" t="s">
        <v>2656</v>
      </c>
      <c r="BK1217" t="str">
        <f t="shared" si="18"/>
        <v>Washington County, MD</v>
      </c>
    </row>
    <row r="1218" spans="60:63" x14ac:dyDescent="0.35">
      <c r="BH1218" t="s">
        <v>5921</v>
      </c>
      <c r="BI1218" t="s">
        <v>3466</v>
      </c>
      <c r="BJ1218" t="s">
        <v>2656</v>
      </c>
      <c r="BK1218" t="str">
        <f t="shared" si="18"/>
        <v>Wicomico County, MD</v>
      </c>
    </row>
    <row r="1219" spans="60:63" x14ac:dyDescent="0.35">
      <c r="BH1219" t="s">
        <v>5922</v>
      </c>
      <c r="BI1219" t="s">
        <v>3231</v>
      </c>
      <c r="BJ1219" t="s">
        <v>2656</v>
      </c>
      <c r="BK1219" t="str">
        <f t="shared" ref="BK1219:BK1282" si="19">_xlfn.TEXTJOIN(", ", TRUE, BI1219,BJ1219)</f>
        <v>Worcester County, MD</v>
      </c>
    </row>
    <row r="1220" spans="60:63" x14ac:dyDescent="0.35">
      <c r="BH1220" t="s">
        <v>5923</v>
      </c>
      <c r="BI1220" t="s">
        <v>3518</v>
      </c>
      <c r="BJ1220" t="s">
        <v>2656</v>
      </c>
      <c r="BK1220" t="str">
        <f t="shared" si="19"/>
        <v>Baltimore city, MD</v>
      </c>
    </row>
    <row r="1221" spans="60:63" x14ac:dyDescent="0.35">
      <c r="BH1221" t="s">
        <v>5924</v>
      </c>
      <c r="BI1221" t="s">
        <v>2746</v>
      </c>
      <c r="BJ1221" t="s">
        <v>2652</v>
      </c>
      <c r="BK1221" t="str">
        <f t="shared" si="19"/>
        <v>Barnstable County, MA</v>
      </c>
    </row>
    <row r="1222" spans="60:63" x14ac:dyDescent="0.35">
      <c r="BH1222" t="s">
        <v>5925</v>
      </c>
      <c r="BI1222" t="s">
        <v>2784</v>
      </c>
      <c r="BJ1222" t="s">
        <v>2652</v>
      </c>
      <c r="BK1222" t="str">
        <f t="shared" si="19"/>
        <v>Berkshire County, MA</v>
      </c>
    </row>
    <row r="1223" spans="60:63" x14ac:dyDescent="0.35">
      <c r="BH1223" t="s">
        <v>5926</v>
      </c>
      <c r="BI1223" t="s">
        <v>2757</v>
      </c>
      <c r="BJ1223" t="s">
        <v>2652</v>
      </c>
      <c r="BK1223" t="str">
        <f t="shared" si="19"/>
        <v>Bristol County, MA</v>
      </c>
    </row>
    <row r="1224" spans="60:63" x14ac:dyDescent="0.35">
      <c r="BH1224" t="s">
        <v>5927</v>
      </c>
      <c r="BI1224" t="s">
        <v>2876</v>
      </c>
      <c r="BJ1224" t="s">
        <v>2652</v>
      </c>
      <c r="BK1224" t="str">
        <f t="shared" si="19"/>
        <v>Dukes County, MA</v>
      </c>
    </row>
    <row r="1225" spans="60:63" x14ac:dyDescent="0.35">
      <c r="BH1225" t="s">
        <v>5928</v>
      </c>
      <c r="BI1225" t="s">
        <v>2923</v>
      </c>
      <c r="BJ1225" t="s">
        <v>2652</v>
      </c>
      <c r="BK1225" t="str">
        <f t="shared" si="19"/>
        <v>Essex County, MA</v>
      </c>
    </row>
    <row r="1226" spans="60:63" x14ac:dyDescent="0.35">
      <c r="BH1226" t="s">
        <v>5929</v>
      </c>
      <c r="BI1226" t="s">
        <v>2874</v>
      </c>
      <c r="BJ1226" t="s">
        <v>2652</v>
      </c>
      <c r="BK1226" t="str">
        <f t="shared" si="19"/>
        <v>Franklin County, MA</v>
      </c>
    </row>
    <row r="1227" spans="60:63" x14ac:dyDescent="0.35">
      <c r="BH1227" t="s">
        <v>5930</v>
      </c>
      <c r="BI1227" t="s">
        <v>2996</v>
      </c>
      <c r="BJ1227" t="s">
        <v>2652</v>
      </c>
      <c r="BK1227" t="str">
        <f t="shared" si="19"/>
        <v>Hampden County, MA</v>
      </c>
    </row>
    <row r="1228" spans="60:63" x14ac:dyDescent="0.35">
      <c r="BH1228" t="s">
        <v>5931</v>
      </c>
      <c r="BI1228" t="s">
        <v>3031</v>
      </c>
      <c r="BJ1228" t="s">
        <v>2652</v>
      </c>
      <c r="BK1228" t="str">
        <f t="shared" si="19"/>
        <v>Hampshire County, MA</v>
      </c>
    </row>
    <row r="1229" spans="60:63" x14ac:dyDescent="0.35">
      <c r="BH1229" t="s">
        <v>5932</v>
      </c>
      <c r="BI1229" t="s">
        <v>3069</v>
      </c>
      <c r="BJ1229" t="s">
        <v>2652</v>
      </c>
      <c r="BK1229" t="str">
        <f t="shared" si="19"/>
        <v>Middlesex County, MA</v>
      </c>
    </row>
    <row r="1230" spans="60:63" x14ac:dyDescent="0.35">
      <c r="BH1230" t="s">
        <v>5933</v>
      </c>
      <c r="BI1230" t="s">
        <v>3103</v>
      </c>
      <c r="BJ1230" t="s">
        <v>2652</v>
      </c>
      <c r="BK1230" t="str">
        <f t="shared" si="19"/>
        <v>Nantucket County, MA</v>
      </c>
    </row>
    <row r="1231" spans="60:63" x14ac:dyDescent="0.35">
      <c r="BH1231" t="s">
        <v>5934</v>
      </c>
      <c r="BI1231" t="s">
        <v>3138</v>
      </c>
      <c r="BJ1231" t="s">
        <v>2652</v>
      </c>
      <c r="BK1231" t="str">
        <f t="shared" si="19"/>
        <v>Norfolk County, MA</v>
      </c>
    </row>
    <row r="1232" spans="60:63" x14ac:dyDescent="0.35">
      <c r="BH1232" t="s">
        <v>5935</v>
      </c>
      <c r="BI1232" t="s">
        <v>3169</v>
      </c>
      <c r="BJ1232" t="s">
        <v>2652</v>
      </c>
      <c r="BK1232" t="str">
        <f t="shared" si="19"/>
        <v>Plymouth County, MA</v>
      </c>
    </row>
    <row r="1233" spans="60:63" x14ac:dyDescent="0.35">
      <c r="BH1233" t="s">
        <v>5936</v>
      </c>
      <c r="BI1233" t="s">
        <v>3197</v>
      </c>
      <c r="BJ1233" t="s">
        <v>2652</v>
      </c>
      <c r="BK1233" t="str">
        <f t="shared" si="19"/>
        <v>Suffolk County, MA</v>
      </c>
    </row>
    <row r="1234" spans="60:63" x14ac:dyDescent="0.35">
      <c r="BH1234" t="s">
        <v>5937</v>
      </c>
      <c r="BI1234" t="s">
        <v>3231</v>
      </c>
      <c r="BJ1234" t="s">
        <v>2652</v>
      </c>
      <c r="BK1234" t="str">
        <f t="shared" si="19"/>
        <v>Worcester County, MA</v>
      </c>
    </row>
    <row r="1235" spans="60:63" x14ac:dyDescent="0.35">
      <c r="BH1235" t="s">
        <v>5938</v>
      </c>
      <c r="BI1235" t="s">
        <v>2747</v>
      </c>
      <c r="BJ1235" t="s">
        <v>2661</v>
      </c>
      <c r="BK1235" t="str">
        <f t="shared" si="19"/>
        <v>Alcona County, MI</v>
      </c>
    </row>
    <row r="1236" spans="60:63" x14ac:dyDescent="0.35">
      <c r="BH1236" t="s">
        <v>5939</v>
      </c>
      <c r="BI1236" t="s">
        <v>2785</v>
      </c>
      <c r="BJ1236" t="s">
        <v>2661</v>
      </c>
      <c r="BK1236" t="str">
        <f t="shared" si="19"/>
        <v>Alger County, MI</v>
      </c>
    </row>
    <row r="1237" spans="60:63" x14ac:dyDescent="0.35">
      <c r="BH1237" t="s">
        <v>5940</v>
      </c>
      <c r="BI1237" t="s">
        <v>2832</v>
      </c>
      <c r="BJ1237" t="s">
        <v>2661</v>
      </c>
      <c r="BK1237" t="str">
        <f t="shared" si="19"/>
        <v>Allegan County, MI</v>
      </c>
    </row>
    <row r="1238" spans="60:63" x14ac:dyDescent="0.35">
      <c r="BH1238" t="s">
        <v>5941</v>
      </c>
      <c r="BI1238" t="s">
        <v>2877</v>
      </c>
      <c r="BJ1238" t="s">
        <v>2661</v>
      </c>
      <c r="BK1238" t="str">
        <f t="shared" si="19"/>
        <v>Alpena County, MI</v>
      </c>
    </row>
    <row r="1239" spans="60:63" x14ac:dyDescent="0.35">
      <c r="BH1239" t="s">
        <v>5942</v>
      </c>
      <c r="BI1239" t="s">
        <v>2924</v>
      </c>
      <c r="BJ1239" t="s">
        <v>2661</v>
      </c>
      <c r="BK1239" t="str">
        <f t="shared" si="19"/>
        <v>Antrim County, MI</v>
      </c>
    </row>
    <row r="1240" spans="60:63" x14ac:dyDescent="0.35">
      <c r="BH1240" t="s">
        <v>5943</v>
      </c>
      <c r="BI1240" t="s">
        <v>2963</v>
      </c>
      <c r="BJ1240" t="s">
        <v>2661</v>
      </c>
      <c r="BK1240" t="str">
        <f t="shared" si="19"/>
        <v>Arenac County, MI</v>
      </c>
    </row>
    <row r="1241" spans="60:63" x14ac:dyDescent="0.35">
      <c r="BH1241" t="s">
        <v>5944</v>
      </c>
      <c r="BI1241" t="s">
        <v>2997</v>
      </c>
      <c r="BJ1241" t="s">
        <v>2661</v>
      </c>
      <c r="BK1241" t="str">
        <f t="shared" si="19"/>
        <v>Baraga County, MI</v>
      </c>
    </row>
    <row r="1242" spans="60:63" x14ac:dyDescent="0.35">
      <c r="BH1242" t="s">
        <v>5945</v>
      </c>
      <c r="BI1242" t="s">
        <v>2925</v>
      </c>
      <c r="BJ1242" t="s">
        <v>2661</v>
      </c>
      <c r="BK1242" t="str">
        <f t="shared" si="19"/>
        <v>Barry County, MI</v>
      </c>
    </row>
    <row r="1243" spans="60:63" x14ac:dyDescent="0.35">
      <c r="BH1243" t="s">
        <v>5946</v>
      </c>
      <c r="BI1243" t="s">
        <v>2821</v>
      </c>
      <c r="BJ1243" t="s">
        <v>2661</v>
      </c>
      <c r="BK1243" t="str">
        <f t="shared" si="19"/>
        <v>Bay County, MI</v>
      </c>
    </row>
    <row r="1244" spans="60:63" x14ac:dyDescent="0.35">
      <c r="BH1244" t="s">
        <v>5947</v>
      </c>
      <c r="BI1244" t="s">
        <v>3104</v>
      </c>
      <c r="BJ1244" t="s">
        <v>2661</v>
      </c>
      <c r="BK1244" t="str">
        <f t="shared" si="19"/>
        <v>Benzie County, MI</v>
      </c>
    </row>
    <row r="1245" spans="60:63" x14ac:dyDescent="0.35">
      <c r="BH1245" t="s">
        <v>5948</v>
      </c>
      <c r="BI1245" t="s">
        <v>3096</v>
      </c>
      <c r="BJ1245" t="s">
        <v>2661</v>
      </c>
      <c r="BK1245" t="str">
        <f t="shared" si="19"/>
        <v>Berrien County, MI</v>
      </c>
    </row>
    <row r="1246" spans="60:63" x14ac:dyDescent="0.35">
      <c r="BH1246" t="s">
        <v>5949</v>
      </c>
      <c r="BI1246" t="s">
        <v>3170</v>
      </c>
      <c r="BJ1246" t="s">
        <v>2661</v>
      </c>
      <c r="BK1246" t="str">
        <f t="shared" si="19"/>
        <v>Branch County, MI</v>
      </c>
    </row>
    <row r="1247" spans="60:63" x14ac:dyDescent="0.35">
      <c r="BH1247" t="s">
        <v>5950</v>
      </c>
      <c r="BI1247" t="s">
        <v>2986</v>
      </c>
      <c r="BJ1247" t="s">
        <v>2661</v>
      </c>
      <c r="BK1247" t="str">
        <f t="shared" si="19"/>
        <v>Calhoun County, MI</v>
      </c>
    </row>
    <row r="1248" spans="60:63" x14ac:dyDescent="0.35">
      <c r="BH1248" t="s">
        <v>5951</v>
      </c>
      <c r="BI1248" t="s">
        <v>3063</v>
      </c>
      <c r="BJ1248" t="s">
        <v>2661</v>
      </c>
      <c r="BK1248" t="str">
        <f t="shared" si="19"/>
        <v>Cass County, MI</v>
      </c>
    </row>
    <row r="1249" spans="60:63" x14ac:dyDescent="0.35">
      <c r="BH1249" t="s">
        <v>5952</v>
      </c>
      <c r="BI1249" t="s">
        <v>3264</v>
      </c>
      <c r="BJ1249" t="s">
        <v>2661</v>
      </c>
      <c r="BK1249" t="str">
        <f t="shared" si="19"/>
        <v>Charlevoix County, MI</v>
      </c>
    </row>
    <row r="1250" spans="60:63" x14ac:dyDescent="0.35">
      <c r="BH1250" t="s">
        <v>5953</v>
      </c>
      <c r="BI1250" t="s">
        <v>3301</v>
      </c>
      <c r="BJ1250" t="s">
        <v>2661</v>
      </c>
      <c r="BK1250" t="str">
        <f t="shared" si="19"/>
        <v>Cheboygan County, MI</v>
      </c>
    </row>
    <row r="1251" spans="60:63" x14ac:dyDescent="0.35">
      <c r="BH1251" t="s">
        <v>5954</v>
      </c>
      <c r="BI1251" t="s">
        <v>3086</v>
      </c>
      <c r="BJ1251" t="s">
        <v>2661</v>
      </c>
      <c r="BK1251" t="str">
        <f t="shared" si="19"/>
        <v>Chippewa County, MI</v>
      </c>
    </row>
    <row r="1252" spans="60:63" x14ac:dyDescent="0.35">
      <c r="BH1252" t="s">
        <v>5955</v>
      </c>
      <c r="BI1252" t="s">
        <v>3360</v>
      </c>
      <c r="BJ1252" t="s">
        <v>2661</v>
      </c>
      <c r="BK1252" t="str">
        <f t="shared" si="19"/>
        <v>Clare County, MI</v>
      </c>
    </row>
    <row r="1253" spans="60:63" x14ac:dyDescent="0.35">
      <c r="BH1253" t="s">
        <v>5956</v>
      </c>
      <c r="BI1253" t="s">
        <v>3112</v>
      </c>
      <c r="BJ1253" t="s">
        <v>2661</v>
      </c>
      <c r="BK1253" t="str">
        <f t="shared" si="19"/>
        <v>Clinton County, MI</v>
      </c>
    </row>
    <row r="1254" spans="60:63" x14ac:dyDescent="0.35">
      <c r="BH1254" t="s">
        <v>5957</v>
      </c>
      <c r="BI1254" t="s">
        <v>3182</v>
      </c>
      <c r="BJ1254" t="s">
        <v>2661</v>
      </c>
      <c r="BK1254" t="str">
        <f t="shared" si="19"/>
        <v>Crawford County, MI</v>
      </c>
    </row>
    <row r="1255" spans="60:63" x14ac:dyDescent="0.35">
      <c r="BH1255" t="s">
        <v>5958</v>
      </c>
      <c r="BI1255" t="s">
        <v>3290</v>
      </c>
      <c r="BJ1255" t="s">
        <v>2661</v>
      </c>
      <c r="BK1255" t="str">
        <f t="shared" si="19"/>
        <v>Delta County, MI</v>
      </c>
    </row>
    <row r="1256" spans="60:63" x14ac:dyDescent="0.35">
      <c r="BH1256" t="s">
        <v>5959</v>
      </c>
      <c r="BI1256" t="s">
        <v>3439</v>
      </c>
      <c r="BJ1256" t="s">
        <v>2661</v>
      </c>
      <c r="BK1256" t="str">
        <f t="shared" si="19"/>
        <v>Dickinson County, MI</v>
      </c>
    </row>
    <row r="1257" spans="60:63" x14ac:dyDescent="0.35">
      <c r="BH1257" t="s">
        <v>5960</v>
      </c>
      <c r="BI1257" t="s">
        <v>3492</v>
      </c>
      <c r="BJ1257" t="s">
        <v>2661</v>
      </c>
      <c r="BK1257" t="str">
        <f t="shared" si="19"/>
        <v>Eaton County, MI</v>
      </c>
    </row>
    <row r="1258" spans="60:63" x14ac:dyDescent="0.35">
      <c r="BH1258" t="s">
        <v>5961</v>
      </c>
      <c r="BI1258" t="s">
        <v>3519</v>
      </c>
      <c r="BJ1258" t="s">
        <v>2661</v>
      </c>
      <c r="BK1258" t="str">
        <f t="shared" si="19"/>
        <v>Emmet County, MI</v>
      </c>
    </row>
    <row r="1259" spans="60:63" x14ac:dyDescent="0.35">
      <c r="BH1259" t="s">
        <v>5962</v>
      </c>
      <c r="BI1259" t="s">
        <v>3388</v>
      </c>
      <c r="BJ1259" t="s">
        <v>2661</v>
      </c>
      <c r="BK1259" t="str">
        <f t="shared" si="19"/>
        <v>Genesee County, MI</v>
      </c>
    </row>
    <row r="1260" spans="60:63" x14ac:dyDescent="0.35">
      <c r="BH1260" t="s">
        <v>5963</v>
      </c>
      <c r="BI1260" t="s">
        <v>3562</v>
      </c>
      <c r="BJ1260" t="s">
        <v>2661</v>
      </c>
      <c r="BK1260" t="str">
        <f t="shared" si="19"/>
        <v>Gladwin County, MI</v>
      </c>
    </row>
    <row r="1261" spans="60:63" x14ac:dyDescent="0.35">
      <c r="BH1261" t="s">
        <v>5964</v>
      </c>
      <c r="BI1261" t="s">
        <v>3590</v>
      </c>
      <c r="BJ1261" t="s">
        <v>2661</v>
      </c>
      <c r="BK1261" t="str">
        <f t="shared" si="19"/>
        <v>Gogebic County, MI</v>
      </c>
    </row>
    <row r="1262" spans="60:63" x14ac:dyDescent="0.35">
      <c r="BH1262" t="s">
        <v>5965</v>
      </c>
      <c r="BI1262" t="s">
        <v>3614</v>
      </c>
      <c r="BJ1262" t="s">
        <v>2661</v>
      </c>
      <c r="BK1262" t="str">
        <f t="shared" si="19"/>
        <v>Grand Traverse County, MI</v>
      </c>
    </row>
    <row r="1263" spans="60:63" x14ac:dyDescent="0.35">
      <c r="BH1263" t="s">
        <v>5966</v>
      </c>
      <c r="BI1263" t="s">
        <v>3638</v>
      </c>
      <c r="BJ1263" t="s">
        <v>2661</v>
      </c>
      <c r="BK1263" t="str">
        <f t="shared" si="19"/>
        <v>Gratiot County, MI</v>
      </c>
    </row>
    <row r="1264" spans="60:63" x14ac:dyDescent="0.35">
      <c r="BH1264" t="s">
        <v>5967</v>
      </c>
      <c r="BI1264" t="s">
        <v>3660</v>
      </c>
      <c r="BJ1264" t="s">
        <v>2661</v>
      </c>
      <c r="BK1264" t="str">
        <f t="shared" si="19"/>
        <v>Hillsdale County, MI</v>
      </c>
    </row>
    <row r="1265" spans="60:63" x14ac:dyDescent="0.35">
      <c r="BH1265" t="s">
        <v>5968</v>
      </c>
      <c r="BI1265" t="s">
        <v>3685</v>
      </c>
      <c r="BJ1265" t="s">
        <v>2661</v>
      </c>
      <c r="BK1265" t="str">
        <f t="shared" si="19"/>
        <v>Houghton County, MI</v>
      </c>
    </row>
    <row r="1266" spans="60:63" x14ac:dyDescent="0.35">
      <c r="BH1266" t="s">
        <v>5969</v>
      </c>
      <c r="BI1266" t="s">
        <v>3708</v>
      </c>
      <c r="BJ1266" t="s">
        <v>2661</v>
      </c>
      <c r="BK1266" t="str">
        <f t="shared" si="19"/>
        <v>Huron County, MI</v>
      </c>
    </row>
    <row r="1267" spans="60:63" x14ac:dyDescent="0.35">
      <c r="BH1267" t="s">
        <v>5970</v>
      </c>
      <c r="BI1267" t="s">
        <v>3734</v>
      </c>
      <c r="BJ1267" t="s">
        <v>2661</v>
      </c>
      <c r="BK1267" t="str">
        <f t="shared" si="19"/>
        <v>Ingham County, MI</v>
      </c>
    </row>
    <row r="1268" spans="60:63" x14ac:dyDescent="0.35">
      <c r="BH1268" t="s">
        <v>5971</v>
      </c>
      <c r="BI1268" t="s">
        <v>3755</v>
      </c>
      <c r="BJ1268" t="s">
        <v>2661</v>
      </c>
      <c r="BK1268" t="str">
        <f t="shared" si="19"/>
        <v>Ionia County, MI</v>
      </c>
    </row>
    <row r="1269" spans="60:63" x14ac:dyDescent="0.35">
      <c r="BH1269" t="s">
        <v>5972</v>
      </c>
      <c r="BI1269" t="s">
        <v>3777</v>
      </c>
      <c r="BJ1269" t="s">
        <v>2661</v>
      </c>
      <c r="BK1269" t="str">
        <f t="shared" si="19"/>
        <v>Iosco County, MI</v>
      </c>
    </row>
    <row r="1270" spans="60:63" x14ac:dyDescent="0.35">
      <c r="BH1270" t="s">
        <v>5973</v>
      </c>
      <c r="BI1270" t="s">
        <v>3152</v>
      </c>
      <c r="BJ1270" t="s">
        <v>2661</v>
      </c>
      <c r="BK1270" t="str">
        <f t="shared" si="19"/>
        <v>Iron County, MI</v>
      </c>
    </row>
    <row r="1271" spans="60:63" x14ac:dyDescent="0.35">
      <c r="BH1271" t="s">
        <v>5974</v>
      </c>
      <c r="BI1271" t="s">
        <v>3819</v>
      </c>
      <c r="BJ1271" t="s">
        <v>2661</v>
      </c>
      <c r="BK1271" t="str">
        <f t="shared" si="19"/>
        <v>Isabella County, MI</v>
      </c>
    </row>
    <row r="1272" spans="60:63" x14ac:dyDescent="0.35">
      <c r="BH1272" t="s">
        <v>5975</v>
      </c>
      <c r="BI1272" t="s">
        <v>3274</v>
      </c>
      <c r="BJ1272" t="s">
        <v>2661</v>
      </c>
      <c r="BK1272" t="str">
        <f t="shared" si="19"/>
        <v>Jackson County, MI</v>
      </c>
    </row>
    <row r="1273" spans="60:63" x14ac:dyDescent="0.35">
      <c r="BH1273" t="s">
        <v>5976</v>
      </c>
      <c r="BI1273" t="s">
        <v>3864</v>
      </c>
      <c r="BJ1273" t="s">
        <v>2661</v>
      </c>
      <c r="BK1273" t="str">
        <f t="shared" si="19"/>
        <v>Kalamazoo County, MI</v>
      </c>
    </row>
    <row r="1274" spans="60:63" x14ac:dyDescent="0.35">
      <c r="BH1274" t="s">
        <v>5977</v>
      </c>
      <c r="BI1274" t="s">
        <v>3887</v>
      </c>
      <c r="BJ1274" t="s">
        <v>2661</v>
      </c>
      <c r="BK1274" t="str">
        <f t="shared" si="19"/>
        <v>Kalkaska County, MI</v>
      </c>
    </row>
    <row r="1275" spans="60:63" x14ac:dyDescent="0.35">
      <c r="BH1275" t="s">
        <v>5978</v>
      </c>
      <c r="BI1275" t="s">
        <v>2736</v>
      </c>
      <c r="BJ1275" t="s">
        <v>2661</v>
      </c>
      <c r="BK1275" t="str">
        <f t="shared" si="19"/>
        <v>Kent County, MI</v>
      </c>
    </row>
    <row r="1276" spans="60:63" x14ac:dyDescent="0.35">
      <c r="BH1276" t="s">
        <v>5979</v>
      </c>
      <c r="BI1276" t="s">
        <v>3926</v>
      </c>
      <c r="BJ1276" t="s">
        <v>2661</v>
      </c>
      <c r="BK1276" t="str">
        <f t="shared" si="19"/>
        <v>Keweenaw County, MI</v>
      </c>
    </row>
    <row r="1277" spans="60:63" x14ac:dyDescent="0.35">
      <c r="BH1277" t="s">
        <v>5980</v>
      </c>
      <c r="BI1277" t="s">
        <v>3324</v>
      </c>
      <c r="BJ1277" t="s">
        <v>2661</v>
      </c>
      <c r="BK1277" t="str">
        <f t="shared" si="19"/>
        <v>Lake County, MI</v>
      </c>
    </row>
    <row r="1278" spans="60:63" x14ac:dyDescent="0.35">
      <c r="BH1278" t="s">
        <v>5981</v>
      </c>
      <c r="BI1278" t="s">
        <v>3966</v>
      </c>
      <c r="BJ1278" t="s">
        <v>2661</v>
      </c>
      <c r="BK1278" t="str">
        <f t="shared" si="19"/>
        <v>Lapeer County, MI</v>
      </c>
    </row>
    <row r="1279" spans="60:63" x14ac:dyDescent="0.35">
      <c r="BH1279" t="s">
        <v>5982</v>
      </c>
      <c r="BI1279" t="s">
        <v>3984</v>
      </c>
      <c r="BJ1279" t="s">
        <v>2661</v>
      </c>
      <c r="BK1279" t="str">
        <f t="shared" si="19"/>
        <v>Leelanau County, MI</v>
      </c>
    </row>
    <row r="1280" spans="60:63" x14ac:dyDescent="0.35">
      <c r="BH1280" t="s">
        <v>5983</v>
      </c>
      <c r="BI1280" t="s">
        <v>4003</v>
      </c>
      <c r="BJ1280" t="s">
        <v>2661</v>
      </c>
      <c r="BK1280" t="str">
        <f t="shared" si="19"/>
        <v>Lenawee County, MI</v>
      </c>
    </row>
    <row r="1281" spans="60:63" x14ac:dyDescent="0.35">
      <c r="BH1281" t="s">
        <v>5984</v>
      </c>
      <c r="BI1281" t="s">
        <v>3568</v>
      </c>
      <c r="BJ1281" t="s">
        <v>2661</v>
      </c>
      <c r="BK1281" t="str">
        <f t="shared" si="19"/>
        <v>Livingston County, MI</v>
      </c>
    </row>
    <row r="1282" spans="60:63" x14ac:dyDescent="0.35">
      <c r="BH1282" t="s">
        <v>5985</v>
      </c>
      <c r="BI1282" t="s">
        <v>4042</v>
      </c>
      <c r="BJ1282" t="s">
        <v>2661</v>
      </c>
      <c r="BK1282" t="str">
        <f t="shared" si="19"/>
        <v>Luce County, MI</v>
      </c>
    </row>
    <row r="1283" spans="60:63" x14ac:dyDescent="0.35">
      <c r="BH1283" t="s">
        <v>5986</v>
      </c>
      <c r="BI1283" t="s">
        <v>4060</v>
      </c>
      <c r="BJ1283" t="s">
        <v>2661</v>
      </c>
      <c r="BK1283" t="str">
        <f t="shared" ref="BK1283:BK1346" si="20">_xlfn.TEXTJOIN(", ", TRUE, BI1283,BJ1283)</f>
        <v>Mackinac County, MI</v>
      </c>
    </row>
    <row r="1284" spans="60:63" x14ac:dyDescent="0.35">
      <c r="BH1284" t="s">
        <v>5987</v>
      </c>
      <c r="BI1284" t="s">
        <v>4082</v>
      </c>
      <c r="BJ1284" t="s">
        <v>2661</v>
      </c>
      <c r="BK1284" t="str">
        <f t="shared" si="20"/>
        <v>Macomb County, MI</v>
      </c>
    </row>
    <row r="1285" spans="60:63" x14ac:dyDescent="0.35">
      <c r="BH1285" t="s">
        <v>5988</v>
      </c>
      <c r="BI1285" t="s">
        <v>4102</v>
      </c>
      <c r="BJ1285" t="s">
        <v>2661</v>
      </c>
      <c r="BK1285" t="str">
        <f t="shared" si="20"/>
        <v>Manistee County, MI</v>
      </c>
    </row>
    <row r="1286" spans="60:63" x14ac:dyDescent="0.35">
      <c r="BH1286" t="s">
        <v>5989</v>
      </c>
      <c r="BI1286" t="s">
        <v>3875</v>
      </c>
      <c r="BJ1286" t="s">
        <v>2661</v>
      </c>
      <c r="BK1286" t="str">
        <f t="shared" si="20"/>
        <v>Marquette County, MI</v>
      </c>
    </row>
    <row r="1287" spans="60:63" x14ac:dyDescent="0.35">
      <c r="BH1287" t="s">
        <v>5990</v>
      </c>
      <c r="BI1287" t="s">
        <v>3505</v>
      </c>
      <c r="BJ1287" t="s">
        <v>2661</v>
      </c>
      <c r="BK1287" t="str">
        <f t="shared" si="20"/>
        <v>Mason County, MI</v>
      </c>
    </row>
    <row r="1288" spans="60:63" x14ac:dyDescent="0.35">
      <c r="BH1288" t="s">
        <v>5991</v>
      </c>
      <c r="BI1288" t="s">
        <v>4160</v>
      </c>
      <c r="BJ1288" t="s">
        <v>2661</v>
      </c>
      <c r="BK1288" t="str">
        <f t="shared" si="20"/>
        <v>Mecosta County, MI</v>
      </c>
    </row>
    <row r="1289" spans="60:63" x14ac:dyDescent="0.35">
      <c r="BH1289" t="s">
        <v>5992</v>
      </c>
      <c r="BI1289" t="s">
        <v>3898</v>
      </c>
      <c r="BJ1289" t="s">
        <v>2661</v>
      </c>
      <c r="BK1289" t="str">
        <f t="shared" si="20"/>
        <v>Menominee County, MI</v>
      </c>
    </row>
    <row r="1290" spans="60:63" x14ac:dyDescent="0.35">
      <c r="BH1290" t="s">
        <v>5993</v>
      </c>
      <c r="BI1290" t="s">
        <v>4201</v>
      </c>
      <c r="BJ1290" t="s">
        <v>2661</v>
      </c>
      <c r="BK1290" t="str">
        <f t="shared" si="20"/>
        <v>Midland County, MI</v>
      </c>
    </row>
    <row r="1291" spans="60:63" x14ac:dyDescent="0.35">
      <c r="BH1291" t="s">
        <v>5994</v>
      </c>
      <c r="BI1291" t="s">
        <v>4216</v>
      </c>
      <c r="BJ1291" t="s">
        <v>2661</v>
      </c>
      <c r="BK1291" t="str">
        <f t="shared" si="20"/>
        <v>Missaukee County, MI</v>
      </c>
    </row>
    <row r="1292" spans="60:63" x14ac:dyDescent="0.35">
      <c r="BH1292" t="s">
        <v>5995</v>
      </c>
      <c r="BI1292" t="s">
        <v>3619</v>
      </c>
      <c r="BJ1292" t="s">
        <v>2661</v>
      </c>
      <c r="BK1292" t="str">
        <f t="shared" si="20"/>
        <v>Monroe County, MI</v>
      </c>
    </row>
    <row r="1293" spans="60:63" x14ac:dyDescent="0.35">
      <c r="BH1293" t="s">
        <v>5996</v>
      </c>
      <c r="BI1293" t="s">
        <v>4244</v>
      </c>
      <c r="BJ1293" t="s">
        <v>2661</v>
      </c>
      <c r="BK1293" t="str">
        <f t="shared" si="20"/>
        <v>Montcalm County, MI</v>
      </c>
    </row>
    <row r="1294" spans="60:63" x14ac:dyDescent="0.35">
      <c r="BH1294" t="s">
        <v>5997</v>
      </c>
      <c r="BI1294" t="s">
        <v>4257</v>
      </c>
      <c r="BJ1294" t="s">
        <v>2661</v>
      </c>
      <c r="BK1294" t="str">
        <f t="shared" si="20"/>
        <v>Montmorency County, MI</v>
      </c>
    </row>
    <row r="1295" spans="60:63" x14ac:dyDescent="0.35">
      <c r="BH1295" t="s">
        <v>5998</v>
      </c>
      <c r="BI1295" t="s">
        <v>4273</v>
      </c>
      <c r="BJ1295" t="s">
        <v>2661</v>
      </c>
      <c r="BK1295" t="str">
        <f t="shared" si="20"/>
        <v>Muskegon County, MI</v>
      </c>
    </row>
    <row r="1296" spans="60:63" x14ac:dyDescent="0.35">
      <c r="BH1296" t="s">
        <v>5999</v>
      </c>
      <c r="BI1296" t="s">
        <v>4289</v>
      </c>
      <c r="BJ1296" t="s">
        <v>2661</v>
      </c>
      <c r="BK1296" t="str">
        <f t="shared" si="20"/>
        <v>Newaygo County, MI</v>
      </c>
    </row>
    <row r="1297" spans="60:63" x14ac:dyDescent="0.35">
      <c r="BH1297" t="s">
        <v>6000</v>
      </c>
      <c r="BI1297" t="s">
        <v>4305</v>
      </c>
      <c r="BJ1297" t="s">
        <v>2661</v>
      </c>
      <c r="BK1297" t="str">
        <f t="shared" si="20"/>
        <v>Oakland County, MI</v>
      </c>
    </row>
    <row r="1298" spans="60:63" x14ac:dyDescent="0.35">
      <c r="BH1298" t="s">
        <v>6001</v>
      </c>
      <c r="BI1298" t="s">
        <v>4323</v>
      </c>
      <c r="BJ1298" t="s">
        <v>2661</v>
      </c>
      <c r="BK1298" t="str">
        <f t="shared" si="20"/>
        <v>Oceana County, MI</v>
      </c>
    </row>
    <row r="1299" spans="60:63" x14ac:dyDescent="0.35">
      <c r="BH1299" t="s">
        <v>6002</v>
      </c>
      <c r="BI1299" t="s">
        <v>4339</v>
      </c>
      <c r="BJ1299" t="s">
        <v>2661</v>
      </c>
      <c r="BK1299" t="str">
        <f t="shared" si="20"/>
        <v>Ogemaw County, MI</v>
      </c>
    </row>
    <row r="1300" spans="60:63" x14ac:dyDescent="0.35">
      <c r="BH1300" t="s">
        <v>6003</v>
      </c>
      <c r="BI1300" t="s">
        <v>4355</v>
      </c>
      <c r="BJ1300" t="s">
        <v>2661</v>
      </c>
      <c r="BK1300" t="str">
        <f t="shared" si="20"/>
        <v>Ontonagon County, MI</v>
      </c>
    </row>
    <row r="1301" spans="60:63" x14ac:dyDescent="0.35">
      <c r="BH1301" t="s">
        <v>6004</v>
      </c>
      <c r="BI1301" t="s">
        <v>4057</v>
      </c>
      <c r="BJ1301" t="s">
        <v>2661</v>
      </c>
      <c r="BK1301" t="str">
        <f t="shared" si="20"/>
        <v>Osceola County, MI</v>
      </c>
    </row>
    <row r="1302" spans="60:63" x14ac:dyDescent="0.35">
      <c r="BH1302" t="s">
        <v>6005</v>
      </c>
      <c r="BI1302" t="s">
        <v>4380</v>
      </c>
      <c r="BJ1302" t="s">
        <v>2661</v>
      </c>
      <c r="BK1302" t="str">
        <f t="shared" si="20"/>
        <v>Oscoda County, MI</v>
      </c>
    </row>
    <row r="1303" spans="60:63" x14ac:dyDescent="0.35">
      <c r="BH1303" t="s">
        <v>6006</v>
      </c>
      <c r="BI1303" t="s">
        <v>3867</v>
      </c>
      <c r="BJ1303" t="s">
        <v>2661</v>
      </c>
      <c r="BK1303" t="str">
        <f t="shared" si="20"/>
        <v>Otsego County, MI</v>
      </c>
    </row>
    <row r="1304" spans="60:63" x14ac:dyDescent="0.35">
      <c r="BH1304" t="s">
        <v>6007</v>
      </c>
      <c r="BI1304" t="s">
        <v>4231</v>
      </c>
      <c r="BJ1304" t="s">
        <v>2661</v>
      </c>
      <c r="BK1304" t="str">
        <f t="shared" si="20"/>
        <v>Ottawa County, MI</v>
      </c>
    </row>
    <row r="1305" spans="60:63" x14ac:dyDescent="0.35">
      <c r="BH1305" t="s">
        <v>6008</v>
      </c>
      <c r="BI1305" t="s">
        <v>4419</v>
      </c>
      <c r="BJ1305" t="s">
        <v>2661</v>
      </c>
      <c r="BK1305" t="str">
        <f t="shared" si="20"/>
        <v>Presque Isle County, MI</v>
      </c>
    </row>
    <row r="1306" spans="60:63" x14ac:dyDescent="0.35">
      <c r="BH1306" t="s">
        <v>6009</v>
      </c>
      <c r="BI1306" t="s">
        <v>4431</v>
      </c>
      <c r="BJ1306" t="s">
        <v>2661</v>
      </c>
      <c r="BK1306" t="str">
        <f t="shared" si="20"/>
        <v>Roscommon County, MI</v>
      </c>
    </row>
    <row r="1307" spans="60:63" x14ac:dyDescent="0.35">
      <c r="BH1307" t="s">
        <v>6010</v>
      </c>
      <c r="BI1307" t="s">
        <v>4445</v>
      </c>
      <c r="BJ1307" t="s">
        <v>2661</v>
      </c>
      <c r="BK1307" t="str">
        <f t="shared" si="20"/>
        <v>Saginaw County, MI</v>
      </c>
    </row>
    <row r="1308" spans="60:63" x14ac:dyDescent="0.35">
      <c r="BH1308" t="s">
        <v>6011</v>
      </c>
      <c r="BI1308" t="s">
        <v>4223</v>
      </c>
      <c r="BJ1308" t="s">
        <v>2661</v>
      </c>
      <c r="BK1308" t="str">
        <f t="shared" si="20"/>
        <v>St. Clair County, MI</v>
      </c>
    </row>
    <row r="1309" spans="60:63" x14ac:dyDescent="0.35">
      <c r="BH1309" t="s">
        <v>6012</v>
      </c>
      <c r="BI1309" t="s">
        <v>4416</v>
      </c>
      <c r="BJ1309" t="s">
        <v>2661</v>
      </c>
      <c r="BK1309" t="str">
        <f t="shared" si="20"/>
        <v>St. Joseph County, MI</v>
      </c>
    </row>
    <row r="1310" spans="60:63" x14ac:dyDescent="0.35">
      <c r="BH1310" t="s">
        <v>6013</v>
      </c>
      <c r="BI1310" t="s">
        <v>4477</v>
      </c>
      <c r="BJ1310" t="s">
        <v>2661</v>
      </c>
      <c r="BK1310" t="str">
        <f t="shared" si="20"/>
        <v>Sanilac County, MI</v>
      </c>
    </row>
    <row r="1311" spans="60:63" x14ac:dyDescent="0.35">
      <c r="BH1311" t="s">
        <v>6014</v>
      </c>
      <c r="BI1311" t="s">
        <v>4486</v>
      </c>
      <c r="BJ1311" t="s">
        <v>2661</v>
      </c>
      <c r="BK1311" t="str">
        <f t="shared" si="20"/>
        <v>Schoolcraft County, MI</v>
      </c>
    </row>
    <row r="1312" spans="60:63" x14ac:dyDescent="0.35">
      <c r="BH1312" t="s">
        <v>6015</v>
      </c>
      <c r="BI1312" t="s">
        <v>4497</v>
      </c>
      <c r="BJ1312" t="s">
        <v>2661</v>
      </c>
      <c r="BK1312" t="str">
        <f t="shared" si="20"/>
        <v>Shiawassee County, MI</v>
      </c>
    </row>
    <row r="1313" spans="60:63" x14ac:dyDescent="0.35">
      <c r="BH1313" t="s">
        <v>6016</v>
      </c>
      <c r="BI1313" t="s">
        <v>4510</v>
      </c>
      <c r="BJ1313" t="s">
        <v>2661</v>
      </c>
      <c r="BK1313" t="str">
        <f t="shared" si="20"/>
        <v>Tuscola County, MI</v>
      </c>
    </row>
    <row r="1314" spans="60:63" x14ac:dyDescent="0.35">
      <c r="BH1314" t="s">
        <v>6017</v>
      </c>
      <c r="BI1314" t="s">
        <v>4413</v>
      </c>
      <c r="BJ1314" t="s">
        <v>2661</v>
      </c>
      <c r="BK1314" t="str">
        <f t="shared" si="20"/>
        <v>Van Buren County, MI</v>
      </c>
    </row>
    <row r="1315" spans="60:63" x14ac:dyDescent="0.35">
      <c r="BH1315" t="s">
        <v>6018</v>
      </c>
      <c r="BI1315" t="s">
        <v>4528</v>
      </c>
      <c r="BJ1315" t="s">
        <v>2661</v>
      </c>
      <c r="BK1315" t="str">
        <f t="shared" si="20"/>
        <v>Washtenaw County, MI</v>
      </c>
    </row>
    <row r="1316" spans="60:63" x14ac:dyDescent="0.35">
      <c r="BH1316" t="s">
        <v>6019</v>
      </c>
      <c r="BI1316" t="s">
        <v>3628</v>
      </c>
      <c r="BJ1316" t="s">
        <v>2661</v>
      </c>
      <c r="BK1316" t="str">
        <f t="shared" si="20"/>
        <v>Wayne County, MI</v>
      </c>
    </row>
    <row r="1317" spans="60:63" x14ac:dyDescent="0.35">
      <c r="BH1317" t="s">
        <v>6020</v>
      </c>
      <c r="BI1317" t="s">
        <v>4546</v>
      </c>
      <c r="BJ1317" t="s">
        <v>2661</v>
      </c>
      <c r="BK1317" t="str">
        <f t="shared" si="20"/>
        <v>Wexford County, MI</v>
      </c>
    </row>
    <row r="1318" spans="60:63" x14ac:dyDescent="0.35">
      <c r="BH1318" t="s">
        <v>6021</v>
      </c>
      <c r="BI1318" t="s">
        <v>2748</v>
      </c>
      <c r="BJ1318" t="s">
        <v>2663</v>
      </c>
      <c r="BK1318" t="str">
        <f t="shared" si="20"/>
        <v>Aitkin County, MN</v>
      </c>
    </row>
    <row r="1319" spans="60:63" x14ac:dyDescent="0.35">
      <c r="BH1319" t="s">
        <v>6022</v>
      </c>
      <c r="BI1319" t="s">
        <v>2786</v>
      </c>
      <c r="BJ1319" t="s">
        <v>2663</v>
      </c>
      <c r="BK1319" t="str">
        <f t="shared" si="20"/>
        <v>Anoka County, MN</v>
      </c>
    </row>
    <row r="1320" spans="60:63" x14ac:dyDescent="0.35">
      <c r="BH1320" t="s">
        <v>6023</v>
      </c>
      <c r="BI1320" t="s">
        <v>2833</v>
      </c>
      <c r="BJ1320" t="s">
        <v>2663</v>
      </c>
      <c r="BK1320" t="str">
        <f t="shared" si="20"/>
        <v>Becker County, MN</v>
      </c>
    </row>
    <row r="1321" spans="60:63" x14ac:dyDescent="0.35">
      <c r="BH1321" t="s">
        <v>6024</v>
      </c>
      <c r="BI1321" t="s">
        <v>2878</v>
      </c>
      <c r="BJ1321" t="s">
        <v>2663</v>
      </c>
      <c r="BK1321" t="str">
        <f t="shared" si="20"/>
        <v>Beltrami County, MN</v>
      </c>
    </row>
    <row r="1322" spans="60:63" x14ac:dyDescent="0.35">
      <c r="BH1322" t="s">
        <v>6025</v>
      </c>
      <c r="BI1322" t="s">
        <v>2797</v>
      </c>
      <c r="BJ1322" t="s">
        <v>2663</v>
      </c>
      <c r="BK1322" t="str">
        <f t="shared" si="20"/>
        <v>Benton County, MN</v>
      </c>
    </row>
    <row r="1323" spans="60:63" x14ac:dyDescent="0.35">
      <c r="BH1323" t="s">
        <v>6026</v>
      </c>
      <c r="BI1323" t="s">
        <v>2964</v>
      </c>
      <c r="BJ1323" t="s">
        <v>2663</v>
      </c>
      <c r="BK1323" t="str">
        <f t="shared" si="20"/>
        <v>Big Stone County, MN</v>
      </c>
    </row>
    <row r="1324" spans="60:63" x14ac:dyDescent="0.35">
      <c r="BH1324" t="s">
        <v>6027</v>
      </c>
      <c r="BI1324" t="s">
        <v>2998</v>
      </c>
      <c r="BJ1324" t="s">
        <v>2663</v>
      </c>
      <c r="BK1324" t="str">
        <f t="shared" si="20"/>
        <v>Blue Earth County, MN</v>
      </c>
    </row>
    <row r="1325" spans="60:63" x14ac:dyDescent="0.35">
      <c r="BH1325" t="s">
        <v>6028</v>
      </c>
      <c r="BI1325" t="s">
        <v>2915</v>
      </c>
      <c r="BJ1325" t="s">
        <v>2663</v>
      </c>
      <c r="BK1325" t="str">
        <f t="shared" si="20"/>
        <v>Brown County, MN</v>
      </c>
    </row>
    <row r="1326" spans="60:63" x14ac:dyDescent="0.35">
      <c r="BH1326" t="s">
        <v>6029</v>
      </c>
      <c r="BI1326" t="s">
        <v>3070</v>
      </c>
      <c r="BJ1326" t="s">
        <v>2663</v>
      </c>
      <c r="BK1326" t="str">
        <f t="shared" si="20"/>
        <v>Carlton County, MN</v>
      </c>
    </row>
    <row r="1327" spans="60:63" x14ac:dyDescent="0.35">
      <c r="BH1327" t="s">
        <v>6030</v>
      </c>
      <c r="BI1327" t="s">
        <v>3105</v>
      </c>
      <c r="BJ1327" t="s">
        <v>2663</v>
      </c>
      <c r="BK1327" t="str">
        <f t="shared" si="20"/>
        <v>Carver County, MN</v>
      </c>
    </row>
    <row r="1328" spans="60:63" x14ac:dyDescent="0.35">
      <c r="BH1328" t="s">
        <v>6031</v>
      </c>
      <c r="BI1328" t="s">
        <v>3063</v>
      </c>
      <c r="BJ1328" t="s">
        <v>2663</v>
      </c>
      <c r="BK1328" t="str">
        <f t="shared" si="20"/>
        <v>Cass County, MN</v>
      </c>
    </row>
    <row r="1329" spans="60:63" x14ac:dyDescent="0.35">
      <c r="BH1329" t="s">
        <v>6032</v>
      </c>
      <c r="BI1329" t="s">
        <v>3086</v>
      </c>
      <c r="BJ1329" t="s">
        <v>2663</v>
      </c>
      <c r="BK1329" t="str">
        <f t="shared" si="20"/>
        <v>Chippewa County, MN</v>
      </c>
    </row>
    <row r="1330" spans="60:63" x14ac:dyDescent="0.35">
      <c r="BH1330" t="s">
        <v>6033</v>
      </c>
      <c r="BI1330" t="s">
        <v>3198</v>
      </c>
      <c r="BJ1330" t="s">
        <v>2663</v>
      </c>
      <c r="BK1330" t="str">
        <f t="shared" si="20"/>
        <v>Chisago County, MN</v>
      </c>
    </row>
    <row r="1331" spans="60:63" x14ac:dyDescent="0.35">
      <c r="BH1331" t="s">
        <v>6034</v>
      </c>
      <c r="BI1331" t="s">
        <v>3048</v>
      </c>
      <c r="BJ1331" t="s">
        <v>2663</v>
      </c>
      <c r="BK1331" t="str">
        <f t="shared" si="20"/>
        <v>Clay County, MN</v>
      </c>
    </row>
    <row r="1332" spans="60:63" x14ac:dyDescent="0.35">
      <c r="BH1332" t="s">
        <v>6035</v>
      </c>
      <c r="BI1332" t="s">
        <v>3265</v>
      </c>
      <c r="BJ1332" t="s">
        <v>2663</v>
      </c>
      <c r="BK1332" t="str">
        <f t="shared" si="20"/>
        <v>Clearwater County, MN</v>
      </c>
    </row>
    <row r="1333" spans="60:63" x14ac:dyDescent="0.35">
      <c r="BH1333" t="s">
        <v>6036</v>
      </c>
      <c r="BI1333" t="s">
        <v>3295</v>
      </c>
      <c r="BJ1333" t="s">
        <v>2663</v>
      </c>
      <c r="BK1333" t="str">
        <f t="shared" si="20"/>
        <v>Cook County, MN</v>
      </c>
    </row>
    <row r="1334" spans="60:63" x14ac:dyDescent="0.35">
      <c r="BH1334" t="s">
        <v>6037</v>
      </c>
      <c r="BI1334" t="s">
        <v>3331</v>
      </c>
      <c r="BJ1334" t="s">
        <v>2663</v>
      </c>
      <c r="BK1334" t="str">
        <f t="shared" si="20"/>
        <v>Cottonwood County, MN</v>
      </c>
    </row>
    <row r="1335" spans="60:63" x14ac:dyDescent="0.35">
      <c r="BH1335" t="s">
        <v>6038</v>
      </c>
      <c r="BI1335" t="s">
        <v>3361</v>
      </c>
      <c r="BJ1335" t="s">
        <v>2663</v>
      </c>
      <c r="BK1335" t="str">
        <f t="shared" si="20"/>
        <v>Crow Wing County, MN</v>
      </c>
    </row>
    <row r="1336" spans="60:63" x14ac:dyDescent="0.35">
      <c r="BH1336" t="s">
        <v>6039</v>
      </c>
      <c r="BI1336" t="s">
        <v>3386</v>
      </c>
      <c r="BJ1336" t="s">
        <v>2663</v>
      </c>
      <c r="BK1336" t="str">
        <f t="shared" si="20"/>
        <v>Dakota County, MN</v>
      </c>
    </row>
    <row r="1337" spans="60:63" x14ac:dyDescent="0.35">
      <c r="BH1337" t="s">
        <v>6040</v>
      </c>
      <c r="BI1337" t="s">
        <v>3247</v>
      </c>
      <c r="BJ1337" t="s">
        <v>2663</v>
      </c>
      <c r="BK1337" t="str">
        <f t="shared" si="20"/>
        <v>Dodge County, MN</v>
      </c>
    </row>
    <row r="1338" spans="60:63" x14ac:dyDescent="0.35">
      <c r="BH1338" t="s">
        <v>6041</v>
      </c>
      <c r="BI1338" t="s">
        <v>2837</v>
      </c>
      <c r="BJ1338" t="s">
        <v>2663</v>
      </c>
      <c r="BK1338" t="str">
        <f t="shared" si="20"/>
        <v>Douglas County, MN</v>
      </c>
    </row>
    <row r="1339" spans="60:63" x14ac:dyDescent="0.35">
      <c r="BH1339" t="s">
        <v>6042</v>
      </c>
      <c r="BI1339" t="s">
        <v>3467</v>
      </c>
      <c r="BJ1339" t="s">
        <v>2663</v>
      </c>
      <c r="BK1339" t="str">
        <f t="shared" si="20"/>
        <v>Faribault County, MN</v>
      </c>
    </row>
    <row r="1340" spans="60:63" x14ac:dyDescent="0.35">
      <c r="BH1340" t="s">
        <v>6043</v>
      </c>
      <c r="BI1340" t="s">
        <v>3493</v>
      </c>
      <c r="BJ1340" t="s">
        <v>2663</v>
      </c>
      <c r="BK1340" t="str">
        <f t="shared" si="20"/>
        <v>Fillmore County, MN</v>
      </c>
    </row>
    <row r="1341" spans="60:63" x14ac:dyDescent="0.35">
      <c r="BH1341" t="s">
        <v>6044</v>
      </c>
      <c r="BI1341" t="s">
        <v>3520</v>
      </c>
      <c r="BJ1341" t="s">
        <v>2663</v>
      </c>
      <c r="BK1341" t="str">
        <f t="shared" si="20"/>
        <v>Freeborn County, MN</v>
      </c>
    </row>
    <row r="1342" spans="60:63" x14ac:dyDescent="0.35">
      <c r="BH1342" t="s">
        <v>6045</v>
      </c>
      <c r="BI1342" t="s">
        <v>3541</v>
      </c>
      <c r="BJ1342" t="s">
        <v>2663</v>
      </c>
      <c r="BK1342" t="str">
        <f t="shared" si="20"/>
        <v>Goodhue County, MN</v>
      </c>
    </row>
    <row r="1343" spans="60:63" x14ac:dyDescent="0.35">
      <c r="BH1343" t="s">
        <v>6046</v>
      </c>
      <c r="BI1343" t="s">
        <v>3111</v>
      </c>
      <c r="BJ1343" t="s">
        <v>2663</v>
      </c>
      <c r="BK1343" t="str">
        <f t="shared" si="20"/>
        <v>Grant County, MN</v>
      </c>
    </row>
    <row r="1344" spans="60:63" x14ac:dyDescent="0.35">
      <c r="BH1344" t="s">
        <v>6047</v>
      </c>
      <c r="BI1344" t="s">
        <v>3591</v>
      </c>
      <c r="BJ1344" t="s">
        <v>2663</v>
      </c>
      <c r="BK1344" t="str">
        <f t="shared" si="20"/>
        <v>Hennepin County, MN</v>
      </c>
    </row>
    <row r="1345" spans="60:63" x14ac:dyDescent="0.35">
      <c r="BH1345" t="s">
        <v>6048</v>
      </c>
      <c r="BI1345" t="s">
        <v>3615</v>
      </c>
      <c r="BJ1345" t="s">
        <v>2663</v>
      </c>
      <c r="BK1345" t="str">
        <f t="shared" si="20"/>
        <v>Houston County, MN</v>
      </c>
    </row>
    <row r="1346" spans="60:63" x14ac:dyDescent="0.35">
      <c r="BH1346" t="s">
        <v>6049</v>
      </c>
      <c r="BI1346" t="s">
        <v>3639</v>
      </c>
      <c r="BJ1346" t="s">
        <v>2663</v>
      </c>
      <c r="BK1346" t="str">
        <f t="shared" si="20"/>
        <v>Hubbard County, MN</v>
      </c>
    </row>
    <row r="1347" spans="60:63" x14ac:dyDescent="0.35">
      <c r="BH1347" t="s">
        <v>6050</v>
      </c>
      <c r="BI1347" t="s">
        <v>3661</v>
      </c>
      <c r="BJ1347" t="s">
        <v>2663</v>
      </c>
      <c r="BK1347" t="str">
        <f t="shared" ref="BK1347:BK1410" si="21">_xlfn.TEXTJOIN(", ", TRUE, BI1347,BJ1347)</f>
        <v>Isanti County, MN</v>
      </c>
    </row>
    <row r="1348" spans="60:63" x14ac:dyDescent="0.35">
      <c r="BH1348" t="s">
        <v>6051</v>
      </c>
      <c r="BI1348" t="s">
        <v>3686</v>
      </c>
      <c r="BJ1348" t="s">
        <v>2663</v>
      </c>
      <c r="BK1348" t="str">
        <f t="shared" si="21"/>
        <v>Itasca County, MN</v>
      </c>
    </row>
    <row r="1349" spans="60:63" x14ac:dyDescent="0.35">
      <c r="BH1349" t="s">
        <v>6052</v>
      </c>
      <c r="BI1349" t="s">
        <v>3274</v>
      </c>
      <c r="BJ1349" t="s">
        <v>2663</v>
      </c>
      <c r="BK1349" t="str">
        <f t="shared" si="21"/>
        <v>Jackson County, MN</v>
      </c>
    </row>
    <row r="1350" spans="60:63" x14ac:dyDescent="0.35">
      <c r="BH1350" t="s">
        <v>6053</v>
      </c>
      <c r="BI1350" t="s">
        <v>3735</v>
      </c>
      <c r="BJ1350" t="s">
        <v>2663</v>
      </c>
      <c r="BK1350" t="str">
        <f t="shared" si="21"/>
        <v>Kanabec County, MN</v>
      </c>
    </row>
    <row r="1351" spans="60:63" x14ac:dyDescent="0.35">
      <c r="BH1351" t="s">
        <v>6054</v>
      </c>
      <c r="BI1351" t="s">
        <v>3756</v>
      </c>
      <c r="BJ1351" t="s">
        <v>2663</v>
      </c>
      <c r="BK1351" t="str">
        <f t="shared" si="21"/>
        <v>Kandiyohi County, MN</v>
      </c>
    </row>
    <row r="1352" spans="60:63" x14ac:dyDescent="0.35">
      <c r="BH1352" t="s">
        <v>6055</v>
      </c>
      <c r="BI1352" t="s">
        <v>3778</v>
      </c>
      <c r="BJ1352" t="s">
        <v>2663</v>
      </c>
      <c r="BK1352" t="str">
        <f t="shared" si="21"/>
        <v>Kittson County, MN</v>
      </c>
    </row>
    <row r="1353" spans="60:63" x14ac:dyDescent="0.35">
      <c r="BH1353" t="s">
        <v>6056</v>
      </c>
      <c r="BI1353" t="s">
        <v>3800</v>
      </c>
      <c r="BJ1353" t="s">
        <v>2663</v>
      </c>
      <c r="BK1353" t="str">
        <f t="shared" si="21"/>
        <v>Koochiching County, MN</v>
      </c>
    </row>
    <row r="1354" spans="60:63" x14ac:dyDescent="0.35">
      <c r="BH1354" t="s">
        <v>6057</v>
      </c>
      <c r="BI1354" t="s">
        <v>3820</v>
      </c>
      <c r="BJ1354" t="s">
        <v>2663</v>
      </c>
      <c r="BK1354" t="str">
        <f t="shared" si="21"/>
        <v>Lac qui Parle County, MN</v>
      </c>
    </row>
    <row r="1355" spans="60:63" x14ac:dyDescent="0.35">
      <c r="BH1355" t="s">
        <v>6058</v>
      </c>
      <c r="BI1355" t="s">
        <v>3324</v>
      </c>
      <c r="BJ1355" t="s">
        <v>2663</v>
      </c>
      <c r="BK1355" t="str">
        <f t="shared" si="21"/>
        <v>Lake County, MN</v>
      </c>
    </row>
    <row r="1356" spans="60:63" x14ac:dyDescent="0.35">
      <c r="BH1356" t="s">
        <v>6059</v>
      </c>
      <c r="BI1356" t="s">
        <v>3865</v>
      </c>
      <c r="BJ1356" t="s">
        <v>2663</v>
      </c>
      <c r="BK1356" t="str">
        <f t="shared" si="21"/>
        <v>Lake of the Woods County, MN</v>
      </c>
    </row>
    <row r="1357" spans="60:63" x14ac:dyDescent="0.35">
      <c r="BH1357" t="s">
        <v>6060</v>
      </c>
      <c r="BI1357" t="s">
        <v>3888</v>
      </c>
      <c r="BJ1357" t="s">
        <v>2663</v>
      </c>
      <c r="BK1357" t="str">
        <f t="shared" si="21"/>
        <v>Le Sueur County, MN</v>
      </c>
    </row>
    <row r="1358" spans="60:63" x14ac:dyDescent="0.35">
      <c r="BH1358" t="s">
        <v>6061</v>
      </c>
      <c r="BI1358" t="s">
        <v>3029</v>
      </c>
      <c r="BJ1358" t="s">
        <v>2663</v>
      </c>
      <c r="BK1358" t="str">
        <f t="shared" si="21"/>
        <v>Lincoln County, MN</v>
      </c>
    </row>
    <row r="1359" spans="60:63" x14ac:dyDescent="0.35">
      <c r="BH1359" t="s">
        <v>6062</v>
      </c>
      <c r="BI1359" t="s">
        <v>3108</v>
      </c>
      <c r="BJ1359" t="s">
        <v>2663</v>
      </c>
      <c r="BK1359" t="str">
        <f t="shared" si="21"/>
        <v>Lyon County, MN</v>
      </c>
    </row>
    <row r="1360" spans="60:63" x14ac:dyDescent="0.35">
      <c r="BH1360" t="s">
        <v>6063</v>
      </c>
      <c r="BI1360" t="s">
        <v>3947</v>
      </c>
      <c r="BJ1360" t="s">
        <v>2663</v>
      </c>
      <c r="BK1360" t="str">
        <f t="shared" si="21"/>
        <v>McLeod County, MN</v>
      </c>
    </row>
    <row r="1361" spans="60:63" x14ac:dyDescent="0.35">
      <c r="BH1361" t="s">
        <v>6064</v>
      </c>
      <c r="BI1361" t="s">
        <v>3967</v>
      </c>
      <c r="BJ1361" t="s">
        <v>2663</v>
      </c>
      <c r="BK1361" t="str">
        <f t="shared" si="21"/>
        <v>Mahnomen County, MN</v>
      </c>
    </row>
    <row r="1362" spans="60:63" x14ac:dyDescent="0.35">
      <c r="BH1362" t="s">
        <v>6065</v>
      </c>
      <c r="BI1362" t="s">
        <v>3578</v>
      </c>
      <c r="BJ1362" t="s">
        <v>2663</v>
      </c>
      <c r="BK1362" t="str">
        <f t="shared" si="21"/>
        <v>Marshall County, MN</v>
      </c>
    </row>
    <row r="1363" spans="60:63" x14ac:dyDescent="0.35">
      <c r="BH1363" t="s">
        <v>6066</v>
      </c>
      <c r="BI1363" t="s">
        <v>3920</v>
      </c>
      <c r="BJ1363" t="s">
        <v>2663</v>
      </c>
      <c r="BK1363" t="str">
        <f t="shared" si="21"/>
        <v>Martin County, MN</v>
      </c>
    </row>
    <row r="1364" spans="60:63" x14ac:dyDescent="0.35">
      <c r="BH1364" t="s">
        <v>6067</v>
      </c>
      <c r="BI1364" t="s">
        <v>4025</v>
      </c>
      <c r="BJ1364" t="s">
        <v>2663</v>
      </c>
      <c r="BK1364" t="str">
        <f t="shared" si="21"/>
        <v>Meeker County, MN</v>
      </c>
    </row>
    <row r="1365" spans="60:63" x14ac:dyDescent="0.35">
      <c r="BH1365" t="s">
        <v>6068</v>
      </c>
      <c r="BI1365" t="s">
        <v>4043</v>
      </c>
      <c r="BJ1365" t="s">
        <v>2663</v>
      </c>
      <c r="BK1365" t="str">
        <f t="shared" si="21"/>
        <v>Mille Lacs County, MN</v>
      </c>
    </row>
    <row r="1366" spans="60:63" x14ac:dyDescent="0.35">
      <c r="BH1366" t="s">
        <v>6069</v>
      </c>
      <c r="BI1366" t="s">
        <v>4061</v>
      </c>
      <c r="BJ1366" t="s">
        <v>2663</v>
      </c>
      <c r="BK1366" t="str">
        <f t="shared" si="21"/>
        <v>Morrison County, MN</v>
      </c>
    </row>
    <row r="1367" spans="60:63" x14ac:dyDescent="0.35">
      <c r="BH1367" t="s">
        <v>6070</v>
      </c>
      <c r="BI1367" t="s">
        <v>4083</v>
      </c>
      <c r="BJ1367" t="s">
        <v>2663</v>
      </c>
      <c r="BK1367" t="str">
        <f t="shared" si="21"/>
        <v>Mower County, MN</v>
      </c>
    </row>
    <row r="1368" spans="60:63" x14ac:dyDescent="0.35">
      <c r="BH1368" t="s">
        <v>6071</v>
      </c>
      <c r="BI1368" t="s">
        <v>4089</v>
      </c>
      <c r="BJ1368" t="s">
        <v>2663</v>
      </c>
      <c r="BK1368" t="str">
        <f t="shared" si="21"/>
        <v>Murray County, MN</v>
      </c>
    </row>
    <row r="1369" spans="60:63" x14ac:dyDescent="0.35">
      <c r="BH1369" t="s">
        <v>6072</v>
      </c>
      <c r="BI1369" t="s">
        <v>4122</v>
      </c>
      <c r="BJ1369" t="s">
        <v>2663</v>
      </c>
      <c r="BK1369" t="str">
        <f t="shared" si="21"/>
        <v>Nicollet County, MN</v>
      </c>
    </row>
    <row r="1370" spans="60:63" x14ac:dyDescent="0.35">
      <c r="BH1370" t="s">
        <v>6073</v>
      </c>
      <c r="BI1370" t="s">
        <v>4140</v>
      </c>
      <c r="BJ1370" t="s">
        <v>2663</v>
      </c>
      <c r="BK1370" t="str">
        <f t="shared" si="21"/>
        <v>Nobles County, MN</v>
      </c>
    </row>
    <row r="1371" spans="60:63" x14ac:dyDescent="0.35">
      <c r="BH1371" t="s">
        <v>6074</v>
      </c>
      <c r="BI1371" t="s">
        <v>4161</v>
      </c>
      <c r="BJ1371" t="s">
        <v>2663</v>
      </c>
      <c r="BK1371" t="str">
        <f t="shared" si="21"/>
        <v>Norman County, MN</v>
      </c>
    </row>
    <row r="1372" spans="60:63" x14ac:dyDescent="0.35">
      <c r="BH1372" t="s">
        <v>6075</v>
      </c>
      <c r="BI1372" t="s">
        <v>4182</v>
      </c>
      <c r="BJ1372" t="s">
        <v>2663</v>
      </c>
      <c r="BK1372" t="str">
        <f t="shared" si="21"/>
        <v>Olmsted County, MN</v>
      </c>
    </row>
    <row r="1373" spans="60:63" x14ac:dyDescent="0.35">
      <c r="BH1373" t="s">
        <v>6076</v>
      </c>
      <c r="BI1373" t="s">
        <v>4202</v>
      </c>
      <c r="BJ1373" t="s">
        <v>2663</v>
      </c>
      <c r="BK1373" t="str">
        <f t="shared" si="21"/>
        <v>Otter Tail County, MN</v>
      </c>
    </row>
    <row r="1374" spans="60:63" x14ac:dyDescent="0.35">
      <c r="BH1374" t="s">
        <v>6077</v>
      </c>
      <c r="BI1374" t="s">
        <v>4130</v>
      </c>
      <c r="BJ1374" t="s">
        <v>2663</v>
      </c>
      <c r="BK1374" t="str">
        <f t="shared" si="21"/>
        <v>Pennington County, MN</v>
      </c>
    </row>
    <row r="1375" spans="60:63" x14ac:dyDescent="0.35">
      <c r="BH1375" t="s">
        <v>6078</v>
      </c>
      <c r="BI1375" t="s">
        <v>4228</v>
      </c>
      <c r="BJ1375" t="s">
        <v>2663</v>
      </c>
      <c r="BK1375" t="str">
        <f t="shared" si="21"/>
        <v>Pine County, MN</v>
      </c>
    </row>
    <row r="1376" spans="60:63" x14ac:dyDescent="0.35">
      <c r="BH1376" t="s">
        <v>6079</v>
      </c>
      <c r="BI1376" t="s">
        <v>4245</v>
      </c>
      <c r="BJ1376" t="s">
        <v>2663</v>
      </c>
      <c r="BK1376" t="str">
        <f t="shared" si="21"/>
        <v>Pipestone County, MN</v>
      </c>
    </row>
    <row r="1377" spans="60:63" x14ac:dyDescent="0.35">
      <c r="BH1377" t="s">
        <v>6080</v>
      </c>
      <c r="BI1377" t="s">
        <v>3599</v>
      </c>
      <c r="BJ1377" t="s">
        <v>2663</v>
      </c>
      <c r="BK1377" t="str">
        <f t="shared" si="21"/>
        <v>Polk County, MN</v>
      </c>
    </row>
    <row r="1378" spans="60:63" x14ac:dyDescent="0.35">
      <c r="BH1378" t="s">
        <v>6081</v>
      </c>
      <c r="BI1378" t="s">
        <v>4224</v>
      </c>
      <c r="BJ1378" t="s">
        <v>2663</v>
      </c>
      <c r="BK1378" t="str">
        <f t="shared" si="21"/>
        <v>Pope County, MN</v>
      </c>
    </row>
    <row r="1379" spans="60:63" x14ac:dyDescent="0.35">
      <c r="BH1379" t="s">
        <v>6082</v>
      </c>
      <c r="BI1379" t="s">
        <v>3803</v>
      </c>
      <c r="BJ1379" t="s">
        <v>2663</v>
      </c>
      <c r="BK1379" t="str">
        <f t="shared" si="21"/>
        <v>Ramsey County, MN</v>
      </c>
    </row>
    <row r="1380" spans="60:63" x14ac:dyDescent="0.35">
      <c r="BH1380" t="s">
        <v>6083</v>
      </c>
      <c r="BI1380" t="s">
        <v>4306</v>
      </c>
      <c r="BJ1380" t="s">
        <v>2663</v>
      </c>
      <c r="BK1380" t="str">
        <f t="shared" si="21"/>
        <v>Red Lake County, MN</v>
      </c>
    </row>
    <row r="1381" spans="60:63" x14ac:dyDescent="0.35">
      <c r="BH1381" t="s">
        <v>6084</v>
      </c>
      <c r="BI1381" t="s">
        <v>4324</v>
      </c>
      <c r="BJ1381" t="s">
        <v>2663</v>
      </c>
      <c r="BK1381" t="str">
        <f t="shared" si="21"/>
        <v>Redwood County, MN</v>
      </c>
    </row>
    <row r="1382" spans="60:63" x14ac:dyDescent="0.35">
      <c r="BH1382" t="s">
        <v>6085</v>
      </c>
      <c r="BI1382" t="s">
        <v>3848</v>
      </c>
      <c r="BJ1382" t="s">
        <v>2663</v>
      </c>
      <c r="BK1382" t="str">
        <f t="shared" si="21"/>
        <v>Renville County, MN</v>
      </c>
    </row>
    <row r="1383" spans="60:63" x14ac:dyDescent="0.35">
      <c r="BH1383" t="s">
        <v>6086</v>
      </c>
      <c r="BI1383" t="s">
        <v>4356</v>
      </c>
      <c r="BJ1383" t="s">
        <v>2663</v>
      </c>
      <c r="BK1383" t="str">
        <f t="shared" si="21"/>
        <v>Rice County, MN</v>
      </c>
    </row>
    <row r="1384" spans="60:63" x14ac:dyDescent="0.35">
      <c r="BH1384" t="s">
        <v>6087</v>
      </c>
      <c r="BI1384" t="s">
        <v>4172</v>
      </c>
      <c r="BJ1384" t="s">
        <v>2663</v>
      </c>
      <c r="BK1384" t="str">
        <f t="shared" si="21"/>
        <v>Rock County, MN</v>
      </c>
    </row>
    <row r="1385" spans="60:63" x14ac:dyDescent="0.35">
      <c r="BH1385" t="s">
        <v>6088</v>
      </c>
      <c r="BI1385" t="s">
        <v>4381</v>
      </c>
      <c r="BJ1385" t="s">
        <v>2663</v>
      </c>
      <c r="BK1385" t="str">
        <f t="shared" si="21"/>
        <v>Roseau County, MN</v>
      </c>
    </row>
    <row r="1386" spans="60:63" x14ac:dyDescent="0.35">
      <c r="BH1386" t="s">
        <v>6089</v>
      </c>
      <c r="BI1386" t="s">
        <v>4393</v>
      </c>
      <c r="BJ1386" t="s">
        <v>2663</v>
      </c>
      <c r="BK1386" t="str">
        <f t="shared" si="21"/>
        <v>St. Louis County, MN</v>
      </c>
    </row>
    <row r="1387" spans="60:63" x14ac:dyDescent="0.35">
      <c r="BH1387" t="s">
        <v>6090</v>
      </c>
      <c r="BI1387" t="s">
        <v>4290</v>
      </c>
      <c r="BJ1387" t="s">
        <v>2663</v>
      </c>
      <c r="BK1387" t="str">
        <f t="shared" si="21"/>
        <v>Scott County, MN</v>
      </c>
    </row>
    <row r="1388" spans="60:63" x14ac:dyDescent="0.35">
      <c r="BH1388" t="s">
        <v>6091</v>
      </c>
      <c r="BI1388" t="s">
        <v>4420</v>
      </c>
      <c r="BJ1388" t="s">
        <v>2663</v>
      </c>
      <c r="BK1388" t="str">
        <f t="shared" si="21"/>
        <v>Sherburne County, MN</v>
      </c>
    </row>
    <row r="1389" spans="60:63" x14ac:dyDescent="0.35">
      <c r="BH1389" t="s">
        <v>6092</v>
      </c>
      <c r="BI1389" t="s">
        <v>4432</v>
      </c>
      <c r="BJ1389" t="s">
        <v>2663</v>
      </c>
      <c r="BK1389" t="str">
        <f t="shared" si="21"/>
        <v>Sibley County, MN</v>
      </c>
    </row>
    <row r="1390" spans="60:63" x14ac:dyDescent="0.35">
      <c r="BH1390" t="s">
        <v>6093</v>
      </c>
      <c r="BI1390" t="s">
        <v>4446</v>
      </c>
      <c r="BJ1390" t="s">
        <v>2663</v>
      </c>
      <c r="BK1390" t="str">
        <f t="shared" si="21"/>
        <v>Stearns County, MN</v>
      </c>
    </row>
    <row r="1391" spans="60:63" x14ac:dyDescent="0.35">
      <c r="BH1391" t="s">
        <v>6094</v>
      </c>
      <c r="BI1391" t="s">
        <v>4008</v>
      </c>
      <c r="BJ1391" t="s">
        <v>2663</v>
      </c>
      <c r="BK1391" t="str">
        <f t="shared" si="21"/>
        <v>Steele County, MN</v>
      </c>
    </row>
    <row r="1392" spans="60:63" x14ac:dyDescent="0.35">
      <c r="BH1392" t="s">
        <v>6095</v>
      </c>
      <c r="BI1392" t="s">
        <v>3749</v>
      </c>
      <c r="BJ1392" t="s">
        <v>2663</v>
      </c>
      <c r="BK1392" t="str">
        <f t="shared" si="21"/>
        <v>Stevens County, MN</v>
      </c>
    </row>
    <row r="1393" spans="60:63" x14ac:dyDescent="0.35">
      <c r="BH1393" t="s">
        <v>6096</v>
      </c>
      <c r="BI1393" t="s">
        <v>4478</v>
      </c>
      <c r="BJ1393" t="s">
        <v>2663</v>
      </c>
      <c r="BK1393" t="str">
        <f t="shared" si="21"/>
        <v>Swift County, MN</v>
      </c>
    </row>
    <row r="1394" spans="60:63" x14ac:dyDescent="0.35">
      <c r="BH1394" t="s">
        <v>6097</v>
      </c>
      <c r="BI1394" t="s">
        <v>4263</v>
      </c>
      <c r="BJ1394" t="s">
        <v>2663</v>
      </c>
      <c r="BK1394" t="str">
        <f t="shared" si="21"/>
        <v>Todd County, MN</v>
      </c>
    </row>
    <row r="1395" spans="60:63" x14ac:dyDescent="0.35">
      <c r="BH1395" t="s">
        <v>6098</v>
      </c>
      <c r="BI1395" t="s">
        <v>4498</v>
      </c>
      <c r="BJ1395" t="s">
        <v>2663</v>
      </c>
      <c r="BK1395" t="str">
        <f t="shared" si="21"/>
        <v>Traverse County, MN</v>
      </c>
    </row>
    <row r="1396" spans="60:63" x14ac:dyDescent="0.35">
      <c r="BH1396" t="s">
        <v>6099</v>
      </c>
      <c r="BI1396" t="s">
        <v>4511</v>
      </c>
      <c r="BJ1396" t="s">
        <v>2663</v>
      </c>
      <c r="BK1396" t="str">
        <f t="shared" si="21"/>
        <v>Wabasha County, MN</v>
      </c>
    </row>
    <row r="1397" spans="60:63" x14ac:dyDescent="0.35">
      <c r="BH1397" t="s">
        <v>6100</v>
      </c>
      <c r="BI1397" t="s">
        <v>4520</v>
      </c>
      <c r="BJ1397" t="s">
        <v>2663</v>
      </c>
      <c r="BK1397" t="str">
        <f t="shared" si="21"/>
        <v>Wadena County, MN</v>
      </c>
    </row>
    <row r="1398" spans="60:63" x14ac:dyDescent="0.35">
      <c r="BH1398" t="s">
        <v>6101</v>
      </c>
      <c r="BI1398" t="s">
        <v>4529</v>
      </c>
      <c r="BJ1398" t="s">
        <v>2663</v>
      </c>
      <c r="BK1398" t="str">
        <f t="shared" si="21"/>
        <v>Waseca County, MN</v>
      </c>
    </row>
    <row r="1399" spans="60:63" x14ac:dyDescent="0.35">
      <c r="BH1399" t="s">
        <v>6102</v>
      </c>
      <c r="BI1399" t="s">
        <v>2936</v>
      </c>
      <c r="BJ1399" t="s">
        <v>2663</v>
      </c>
      <c r="BK1399" t="str">
        <f t="shared" si="21"/>
        <v>Washington County, MN</v>
      </c>
    </row>
    <row r="1400" spans="60:63" x14ac:dyDescent="0.35">
      <c r="BH1400" t="s">
        <v>6103</v>
      </c>
      <c r="BI1400" t="s">
        <v>4547</v>
      </c>
      <c r="BJ1400" t="s">
        <v>2663</v>
      </c>
      <c r="BK1400" t="str">
        <f t="shared" si="21"/>
        <v>Watonwan County, MN</v>
      </c>
    </row>
    <row r="1401" spans="60:63" x14ac:dyDescent="0.35">
      <c r="BH1401" t="s">
        <v>6104</v>
      </c>
      <c r="BI1401" t="s">
        <v>4555</v>
      </c>
      <c r="BJ1401" t="s">
        <v>2663</v>
      </c>
      <c r="BK1401" t="str">
        <f t="shared" si="21"/>
        <v>Wilkin County, MN</v>
      </c>
    </row>
    <row r="1402" spans="60:63" x14ac:dyDescent="0.35">
      <c r="BH1402" t="s">
        <v>6105</v>
      </c>
      <c r="BI1402" t="s">
        <v>4564</v>
      </c>
      <c r="BJ1402" t="s">
        <v>2663</v>
      </c>
      <c r="BK1402" t="str">
        <f t="shared" si="21"/>
        <v>Winona County, MN</v>
      </c>
    </row>
    <row r="1403" spans="60:63" x14ac:dyDescent="0.35">
      <c r="BH1403" t="s">
        <v>6106</v>
      </c>
      <c r="BI1403" t="s">
        <v>4573</v>
      </c>
      <c r="BJ1403" t="s">
        <v>2663</v>
      </c>
      <c r="BK1403" t="str">
        <f t="shared" si="21"/>
        <v>Wright County, MN</v>
      </c>
    </row>
    <row r="1404" spans="60:63" x14ac:dyDescent="0.35">
      <c r="BH1404" t="s">
        <v>6107</v>
      </c>
      <c r="BI1404" t="s">
        <v>4581</v>
      </c>
      <c r="BJ1404" t="s">
        <v>2663</v>
      </c>
      <c r="BK1404" t="str">
        <f t="shared" si="21"/>
        <v>Yellow Medicine County, MN</v>
      </c>
    </row>
    <row r="1405" spans="60:63" x14ac:dyDescent="0.35">
      <c r="BH1405" t="s">
        <v>6108</v>
      </c>
      <c r="BI1405" t="s">
        <v>2734</v>
      </c>
      <c r="BJ1405" t="s">
        <v>2669</v>
      </c>
      <c r="BK1405" t="str">
        <f t="shared" si="21"/>
        <v>Adams County, MS</v>
      </c>
    </row>
    <row r="1406" spans="60:63" x14ac:dyDescent="0.35">
      <c r="BH1406" t="s">
        <v>6109</v>
      </c>
      <c r="BI1406" t="s">
        <v>2787</v>
      </c>
      <c r="BJ1406" t="s">
        <v>2669</v>
      </c>
      <c r="BK1406" t="str">
        <f t="shared" si="21"/>
        <v>Alcorn County, MS</v>
      </c>
    </row>
    <row r="1407" spans="60:63" x14ac:dyDescent="0.35">
      <c r="BH1407" t="s">
        <v>6110</v>
      </c>
      <c r="BI1407" t="s">
        <v>2834</v>
      </c>
      <c r="BJ1407" t="s">
        <v>2669</v>
      </c>
      <c r="BK1407" t="str">
        <f t="shared" si="21"/>
        <v>Amite County, MS</v>
      </c>
    </row>
    <row r="1408" spans="60:63" x14ac:dyDescent="0.35">
      <c r="BH1408" t="s">
        <v>6111</v>
      </c>
      <c r="BI1408" t="s">
        <v>2879</v>
      </c>
      <c r="BJ1408" t="s">
        <v>2669</v>
      </c>
      <c r="BK1408" t="str">
        <f t="shared" si="21"/>
        <v>Attala County, MS</v>
      </c>
    </row>
    <row r="1409" spans="60:63" x14ac:dyDescent="0.35">
      <c r="BH1409" t="s">
        <v>6112</v>
      </c>
      <c r="BI1409" t="s">
        <v>2797</v>
      </c>
      <c r="BJ1409" t="s">
        <v>2669</v>
      </c>
      <c r="BK1409" t="str">
        <f t="shared" si="21"/>
        <v>Benton County, MS</v>
      </c>
    </row>
    <row r="1410" spans="60:63" x14ac:dyDescent="0.35">
      <c r="BH1410" t="s">
        <v>6113</v>
      </c>
      <c r="BI1410" t="s">
        <v>2965</v>
      </c>
      <c r="BJ1410" t="s">
        <v>2669</v>
      </c>
      <c r="BK1410" t="str">
        <f t="shared" si="21"/>
        <v>Bolivar County, MS</v>
      </c>
    </row>
    <row r="1411" spans="60:63" x14ac:dyDescent="0.35">
      <c r="BH1411" t="s">
        <v>6114</v>
      </c>
      <c r="BI1411" t="s">
        <v>2986</v>
      </c>
      <c r="BJ1411" t="s">
        <v>2669</v>
      </c>
      <c r="BK1411" t="str">
        <f t="shared" ref="BK1411:BK1474" si="22">_xlfn.TEXTJOIN(", ", TRUE, BI1411,BJ1411)</f>
        <v>Calhoun County, MS</v>
      </c>
    </row>
    <row r="1412" spans="60:63" x14ac:dyDescent="0.35">
      <c r="BH1412" t="s">
        <v>6115</v>
      </c>
      <c r="BI1412" t="s">
        <v>2792</v>
      </c>
      <c r="BJ1412" t="s">
        <v>2669</v>
      </c>
      <c r="BK1412" t="str">
        <f t="shared" si="22"/>
        <v>Carroll County, MS</v>
      </c>
    </row>
    <row r="1413" spans="60:63" x14ac:dyDescent="0.35">
      <c r="BH1413" t="s">
        <v>6116</v>
      </c>
      <c r="BI1413" t="s">
        <v>3071</v>
      </c>
      <c r="BJ1413" t="s">
        <v>2669</v>
      </c>
      <c r="BK1413" t="str">
        <f t="shared" si="22"/>
        <v>Chickasaw County, MS</v>
      </c>
    </row>
    <row r="1414" spans="60:63" x14ac:dyDescent="0.35">
      <c r="BH1414" t="s">
        <v>6117</v>
      </c>
      <c r="BI1414" t="s">
        <v>3106</v>
      </c>
      <c r="BJ1414" t="s">
        <v>2669</v>
      </c>
      <c r="BK1414" t="str">
        <f t="shared" si="22"/>
        <v>Choctaw County, MS</v>
      </c>
    </row>
    <row r="1415" spans="60:63" x14ac:dyDescent="0.35">
      <c r="BH1415" t="s">
        <v>6118</v>
      </c>
      <c r="BI1415" t="s">
        <v>3139</v>
      </c>
      <c r="BJ1415" t="s">
        <v>2669</v>
      </c>
      <c r="BK1415" t="str">
        <f t="shared" si="22"/>
        <v>Claiborne County, MS</v>
      </c>
    </row>
    <row r="1416" spans="60:63" x14ac:dyDescent="0.35">
      <c r="BH1416" t="s">
        <v>6119</v>
      </c>
      <c r="BI1416" t="s">
        <v>3171</v>
      </c>
      <c r="BJ1416" t="s">
        <v>2669</v>
      </c>
      <c r="BK1416" t="str">
        <f t="shared" si="22"/>
        <v>Clarke County, MS</v>
      </c>
    </row>
    <row r="1417" spans="60:63" x14ac:dyDescent="0.35">
      <c r="BH1417" t="s">
        <v>6120</v>
      </c>
      <c r="BI1417" t="s">
        <v>3048</v>
      </c>
      <c r="BJ1417" t="s">
        <v>2669</v>
      </c>
      <c r="BK1417" t="str">
        <f t="shared" si="22"/>
        <v>Clay County, MS</v>
      </c>
    </row>
    <row r="1418" spans="60:63" x14ac:dyDescent="0.35">
      <c r="BH1418" t="s">
        <v>6121</v>
      </c>
      <c r="BI1418" t="s">
        <v>3232</v>
      </c>
      <c r="BJ1418" t="s">
        <v>2669</v>
      </c>
      <c r="BK1418" t="str">
        <f t="shared" si="22"/>
        <v>Coahoma County, MS</v>
      </c>
    </row>
    <row r="1419" spans="60:63" x14ac:dyDescent="0.35">
      <c r="BH1419" t="s">
        <v>6122</v>
      </c>
      <c r="BI1419" t="s">
        <v>3266</v>
      </c>
      <c r="BJ1419" t="s">
        <v>2669</v>
      </c>
      <c r="BK1419" t="str">
        <f t="shared" si="22"/>
        <v>Copiah County, MS</v>
      </c>
    </row>
    <row r="1420" spans="60:63" x14ac:dyDescent="0.35">
      <c r="BH1420" t="s">
        <v>6123</v>
      </c>
      <c r="BI1420" t="s">
        <v>3302</v>
      </c>
      <c r="BJ1420" t="s">
        <v>2669</v>
      </c>
      <c r="BK1420" t="str">
        <f t="shared" si="22"/>
        <v>Covington County, MS</v>
      </c>
    </row>
    <row r="1421" spans="60:63" x14ac:dyDescent="0.35">
      <c r="BH1421" t="s">
        <v>6124</v>
      </c>
      <c r="BI1421" t="s">
        <v>3190</v>
      </c>
      <c r="BJ1421" t="s">
        <v>2669</v>
      </c>
      <c r="BK1421" t="str">
        <f t="shared" si="22"/>
        <v>DeSoto County, MS</v>
      </c>
    </row>
    <row r="1422" spans="60:63" x14ac:dyDescent="0.35">
      <c r="BH1422" t="s">
        <v>6125</v>
      </c>
      <c r="BI1422" t="s">
        <v>3362</v>
      </c>
      <c r="BJ1422" t="s">
        <v>2669</v>
      </c>
      <c r="BK1422" t="str">
        <f t="shared" si="22"/>
        <v>Forrest County, MS</v>
      </c>
    </row>
    <row r="1423" spans="60:63" x14ac:dyDescent="0.35">
      <c r="BH1423" t="s">
        <v>6126</v>
      </c>
      <c r="BI1423" t="s">
        <v>2874</v>
      </c>
      <c r="BJ1423" t="s">
        <v>2669</v>
      </c>
      <c r="BK1423" t="str">
        <f t="shared" si="22"/>
        <v>Franklin County, MS</v>
      </c>
    </row>
    <row r="1424" spans="60:63" x14ac:dyDescent="0.35">
      <c r="BH1424" t="s">
        <v>6127</v>
      </c>
      <c r="BI1424" t="s">
        <v>3414</v>
      </c>
      <c r="BJ1424" t="s">
        <v>2669</v>
      </c>
      <c r="BK1424" t="str">
        <f t="shared" si="22"/>
        <v>George County, MS</v>
      </c>
    </row>
    <row r="1425" spans="60:63" x14ac:dyDescent="0.35">
      <c r="BH1425" t="s">
        <v>6128</v>
      </c>
      <c r="BI1425" t="s">
        <v>3419</v>
      </c>
      <c r="BJ1425" t="s">
        <v>2669</v>
      </c>
      <c r="BK1425" t="str">
        <f t="shared" si="22"/>
        <v>Greene County, MS</v>
      </c>
    </row>
    <row r="1426" spans="60:63" x14ac:dyDescent="0.35">
      <c r="BH1426" t="s">
        <v>6129</v>
      </c>
      <c r="BI1426" t="s">
        <v>3468</v>
      </c>
      <c r="BJ1426" t="s">
        <v>2669</v>
      </c>
      <c r="BK1426" t="str">
        <f t="shared" si="22"/>
        <v>Grenada County, MS</v>
      </c>
    </row>
    <row r="1427" spans="60:63" x14ac:dyDescent="0.35">
      <c r="BH1427" t="s">
        <v>6130</v>
      </c>
      <c r="BI1427" t="s">
        <v>2921</v>
      </c>
      <c r="BJ1427" t="s">
        <v>2669</v>
      </c>
      <c r="BK1427" t="str">
        <f t="shared" si="22"/>
        <v>Hancock County, MS</v>
      </c>
    </row>
    <row r="1428" spans="60:63" x14ac:dyDescent="0.35">
      <c r="BH1428" t="s">
        <v>6131</v>
      </c>
      <c r="BI1428" t="s">
        <v>3346</v>
      </c>
      <c r="BJ1428" t="s">
        <v>2669</v>
      </c>
      <c r="BK1428" t="str">
        <f t="shared" si="22"/>
        <v>Harrison County, MS</v>
      </c>
    </row>
    <row r="1429" spans="60:63" x14ac:dyDescent="0.35">
      <c r="BH1429" t="s">
        <v>6132</v>
      </c>
      <c r="BI1429" t="s">
        <v>3542</v>
      </c>
      <c r="BJ1429" t="s">
        <v>2669</v>
      </c>
      <c r="BK1429" t="str">
        <f t="shared" si="22"/>
        <v>Hinds County, MS</v>
      </c>
    </row>
    <row r="1430" spans="60:63" x14ac:dyDescent="0.35">
      <c r="BH1430" t="s">
        <v>6133</v>
      </c>
      <c r="BI1430" t="s">
        <v>3563</v>
      </c>
      <c r="BJ1430" t="s">
        <v>2669</v>
      </c>
      <c r="BK1430" t="str">
        <f t="shared" si="22"/>
        <v>Holmes County, MS</v>
      </c>
    </row>
    <row r="1431" spans="60:63" x14ac:dyDescent="0.35">
      <c r="BH1431" t="s">
        <v>6134</v>
      </c>
      <c r="BI1431" t="s">
        <v>3592</v>
      </c>
      <c r="BJ1431" t="s">
        <v>2669</v>
      </c>
      <c r="BK1431" t="str">
        <f t="shared" si="22"/>
        <v>Humphreys County, MS</v>
      </c>
    </row>
    <row r="1432" spans="60:63" x14ac:dyDescent="0.35">
      <c r="BH1432" t="s">
        <v>6135</v>
      </c>
      <c r="BI1432" t="s">
        <v>3616</v>
      </c>
      <c r="BJ1432" t="s">
        <v>2669</v>
      </c>
      <c r="BK1432" t="str">
        <f t="shared" si="22"/>
        <v>Issaquena County, MS</v>
      </c>
    </row>
    <row r="1433" spans="60:63" x14ac:dyDescent="0.35">
      <c r="BH1433" t="s">
        <v>6136</v>
      </c>
      <c r="BI1433" t="s">
        <v>3640</v>
      </c>
      <c r="BJ1433" t="s">
        <v>2669</v>
      </c>
      <c r="BK1433" t="str">
        <f t="shared" si="22"/>
        <v>Itawamba County, MS</v>
      </c>
    </row>
    <row r="1434" spans="60:63" x14ac:dyDescent="0.35">
      <c r="BH1434" t="s">
        <v>6137</v>
      </c>
      <c r="BI1434" t="s">
        <v>3274</v>
      </c>
      <c r="BJ1434" t="s">
        <v>2669</v>
      </c>
      <c r="BK1434" t="str">
        <f t="shared" si="22"/>
        <v>Jackson County, MS</v>
      </c>
    </row>
    <row r="1435" spans="60:63" x14ac:dyDescent="0.35">
      <c r="BH1435" t="s">
        <v>6138</v>
      </c>
      <c r="BI1435" t="s">
        <v>3600</v>
      </c>
      <c r="BJ1435" t="s">
        <v>2669</v>
      </c>
      <c r="BK1435" t="str">
        <f t="shared" si="22"/>
        <v>Jasper County, MS</v>
      </c>
    </row>
    <row r="1436" spans="60:63" x14ac:dyDescent="0.35">
      <c r="BH1436" t="s">
        <v>6139</v>
      </c>
      <c r="BI1436" t="s">
        <v>3313</v>
      </c>
      <c r="BJ1436" t="s">
        <v>2669</v>
      </c>
      <c r="BK1436" t="str">
        <f t="shared" si="22"/>
        <v>Jefferson County, MS</v>
      </c>
    </row>
    <row r="1437" spans="60:63" x14ac:dyDescent="0.35">
      <c r="BH1437" t="s">
        <v>6140</v>
      </c>
      <c r="BI1437" t="s">
        <v>3736</v>
      </c>
      <c r="BJ1437" t="s">
        <v>2669</v>
      </c>
      <c r="BK1437" t="str">
        <f t="shared" si="22"/>
        <v>Jefferson Davis County, MS</v>
      </c>
    </row>
    <row r="1438" spans="60:63" x14ac:dyDescent="0.35">
      <c r="BH1438" t="s">
        <v>6141</v>
      </c>
      <c r="BI1438" t="s">
        <v>3757</v>
      </c>
      <c r="BJ1438" t="s">
        <v>2669</v>
      </c>
      <c r="BK1438" t="str">
        <f t="shared" si="22"/>
        <v>Jones County, MS</v>
      </c>
    </row>
    <row r="1439" spans="60:63" x14ac:dyDescent="0.35">
      <c r="BH1439" t="s">
        <v>6142</v>
      </c>
      <c r="BI1439" t="s">
        <v>3779</v>
      </c>
      <c r="BJ1439" t="s">
        <v>2669</v>
      </c>
      <c r="BK1439" t="str">
        <f t="shared" si="22"/>
        <v>Kemper County, MS</v>
      </c>
    </row>
    <row r="1440" spans="60:63" x14ac:dyDescent="0.35">
      <c r="BH1440" t="s">
        <v>6143</v>
      </c>
      <c r="BI1440" t="s">
        <v>3729</v>
      </c>
      <c r="BJ1440" t="s">
        <v>2669</v>
      </c>
      <c r="BK1440" t="str">
        <f t="shared" si="22"/>
        <v>Lafayette County, MS</v>
      </c>
    </row>
    <row r="1441" spans="60:63" x14ac:dyDescent="0.35">
      <c r="BH1441" t="s">
        <v>6144</v>
      </c>
      <c r="BI1441" t="s">
        <v>3821</v>
      </c>
      <c r="BJ1441" t="s">
        <v>2669</v>
      </c>
      <c r="BK1441" t="str">
        <f t="shared" si="22"/>
        <v>Lamar County, MS</v>
      </c>
    </row>
    <row r="1442" spans="60:63" x14ac:dyDescent="0.35">
      <c r="BH1442" t="s">
        <v>6145</v>
      </c>
      <c r="BI1442" t="s">
        <v>3844</v>
      </c>
      <c r="BJ1442" t="s">
        <v>2669</v>
      </c>
      <c r="BK1442" t="str">
        <f t="shared" si="22"/>
        <v>Lauderdale County, MS</v>
      </c>
    </row>
    <row r="1443" spans="60:63" x14ac:dyDescent="0.35">
      <c r="BH1443" t="s">
        <v>6146</v>
      </c>
      <c r="BI1443" t="s">
        <v>3829</v>
      </c>
      <c r="BJ1443" t="s">
        <v>2669</v>
      </c>
      <c r="BK1443" t="str">
        <f t="shared" si="22"/>
        <v>Lawrence County, MS</v>
      </c>
    </row>
    <row r="1444" spans="60:63" x14ac:dyDescent="0.35">
      <c r="BH1444" t="s">
        <v>6147</v>
      </c>
      <c r="BI1444" t="s">
        <v>3889</v>
      </c>
      <c r="BJ1444" t="s">
        <v>2669</v>
      </c>
      <c r="BK1444" t="str">
        <f t="shared" si="22"/>
        <v>Leake County, MS</v>
      </c>
    </row>
    <row r="1445" spans="60:63" x14ac:dyDescent="0.35">
      <c r="BH1445" t="s">
        <v>6148</v>
      </c>
      <c r="BI1445" t="s">
        <v>3693</v>
      </c>
      <c r="BJ1445" t="s">
        <v>2669</v>
      </c>
      <c r="BK1445" t="str">
        <f t="shared" si="22"/>
        <v>Lee County, MS</v>
      </c>
    </row>
    <row r="1446" spans="60:63" x14ac:dyDescent="0.35">
      <c r="BH1446" t="s">
        <v>6149</v>
      </c>
      <c r="BI1446" t="s">
        <v>3927</v>
      </c>
      <c r="BJ1446" t="s">
        <v>2669</v>
      </c>
      <c r="BK1446" t="str">
        <f t="shared" si="22"/>
        <v>Leflore County, MS</v>
      </c>
    </row>
    <row r="1447" spans="60:63" x14ac:dyDescent="0.35">
      <c r="BH1447" t="s">
        <v>6150</v>
      </c>
      <c r="BI1447" t="s">
        <v>3029</v>
      </c>
      <c r="BJ1447" t="s">
        <v>2669</v>
      </c>
      <c r="BK1447" t="str">
        <f t="shared" si="22"/>
        <v>Lincoln County, MS</v>
      </c>
    </row>
    <row r="1448" spans="60:63" x14ac:dyDescent="0.35">
      <c r="BH1448" t="s">
        <v>6151</v>
      </c>
      <c r="BI1448" t="s">
        <v>3938</v>
      </c>
      <c r="BJ1448" t="s">
        <v>2669</v>
      </c>
      <c r="BK1448" t="str">
        <f t="shared" si="22"/>
        <v>Lowndes County, MS</v>
      </c>
    </row>
    <row r="1449" spans="60:63" x14ac:dyDescent="0.35">
      <c r="BH1449" t="s">
        <v>6152</v>
      </c>
      <c r="BI1449" t="s">
        <v>3595</v>
      </c>
      <c r="BJ1449" t="s">
        <v>2669</v>
      </c>
      <c r="BK1449" t="str">
        <f t="shared" si="22"/>
        <v>Madison County, MS</v>
      </c>
    </row>
    <row r="1450" spans="60:63" x14ac:dyDescent="0.35">
      <c r="BH1450" t="s">
        <v>6153</v>
      </c>
      <c r="BI1450" t="s">
        <v>3523</v>
      </c>
      <c r="BJ1450" t="s">
        <v>2669</v>
      </c>
      <c r="BK1450" t="str">
        <f t="shared" si="22"/>
        <v>Marion County, MS</v>
      </c>
    </row>
    <row r="1451" spans="60:63" x14ac:dyDescent="0.35">
      <c r="BH1451" t="s">
        <v>6154</v>
      </c>
      <c r="BI1451" t="s">
        <v>3578</v>
      </c>
      <c r="BJ1451" t="s">
        <v>2669</v>
      </c>
      <c r="BK1451" t="str">
        <f t="shared" si="22"/>
        <v>Marshall County, MS</v>
      </c>
    </row>
    <row r="1452" spans="60:63" x14ac:dyDescent="0.35">
      <c r="BH1452" t="s">
        <v>6155</v>
      </c>
      <c r="BI1452" t="s">
        <v>3619</v>
      </c>
      <c r="BJ1452" t="s">
        <v>2669</v>
      </c>
      <c r="BK1452" t="str">
        <f t="shared" si="22"/>
        <v>Monroe County, MS</v>
      </c>
    </row>
    <row r="1453" spans="60:63" x14ac:dyDescent="0.35">
      <c r="BH1453" t="s">
        <v>6156</v>
      </c>
      <c r="BI1453" t="s">
        <v>3263</v>
      </c>
      <c r="BJ1453" t="s">
        <v>2669</v>
      </c>
      <c r="BK1453" t="str">
        <f t="shared" si="22"/>
        <v>Montgomery County, MS</v>
      </c>
    </row>
    <row r="1454" spans="60:63" x14ac:dyDescent="0.35">
      <c r="BH1454" t="s">
        <v>6157</v>
      </c>
      <c r="BI1454" t="s">
        <v>4084</v>
      </c>
      <c r="BJ1454" t="s">
        <v>2669</v>
      </c>
      <c r="BK1454" t="str">
        <f t="shared" si="22"/>
        <v>Neshoba County, MS</v>
      </c>
    </row>
    <row r="1455" spans="60:63" x14ac:dyDescent="0.35">
      <c r="BH1455" t="s">
        <v>6158</v>
      </c>
      <c r="BI1455" t="s">
        <v>4097</v>
      </c>
      <c r="BJ1455" t="s">
        <v>2669</v>
      </c>
      <c r="BK1455" t="str">
        <f t="shared" si="22"/>
        <v>Newton County, MS</v>
      </c>
    </row>
    <row r="1456" spans="60:63" x14ac:dyDescent="0.35">
      <c r="BH1456" t="s">
        <v>6159</v>
      </c>
      <c r="BI1456" t="s">
        <v>4123</v>
      </c>
      <c r="BJ1456" t="s">
        <v>2669</v>
      </c>
      <c r="BK1456" t="str">
        <f t="shared" si="22"/>
        <v>Noxubee County, MS</v>
      </c>
    </row>
    <row r="1457" spans="60:63" x14ac:dyDescent="0.35">
      <c r="BH1457" t="s">
        <v>6160</v>
      </c>
      <c r="BI1457" t="s">
        <v>4141</v>
      </c>
      <c r="BJ1457" t="s">
        <v>2669</v>
      </c>
      <c r="BK1457" t="str">
        <f t="shared" si="22"/>
        <v>Oktibbeha County, MS</v>
      </c>
    </row>
    <row r="1458" spans="60:63" x14ac:dyDescent="0.35">
      <c r="BH1458" t="s">
        <v>6161</v>
      </c>
      <c r="BI1458" t="s">
        <v>4162</v>
      </c>
      <c r="BJ1458" t="s">
        <v>2669</v>
      </c>
      <c r="BK1458" t="str">
        <f t="shared" si="22"/>
        <v>Panola County, MS</v>
      </c>
    </row>
    <row r="1459" spans="60:63" x14ac:dyDescent="0.35">
      <c r="BH1459" t="s">
        <v>6162</v>
      </c>
      <c r="BI1459" t="s">
        <v>4183</v>
      </c>
      <c r="BJ1459" t="s">
        <v>2669</v>
      </c>
      <c r="BK1459" t="str">
        <f t="shared" si="22"/>
        <v>Pearl River County, MS</v>
      </c>
    </row>
    <row r="1460" spans="60:63" x14ac:dyDescent="0.35">
      <c r="BH1460" t="s">
        <v>6163</v>
      </c>
      <c r="BI1460" t="s">
        <v>4090</v>
      </c>
      <c r="BJ1460" t="s">
        <v>2669</v>
      </c>
      <c r="BK1460" t="str">
        <f t="shared" si="22"/>
        <v>Perry County, MS</v>
      </c>
    </row>
    <row r="1461" spans="60:63" x14ac:dyDescent="0.35">
      <c r="BH1461" t="s">
        <v>6164</v>
      </c>
      <c r="BI1461" t="s">
        <v>4129</v>
      </c>
      <c r="BJ1461" t="s">
        <v>2669</v>
      </c>
      <c r="BK1461" t="str">
        <f t="shared" si="22"/>
        <v>Pike County, MS</v>
      </c>
    </row>
    <row r="1462" spans="60:63" x14ac:dyDescent="0.35">
      <c r="BH1462" t="s">
        <v>6165</v>
      </c>
      <c r="BI1462" t="s">
        <v>4229</v>
      </c>
      <c r="BJ1462" t="s">
        <v>2669</v>
      </c>
      <c r="BK1462" t="str">
        <f t="shared" si="22"/>
        <v>Pontotoc County, MS</v>
      </c>
    </row>
    <row r="1463" spans="60:63" x14ac:dyDescent="0.35">
      <c r="BH1463" t="s">
        <v>6166</v>
      </c>
      <c r="BI1463" t="s">
        <v>4246</v>
      </c>
      <c r="BJ1463" t="s">
        <v>2669</v>
      </c>
      <c r="BK1463" t="str">
        <f t="shared" si="22"/>
        <v>Prentiss County, MS</v>
      </c>
    </row>
    <row r="1464" spans="60:63" x14ac:dyDescent="0.35">
      <c r="BH1464" t="s">
        <v>6167</v>
      </c>
      <c r="BI1464" t="s">
        <v>4258</v>
      </c>
      <c r="BJ1464" t="s">
        <v>2669</v>
      </c>
      <c r="BK1464" t="str">
        <f t="shared" si="22"/>
        <v>Quitman County, MS</v>
      </c>
    </row>
    <row r="1465" spans="60:63" x14ac:dyDescent="0.35">
      <c r="BH1465" t="s">
        <v>6168</v>
      </c>
      <c r="BI1465" t="s">
        <v>4274</v>
      </c>
      <c r="BJ1465" t="s">
        <v>2669</v>
      </c>
      <c r="BK1465" t="str">
        <f t="shared" si="22"/>
        <v>Rankin County, MS</v>
      </c>
    </row>
    <row r="1466" spans="60:63" x14ac:dyDescent="0.35">
      <c r="BH1466" t="s">
        <v>6169</v>
      </c>
      <c r="BI1466" t="s">
        <v>4290</v>
      </c>
      <c r="BJ1466" t="s">
        <v>2669</v>
      </c>
      <c r="BK1466" t="str">
        <f t="shared" si="22"/>
        <v>Scott County, MS</v>
      </c>
    </row>
    <row r="1467" spans="60:63" x14ac:dyDescent="0.35">
      <c r="BH1467" t="s">
        <v>6170</v>
      </c>
      <c r="BI1467" t="s">
        <v>4307</v>
      </c>
      <c r="BJ1467" t="s">
        <v>2669</v>
      </c>
      <c r="BK1467" t="str">
        <f t="shared" si="22"/>
        <v>Sharkey County, MS</v>
      </c>
    </row>
    <row r="1468" spans="60:63" x14ac:dyDescent="0.35">
      <c r="BH1468" t="s">
        <v>6171</v>
      </c>
      <c r="BI1468" t="s">
        <v>4325</v>
      </c>
      <c r="BJ1468" t="s">
        <v>2669</v>
      </c>
      <c r="BK1468" t="str">
        <f t="shared" si="22"/>
        <v>Simpson County, MS</v>
      </c>
    </row>
    <row r="1469" spans="60:63" x14ac:dyDescent="0.35">
      <c r="BH1469" t="s">
        <v>6172</v>
      </c>
      <c r="BI1469" t="s">
        <v>4340</v>
      </c>
      <c r="BJ1469" t="s">
        <v>2669</v>
      </c>
      <c r="BK1469" t="str">
        <f t="shared" si="22"/>
        <v>Smith County, MS</v>
      </c>
    </row>
    <row r="1470" spans="60:63" x14ac:dyDescent="0.35">
      <c r="BH1470" t="s">
        <v>6173</v>
      </c>
      <c r="BI1470" t="s">
        <v>4357</v>
      </c>
      <c r="BJ1470" t="s">
        <v>2669</v>
      </c>
      <c r="BK1470" t="str">
        <f t="shared" si="22"/>
        <v>Stone County, MS</v>
      </c>
    </row>
    <row r="1471" spans="60:63" x14ac:dyDescent="0.35">
      <c r="BH1471" t="s">
        <v>6174</v>
      </c>
      <c r="BI1471" t="s">
        <v>4370</v>
      </c>
      <c r="BJ1471" t="s">
        <v>2669</v>
      </c>
      <c r="BK1471" t="str">
        <f t="shared" si="22"/>
        <v>Sunflower County, MS</v>
      </c>
    </row>
    <row r="1472" spans="60:63" x14ac:dyDescent="0.35">
      <c r="BH1472" t="s">
        <v>6175</v>
      </c>
      <c r="BI1472" t="s">
        <v>4382</v>
      </c>
      <c r="BJ1472" t="s">
        <v>2669</v>
      </c>
      <c r="BK1472" t="str">
        <f t="shared" si="22"/>
        <v>Tallahatchie County, MS</v>
      </c>
    </row>
    <row r="1473" spans="60:63" x14ac:dyDescent="0.35">
      <c r="BH1473" t="s">
        <v>6176</v>
      </c>
      <c r="BI1473" t="s">
        <v>4394</v>
      </c>
      <c r="BJ1473" t="s">
        <v>2669</v>
      </c>
      <c r="BK1473" t="str">
        <f t="shared" si="22"/>
        <v>Tate County, MS</v>
      </c>
    </row>
    <row r="1474" spans="60:63" x14ac:dyDescent="0.35">
      <c r="BH1474" t="s">
        <v>6177</v>
      </c>
      <c r="BI1474" t="s">
        <v>4406</v>
      </c>
      <c r="BJ1474" t="s">
        <v>2669</v>
      </c>
      <c r="BK1474" t="str">
        <f t="shared" si="22"/>
        <v>Tippah County, MS</v>
      </c>
    </row>
    <row r="1475" spans="60:63" x14ac:dyDescent="0.35">
      <c r="BH1475" t="s">
        <v>6178</v>
      </c>
      <c r="BI1475" t="s">
        <v>4421</v>
      </c>
      <c r="BJ1475" t="s">
        <v>2669</v>
      </c>
      <c r="BK1475" t="str">
        <f t="shared" ref="BK1475:BK1538" si="23">_xlfn.TEXTJOIN(", ", TRUE, BI1475,BJ1475)</f>
        <v>Tishomingo County, MS</v>
      </c>
    </row>
    <row r="1476" spans="60:63" x14ac:dyDescent="0.35">
      <c r="BH1476" t="s">
        <v>6179</v>
      </c>
      <c r="BI1476" t="s">
        <v>4433</v>
      </c>
      <c r="BJ1476" t="s">
        <v>2669</v>
      </c>
      <c r="BK1476" t="str">
        <f t="shared" si="23"/>
        <v>Tunica County, MS</v>
      </c>
    </row>
    <row r="1477" spans="60:63" x14ac:dyDescent="0.35">
      <c r="BH1477" t="s">
        <v>6180</v>
      </c>
      <c r="BI1477" t="s">
        <v>3417</v>
      </c>
      <c r="BJ1477" t="s">
        <v>2669</v>
      </c>
      <c r="BK1477" t="str">
        <f t="shared" si="23"/>
        <v>Union County, MS</v>
      </c>
    </row>
    <row r="1478" spans="60:63" x14ac:dyDescent="0.35">
      <c r="BH1478" t="s">
        <v>6181</v>
      </c>
      <c r="BI1478" t="s">
        <v>4461</v>
      </c>
      <c r="BJ1478" t="s">
        <v>2669</v>
      </c>
      <c r="BK1478" t="str">
        <f t="shared" si="23"/>
        <v>Walthall County, MS</v>
      </c>
    </row>
    <row r="1479" spans="60:63" x14ac:dyDescent="0.35">
      <c r="BH1479" t="s">
        <v>6182</v>
      </c>
      <c r="BI1479" t="s">
        <v>3443</v>
      </c>
      <c r="BJ1479" t="s">
        <v>2669</v>
      </c>
      <c r="BK1479" t="str">
        <f t="shared" si="23"/>
        <v>Warren County, MS</v>
      </c>
    </row>
    <row r="1480" spans="60:63" x14ac:dyDescent="0.35">
      <c r="BH1480" t="s">
        <v>6183</v>
      </c>
      <c r="BI1480" t="s">
        <v>2936</v>
      </c>
      <c r="BJ1480" t="s">
        <v>2669</v>
      </c>
      <c r="BK1480" t="str">
        <f t="shared" si="23"/>
        <v>Washington County, MS</v>
      </c>
    </row>
    <row r="1481" spans="60:63" x14ac:dyDescent="0.35">
      <c r="BH1481" t="s">
        <v>6184</v>
      </c>
      <c r="BI1481" t="s">
        <v>3628</v>
      </c>
      <c r="BJ1481" t="s">
        <v>2669</v>
      </c>
      <c r="BK1481" t="str">
        <f t="shared" si="23"/>
        <v>Wayne County, MS</v>
      </c>
    </row>
    <row r="1482" spans="60:63" x14ac:dyDescent="0.35">
      <c r="BH1482" t="s">
        <v>6185</v>
      </c>
      <c r="BI1482" t="s">
        <v>4111</v>
      </c>
      <c r="BJ1482" t="s">
        <v>2669</v>
      </c>
      <c r="BK1482" t="str">
        <f t="shared" si="23"/>
        <v>Webster County, MS</v>
      </c>
    </row>
    <row r="1483" spans="60:63" x14ac:dyDescent="0.35">
      <c r="BH1483" t="s">
        <v>6186</v>
      </c>
      <c r="BI1483" t="s">
        <v>4512</v>
      </c>
      <c r="BJ1483" t="s">
        <v>2669</v>
      </c>
      <c r="BK1483" t="str">
        <f t="shared" si="23"/>
        <v>Wilkinson County, MS</v>
      </c>
    </row>
    <row r="1484" spans="60:63" x14ac:dyDescent="0.35">
      <c r="BH1484" t="s">
        <v>6187</v>
      </c>
      <c r="BI1484" t="s">
        <v>4365</v>
      </c>
      <c r="BJ1484" t="s">
        <v>2669</v>
      </c>
      <c r="BK1484" t="str">
        <f t="shared" si="23"/>
        <v>Winston County, MS</v>
      </c>
    </row>
    <row r="1485" spans="60:63" x14ac:dyDescent="0.35">
      <c r="BH1485" t="s">
        <v>6188</v>
      </c>
      <c r="BI1485" t="s">
        <v>4530</v>
      </c>
      <c r="BJ1485" t="s">
        <v>2669</v>
      </c>
      <c r="BK1485" t="str">
        <f t="shared" si="23"/>
        <v>Yalobusha County, MS</v>
      </c>
    </row>
    <row r="1486" spans="60:63" x14ac:dyDescent="0.35">
      <c r="BH1486" t="s">
        <v>6189</v>
      </c>
      <c r="BI1486" t="s">
        <v>4538</v>
      </c>
      <c r="BJ1486" t="s">
        <v>2669</v>
      </c>
      <c r="BK1486" t="str">
        <f t="shared" si="23"/>
        <v>Yazoo County, MS</v>
      </c>
    </row>
    <row r="1487" spans="60:63" x14ac:dyDescent="0.35">
      <c r="BH1487" t="s">
        <v>6190</v>
      </c>
      <c r="BI1487" t="s">
        <v>2741</v>
      </c>
      <c r="BJ1487" t="s">
        <v>2665</v>
      </c>
      <c r="BK1487" t="str">
        <f t="shared" si="23"/>
        <v>Adair County, MO</v>
      </c>
    </row>
    <row r="1488" spans="60:63" x14ac:dyDescent="0.35">
      <c r="BH1488" t="s">
        <v>6191</v>
      </c>
      <c r="BI1488" t="s">
        <v>2788</v>
      </c>
      <c r="BJ1488" t="s">
        <v>2665</v>
      </c>
      <c r="BK1488" t="str">
        <f t="shared" si="23"/>
        <v>Andrew County, MO</v>
      </c>
    </row>
    <row r="1489" spans="60:63" x14ac:dyDescent="0.35">
      <c r="BH1489" t="s">
        <v>6192</v>
      </c>
      <c r="BI1489" t="s">
        <v>2828</v>
      </c>
      <c r="BJ1489" t="s">
        <v>2665</v>
      </c>
      <c r="BK1489" t="str">
        <f t="shared" si="23"/>
        <v>Atchison County, MO</v>
      </c>
    </row>
    <row r="1490" spans="60:63" x14ac:dyDescent="0.35">
      <c r="BH1490" t="s">
        <v>6193</v>
      </c>
      <c r="BI1490" t="s">
        <v>2880</v>
      </c>
      <c r="BJ1490" t="s">
        <v>2665</v>
      </c>
      <c r="BK1490" t="str">
        <f t="shared" si="23"/>
        <v>Audrain County, MO</v>
      </c>
    </row>
    <row r="1491" spans="60:63" x14ac:dyDescent="0.35">
      <c r="BH1491" t="s">
        <v>6194</v>
      </c>
      <c r="BI1491" t="s">
        <v>2925</v>
      </c>
      <c r="BJ1491" t="s">
        <v>2665</v>
      </c>
      <c r="BK1491" t="str">
        <f t="shared" si="23"/>
        <v>Barry County, MO</v>
      </c>
    </row>
    <row r="1492" spans="60:63" x14ac:dyDescent="0.35">
      <c r="BH1492" t="s">
        <v>6195</v>
      </c>
      <c r="BI1492" t="s">
        <v>2918</v>
      </c>
      <c r="BJ1492" t="s">
        <v>2665</v>
      </c>
      <c r="BK1492" t="str">
        <f t="shared" si="23"/>
        <v>Barton County, MO</v>
      </c>
    </row>
    <row r="1493" spans="60:63" x14ac:dyDescent="0.35">
      <c r="BH1493" t="s">
        <v>6196</v>
      </c>
      <c r="BI1493" t="s">
        <v>2999</v>
      </c>
      <c r="BJ1493" t="s">
        <v>2665</v>
      </c>
      <c r="BK1493" t="str">
        <f t="shared" si="23"/>
        <v>Bates County, MO</v>
      </c>
    </row>
    <row r="1494" spans="60:63" x14ac:dyDescent="0.35">
      <c r="BH1494" t="s">
        <v>6197</v>
      </c>
      <c r="BI1494" t="s">
        <v>2797</v>
      </c>
      <c r="BJ1494" t="s">
        <v>2665</v>
      </c>
      <c r="BK1494" t="str">
        <f t="shared" si="23"/>
        <v>Benton County, MO</v>
      </c>
    </row>
    <row r="1495" spans="60:63" x14ac:dyDescent="0.35">
      <c r="BH1495" t="s">
        <v>6198</v>
      </c>
      <c r="BI1495" t="s">
        <v>3072</v>
      </c>
      <c r="BJ1495" t="s">
        <v>2665</v>
      </c>
      <c r="BK1495" t="str">
        <f t="shared" si="23"/>
        <v>Bollinger County, MO</v>
      </c>
    </row>
    <row r="1496" spans="60:63" x14ac:dyDescent="0.35">
      <c r="BH1496" t="s">
        <v>6199</v>
      </c>
      <c r="BI1496" t="s">
        <v>2853</v>
      </c>
      <c r="BJ1496" t="s">
        <v>2665</v>
      </c>
      <c r="BK1496" t="str">
        <f t="shared" si="23"/>
        <v>Boone County, MO</v>
      </c>
    </row>
    <row r="1497" spans="60:63" x14ac:dyDescent="0.35">
      <c r="BH1497" t="s">
        <v>6200</v>
      </c>
      <c r="BI1497" t="s">
        <v>3099</v>
      </c>
      <c r="BJ1497" t="s">
        <v>2665</v>
      </c>
      <c r="BK1497" t="str">
        <f t="shared" si="23"/>
        <v>Buchanan County, MO</v>
      </c>
    </row>
    <row r="1498" spans="60:63" x14ac:dyDescent="0.35">
      <c r="BH1498" t="s">
        <v>6201</v>
      </c>
      <c r="BI1498" t="s">
        <v>2983</v>
      </c>
      <c r="BJ1498" t="s">
        <v>2665</v>
      </c>
      <c r="BK1498" t="str">
        <f t="shared" si="23"/>
        <v>Butler County, MO</v>
      </c>
    </row>
    <row r="1499" spans="60:63" x14ac:dyDescent="0.35">
      <c r="BH1499" t="s">
        <v>6202</v>
      </c>
      <c r="BI1499" t="s">
        <v>3199</v>
      </c>
      <c r="BJ1499" t="s">
        <v>2665</v>
      </c>
      <c r="BK1499" t="str">
        <f t="shared" si="23"/>
        <v>Caldwell County, MO</v>
      </c>
    </row>
    <row r="1500" spans="60:63" x14ac:dyDescent="0.35">
      <c r="BH1500" t="s">
        <v>6203</v>
      </c>
      <c r="BI1500" t="s">
        <v>3233</v>
      </c>
      <c r="BJ1500" t="s">
        <v>2665</v>
      </c>
      <c r="BK1500" t="str">
        <f t="shared" si="23"/>
        <v>Callaway County, MO</v>
      </c>
    </row>
    <row r="1501" spans="60:63" x14ac:dyDescent="0.35">
      <c r="BH1501" t="s">
        <v>6204</v>
      </c>
      <c r="BI1501" t="s">
        <v>2885</v>
      </c>
      <c r="BJ1501" t="s">
        <v>2665</v>
      </c>
      <c r="BK1501" t="str">
        <f t="shared" si="23"/>
        <v>Camden County, MO</v>
      </c>
    </row>
    <row r="1502" spans="60:63" x14ac:dyDescent="0.35">
      <c r="BH1502" t="s">
        <v>6205</v>
      </c>
      <c r="BI1502" t="s">
        <v>3303</v>
      </c>
      <c r="BJ1502" t="s">
        <v>2665</v>
      </c>
      <c r="BK1502" t="str">
        <f t="shared" si="23"/>
        <v>Cape Girardeau County, MO</v>
      </c>
    </row>
    <row r="1503" spans="60:63" x14ac:dyDescent="0.35">
      <c r="BH1503" t="s">
        <v>6206</v>
      </c>
      <c r="BI1503" t="s">
        <v>2792</v>
      </c>
      <c r="BJ1503" t="s">
        <v>2665</v>
      </c>
      <c r="BK1503" t="str">
        <f t="shared" si="23"/>
        <v>Carroll County, MO</v>
      </c>
    </row>
    <row r="1504" spans="60:63" x14ac:dyDescent="0.35">
      <c r="BH1504" t="s">
        <v>6207</v>
      </c>
      <c r="BI1504" t="s">
        <v>2966</v>
      </c>
      <c r="BJ1504" t="s">
        <v>2665</v>
      </c>
      <c r="BK1504" t="str">
        <f t="shared" si="23"/>
        <v>Carter County, MO</v>
      </c>
    </row>
    <row r="1505" spans="60:63" x14ac:dyDescent="0.35">
      <c r="BH1505" t="s">
        <v>6208</v>
      </c>
      <c r="BI1505" t="s">
        <v>3063</v>
      </c>
      <c r="BJ1505" t="s">
        <v>2665</v>
      </c>
      <c r="BK1505" t="str">
        <f t="shared" si="23"/>
        <v>Cass County, MO</v>
      </c>
    </row>
    <row r="1506" spans="60:63" x14ac:dyDescent="0.35">
      <c r="BH1506" t="s">
        <v>6209</v>
      </c>
      <c r="BI1506" t="s">
        <v>3235</v>
      </c>
      <c r="BJ1506" t="s">
        <v>2665</v>
      </c>
      <c r="BK1506" t="str">
        <f t="shared" si="23"/>
        <v>Cedar County, MO</v>
      </c>
    </row>
    <row r="1507" spans="60:63" x14ac:dyDescent="0.35">
      <c r="BH1507" t="s">
        <v>6210</v>
      </c>
      <c r="BI1507" t="s">
        <v>3441</v>
      </c>
      <c r="BJ1507" t="s">
        <v>2665</v>
      </c>
      <c r="BK1507" t="str">
        <f t="shared" si="23"/>
        <v>Chariton County, MO</v>
      </c>
    </row>
    <row r="1508" spans="60:63" x14ac:dyDescent="0.35">
      <c r="BH1508" t="s">
        <v>6211</v>
      </c>
      <c r="BI1508" t="s">
        <v>3132</v>
      </c>
      <c r="BJ1508" t="s">
        <v>2665</v>
      </c>
      <c r="BK1508" t="str">
        <f t="shared" si="23"/>
        <v>Christian County, MO</v>
      </c>
    </row>
    <row r="1509" spans="60:63" x14ac:dyDescent="0.35">
      <c r="BH1509" t="s">
        <v>6212</v>
      </c>
      <c r="BI1509" t="s">
        <v>2791</v>
      </c>
      <c r="BJ1509" t="s">
        <v>2665</v>
      </c>
      <c r="BK1509" t="str">
        <f t="shared" si="23"/>
        <v>Clark County, MO</v>
      </c>
    </row>
    <row r="1510" spans="60:63" x14ac:dyDescent="0.35">
      <c r="BH1510" t="s">
        <v>6213</v>
      </c>
      <c r="BI1510" t="s">
        <v>3048</v>
      </c>
      <c r="BJ1510" t="s">
        <v>2665</v>
      </c>
      <c r="BK1510" t="str">
        <f t="shared" si="23"/>
        <v>Clay County, MO</v>
      </c>
    </row>
    <row r="1511" spans="60:63" x14ac:dyDescent="0.35">
      <c r="BH1511" t="s">
        <v>6214</v>
      </c>
      <c r="BI1511" t="s">
        <v>3112</v>
      </c>
      <c r="BJ1511" t="s">
        <v>2665</v>
      </c>
      <c r="BK1511" t="str">
        <f t="shared" si="23"/>
        <v>Clinton County, MO</v>
      </c>
    </row>
    <row r="1512" spans="60:63" x14ac:dyDescent="0.35">
      <c r="BH1512" t="s">
        <v>6215</v>
      </c>
      <c r="BI1512" t="s">
        <v>3564</v>
      </c>
      <c r="BJ1512" t="s">
        <v>2665</v>
      </c>
      <c r="BK1512" t="str">
        <f t="shared" si="23"/>
        <v>Cole County, MO</v>
      </c>
    </row>
    <row r="1513" spans="60:63" x14ac:dyDescent="0.35">
      <c r="BH1513" t="s">
        <v>6216</v>
      </c>
      <c r="BI1513" t="s">
        <v>3593</v>
      </c>
      <c r="BJ1513" t="s">
        <v>2665</v>
      </c>
      <c r="BK1513" t="str">
        <f t="shared" si="23"/>
        <v>Cooper County, MO</v>
      </c>
    </row>
    <row r="1514" spans="60:63" x14ac:dyDescent="0.35">
      <c r="BH1514" t="s">
        <v>6217</v>
      </c>
      <c r="BI1514" t="s">
        <v>3182</v>
      </c>
      <c r="BJ1514" t="s">
        <v>2665</v>
      </c>
      <c r="BK1514" t="str">
        <f t="shared" si="23"/>
        <v>Crawford County, MO</v>
      </c>
    </row>
    <row r="1515" spans="60:63" x14ac:dyDescent="0.35">
      <c r="BH1515" t="s">
        <v>6218</v>
      </c>
      <c r="BI1515" t="s">
        <v>3641</v>
      </c>
      <c r="BJ1515" t="s">
        <v>2665</v>
      </c>
      <c r="BK1515" t="str">
        <f t="shared" si="23"/>
        <v>Dade County, MO</v>
      </c>
    </row>
    <row r="1516" spans="60:63" x14ac:dyDescent="0.35">
      <c r="BH1516" t="s">
        <v>6219</v>
      </c>
      <c r="BI1516" t="s">
        <v>3404</v>
      </c>
      <c r="BJ1516" t="s">
        <v>2665</v>
      </c>
      <c r="BK1516" t="str">
        <f t="shared" si="23"/>
        <v>Dallas County, MO</v>
      </c>
    </row>
    <row r="1517" spans="60:63" x14ac:dyDescent="0.35">
      <c r="BH1517" t="s">
        <v>6220</v>
      </c>
      <c r="BI1517" t="s">
        <v>3227</v>
      </c>
      <c r="BJ1517" t="s">
        <v>2665</v>
      </c>
      <c r="BK1517" t="str">
        <f t="shared" si="23"/>
        <v>Daviess County, MO</v>
      </c>
    </row>
    <row r="1518" spans="60:63" x14ac:dyDescent="0.35">
      <c r="BH1518" t="s">
        <v>6221</v>
      </c>
      <c r="BI1518" t="s">
        <v>3327</v>
      </c>
      <c r="BJ1518" t="s">
        <v>2665</v>
      </c>
      <c r="BK1518" t="str">
        <f t="shared" si="23"/>
        <v>DeKalb County, MO</v>
      </c>
    </row>
    <row r="1519" spans="60:63" x14ac:dyDescent="0.35">
      <c r="BH1519" t="s">
        <v>6222</v>
      </c>
      <c r="BI1519" t="s">
        <v>3737</v>
      </c>
      <c r="BJ1519" t="s">
        <v>2665</v>
      </c>
      <c r="BK1519" t="str">
        <f t="shared" si="23"/>
        <v>Dent County, MO</v>
      </c>
    </row>
    <row r="1520" spans="60:63" x14ac:dyDescent="0.35">
      <c r="BH1520" t="s">
        <v>6223</v>
      </c>
      <c r="BI1520" t="s">
        <v>2837</v>
      </c>
      <c r="BJ1520" t="s">
        <v>2665</v>
      </c>
      <c r="BK1520" t="str">
        <f t="shared" si="23"/>
        <v>Douglas County, MO</v>
      </c>
    </row>
    <row r="1521" spans="60:63" x14ac:dyDescent="0.35">
      <c r="BH1521" t="s">
        <v>6224</v>
      </c>
      <c r="BI1521" t="s">
        <v>3780</v>
      </c>
      <c r="BJ1521" t="s">
        <v>2665</v>
      </c>
      <c r="BK1521" t="str">
        <f t="shared" si="23"/>
        <v>Dunklin County, MO</v>
      </c>
    </row>
    <row r="1522" spans="60:63" x14ac:dyDescent="0.35">
      <c r="BH1522" t="s">
        <v>6225</v>
      </c>
      <c r="BI1522" t="s">
        <v>2874</v>
      </c>
      <c r="BJ1522" t="s">
        <v>2665</v>
      </c>
      <c r="BK1522" t="str">
        <f t="shared" si="23"/>
        <v>Franklin County, MO</v>
      </c>
    </row>
    <row r="1523" spans="60:63" x14ac:dyDescent="0.35">
      <c r="BH1523" t="s">
        <v>6226</v>
      </c>
      <c r="BI1523" t="s">
        <v>3822</v>
      </c>
      <c r="BJ1523" t="s">
        <v>2665</v>
      </c>
      <c r="BK1523" t="str">
        <f t="shared" si="23"/>
        <v>Gasconade County, MO</v>
      </c>
    </row>
    <row r="1524" spans="60:63" x14ac:dyDescent="0.35">
      <c r="BH1524" t="s">
        <v>6227</v>
      </c>
      <c r="BI1524" t="s">
        <v>3845</v>
      </c>
      <c r="BJ1524" t="s">
        <v>2665</v>
      </c>
      <c r="BK1524" t="str">
        <f t="shared" si="23"/>
        <v>Gentry County, MO</v>
      </c>
    </row>
    <row r="1525" spans="60:63" x14ac:dyDescent="0.35">
      <c r="BH1525" t="s">
        <v>6228</v>
      </c>
      <c r="BI1525" t="s">
        <v>3419</v>
      </c>
      <c r="BJ1525" t="s">
        <v>2665</v>
      </c>
      <c r="BK1525" t="str">
        <f t="shared" si="23"/>
        <v>Greene County, MO</v>
      </c>
    </row>
    <row r="1526" spans="60:63" x14ac:dyDescent="0.35">
      <c r="BH1526" t="s">
        <v>6229</v>
      </c>
      <c r="BI1526" t="s">
        <v>3694</v>
      </c>
      <c r="BJ1526" t="s">
        <v>2665</v>
      </c>
      <c r="BK1526" t="str">
        <f t="shared" si="23"/>
        <v>Grundy County, MO</v>
      </c>
    </row>
    <row r="1527" spans="60:63" x14ac:dyDescent="0.35">
      <c r="BH1527" t="s">
        <v>6230</v>
      </c>
      <c r="BI1527" t="s">
        <v>3346</v>
      </c>
      <c r="BJ1527" t="s">
        <v>2665</v>
      </c>
      <c r="BK1527" t="str">
        <f t="shared" si="23"/>
        <v>Harrison County, MO</v>
      </c>
    </row>
    <row r="1528" spans="60:63" x14ac:dyDescent="0.35">
      <c r="BH1528" t="s">
        <v>6231</v>
      </c>
      <c r="BI1528" t="s">
        <v>3731</v>
      </c>
      <c r="BJ1528" t="s">
        <v>2665</v>
      </c>
      <c r="BK1528" t="str">
        <f t="shared" si="23"/>
        <v>Henry County, MO</v>
      </c>
    </row>
    <row r="1529" spans="60:63" x14ac:dyDescent="0.35">
      <c r="BH1529" t="s">
        <v>6232</v>
      </c>
      <c r="BI1529" t="s">
        <v>3948</v>
      </c>
      <c r="BJ1529" t="s">
        <v>2665</v>
      </c>
      <c r="BK1529" t="str">
        <f t="shared" si="23"/>
        <v>Hickory County, MO</v>
      </c>
    </row>
    <row r="1530" spans="60:63" x14ac:dyDescent="0.35">
      <c r="BH1530" t="s">
        <v>6233</v>
      </c>
      <c r="BI1530" t="s">
        <v>3968</v>
      </c>
      <c r="BJ1530" t="s">
        <v>2665</v>
      </c>
      <c r="BK1530" t="str">
        <f t="shared" si="23"/>
        <v>Holt County, MO</v>
      </c>
    </row>
    <row r="1531" spans="60:63" x14ac:dyDescent="0.35">
      <c r="BH1531" t="s">
        <v>6234</v>
      </c>
      <c r="BI1531" t="s">
        <v>3196</v>
      </c>
      <c r="BJ1531" t="s">
        <v>2665</v>
      </c>
      <c r="BK1531" t="str">
        <f t="shared" si="23"/>
        <v>Howard County, MO</v>
      </c>
    </row>
    <row r="1532" spans="60:63" x14ac:dyDescent="0.35">
      <c r="BH1532" t="s">
        <v>6235</v>
      </c>
      <c r="BI1532" t="s">
        <v>4004</v>
      </c>
      <c r="BJ1532" t="s">
        <v>2665</v>
      </c>
      <c r="BK1532" t="str">
        <f t="shared" si="23"/>
        <v>Howell County, MO</v>
      </c>
    </row>
    <row r="1533" spans="60:63" x14ac:dyDescent="0.35">
      <c r="BH1533" t="s">
        <v>6236</v>
      </c>
      <c r="BI1533" t="s">
        <v>3152</v>
      </c>
      <c r="BJ1533" t="s">
        <v>2665</v>
      </c>
      <c r="BK1533" t="str">
        <f t="shared" si="23"/>
        <v>Iron County, MO</v>
      </c>
    </row>
    <row r="1534" spans="60:63" x14ac:dyDescent="0.35">
      <c r="BH1534" t="s">
        <v>6237</v>
      </c>
      <c r="BI1534" t="s">
        <v>3274</v>
      </c>
      <c r="BJ1534" t="s">
        <v>2665</v>
      </c>
      <c r="BK1534" t="str">
        <f t="shared" si="23"/>
        <v>Jackson County, MO</v>
      </c>
    </row>
    <row r="1535" spans="60:63" x14ac:dyDescent="0.35">
      <c r="BH1535" t="s">
        <v>6238</v>
      </c>
      <c r="BI1535" t="s">
        <v>3600</v>
      </c>
      <c r="BJ1535" t="s">
        <v>2665</v>
      </c>
      <c r="BK1535" t="str">
        <f t="shared" si="23"/>
        <v>Jasper County, MO</v>
      </c>
    </row>
    <row r="1536" spans="60:63" x14ac:dyDescent="0.35">
      <c r="BH1536" t="s">
        <v>6239</v>
      </c>
      <c r="BI1536" t="s">
        <v>3313</v>
      </c>
      <c r="BJ1536" t="s">
        <v>2665</v>
      </c>
      <c r="BK1536" t="str">
        <f t="shared" si="23"/>
        <v>Jefferson County, MO</v>
      </c>
    </row>
    <row r="1537" spans="60:63" x14ac:dyDescent="0.35">
      <c r="BH1537" t="s">
        <v>6240</v>
      </c>
      <c r="BI1537" t="s">
        <v>3121</v>
      </c>
      <c r="BJ1537" t="s">
        <v>2665</v>
      </c>
      <c r="BK1537" t="str">
        <f t="shared" si="23"/>
        <v>Johnson County, MO</v>
      </c>
    </row>
    <row r="1538" spans="60:63" x14ac:dyDescent="0.35">
      <c r="BH1538" t="s">
        <v>6241</v>
      </c>
      <c r="BI1538" t="s">
        <v>2994</v>
      </c>
      <c r="BJ1538" t="s">
        <v>2665</v>
      </c>
      <c r="BK1538" t="str">
        <f t="shared" si="23"/>
        <v>Knox County, MO</v>
      </c>
    </row>
    <row r="1539" spans="60:63" x14ac:dyDescent="0.35">
      <c r="BH1539" t="s">
        <v>6242</v>
      </c>
      <c r="BI1539" t="s">
        <v>4142</v>
      </c>
      <c r="BJ1539" t="s">
        <v>2665</v>
      </c>
      <c r="BK1539" t="str">
        <f t="shared" ref="BK1539:BK1602" si="24">_xlfn.TEXTJOIN(", ", TRUE, BI1539,BJ1539)</f>
        <v>Laclede County, MO</v>
      </c>
    </row>
    <row r="1540" spans="60:63" x14ac:dyDescent="0.35">
      <c r="BH1540" t="s">
        <v>6243</v>
      </c>
      <c r="BI1540" t="s">
        <v>3729</v>
      </c>
      <c r="BJ1540" t="s">
        <v>2665</v>
      </c>
      <c r="BK1540" t="str">
        <f t="shared" si="24"/>
        <v>Lafayette County, MO</v>
      </c>
    </row>
    <row r="1541" spans="60:63" x14ac:dyDescent="0.35">
      <c r="BH1541" t="s">
        <v>6244</v>
      </c>
      <c r="BI1541" t="s">
        <v>3829</v>
      </c>
      <c r="BJ1541" t="s">
        <v>2665</v>
      </c>
      <c r="BK1541" t="str">
        <f t="shared" si="24"/>
        <v>Lawrence County, MO</v>
      </c>
    </row>
    <row r="1542" spans="60:63" x14ac:dyDescent="0.35">
      <c r="BH1542" t="s">
        <v>6245</v>
      </c>
      <c r="BI1542" t="s">
        <v>3450</v>
      </c>
      <c r="BJ1542" t="s">
        <v>2665</v>
      </c>
      <c r="BK1542" t="str">
        <f t="shared" si="24"/>
        <v>Lewis County, MO</v>
      </c>
    </row>
    <row r="1543" spans="60:63" x14ac:dyDescent="0.35">
      <c r="BH1543" t="s">
        <v>6246</v>
      </c>
      <c r="BI1543" t="s">
        <v>3029</v>
      </c>
      <c r="BJ1543" t="s">
        <v>2665</v>
      </c>
      <c r="BK1543" t="str">
        <f t="shared" si="24"/>
        <v>Lincoln County, MO</v>
      </c>
    </row>
    <row r="1544" spans="60:63" x14ac:dyDescent="0.35">
      <c r="BH1544" t="s">
        <v>6247</v>
      </c>
      <c r="BI1544" t="s">
        <v>3472</v>
      </c>
      <c r="BJ1544" t="s">
        <v>2665</v>
      </c>
      <c r="BK1544" t="str">
        <f t="shared" si="24"/>
        <v>Linn County, MO</v>
      </c>
    </row>
    <row r="1545" spans="60:63" x14ac:dyDescent="0.35">
      <c r="BH1545" t="s">
        <v>6248</v>
      </c>
      <c r="BI1545" t="s">
        <v>3568</v>
      </c>
      <c r="BJ1545" t="s">
        <v>2665</v>
      </c>
      <c r="BK1545" t="str">
        <f t="shared" si="24"/>
        <v>Livingston County, MO</v>
      </c>
    </row>
    <row r="1546" spans="60:63" x14ac:dyDescent="0.35">
      <c r="BH1546" t="s">
        <v>6249</v>
      </c>
      <c r="BI1546" t="s">
        <v>4259</v>
      </c>
      <c r="BJ1546" t="s">
        <v>2665</v>
      </c>
      <c r="BK1546" t="str">
        <f t="shared" si="24"/>
        <v>McDonald County, MO</v>
      </c>
    </row>
    <row r="1547" spans="60:63" x14ac:dyDescent="0.35">
      <c r="BH1547" t="s">
        <v>6250</v>
      </c>
      <c r="BI1547" t="s">
        <v>3962</v>
      </c>
      <c r="BJ1547" t="s">
        <v>2665</v>
      </c>
      <c r="BK1547" t="str">
        <f t="shared" si="24"/>
        <v>Macon County, MO</v>
      </c>
    </row>
    <row r="1548" spans="60:63" x14ac:dyDescent="0.35">
      <c r="BH1548" t="s">
        <v>6251</v>
      </c>
      <c r="BI1548" t="s">
        <v>3595</v>
      </c>
      <c r="BJ1548" t="s">
        <v>2665</v>
      </c>
      <c r="BK1548" t="str">
        <f t="shared" si="24"/>
        <v>Madison County, MO</v>
      </c>
    </row>
    <row r="1549" spans="60:63" x14ac:dyDescent="0.35">
      <c r="BH1549" t="s">
        <v>6252</v>
      </c>
      <c r="BI1549" t="s">
        <v>4308</v>
      </c>
      <c r="BJ1549" t="s">
        <v>2665</v>
      </c>
      <c r="BK1549" t="str">
        <f t="shared" si="24"/>
        <v>Maries County, MO</v>
      </c>
    </row>
    <row r="1550" spans="60:63" x14ac:dyDescent="0.35">
      <c r="BH1550" t="s">
        <v>6253</v>
      </c>
      <c r="BI1550" t="s">
        <v>3523</v>
      </c>
      <c r="BJ1550" t="s">
        <v>2665</v>
      </c>
      <c r="BK1550" t="str">
        <f t="shared" si="24"/>
        <v>Marion County, MO</v>
      </c>
    </row>
    <row r="1551" spans="60:63" x14ac:dyDescent="0.35">
      <c r="BH1551" t="s">
        <v>6254</v>
      </c>
      <c r="BI1551" t="s">
        <v>3143</v>
      </c>
      <c r="BJ1551" t="s">
        <v>2665</v>
      </c>
      <c r="BK1551" t="str">
        <f t="shared" si="24"/>
        <v>Mercer County, MO</v>
      </c>
    </row>
    <row r="1552" spans="60:63" x14ac:dyDescent="0.35">
      <c r="BH1552" t="s">
        <v>6255</v>
      </c>
      <c r="BI1552" t="s">
        <v>3997</v>
      </c>
      <c r="BJ1552" t="s">
        <v>2665</v>
      </c>
      <c r="BK1552" t="str">
        <f t="shared" si="24"/>
        <v>Miller County, MO</v>
      </c>
    </row>
    <row r="1553" spans="60:63" x14ac:dyDescent="0.35">
      <c r="BH1553" t="s">
        <v>6256</v>
      </c>
      <c r="BI1553" t="s">
        <v>4016</v>
      </c>
      <c r="BJ1553" t="s">
        <v>2665</v>
      </c>
      <c r="BK1553" t="str">
        <f t="shared" si="24"/>
        <v>Mississippi County, MO</v>
      </c>
    </row>
    <row r="1554" spans="60:63" x14ac:dyDescent="0.35">
      <c r="BH1554" t="s">
        <v>6257</v>
      </c>
      <c r="BI1554" t="s">
        <v>4383</v>
      </c>
      <c r="BJ1554" t="s">
        <v>2665</v>
      </c>
      <c r="BK1554" t="str">
        <f t="shared" si="24"/>
        <v>Moniteau County, MO</v>
      </c>
    </row>
    <row r="1555" spans="60:63" x14ac:dyDescent="0.35">
      <c r="BH1555" t="s">
        <v>6258</v>
      </c>
      <c r="BI1555" t="s">
        <v>3619</v>
      </c>
      <c r="BJ1555" t="s">
        <v>2665</v>
      </c>
      <c r="BK1555" t="str">
        <f t="shared" si="24"/>
        <v>Monroe County, MO</v>
      </c>
    </row>
    <row r="1556" spans="60:63" x14ac:dyDescent="0.35">
      <c r="BH1556" t="s">
        <v>6259</v>
      </c>
      <c r="BI1556" t="s">
        <v>3263</v>
      </c>
      <c r="BJ1556" t="s">
        <v>2665</v>
      </c>
      <c r="BK1556" t="str">
        <f t="shared" si="24"/>
        <v>Montgomery County, MO</v>
      </c>
    </row>
    <row r="1557" spans="60:63" x14ac:dyDescent="0.35">
      <c r="BH1557" t="s">
        <v>6260</v>
      </c>
      <c r="BI1557" t="s">
        <v>3279</v>
      </c>
      <c r="BJ1557" t="s">
        <v>2665</v>
      </c>
      <c r="BK1557" t="str">
        <f t="shared" si="24"/>
        <v>Morgan County, MO</v>
      </c>
    </row>
    <row r="1558" spans="60:63" x14ac:dyDescent="0.35">
      <c r="BH1558" t="s">
        <v>6261</v>
      </c>
      <c r="BI1558" t="s">
        <v>4434</v>
      </c>
      <c r="BJ1558" t="s">
        <v>2665</v>
      </c>
      <c r="BK1558" t="str">
        <f t="shared" si="24"/>
        <v>New Madrid County, MO</v>
      </c>
    </row>
    <row r="1559" spans="60:63" x14ac:dyDescent="0.35">
      <c r="BH1559" t="s">
        <v>6262</v>
      </c>
      <c r="BI1559" t="s">
        <v>4097</v>
      </c>
      <c r="BJ1559" t="s">
        <v>2665</v>
      </c>
      <c r="BK1559" t="str">
        <f t="shared" si="24"/>
        <v>Newton County, MO</v>
      </c>
    </row>
    <row r="1560" spans="60:63" x14ac:dyDescent="0.35">
      <c r="BH1560" t="s">
        <v>6263</v>
      </c>
      <c r="BI1560" t="s">
        <v>4462</v>
      </c>
      <c r="BJ1560" t="s">
        <v>2665</v>
      </c>
      <c r="BK1560" t="str">
        <f t="shared" si="24"/>
        <v>Nodaway County, MO</v>
      </c>
    </row>
    <row r="1561" spans="60:63" x14ac:dyDescent="0.35">
      <c r="BH1561" t="s">
        <v>6264</v>
      </c>
      <c r="BI1561" t="s">
        <v>4470</v>
      </c>
      <c r="BJ1561" t="s">
        <v>2665</v>
      </c>
      <c r="BK1561" t="str">
        <f t="shared" si="24"/>
        <v>Oregon County, MO</v>
      </c>
    </row>
    <row r="1562" spans="60:63" x14ac:dyDescent="0.35">
      <c r="BH1562" t="s">
        <v>6265</v>
      </c>
      <c r="BI1562" t="s">
        <v>4217</v>
      </c>
      <c r="BJ1562" t="s">
        <v>2665</v>
      </c>
      <c r="BK1562" t="str">
        <f t="shared" si="24"/>
        <v>Osage County, MO</v>
      </c>
    </row>
    <row r="1563" spans="60:63" x14ac:dyDescent="0.35">
      <c r="BH1563" t="s">
        <v>6266</v>
      </c>
      <c r="BI1563" t="s">
        <v>4487</v>
      </c>
      <c r="BJ1563" t="s">
        <v>2665</v>
      </c>
      <c r="BK1563" t="str">
        <f t="shared" si="24"/>
        <v>Ozark County, MO</v>
      </c>
    </row>
    <row r="1564" spans="60:63" x14ac:dyDescent="0.35">
      <c r="BH1564" t="s">
        <v>6267</v>
      </c>
      <c r="BI1564" t="s">
        <v>4499</v>
      </c>
      <c r="BJ1564" t="s">
        <v>2665</v>
      </c>
      <c r="BK1564" t="str">
        <f t="shared" si="24"/>
        <v>Pemiscot County, MO</v>
      </c>
    </row>
    <row r="1565" spans="60:63" x14ac:dyDescent="0.35">
      <c r="BH1565" t="s">
        <v>6268</v>
      </c>
      <c r="BI1565" t="s">
        <v>4090</v>
      </c>
      <c r="BJ1565" t="s">
        <v>2665</v>
      </c>
      <c r="BK1565" t="str">
        <f t="shared" si="24"/>
        <v>Perry County, MO</v>
      </c>
    </row>
    <row r="1566" spans="60:63" x14ac:dyDescent="0.35">
      <c r="BH1566" t="s">
        <v>6269</v>
      </c>
      <c r="BI1566" t="s">
        <v>4521</v>
      </c>
      <c r="BJ1566" t="s">
        <v>2665</v>
      </c>
      <c r="BK1566" t="str">
        <f t="shared" si="24"/>
        <v>Pettis County, MO</v>
      </c>
    </row>
    <row r="1567" spans="60:63" x14ac:dyDescent="0.35">
      <c r="BH1567" t="s">
        <v>6270</v>
      </c>
      <c r="BI1567" t="s">
        <v>4395</v>
      </c>
      <c r="BJ1567" t="s">
        <v>2665</v>
      </c>
      <c r="BK1567" t="str">
        <f t="shared" si="24"/>
        <v>Phelps County, MO</v>
      </c>
    </row>
    <row r="1568" spans="60:63" x14ac:dyDescent="0.35">
      <c r="BH1568" t="s">
        <v>6271</v>
      </c>
      <c r="BI1568" t="s">
        <v>4129</v>
      </c>
      <c r="BJ1568" t="s">
        <v>2665</v>
      </c>
      <c r="BK1568" t="str">
        <f t="shared" si="24"/>
        <v>Pike County, MO</v>
      </c>
    </row>
    <row r="1569" spans="60:63" x14ac:dyDescent="0.35">
      <c r="BH1569" t="s">
        <v>6272</v>
      </c>
      <c r="BI1569" t="s">
        <v>3319</v>
      </c>
      <c r="BJ1569" t="s">
        <v>2665</v>
      </c>
      <c r="BK1569" t="str">
        <f t="shared" si="24"/>
        <v>Platte County, MO</v>
      </c>
    </row>
    <row r="1570" spans="60:63" x14ac:dyDescent="0.35">
      <c r="BH1570" t="s">
        <v>6273</v>
      </c>
      <c r="BI1570" t="s">
        <v>3599</v>
      </c>
      <c r="BJ1570" t="s">
        <v>2665</v>
      </c>
      <c r="BK1570" t="str">
        <f t="shared" si="24"/>
        <v>Polk County, MO</v>
      </c>
    </row>
    <row r="1571" spans="60:63" x14ac:dyDescent="0.35">
      <c r="BH1571" t="s">
        <v>6274</v>
      </c>
      <c r="BI1571" t="s">
        <v>4253</v>
      </c>
      <c r="BJ1571" t="s">
        <v>2665</v>
      </c>
      <c r="BK1571" t="str">
        <f t="shared" si="24"/>
        <v>Pulaski County, MO</v>
      </c>
    </row>
    <row r="1572" spans="60:63" x14ac:dyDescent="0.35">
      <c r="BH1572" t="s">
        <v>6275</v>
      </c>
      <c r="BI1572" t="s">
        <v>3892</v>
      </c>
      <c r="BJ1572" t="s">
        <v>2665</v>
      </c>
      <c r="BK1572" t="str">
        <f t="shared" si="24"/>
        <v>Putnam County, MO</v>
      </c>
    </row>
    <row r="1573" spans="60:63" x14ac:dyDescent="0.35">
      <c r="BH1573" t="s">
        <v>6276</v>
      </c>
      <c r="BI1573" t="s">
        <v>4582</v>
      </c>
      <c r="BJ1573" t="s">
        <v>2665</v>
      </c>
      <c r="BK1573" t="str">
        <f t="shared" si="24"/>
        <v>Ralls County, MO</v>
      </c>
    </row>
    <row r="1574" spans="60:63" x14ac:dyDescent="0.35">
      <c r="BH1574" t="s">
        <v>6277</v>
      </c>
      <c r="BI1574" t="s">
        <v>3935</v>
      </c>
      <c r="BJ1574" t="s">
        <v>2665</v>
      </c>
      <c r="BK1574" t="str">
        <f t="shared" si="24"/>
        <v>Randolph County, MO</v>
      </c>
    </row>
    <row r="1575" spans="60:63" x14ac:dyDescent="0.35">
      <c r="BH1575" t="s">
        <v>6278</v>
      </c>
      <c r="BI1575" t="s">
        <v>4593</v>
      </c>
      <c r="BJ1575" t="s">
        <v>2665</v>
      </c>
      <c r="BK1575" t="str">
        <f t="shared" si="24"/>
        <v>Ray County, MO</v>
      </c>
    </row>
    <row r="1576" spans="60:63" x14ac:dyDescent="0.35">
      <c r="BH1576" t="s">
        <v>6279</v>
      </c>
      <c r="BI1576" t="s">
        <v>4599</v>
      </c>
      <c r="BJ1576" t="s">
        <v>2665</v>
      </c>
      <c r="BK1576" t="str">
        <f t="shared" si="24"/>
        <v>Reynolds County, MO</v>
      </c>
    </row>
    <row r="1577" spans="60:63" x14ac:dyDescent="0.35">
      <c r="BH1577" t="s">
        <v>6280</v>
      </c>
      <c r="BI1577" t="s">
        <v>4391</v>
      </c>
      <c r="BJ1577" t="s">
        <v>2665</v>
      </c>
      <c r="BK1577" t="str">
        <f t="shared" si="24"/>
        <v>Ripley County, MO</v>
      </c>
    </row>
    <row r="1578" spans="60:63" x14ac:dyDescent="0.35">
      <c r="BH1578" t="s">
        <v>6281</v>
      </c>
      <c r="BI1578" t="s">
        <v>4606</v>
      </c>
      <c r="BJ1578" t="s">
        <v>2665</v>
      </c>
      <c r="BK1578" t="str">
        <f t="shared" si="24"/>
        <v>St. Charles County, MO</v>
      </c>
    </row>
    <row r="1579" spans="60:63" x14ac:dyDescent="0.35">
      <c r="BH1579" t="s">
        <v>6282</v>
      </c>
      <c r="BI1579" t="s">
        <v>4223</v>
      </c>
      <c r="BJ1579" t="s">
        <v>2665</v>
      </c>
      <c r="BK1579" t="str">
        <f t="shared" si="24"/>
        <v>St. Clair County, MO</v>
      </c>
    </row>
    <row r="1580" spans="60:63" x14ac:dyDescent="0.35">
      <c r="BH1580" t="s">
        <v>6283</v>
      </c>
      <c r="BI1580" t="s">
        <v>4617</v>
      </c>
      <c r="BJ1580" t="s">
        <v>2665</v>
      </c>
      <c r="BK1580" t="str">
        <f t="shared" si="24"/>
        <v>Ste. Genevieve County, MO</v>
      </c>
    </row>
    <row r="1581" spans="60:63" x14ac:dyDescent="0.35">
      <c r="BH1581" t="s">
        <v>6284</v>
      </c>
      <c r="BI1581" t="s">
        <v>4622</v>
      </c>
      <c r="BJ1581" t="s">
        <v>2665</v>
      </c>
      <c r="BK1581" t="str">
        <f t="shared" si="24"/>
        <v>St. Francois County, MO</v>
      </c>
    </row>
    <row r="1582" spans="60:63" x14ac:dyDescent="0.35">
      <c r="BH1582" t="s">
        <v>6285</v>
      </c>
      <c r="BI1582" t="s">
        <v>4393</v>
      </c>
      <c r="BJ1582" t="s">
        <v>2665</v>
      </c>
      <c r="BK1582" t="str">
        <f t="shared" si="24"/>
        <v>St. Louis County, MO</v>
      </c>
    </row>
    <row r="1583" spans="60:63" x14ac:dyDescent="0.35">
      <c r="BH1583" t="s">
        <v>6286</v>
      </c>
      <c r="BI1583" t="s">
        <v>4300</v>
      </c>
      <c r="BJ1583" t="s">
        <v>2665</v>
      </c>
      <c r="BK1583" t="str">
        <f t="shared" si="24"/>
        <v>Saline County, MO</v>
      </c>
    </row>
    <row r="1584" spans="60:63" x14ac:dyDescent="0.35">
      <c r="BH1584" t="s">
        <v>6287</v>
      </c>
      <c r="BI1584" t="s">
        <v>4063</v>
      </c>
      <c r="BJ1584" t="s">
        <v>2665</v>
      </c>
      <c r="BK1584" t="str">
        <f t="shared" si="24"/>
        <v>Schuyler County, MO</v>
      </c>
    </row>
    <row r="1585" spans="60:63" x14ac:dyDescent="0.35">
      <c r="BH1585" t="s">
        <v>6288</v>
      </c>
      <c r="BI1585" t="s">
        <v>4548</v>
      </c>
      <c r="BJ1585" t="s">
        <v>2665</v>
      </c>
      <c r="BK1585" t="str">
        <f t="shared" si="24"/>
        <v>Scotland County, MO</v>
      </c>
    </row>
    <row r="1586" spans="60:63" x14ac:dyDescent="0.35">
      <c r="BH1586" t="s">
        <v>6289</v>
      </c>
      <c r="BI1586" t="s">
        <v>4290</v>
      </c>
      <c r="BJ1586" t="s">
        <v>2665</v>
      </c>
      <c r="BK1586" t="str">
        <f t="shared" si="24"/>
        <v>Scott County, MO</v>
      </c>
    </row>
    <row r="1587" spans="60:63" x14ac:dyDescent="0.35">
      <c r="BH1587" t="s">
        <v>6290</v>
      </c>
      <c r="BI1587" t="s">
        <v>4649</v>
      </c>
      <c r="BJ1587" t="s">
        <v>2665</v>
      </c>
      <c r="BK1587" t="str">
        <f t="shared" si="24"/>
        <v>Shannon County, MO</v>
      </c>
    </row>
    <row r="1588" spans="60:63" x14ac:dyDescent="0.35">
      <c r="BH1588" t="s">
        <v>6291</v>
      </c>
      <c r="BI1588" t="s">
        <v>4238</v>
      </c>
      <c r="BJ1588" t="s">
        <v>2665</v>
      </c>
      <c r="BK1588" t="str">
        <f t="shared" si="24"/>
        <v>Shelby County, MO</v>
      </c>
    </row>
    <row r="1589" spans="60:63" x14ac:dyDescent="0.35">
      <c r="BH1589" t="s">
        <v>6292</v>
      </c>
      <c r="BI1589" t="s">
        <v>4657</v>
      </c>
      <c r="BJ1589" t="s">
        <v>2665</v>
      </c>
      <c r="BK1589" t="str">
        <f t="shared" si="24"/>
        <v>Stoddard County, MO</v>
      </c>
    </row>
    <row r="1590" spans="60:63" x14ac:dyDescent="0.35">
      <c r="BH1590" t="s">
        <v>6293</v>
      </c>
      <c r="BI1590" t="s">
        <v>4357</v>
      </c>
      <c r="BJ1590" t="s">
        <v>2665</v>
      </c>
      <c r="BK1590" t="str">
        <f t="shared" si="24"/>
        <v>Stone County, MO</v>
      </c>
    </row>
    <row r="1591" spans="60:63" x14ac:dyDescent="0.35">
      <c r="BH1591" t="s">
        <v>6294</v>
      </c>
      <c r="BI1591" t="s">
        <v>3109</v>
      </c>
      <c r="BJ1591" t="s">
        <v>2665</v>
      </c>
      <c r="BK1591" t="str">
        <f t="shared" si="24"/>
        <v>Sullivan County, MO</v>
      </c>
    </row>
    <row r="1592" spans="60:63" x14ac:dyDescent="0.35">
      <c r="BH1592" t="s">
        <v>6295</v>
      </c>
      <c r="BI1592" t="s">
        <v>4669</v>
      </c>
      <c r="BJ1592" t="s">
        <v>2665</v>
      </c>
      <c r="BK1592" t="str">
        <f t="shared" si="24"/>
        <v>Taney County, MO</v>
      </c>
    </row>
    <row r="1593" spans="60:63" x14ac:dyDescent="0.35">
      <c r="BH1593" t="s">
        <v>6296</v>
      </c>
      <c r="BI1593" t="s">
        <v>4408</v>
      </c>
      <c r="BJ1593" t="s">
        <v>2665</v>
      </c>
      <c r="BK1593" t="str">
        <f t="shared" si="24"/>
        <v>Texas County, MO</v>
      </c>
    </row>
    <row r="1594" spans="60:63" x14ac:dyDescent="0.35">
      <c r="BH1594" t="s">
        <v>6297</v>
      </c>
      <c r="BI1594" t="s">
        <v>4314</v>
      </c>
      <c r="BJ1594" t="s">
        <v>2665</v>
      </c>
      <c r="BK1594" t="str">
        <f t="shared" si="24"/>
        <v>Vernon County, MO</v>
      </c>
    </row>
    <row r="1595" spans="60:63" x14ac:dyDescent="0.35">
      <c r="BH1595" t="s">
        <v>6298</v>
      </c>
      <c r="BI1595" t="s">
        <v>3443</v>
      </c>
      <c r="BJ1595" t="s">
        <v>2665</v>
      </c>
      <c r="BK1595" t="str">
        <f t="shared" si="24"/>
        <v>Warren County, MO</v>
      </c>
    </row>
    <row r="1596" spans="60:63" x14ac:dyDescent="0.35">
      <c r="BH1596" t="s">
        <v>6299</v>
      </c>
      <c r="BI1596" t="s">
        <v>2936</v>
      </c>
      <c r="BJ1596" t="s">
        <v>2665</v>
      </c>
      <c r="BK1596" t="str">
        <f t="shared" si="24"/>
        <v>Washington County, MO</v>
      </c>
    </row>
    <row r="1597" spans="60:63" x14ac:dyDescent="0.35">
      <c r="BH1597" t="s">
        <v>6300</v>
      </c>
      <c r="BI1597" t="s">
        <v>3628</v>
      </c>
      <c r="BJ1597" t="s">
        <v>2665</v>
      </c>
      <c r="BK1597" t="str">
        <f t="shared" si="24"/>
        <v>Wayne County, MO</v>
      </c>
    </row>
    <row r="1598" spans="60:63" x14ac:dyDescent="0.35">
      <c r="BH1598" t="s">
        <v>6301</v>
      </c>
      <c r="BI1598" t="s">
        <v>4111</v>
      </c>
      <c r="BJ1598" t="s">
        <v>2665</v>
      </c>
      <c r="BK1598" t="str">
        <f t="shared" si="24"/>
        <v>Webster County, MO</v>
      </c>
    </row>
    <row r="1599" spans="60:63" x14ac:dyDescent="0.35">
      <c r="BH1599" t="s">
        <v>6302</v>
      </c>
      <c r="BI1599" t="s">
        <v>4634</v>
      </c>
      <c r="BJ1599" t="s">
        <v>2665</v>
      </c>
      <c r="BK1599" t="str">
        <f t="shared" si="24"/>
        <v>Worth County, MO</v>
      </c>
    </row>
    <row r="1600" spans="60:63" x14ac:dyDescent="0.35">
      <c r="BH1600" t="s">
        <v>6303</v>
      </c>
      <c r="BI1600" t="s">
        <v>4573</v>
      </c>
      <c r="BJ1600" t="s">
        <v>2665</v>
      </c>
      <c r="BK1600" t="str">
        <f t="shared" si="24"/>
        <v>Wright County, MO</v>
      </c>
    </row>
    <row r="1601" spans="60:63" x14ac:dyDescent="0.35">
      <c r="BH1601" t="s">
        <v>6304</v>
      </c>
      <c r="BI1601" t="s">
        <v>4695</v>
      </c>
      <c r="BJ1601" t="s">
        <v>2665</v>
      </c>
      <c r="BK1601" t="str">
        <f t="shared" si="24"/>
        <v>St. Louis city, MO</v>
      </c>
    </row>
    <row r="1602" spans="60:63" x14ac:dyDescent="0.35">
      <c r="BH1602" t="s">
        <v>6305</v>
      </c>
      <c r="BI1602" t="s">
        <v>2749</v>
      </c>
      <c r="BJ1602" t="s">
        <v>2671</v>
      </c>
      <c r="BK1602" t="str">
        <f t="shared" si="24"/>
        <v>Beaverhead County, MT</v>
      </c>
    </row>
    <row r="1603" spans="60:63" x14ac:dyDescent="0.35">
      <c r="BH1603" t="s">
        <v>6306</v>
      </c>
      <c r="BI1603" t="s">
        <v>2789</v>
      </c>
      <c r="BJ1603" t="s">
        <v>2671</v>
      </c>
      <c r="BK1603" t="str">
        <f t="shared" ref="BK1603:BK1666" si="25">_xlfn.TEXTJOIN(", ", TRUE, BI1603,BJ1603)</f>
        <v>Big Horn County, MT</v>
      </c>
    </row>
    <row r="1604" spans="60:63" x14ac:dyDescent="0.35">
      <c r="BH1604" t="s">
        <v>6307</v>
      </c>
      <c r="BI1604" t="s">
        <v>2835</v>
      </c>
      <c r="BJ1604" t="s">
        <v>2671</v>
      </c>
      <c r="BK1604" t="str">
        <f t="shared" si="25"/>
        <v>Blaine County, MT</v>
      </c>
    </row>
    <row r="1605" spans="60:63" x14ac:dyDescent="0.35">
      <c r="BH1605" t="s">
        <v>6308</v>
      </c>
      <c r="BI1605" t="s">
        <v>2881</v>
      </c>
      <c r="BJ1605" t="s">
        <v>2671</v>
      </c>
      <c r="BK1605" t="str">
        <f t="shared" si="25"/>
        <v>Broadwater County, MT</v>
      </c>
    </row>
    <row r="1606" spans="60:63" x14ac:dyDescent="0.35">
      <c r="BH1606" t="s">
        <v>6309</v>
      </c>
      <c r="BI1606" t="s">
        <v>2896</v>
      </c>
      <c r="BJ1606" t="s">
        <v>2671</v>
      </c>
      <c r="BK1606" t="str">
        <f t="shared" si="25"/>
        <v>Carbon County, MT</v>
      </c>
    </row>
    <row r="1607" spans="60:63" x14ac:dyDescent="0.35">
      <c r="BH1607" t="s">
        <v>6310</v>
      </c>
      <c r="BI1607" t="s">
        <v>2966</v>
      </c>
      <c r="BJ1607" t="s">
        <v>2671</v>
      </c>
      <c r="BK1607" t="str">
        <f t="shared" si="25"/>
        <v>Carter County, MT</v>
      </c>
    </row>
    <row r="1608" spans="60:63" x14ac:dyDescent="0.35">
      <c r="BH1608" t="s">
        <v>6311</v>
      </c>
      <c r="BI1608" t="s">
        <v>3000</v>
      </c>
      <c r="BJ1608" t="s">
        <v>2671</v>
      </c>
      <c r="BK1608" t="str">
        <f t="shared" si="25"/>
        <v>Cascade County, MT</v>
      </c>
    </row>
    <row r="1609" spans="60:63" x14ac:dyDescent="0.35">
      <c r="BH1609" t="s">
        <v>6312</v>
      </c>
      <c r="BI1609" t="s">
        <v>3032</v>
      </c>
      <c r="BJ1609" t="s">
        <v>2671</v>
      </c>
      <c r="BK1609" t="str">
        <f t="shared" si="25"/>
        <v>Chouteau County, MT</v>
      </c>
    </row>
    <row r="1610" spans="60:63" x14ac:dyDescent="0.35">
      <c r="BH1610" t="s">
        <v>6313</v>
      </c>
      <c r="BI1610" t="s">
        <v>3073</v>
      </c>
      <c r="BJ1610" t="s">
        <v>2671</v>
      </c>
      <c r="BK1610" t="str">
        <f t="shared" si="25"/>
        <v>Custer County, MT</v>
      </c>
    </row>
    <row r="1611" spans="60:63" x14ac:dyDescent="0.35">
      <c r="BH1611" t="s">
        <v>6314</v>
      </c>
      <c r="BI1611" t="s">
        <v>3107</v>
      </c>
      <c r="BJ1611" t="s">
        <v>2671</v>
      </c>
      <c r="BK1611" t="str">
        <f t="shared" si="25"/>
        <v>Daniels County, MT</v>
      </c>
    </row>
    <row r="1612" spans="60:63" x14ac:dyDescent="0.35">
      <c r="BH1612" t="s">
        <v>6315</v>
      </c>
      <c r="BI1612" t="s">
        <v>3140</v>
      </c>
      <c r="BJ1612" t="s">
        <v>2671</v>
      </c>
      <c r="BK1612" t="str">
        <f t="shared" si="25"/>
        <v>Dawson County, MT</v>
      </c>
    </row>
    <row r="1613" spans="60:63" x14ac:dyDescent="0.35">
      <c r="BH1613" t="s">
        <v>6316</v>
      </c>
      <c r="BI1613" t="s">
        <v>3172</v>
      </c>
      <c r="BJ1613" t="s">
        <v>2671</v>
      </c>
      <c r="BK1613" t="str">
        <f t="shared" si="25"/>
        <v>Deer Lodge County, MT</v>
      </c>
    </row>
    <row r="1614" spans="60:63" x14ac:dyDescent="0.35">
      <c r="BH1614" t="s">
        <v>6317</v>
      </c>
      <c r="BI1614" t="s">
        <v>3200</v>
      </c>
      <c r="BJ1614" t="s">
        <v>2671</v>
      </c>
      <c r="BK1614" t="str">
        <f t="shared" si="25"/>
        <v>Fallon County, MT</v>
      </c>
    </row>
    <row r="1615" spans="60:63" x14ac:dyDescent="0.35">
      <c r="BH1615" t="s">
        <v>6318</v>
      </c>
      <c r="BI1615" t="s">
        <v>3234</v>
      </c>
      <c r="BJ1615" t="s">
        <v>2671</v>
      </c>
      <c r="BK1615" t="str">
        <f t="shared" si="25"/>
        <v>Fergus County, MT</v>
      </c>
    </row>
    <row r="1616" spans="60:63" x14ac:dyDescent="0.35">
      <c r="BH1616" t="s">
        <v>6319</v>
      </c>
      <c r="BI1616" t="s">
        <v>3267</v>
      </c>
      <c r="BJ1616" t="s">
        <v>2671</v>
      </c>
      <c r="BK1616" t="str">
        <f t="shared" si="25"/>
        <v>Flathead County, MT</v>
      </c>
    </row>
    <row r="1617" spans="60:63" x14ac:dyDescent="0.35">
      <c r="BH1617" t="s">
        <v>6320</v>
      </c>
      <c r="BI1617" t="s">
        <v>3304</v>
      </c>
      <c r="BJ1617" t="s">
        <v>2671</v>
      </c>
      <c r="BK1617" t="str">
        <f t="shared" si="25"/>
        <v>Gallatin County, MT</v>
      </c>
    </row>
    <row r="1618" spans="60:63" x14ac:dyDescent="0.35">
      <c r="BH1618" t="s">
        <v>6321</v>
      </c>
      <c r="BI1618" t="s">
        <v>3083</v>
      </c>
      <c r="BJ1618" t="s">
        <v>2671</v>
      </c>
      <c r="BK1618" t="str">
        <f t="shared" si="25"/>
        <v>Garfield County, MT</v>
      </c>
    </row>
    <row r="1619" spans="60:63" x14ac:dyDescent="0.35">
      <c r="BH1619" t="s">
        <v>6322</v>
      </c>
      <c r="BI1619" t="s">
        <v>3363</v>
      </c>
      <c r="BJ1619" t="s">
        <v>2671</v>
      </c>
      <c r="BK1619" t="str">
        <f t="shared" si="25"/>
        <v>Glacier County, MT</v>
      </c>
    </row>
    <row r="1620" spans="60:63" x14ac:dyDescent="0.35">
      <c r="BH1620" t="s">
        <v>6323</v>
      </c>
      <c r="BI1620" t="s">
        <v>3336</v>
      </c>
      <c r="BJ1620" t="s">
        <v>2671</v>
      </c>
      <c r="BK1620" t="str">
        <f t="shared" si="25"/>
        <v>Golden Valley County, MT</v>
      </c>
    </row>
    <row r="1621" spans="60:63" x14ac:dyDescent="0.35">
      <c r="BH1621" t="s">
        <v>6324</v>
      </c>
      <c r="BI1621" t="s">
        <v>3415</v>
      </c>
      <c r="BJ1621" t="s">
        <v>2671</v>
      </c>
      <c r="BK1621" t="str">
        <f t="shared" si="25"/>
        <v>Granite County, MT</v>
      </c>
    </row>
    <row r="1622" spans="60:63" x14ac:dyDescent="0.35">
      <c r="BH1622" t="s">
        <v>6325</v>
      </c>
      <c r="BI1622" t="s">
        <v>3442</v>
      </c>
      <c r="BJ1622" t="s">
        <v>2671</v>
      </c>
      <c r="BK1622" t="str">
        <f t="shared" si="25"/>
        <v>Hill County, MT</v>
      </c>
    </row>
    <row r="1623" spans="60:63" x14ac:dyDescent="0.35">
      <c r="BH1623" t="s">
        <v>6326</v>
      </c>
      <c r="BI1623" t="s">
        <v>3313</v>
      </c>
      <c r="BJ1623" t="s">
        <v>2671</v>
      </c>
      <c r="BK1623" t="str">
        <f t="shared" si="25"/>
        <v>Jefferson County, MT</v>
      </c>
    </row>
    <row r="1624" spans="60:63" x14ac:dyDescent="0.35">
      <c r="BH1624" t="s">
        <v>6327</v>
      </c>
      <c r="BI1624" t="s">
        <v>3494</v>
      </c>
      <c r="BJ1624" t="s">
        <v>2671</v>
      </c>
      <c r="BK1624" t="str">
        <f t="shared" si="25"/>
        <v>Judith Basin County, MT</v>
      </c>
    </row>
    <row r="1625" spans="60:63" x14ac:dyDescent="0.35">
      <c r="BH1625" t="s">
        <v>6328</v>
      </c>
      <c r="BI1625" t="s">
        <v>3324</v>
      </c>
      <c r="BJ1625" t="s">
        <v>2671</v>
      </c>
      <c r="BK1625" t="str">
        <f t="shared" si="25"/>
        <v>Lake County, MT</v>
      </c>
    </row>
    <row r="1626" spans="60:63" x14ac:dyDescent="0.35">
      <c r="BH1626" t="s">
        <v>6329</v>
      </c>
      <c r="BI1626" t="s">
        <v>3543</v>
      </c>
      <c r="BJ1626" t="s">
        <v>2671</v>
      </c>
      <c r="BK1626" t="str">
        <f t="shared" si="25"/>
        <v>Lewis and Clark County, MT</v>
      </c>
    </row>
    <row r="1627" spans="60:63" x14ac:dyDescent="0.35">
      <c r="BH1627" t="s">
        <v>6330</v>
      </c>
      <c r="BI1627" t="s">
        <v>3565</v>
      </c>
      <c r="BJ1627" t="s">
        <v>2671</v>
      </c>
      <c r="BK1627" t="str">
        <f t="shared" si="25"/>
        <v>Liberty County, MT</v>
      </c>
    </row>
    <row r="1628" spans="60:63" x14ac:dyDescent="0.35">
      <c r="BH1628" t="s">
        <v>6331</v>
      </c>
      <c r="BI1628" t="s">
        <v>3029</v>
      </c>
      <c r="BJ1628" t="s">
        <v>2671</v>
      </c>
      <c r="BK1628" t="str">
        <f t="shared" si="25"/>
        <v>Lincoln County, MT</v>
      </c>
    </row>
    <row r="1629" spans="60:63" x14ac:dyDescent="0.35">
      <c r="BH1629" t="s">
        <v>6332</v>
      </c>
      <c r="BI1629" t="s">
        <v>3617</v>
      </c>
      <c r="BJ1629" t="s">
        <v>2671</v>
      </c>
      <c r="BK1629" t="str">
        <f t="shared" si="25"/>
        <v>McCone County, MT</v>
      </c>
    </row>
    <row r="1630" spans="60:63" x14ac:dyDescent="0.35">
      <c r="BH1630" t="s">
        <v>6333</v>
      </c>
      <c r="BI1630" t="s">
        <v>3595</v>
      </c>
      <c r="BJ1630" t="s">
        <v>2671</v>
      </c>
      <c r="BK1630" t="str">
        <f t="shared" si="25"/>
        <v>Madison County, MT</v>
      </c>
    </row>
    <row r="1631" spans="60:63" x14ac:dyDescent="0.35">
      <c r="BH1631" t="s">
        <v>6334</v>
      </c>
      <c r="BI1631" t="s">
        <v>3662</v>
      </c>
      <c r="BJ1631" t="s">
        <v>2671</v>
      </c>
      <c r="BK1631" t="str">
        <f t="shared" si="25"/>
        <v>Meagher County, MT</v>
      </c>
    </row>
    <row r="1632" spans="60:63" x14ac:dyDescent="0.35">
      <c r="BH1632" t="s">
        <v>6335</v>
      </c>
      <c r="BI1632" t="s">
        <v>3142</v>
      </c>
      <c r="BJ1632" t="s">
        <v>2671</v>
      </c>
      <c r="BK1632" t="str">
        <f t="shared" si="25"/>
        <v>Mineral County, MT</v>
      </c>
    </row>
    <row r="1633" spans="60:63" x14ac:dyDescent="0.35">
      <c r="BH1633" t="s">
        <v>6336</v>
      </c>
      <c r="BI1633" t="s">
        <v>3709</v>
      </c>
      <c r="BJ1633" t="s">
        <v>2671</v>
      </c>
      <c r="BK1633" t="str">
        <f t="shared" si="25"/>
        <v>Missoula County, MT</v>
      </c>
    </row>
    <row r="1634" spans="60:63" x14ac:dyDescent="0.35">
      <c r="BH1634" t="s">
        <v>6337</v>
      </c>
      <c r="BI1634" t="s">
        <v>3738</v>
      </c>
      <c r="BJ1634" t="s">
        <v>2671</v>
      </c>
      <c r="BK1634" t="str">
        <f t="shared" si="25"/>
        <v>Musselshell County, MT</v>
      </c>
    </row>
    <row r="1635" spans="60:63" x14ac:dyDescent="0.35">
      <c r="BH1635" t="s">
        <v>6338</v>
      </c>
      <c r="BI1635" t="s">
        <v>3283</v>
      </c>
      <c r="BJ1635" t="s">
        <v>2671</v>
      </c>
      <c r="BK1635" t="str">
        <f t="shared" si="25"/>
        <v>Park County, MT</v>
      </c>
    </row>
    <row r="1636" spans="60:63" x14ac:dyDescent="0.35">
      <c r="BH1636" t="s">
        <v>6339</v>
      </c>
      <c r="BI1636" t="s">
        <v>3781</v>
      </c>
      <c r="BJ1636" t="s">
        <v>2671</v>
      </c>
      <c r="BK1636" t="str">
        <f t="shared" si="25"/>
        <v>Petroleum County, MT</v>
      </c>
    </row>
    <row r="1637" spans="60:63" x14ac:dyDescent="0.35">
      <c r="BH1637" t="s">
        <v>6340</v>
      </c>
      <c r="BI1637" t="s">
        <v>3801</v>
      </c>
      <c r="BJ1637" t="s">
        <v>2671</v>
      </c>
      <c r="BK1637" t="str">
        <f t="shared" si="25"/>
        <v>Phillips County, MT</v>
      </c>
    </row>
    <row r="1638" spans="60:63" x14ac:dyDescent="0.35">
      <c r="BH1638" t="s">
        <v>6341</v>
      </c>
      <c r="BI1638" t="s">
        <v>3823</v>
      </c>
      <c r="BJ1638" t="s">
        <v>2671</v>
      </c>
      <c r="BK1638" t="str">
        <f t="shared" si="25"/>
        <v>Pondera County, MT</v>
      </c>
    </row>
    <row r="1639" spans="60:63" x14ac:dyDescent="0.35">
      <c r="BH1639" t="s">
        <v>6342</v>
      </c>
      <c r="BI1639" t="s">
        <v>3846</v>
      </c>
      <c r="BJ1639" t="s">
        <v>2671</v>
      </c>
      <c r="BK1639" t="str">
        <f t="shared" si="25"/>
        <v>Powder River County, MT</v>
      </c>
    </row>
    <row r="1640" spans="60:63" x14ac:dyDescent="0.35">
      <c r="BH1640" t="s">
        <v>6343</v>
      </c>
      <c r="BI1640" t="s">
        <v>3866</v>
      </c>
      <c r="BJ1640" t="s">
        <v>2671</v>
      </c>
      <c r="BK1640" t="str">
        <f t="shared" si="25"/>
        <v>Powell County, MT</v>
      </c>
    </row>
    <row r="1641" spans="60:63" x14ac:dyDescent="0.35">
      <c r="BH1641" t="s">
        <v>6344</v>
      </c>
      <c r="BI1641" t="s">
        <v>3890</v>
      </c>
      <c r="BJ1641" t="s">
        <v>2671</v>
      </c>
      <c r="BK1641" t="str">
        <f t="shared" si="25"/>
        <v>Prairie County, MT</v>
      </c>
    </row>
    <row r="1642" spans="60:63" x14ac:dyDescent="0.35">
      <c r="BH1642" t="s">
        <v>6345</v>
      </c>
      <c r="BI1642" t="s">
        <v>3904</v>
      </c>
      <c r="BJ1642" t="s">
        <v>2671</v>
      </c>
      <c r="BK1642" t="str">
        <f t="shared" si="25"/>
        <v>Ravalli County, MT</v>
      </c>
    </row>
    <row r="1643" spans="60:63" x14ac:dyDescent="0.35">
      <c r="BH1643" t="s">
        <v>6346</v>
      </c>
      <c r="BI1643" t="s">
        <v>3869</v>
      </c>
      <c r="BJ1643" t="s">
        <v>2671</v>
      </c>
      <c r="BK1643" t="str">
        <f t="shared" si="25"/>
        <v>Richland County, MT</v>
      </c>
    </row>
    <row r="1644" spans="60:63" x14ac:dyDescent="0.35">
      <c r="BH1644" t="s">
        <v>6347</v>
      </c>
      <c r="BI1644" t="s">
        <v>3496</v>
      </c>
      <c r="BJ1644" t="s">
        <v>2671</v>
      </c>
      <c r="BK1644" t="str">
        <f t="shared" si="25"/>
        <v>Roosevelt County, MT</v>
      </c>
    </row>
    <row r="1645" spans="60:63" x14ac:dyDescent="0.35">
      <c r="BH1645" t="s">
        <v>6348</v>
      </c>
      <c r="BI1645" t="s">
        <v>3969</v>
      </c>
      <c r="BJ1645" t="s">
        <v>2671</v>
      </c>
      <c r="BK1645" t="str">
        <f t="shared" si="25"/>
        <v>Rosebud County, MT</v>
      </c>
    </row>
    <row r="1646" spans="60:63" x14ac:dyDescent="0.35">
      <c r="BH1646" t="s">
        <v>6349</v>
      </c>
      <c r="BI1646" t="s">
        <v>3985</v>
      </c>
      <c r="BJ1646" t="s">
        <v>2671</v>
      </c>
      <c r="BK1646" t="str">
        <f t="shared" si="25"/>
        <v>Sanders County, MT</v>
      </c>
    </row>
    <row r="1647" spans="60:63" x14ac:dyDescent="0.35">
      <c r="BH1647" t="s">
        <v>6350</v>
      </c>
      <c r="BI1647" t="s">
        <v>3347</v>
      </c>
      <c r="BJ1647" t="s">
        <v>2671</v>
      </c>
      <c r="BK1647" t="str">
        <f t="shared" si="25"/>
        <v>Sheridan County, MT</v>
      </c>
    </row>
    <row r="1648" spans="60:63" x14ac:dyDescent="0.35">
      <c r="BH1648" t="s">
        <v>6351</v>
      </c>
      <c r="BI1648" t="s">
        <v>4026</v>
      </c>
      <c r="BJ1648" t="s">
        <v>2671</v>
      </c>
      <c r="BK1648" t="str">
        <f t="shared" si="25"/>
        <v>Silver Bow County, MT</v>
      </c>
    </row>
    <row r="1649" spans="60:63" x14ac:dyDescent="0.35">
      <c r="BH1649" t="s">
        <v>6352</v>
      </c>
      <c r="BI1649" t="s">
        <v>4044</v>
      </c>
      <c r="BJ1649" t="s">
        <v>2671</v>
      </c>
      <c r="BK1649" t="str">
        <f t="shared" si="25"/>
        <v>Stillwater County, MT</v>
      </c>
    </row>
    <row r="1650" spans="60:63" x14ac:dyDescent="0.35">
      <c r="BH1650" t="s">
        <v>6353</v>
      </c>
      <c r="BI1650" t="s">
        <v>4062</v>
      </c>
      <c r="BJ1650" t="s">
        <v>2671</v>
      </c>
      <c r="BK1650" t="str">
        <f t="shared" si="25"/>
        <v>Sweet Grass County, MT</v>
      </c>
    </row>
    <row r="1651" spans="60:63" x14ac:dyDescent="0.35">
      <c r="BH1651" t="s">
        <v>6354</v>
      </c>
      <c r="BI1651" t="s">
        <v>3429</v>
      </c>
      <c r="BJ1651" t="s">
        <v>2671</v>
      </c>
      <c r="BK1651" t="str">
        <f t="shared" si="25"/>
        <v>Teton County, MT</v>
      </c>
    </row>
    <row r="1652" spans="60:63" x14ac:dyDescent="0.35">
      <c r="BH1652" t="s">
        <v>6355</v>
      </c>
      <c r="BI1652" t="s">
        <v>4103</v>
      </c>
      <c r="BJ1652" t="s">
        <v>2671</v>
      </c>
      <c r="BK1652" t="str">
        <f t="shared" si="25"/>
        <v>Toole County, MT</v>
      </c>
    </row>
    <row r="1653" spans="60:63" x14ac:dyDescent="0.35">
      <c r="BH1653" t="s">
        <v>6356</v>
      </c>
      <c r="BI1653" t="s">
        <v>4124</v>
      </c>
      <c r="BJ1653" t="s">
        <v>2671</v>
      </c>
      <c r="BK1653" t="str">
        <f t="shared" si="25"/>
        <v>Treasure County, MT</v>
      </c>
    </row>
    <row r="1654" spans="60:63" x14ac:dyDescent="0.35">
      <c r="BH1654" t="s">
        <v>6357</v>
      </c>
      <c r="BI1654" t="s">
        <v>3943</v>
      </c>
      <c r="BJ1654" t="s">
        <v>2671</v>
      </c>
      <c r="BK1654" t="str">
        <f t="shared" si="25"/>
        <v>Valley County, MT</v>
      </c>
    </row>
    <row r="1655" spans="60:63" x14ac:dyDescent="0.35">
      <c r="BH1655" t="s">
        <v>6358</v>
      </c>
      <c r="BI1655" t="s">
        <v>4163</v>
      </c>
      <c r="BJ1655" t="s">
        <v>2671</v>
      </c>
      <c r="BK1655" t="str">
        <f t="shared" si="25"/>
        <v>Wheatland County, MT</v>
      </c>
    </row>
    <row r="1656" spans="60:63" x14ac:dyDescent="0.35">
      <c r="BH1656" t="s">
        <v>6359</v>
      </c>
      <c r="BI1656" t="s">
        <v>4184</v>
      </c>
      <c r="BJ1656" t="s">
        <v>2671</v>
      </c>
      <c r="BK1656" t="str">
        <f t="shared" si="25"/>
        <v>Wibaux County, MT</v>
      </c>
    </row>
    <row r="1657" spans="60:63" x14ac:dyDescent="0.35">
      <c r="BH1657" t="s">
        <v>6360</v>
      </c>
      <c r="BI1657" t="s">
        <v>4203</v>
      </c>
      <c r="BJ1657" t="s">
        <v>2671</v>
      </c>
      <c r="BK1657" t="str">
        <f t="shared" si="25"/>
        <v>Yellowstone County, MT</v>
      </c>
    </row>
    <row r="1658" spans="60:63" x14ac:dyDescent="0.35">
      <c r="BH1658" t="s">
        <v>6361</v>
      </c>
      <c r="BI1658" t="s">
        <v>2734</v>
      </c>
      <c r="BJ1658" t="s">
        <v>2677</v>
      </c>
      <c r="BK1658" t="str">
        <f t="shared" si="25"/>
        <v>Adams County, NE</v>
      </c>
    </row>
    <row r="1659" spans="60:63" x14ac:dyDescent="0.35">
      <c r="BH1659" t="s">
        <v>6362</v>
      </c>
      <c r="BI1659" t="s">
        <v>2790</v>
      </c>
      <c r="BJ1659" t="s">
        <v>2677</v>
      </c>
      <c r="BK1659" t="str">
        <f t="shared" si="25"/>
        <v>Antelope County, NE</v>
      </c>
    </row>
    <row r="1660" spans="60:63" x14ac:dyDescent="0.35">
      <c r="BH1660" t="s">
        <v>6363</v>
      </c>
      <c r="BI1660" t="s">
        <v>2836</v>
      </c>
      <c r="BJ1660" t="s">
        <v>2677</v>
      </c>
      <c r="BK1660" t="str">
        <f t="shared" si="25"/>
        <v>Arthur County, NE</v>
      </c>
    </row>
    <row r="1661" spans="60:63" x14ac:dyDescent="0.35">
      <c r="BH1661" t="s">
        <v>6364</v>
      </c>
      <c r="BI1661" t="s">
        <v>2882</v>
      </c>
      <c r="BJ1661" t="s">
        <v>2677</v>
      </c>
      <c r="BK1661" t="str">
        <f t="shared" si="25"/>
        <v>Banner County, NE</v>
      </c>
    </row>
    <row r="1662" spans="60:63" x14ac:dyDescent="0.35">
      <c r="BH1662" t="s">
        <v>6365</v>
      </c>
      <c r="BI1662" t="s">
        <v>2835</v>
      </c>
      <c r="BJ1662" t="s">
        <v>2677</v>
      </c>
      <c r="BK1662" t="str">
        <f t="shared" si="25"/>
        <v>Blaine County, NE</v>
      </c>
    </row>
    <row r="1663" spans="60:63" x14ac:dyDescent="0.35">
      <c r="BH1663" t="s">
        <v>6366</v>
      </c>
      <c r="BI1663" t="s">
        <v>2853</v>
      </c>
      <c r="BJ1663" t="s">
        <v>2677</v>
      </c>
      <c r="BK1663" t="str">
        <f t="shared" si="25"/>
        <v>Boone County, NE</v>
      </c>
    </row>
    <row r="1664" spans="60:63" x14ac:dyDescent="0.35">
      <c r="BH1664" t="s">
        <v>6367</v>
      </c>
      <c r="BI1664" t="s">
        <v>3001</v>
      </c>
      <c r="BJ1664" t="s">
        <v>2677</v>
      </c>
      <c r="BK1664" t="str">
        <f t="shared" si="25"/>
        <v>Box Butte County, NE</v>
      </c>
    </row>
    <row r="1665" spans="60:63" x14ac:dyDescent="0.35">
      <c r="BH1665" t="s">
        <v>6368</v>
      </c>
      <c r="BI1665" t="s">
        <v>3033</v>
      </c>
      <c r="BJ1665" t="s">
        <v>2677</v>
      </c>
      <c r="BK1665" t="str">
        <f t="shared" si="25"/>
        <v>Boyd County, NE</v>
      </c>
    </row>
    <row r="1666" spans="60:63" x14ac:dyDescent="0.35">
      <c r="BH1666" t="s">
        <v>6369</v>
      </c>
      <c r="BI1666" t="s">
        <v>2915</v>
      </c>
      <c r="BJ1666" t="s">
        <v>2677</v>
      </c>
      <c r="BK1666" t="str">
        <f t="shared" si="25"/>
        <v>Brown County, NE</v>
      </c>
    </row>
    <row r="1667" spans="60:63" x14ac:dyDescent="0.35">
      <c r="BH1667" t="s">
        <v>6370</v>
      </c>
      <c r="BI1667" t="s">
        <v>2979</v>
      </c>
      <c r="BJ1667" t="s">
        <v>2677</v>
      </c>
      <c r="BK1667" t="str">
        <f t="shared" ref="BK1667:BK1730" si="26">_xlfn.TEXTJOIN(", ", TRUE, BI1667,BJ1667)</f>
        <v>Buffalo County, NE</v>
      </c>
    </row>
    <row r="1668" spans="60:63" x14ac:dyDescent="0.35">
      <c r="BH1668" t="s">
        <v>6371</v>
      </c>
      <c r="BI1668" t="s">
        <v>3141</v>
      </c>
      <c r="BJ1668" t="s">
        <v>2677</v>
      </c>
      <c r="BK1668" t="str">
        <f t="shared" si="26"/>
        <v>Burt County, NE</v>
      </c>
    </row>
    <row r="1669" spans="60:63" x14ac:dyDescent="0.35">
      <c r="BH1669" t="s">
        <v>6372</v>
      </c>
      <c r="BI1669" t="s">
        <v>2983</v>
      </c>
      <c r="BJ1669" t="s">
        <v>2677</v>
      </c>
      <c r="BK1669" t="str">
        <f t="shared" si="26"/>
        <v>Butler County, NE</v>
      </c>
    </row>
    <row r="1670" spans="60:63" x14ac:dyDescent="0.35">
      <c r="BH1670" t="s">
        <v>6373</v>
      </c>
      <c r="BI1670" t="s">
        <v>3063</v>
      </c>
      <c r="BJ1670" t="s">
        <v>2677</v>
      </c>
      <c r="BK1670" t="str">
        <f t="shared" si="26"/>
        <v>Cass County, NE</v>
      </c>
    </row>
    <row r="1671" spans="60:63" x14ac:dyDescent="0.35">
      <c r="BH1671" t="s">
        <v>6374</v>
      </c>
      <c r="BI1671" t="s">
        <v>3235</v>
      </c>
      <c r="BJ1671" t="s">
        <v>2677</v>
      </c>
      <c r="BK1671" t="str">
        <f t="shared" si="26"/>
        <v>Cedar County, NE</v>
      </c>
    </row>
    <row r="1672" spans="60:63" x14ac:dyDescent="0.35">
      <c r="BH1672" t="s">
        <v>6375</v>
      </c>
      <c r="BI1672" t="s">
        <v>3065</v>
      </c>
      <c r="BJ1672" t="s">
        <v>2677</v>
      </c>
      <c r="BK1672" t="str">
        <f t="shared" si="26"/>
        <v>Chase County, NE</v>
      </c>
    </row>
    <row r="1673" spans="60:63" x14ac:dyDescent="0.35">
      <c r="BH1673" t="s">
        <v>6376</v>
      </c>
      <c r="BI1673" t="s">
        <v>3305</v>
      </c>
      <c r="BJ1673" t="s">
        <v>2677</v>
      </c>
      <c r="BK1673" t="str">
        <f t="shared" si="26"/>
        <v>Cherry County, NE</v>
      </c>
    </row>
    <row r="1674" spans="60:63" x14ac:dyDescent="0.35">
      <c r="BH1674" t="s">
        <v>6377</v>
      </c>
      <c r="BI1674" t="s">
        <v>3094</v>
      </c>
      <c r="BJ1674" t="s">
        <v>2677</v>
      </c>
      <c r="BK1674" t="str">
        <f t="shared" si="26"/>
        <v>Cheyenne County, NE</v>
      </c>
    </row>
    <row r="1675" spans="60:63" x14ac:dyDescent="0.35">
      <c r="BH1675" t="s">
        <v>6378</v>
      </c>
      <c r="BI1675" t="s">
        <v>3048</v>
      </c>
      <c r="BJ1675" t="s">
        <v>2677</v>
      </c>
      <c r="BK1675" t="str">
        <f t="shared" si="26"/>
        <v>Clay County, NE</v>
      </c>
    </row>
    <row r="1676" spans="60:63" x14ac:dyDescent="0.35">
      <c r="BH1676" t="s">
        <v>6379</v>
      </c>
      <c r="BI1676" t="s">
        <v>2929</v>
      </c>
      <c r="BJ1676" t="s">
        <v>2677</v>
      </c>
      <c r="BK1676" t="str">
        <f t="shared" si="26"/>
        <v>Colfax County, NE</v>
      </c>
    </row>
    <row r="1677" spans="60:63" x14ac:dyDescent="0.35">
      <c r="BH1677" t="s">
        <v>6380</v>
      </c>
      <c r="BI1677" t="s">
        <v>3416</v>
      </c>
      <c r="BJ1677" t="s">
        <v>2677</v>
      </c>
      <c r="BK1677" t="str">
        <f t="shared" si="26"/>
        <v>Cuming County, NE</v>
      </c>
    </row>
    <row r="1678" spans="60:63" x14ac:dyDescent="0.35">
      <c r="BH1678" t="s">
        <v>6381</v>
      </c>
      <c r="BI1678" t="s">
        <v>3073</v>
      </c>
      <c r="BJ1678" t="s">
        <v>2677</v>
      </c>
      <c r="BK1678" t="str">
        <f t="shared" si="26"/>
        <v>Custer County, NE</v>
      </c>
    </row>
    <row r="1679" spans="60:63" x14ac:dyDescent="0.35">
      <c r="BH1679" t="s">
        <v>6382</v>
      </c>
      <c r="BI1679" t="s">
        <v>3386</v>
      </c>
      <c r="BJ1679" t="s">
        <v>2677</v>
      </c>
      <c r="BK1679" t="str">
        <f t="shared" si="26"/>
        <v>Dakota County, NE</v>
      </c>
    </row>
    <row r="1680" spans="60:63" x14ac:dyDescent="0.35">
      <c r="BH1680" t="s">
        <v>6383</v>
      </c>
      <c r="BI1680" t="s">
        <v>3495</v>
      </c>
      <c r="BJ1680" t="s">
        <v>2677</v>
      </c>
      <c r="BK1680" t="str">
        <f t="shared" si="26"/>
        <v>Dawes County, NE</v>
      </c>
    </row>
    <row r="1681" spans="60:63" x14ac:dyDescent="0.35">
      <c r="BH1681" t="s">
        <v>6384</v>
      </c>
      <c r="BI1681" t="s">
        <v>3140</v>
      </c>
      <c r="BJ1681" t="s">
        <v>2677</v>
      </c>
      <c r="BK1681" t="str">
        <f t="shared" si="26"/>
        <v>Dawson County, NE</v>
      </c>
    </row>
    <row r="1682" spans="60:63" x14ac:dyDescent="0.35">
      <c r="BH1682" t="s">
        <v>6385</v>
      </c>
      <c r="BI1682" t="s">
        <v>3393</v>
      </c>
      <c r="BJ1682" t="s">
        <v>2677</v>
      </c>
      <c r="BK1682" t="str">
        <f t="shared" si="26"/>
        <v>Deuel County, NE</v>
      </c>
    </row>
    <row r="1683" spans="60:63" x14ac:dyDescent="0.35">
      <c r="BH1683" t="s">
        <v>6386</v>
      </c>
      <c r="BI1683" t="s">
        <v>3566</v>
      </c>
      <c r="BJ1683" t="s">
        <v>2677</v>
      </c>
      <c r="BK1683" t="str">
        <f t="shared" si="26"/>
        <v>Dixon County, NE</v>
      </c>
    </row>
    <row r="1684" spans="60:63" x14ac:dyDescent="0.35">
      <c r="BH1684" t="s">
        <v>6387</v>
      </c>
      <c r="BI1684" t="s">
        <v>3247</v>
      </c>
      <c r="BJ1684" t="s">
        <v>2677</v>
      </c>
      <c r="BK1684" t="str">
        <f t="shared" si="26"/>
        <v>Dodge County, NE</v>
      </c>
    </row>
    <row r="1685" spans="60:63" x14ac:dyDescent="0.35">
      <c r="BH1685" t="s">
        <v>6388</v>
      </c>
      <c r="BI1685" t="s">
        <v>2837</v>
      </c>
      <c r="BJ1685" t="s">
        <v>2677</v>
      </c>
      <c r="BK1685" t="str">
        <f t="shared" si="26"/>
        <v>Douglas County, NE</v>
      </c>
    </row>
    <row r="1686" spans="60:63" x14ac:dyDescent="0.35">
      <c r="BH1686" t="s">
        <v>6389</v>
      </c>
      <c r="BI1686" t="s">
        <v>3642</v>
      </c>
      <c r="BJ1686" t="s">
        <v>2677</v>
      </c>
      <c r="BK1686" t="str">
        <f t="shared" si="26"/>
        <v>Dundy County, NE</v>
      </c>
    </row>
    <row r="1687" spans="60:63" x14ac:dyDescent="0.35">
      <c r="BH1687" t="s">
        <v>6390</v>
      </c>
      <c r="BI1687" t="s">
        <v>3493</v>
      </c>
      <c r="BJ1687" t="s">
        <v>2677</v>
      </c>
      <c r="BK1687" t="str">
        <f t="shared" si="26"/>
        <v>Fillmore County, NE</v>
      </c>
    </row>
    <row r="1688" spans="60:63" x14ac:dyDescent="0.35">
      <c r="BH1688" t="s">
        <v>6391</v>
      </c>
      <c r="BI1688" t="s">
        <v>2874</v>
      </c>
      <c r="BJ1688" t="s">
        <v>2677</v>
      </c>
      <c r="BK1688" t="str">
        <f t="shared" si="26"/>
        <v>Franklin County, NE</v>
      </c>
    </row>
    <row r="1689" spans="60:63" x14ac:dyDescent="0.35">
      <c r="BH1689" t="s">
        <v>6392</v>
      </c>
      <c r="BI1689" t="s">
        <v>3710</v>
      </c>
      <c r="BJ1689" t="s">
        <v>2677</v>
      </c>
      <c r="BK1689" t="str">
        <f t="shared" si="26"/>
        <v>Frontier County, NE</v>
      </c>
    </row>
    <row r="1690" spans="60:63" x14ac:dyDescent="0.35">
      <c r="BH1690" t="s">
        <v>6393</v>
      </c>
      <c r="BI1690" t="s">
        <v>3739</v>
      </c>
      <c r="BJ1690" t="s">
        <v>2677</v>
      </c>
      <c r="BK1690" t="str">
        <f t="shared" si="26"/>
        <v>Furnas County, NE</v>
      </c>
    </row>
    <row r="1691" spans="60:63" x14ac:dyDescent="0.35">
      <c r="BH1691" t="s">
        <v>6394</v>
      </c>
      <c r="BI1691" t="s">
        <v>3758</v>
      </c>
      <c r="BJ1691" t="s">
        <v>2677</v>
      </c>
      <c r="BK1691" t="str">
        <f t="shared" si="26"/>
        <v>Gage County, NE</v>
      </c>
    </row>
    <row r="1692" spans="60:63" x14ac:dyDescent="0.35">
      <c r="BH1692" t="s">
        <v>6395</v>
      </c>
      <c r="BI1692" t="s">
        <v>3782</v>
      </c>
      <c r="BJ1692" t="s">
        <v>2677</v>
      </c>
      <c r="BK1692" t="str">
        <f t="shared" si="26"/>
        <v>Garden County, NE</v>
      </c>
    </row>
    <row r="1693" spans="60:63" x14ac:dyDescent="0.35">
      <c r="BH1693" t="s">
        <v>6396</v>
      </c>
      <c r="BI1693" t="s">
        <v>3083</v>
      </c>
      <c r="BJ1693" t="s">
        <v>2677</v>
      </c>
      <c r="BK1693" t="str">
        <f t="shared" si="26"/>
        <v>Garfield County, NE</v>
      </c>
    </row>
    <row r="1694" spans="60:63" x14ac:dyDescent="0.35">
      <c r="BH1694" t="s">
        <v>6397</v>
      </c>
      <c r="BI1694" t="s">
        <v>3824</v>
      </c>
      <c r="BJ1694" t="s">
        <v>2677</v>
      </c>
      <c r="BK1694" t="str">
        <f t="shared" si="26"/>
        <v>Gosper County, NE</v>
      </c>
    </row>
    <row r="1695" spans="60:63" x14ac:dyDescent="0.35">
      <c r="BH1695" t="s">
        <v>6398</v>
      </c>
      <c r="BI1695" t="s">
        <v>3111</v>
      </c>
      <c r="BJ1695" t="s">
        <v>2677</v>
      </c>
      <c r="BK1695" t="str">
        <f t="shared" si="26"/>
        <v>Grant County, NE</v>
      </c>
    </row>
    <row r="1696" spans="60:63" x14ac:dyDescent="0.35">
      <c r="BH1696" t="s">
        <v>6399</v>
      </c>
      <c r="BI1696" t="s">
        <v>3798</v>
      </c>
      <c r="BJ1696" t="s">
        <v>2677</v>
      </c>
      <c r="BK1696" t="str">
        <f t="shared" si="26"/>
        <v>Greeley County, NE</v>
      </c>
    </row>
    <row r="1697" spans="60:63" x14ac:dyDescent="0.35">
      <c r="BH1697" t="s">
        <v>6400</v>
      </c>
      <c r="BI1697" t="s">
        <v>3891</v>
      </c>
      <c r="BJ1697" t="s">
        <v>2677</v>
      </c>
      <c r="BK1697" t="str">
        <f t="shared" si="26"/>
        <v>Hall County, NE</v>
      </c>
    </row>
    <row r="1698" spans="60:63" x14ac:dyDescent="0.35">
      <c r="BH1698" t="s">
        <v>6401</v>
      </c>
      <c r="BI1698" t="s">
        <v>3445</v>
      </c>
      <c r="BJ1698" t="s">
        <v>2677</v>
      </c>
      <c r="BK1698" t="str">
        <f t="shared" si="26"/>
        <v>Hamilton County, NE</v>
      </c>
    </row>
    <row r="1699" spans="60:63" x14ac:dyDescent="0.35">
      <c r="BH1699" t="s">
        <v>6402</v>
      </c>
      <c r="BI1699" t="s">
        <v>3928</v>
      </c>
      <c r="BJ1699" t="s">
        <v>2677</v>
      </c>
      <c r="BK1699" t="str">
        <f t="shared" si="26"/>
        <v>Harlan County, NE</v>
      </c>
    </row>
    <row r="1700" spans="60:63" x14ac:dyDescent="0.35">
      <c r="BH1700" t="s">
        <v>6403</v>
      </c>
      <c r="BI1700" t="s">
        <v>3949</v>
      </c>
      <c r="BJ1700" t="s">
        <v>2677</v>
      </c>
      <c r="BK1700" t="str">
        <f t="shared" si="26"/>
        <v>Hayes County, NE</v>
      </c>
    </row>
    <row r="1701" spans="60:63" x14ac:dyDescent="0.35">
      <c r="BH1701" t="s">
        <v>6404</v>
      </c>
      <c r="BI1701" t="s">
        <v>3970</v>
      </c>
      <c r="BJ1701" t="s">
        <v>2677</v>
      </c>
      <c r="BK1701" t="str">
        <f t="shared" si="26"/>
        <v>Hitchcock County, NE</v>
      </c>
    </row>
    <row r="1702" spans="60:63" x14ac:dyDescent="0.35">
      <c r="BH1702" t="s">
        <v>6405</v>
      </c>
      <c r="BI1702" t="s">
        <v>3968</v>
      </c>
      <c r="BJ1702" t="s">
        <v>2677</v>
      </c>
      <c r="BK1702" t="str">
        <f t="shared" si="26"/>
        <v>Holt County, NE</v>
      </c>
    </row>
    <row r="1703" spans="60:63" x14ac:dyDescent="0.35">
      <c r="BH1703" t="s">
        <v>6406</v>
      </c>
      <c r="BI1703" t="s">
        <v>4005</v>
      </c>
      <c r="BJ1703" t="s">
        <v>2677</v>
      </c>
      <c r="BK1703" t="str">
        <f t="shared" si="26"/>
        <v>Hooker County, NE</v>
      </c>
    </row>
    <row r="1704" spans="60:63" x14ac:dyDescent="0.35">
      <c r="BH1704" t="s">
        <v>6407</v>
      </c>
      <c r="BI1704" t="s">
        <v>3196</v>
      </c>
      <c r="BJ1704" t="s">
        <v>2677</v>
      </c>
      <c r="BK1704" t="str">
        <f t="shared" si="26"/>
        <v>Howard County, NE</v>
      </c>
    </row>
    <row r="1705" spans="60:63" x14ac:dyDescent="0.35">
      <c r="BH1705" t="s">
        <v>6408</v>
      </c>
      <c r="BI1705" t="s">
        <v>3313</v>
      </c>
      <c r="BJ1705" t="s">
        <v>2677</v>
      </c>
      <c r="BK1705" t="str">
        <f t="shared" si="26"/>
        <v>Jefferson County, NE</v>
      </c>
    </row>
    <row r="1706" spans="60:63" x14ac:dyDescent="0.35">
      <c r="BH1706" t="s">
        <v>6409</v>
      </c>
      <c r="BI1706" t="s">
        <v>3121</v>
      </c>
      <c r="BJ1706" t="s">
        <v>2677</v>
      </c>
      <c r="BK1706" t="str">
        <f t="shared" si="26"/>
        <v>Johnson County, NE</v>
      </c>
    </row>
    <row r="1707" spans="60:63" x14ac:dyDescent="0.35">
      <c r="BH1707" t="s">
        <v>6410</v>
      </c>
      <c r="BI1707" t="s">
        <v>4085</v>
      </c>
      <c r="BJ1707" t="s">
        <v>2677</v>
      </c>
      <c r="BK1707" t="str">
        <f t="shared" si="26"/>
        <v>Kearney County, NE</v>
      </c>
    </row>
    <row r="1708" spans="60:63" x14ac:dyDescent="0.35">
      <c r="BH1708" t="s">
        <v>6411</v>
      </c>
      <c r="BI1708" t="s">
        <v>4104</v>
      </c>
      <c r="BJ1708" t="s">
        <v>2677</v>
      </c>
      <c r="BK1708" t="str">
        <f t="shared" si="26"/>
        <v>Keith County, NE</v>
      </c>
    </row>
    <row r="1709" spans="60:63" x14ac:dyDescent="0.35">
      <c r="BH1709" t="s">
        <v>6412</v>
      </c>
      <c r="BI1709" t="s">
        <v>4125</v>
      </c>
      <c r="BJ1709" t="s">
        <v>2677</v>
      </c>
      <c r="BK1709" t="str">
        <f t="shared" si="26"/>
        <v>Keya Paha County, NE</v>
      </c>
    </row>
    <row r="1710" spans="60:63" x14ac:dyDescent="0.35">
      <c r="BH1710" t="s">
        <v>6413</v>
      </c>
      <c r="BI1710" t="s">
        <v>4143</v>
      </c>
      <c r="BJ1710" t="s">
        <v>2677</v>
      </c>
      <c r="BK1710" t="str">
        <f t="shared" si="26"/>
        <v>Kimball County, NE</v>
      </c>
    </row>
    <row r="1711" spans="60:63" x14ac:dyDescent="0.35">
      <c r="BH1711" t="s">
        <v>6414</v>
      </c>
      <c r="BI1711" t="s">
        <v>2994</v>
      </c>
      <c r="BJ1711" t="s">
        <v>2677</v>
      </c>
      <c r="BK1711" t="str">
        <f t="shared" si="26"/>
        <v>Knox County, NE</v>
      </c>
    </row>
    <row r="1712" spans="60:63" x14ac:dyDescent="0.35">
      <c r="BH1712" t="s">
        <v>6415</v>
      </c>
      <c r="BI1712" t="s">
        <v>3646</v>
      </c>
      <c r="BJ1712" t="s">
        <v>2677</v>
      </c>
      <c r="BK1712" t="str">
        <f t="shared" si="26"/>
        <v>Lancaster County, NE</v>
      </c>
    </row>
    <row r="1713" spans="60:63" x14ac:dyDescent="0.35">
      <c r="BH1713" t="s">
        <v>6416</v>
      </c>
      <c r="BI1713" t="s">
        <v>3029</v>
      </c>
      <c r="BJ1713" t="s">
        <v>2677</v>
      </c>
      <c r="BK1713" t="str">
        <f t="shared" si="26"/>
        <v>Lincoln County, NE</v>
      </c>
    </row>
    <row r="1714" spans="60:63" x14ac:dyDescent="0.35">
      <c r="BH1714" t="s">
        <v>6417</v>
      </c>
      <c r="BI1714" t="s">
        <v>3506</v>
      </c>
      <c r="BJ1714" t="s">
        <v>2677</v>
      </c>
      <c r="BK1714" t="str">
        <f t="shared" si="26"/>
        <v>Logan County, NE</v>
      </c>
    </row>
    <row r="1715" spans="60:63" x14ac:dyDescent="0.35">
      <c r="BH1715" t="s">
        <v>6418</v>
      </c>
      <c r="BI1715" t="s">
        <v>4230</v>
      </c>
      <c r="BJ1715" t="s">
        <v>2677</v>
      </c>
      <c r="BK1715" t="str">
        <f t="shared" si="26"/>
        <v>Loup County, NE</v>
      </c>
    </row>
    <row r="1716" spans="60:63" x14ac:dyDescent="0.35">
      <c r="BH1716" t="s">
        <v>6419</v>
      </c>
      <c r="BI1716" t="s">
        <v>3975</v>
      </c>
      <c r="BJ1716" t="s">
        <v>2677</v>
      </c>
      <c r="BK1716" t="str">
        <f t="shared" si="26"/>
        <v>McPherson County, NE</v>
      </c>
    </row>
    <row r="1717" spans="60:63" x14ac:dyDescent="0.35">
      <c r="BH1717" t="s">
        <v>6420</v>
      </c>
      <c r="BI1717" t="s">
        <v>3595</v>
      </c>
      <c r="BJ1717" t="s">
        <v>2677</v>
      </c>
      <c r="BK1717" t="str">
        <f t="shared" si="26"/>
        <v>Madison County, NE</v>
      </c>
    </row>
    <row r="1718" spans="60:63" x14ac:dyDescent="0.35">
      <c r="BH1718" t="s">
        <v>6421</v>
      </c>
      <c r="BI1718" t="s">
        <v>4275</v>
      </c>
      <c r="BJ1718" t="s">
        <v>2677</v>
      </c>
      <c r="BK1718" t="str">
        <f t="shared" si="26"/>
        <v>Merrick County, NE</v>
      </c>
    </row>
    <row r="1719" spans="60:63" x14ac:dyDescent="0.35">
      <c r="BH1719" t="s">
        <v>6422</v>
      </c>
      <c r="BI1719" t="s">
        <v>4291</v>
      </c>
      <c r="BJ1719" t="s">
        <v>2677</v>
      </c>
      <c r="BK1719" t="str">
        <f t="shared" si="26"/>
        <v>Morrill County, NE</v>
      </c>
    </row>
    <row r="1720" spans="60:63" x14ac:dyDescent="0.35">
      <c r="BH1720" t="s">
        <v>6423</v>
      </c>
      <c r="BI1720" t="s">
        <v>4309</v>
      </c>
      <c r="BJ1720" t="s">
        <v>2677</v>
      </c>
      <c r="BK1720" t="str">
        <f t="shared" si="26"/>
        <v>Nance County, NE</v>
      </c>
    </row>
    <row r="1721" spans="60:63" x14ac:dyDescent="0.35">
      <c r="BH1721" t="s">
        <v>6424</v>
      </c>
      <c r="BI1721" t="s">
        <v>4326</v>
      </c>
      <c r="BJ1721" t="s">
        <v>2677</v>
      </c>
      <c r="BK1721" t="str">
        <f t="shared" si="26"/>
        <v>Nemaha County, NE</v>
      </c>
    </row>
    <row r="1722" spans="60:63" x14ac:dyDescent="0.35">
      <c r="BH1722" t="s">
        <v>6425</v>
      </c>
      <c r="BI1722" t="s">
        <v>4341</v>
      </c>
      <c r="BJ1722" t="s">
        <v>2677</v>
      </c>
      <c r="BK1722" t="str">
        <f t="shared" si="26"/>
        <v>Nuckolls County, NE</v>
      </c>
    </row>
    <row r="1723" spans="60:63" x14ac:dyDescent="0.35">
      <c r="BH1723" t="s">
        <v>6426</v>
      </c>
      <c r="BI1723" t="s">
        <v>4358</v>
      </c>
      <c r="BJ1723" t="s">
        <v>2677</v>
      </c>
      <c r="BK1723" t="str">
        <f t="shared" si="26"/>
        <v>Otoe County, NE</v>
      </c>
    </row>
    <row r="1724" spans="60:63" x14ac:dyDescent="0.35">
      <c r="BH1724" t="s">
        <v>6427</v>
      </c>
      <c r="BI1724" t="s">
        <v>4247</v>
      </c>
      <c r="BJ1724" t="s">
        <v>2677</v>
      </c>
      <c r="BK1724" t="str">
        <f t="shared" si="26"/>
        <v>Pawnee County, NE</v>
      </c>
    </row>
    <row r="1725" spans="60:63" x14ac:dyDescent="0.35">
      <c r="BH1725" t="s">
        <v>6428</v>
      </c>
      <c r="BI1725" t="s">
        <v>4148</v>
      </c>
      <c r="BJ1725" t="s">
        <v>2677</v>
      </c>
      <c r="BK1725" t="str">
        <f t="shared" si="26"/>
        <v>Perkins County, NE</v>
      </c>
    </row>
    <row r="1726" spans="60:63" x14ac:dyDescent="0.35">
      <c r="BH1726" t="s">
        <v>6429</v>
      </c>
      <c r="BI1726" t="s">
        <v>4395</v>
      </c>
      <c r="BJ1726" t="s">
        <v>2677</v>
      </c>
      <c r="BK1726" t="str">
        <f t="shared" si="26"/>
        <v>Phelps County, NE</v>
      </c>
    </row>
    <row r="1727" spans="60:63" x14ac:dyDescent="0.35">
      <c r="BH1727" t="s">
        <v>6430</v>
      </c>
      <c r="BI1727" t="s">
        <v>3604</v>
      </c>
      <c r="BJ1727" t="s">
        <v>2677</v>
      </c>
      <c r="BK1727" t="str">
        <f t="shared" si="26"/>
        <v>Pierce County, NE</v>
      </c>
    </row>
    <row r="1728" spans="60:63" x14ac:dyDescent="0.35">
      <c r="BH1728" t="s">
        <v>6431</v>
      </c>
      <c r="BI1728" t="s">
        <v>3319</v>
      </c>
      <c r="BJ1728" t="s">
        <v>2677</v>
      </c>
      <c r="BK1728" t="str">
        <f t="shared" si="26"/>
        <v>Platte County, NE</v>
      </c>
    </row>
    <row r="1729" spans="60:63" x14ac:dyDescent="0.35">
      <c r="BH1729" t="s">
        <v>6432</v>
      </c>
      <c r="BI1729" t="s">
        <v>3599</v>
      </c>
      <c r="BJ1729" t="s">
        <v>2677</v>
      </c>
      <c r="BK1729" t="str">
        <f t="shared" si="26"/>
        <v>Polk County, NE</v>
      </c>
    </row>
    <row r="1730" spans="60:63" x14ac:dyDescent="0.35">
      <c r="BH1730" t="s">
        <v>6433</v>
      </c>
      <c r="BI1730" t="s">
        <v>4447</v>
      </c>
      <c r="BJ1730" t="s">
        <v>2677</v>
      </c>
      <c r="BK1730" t="str">
        <f t="shared" si="26"/>
        <v>Red Willow County, NE</v>
      </c>
    </row>
    <row r="1731" spans="60:63" x14ac:dyDescent="0.35">
      <c r="BH1731" t="s">
        <v>6434</v>
      </c>
      <c r="BI1731" t="s">
        <v>4463</v>
      </c>
      <c r="BJ1731" t="s">
        <v>2677</v>
      </c>
      <c r="BK1731" t="str">
        <f t="shared" ref="BK1731:BK1794" si="27">_xlfn.TEXTJOIN(", ", TRUE, BI1731,BJ1731)</f>
        <v>Richardson County, NE</v>
      </c>
    </row>
    <row r="1732" spans="60:63" x14ac:dyDescent="0.35">
      <c r="BH1732" t="s">
        <v>6435</v>
      </c>
      <c r="BI1732" t="s">
        <v>4172</v>
      </c>
      <c r="BJ1732" t="s">
        <v>2677</v>
      </c>
      <c r="BK1732" t="str">
        <f t="shared" si="27"/>
        <v>Rock County, NE</v>
      </c>
    </row>
    <row r="1733" spans="60:63" x14ac:dyDescent="0.35">
      <c r="BH1733" t="s">
        <v>6436</v>
      </c>
      <c r="BI1733" t="s">
        <v>4300</v>
      </c>
      <c r="BJ1733" t="s">
        <v>2677</v>
      </c>
      <c r="BK1733" t="str">
        <f t="shared" si="27"/>
        <v>Saline County, NE</v>
      </c>
    </row>
    <row r="1734" spans="60:63" x14ac:dyDescent="0.35">
      <c r="BH1734" t="s">
        <v>6437</v>
      </c>
      <c r="BI1734" t="s">
        <v>4488</v>
      </c>
      <c r="BJ1734" t="s">
        <v>2677</v>
      </c>
      <c r="BK1734" t="str">
        <f t="shared" si="27"/>
        <v>Sarpy County, NE</v>
      </c>
    </row>
    <row r="1735" spans="60:63" x14ac:dyDescent="0.35">
      <c r="BH1735" t="s">
        <v>6438</v>
      </c>
      <c r="BI1735" t="s">
        <v>4500</v>
      </c>
      <c r="BJ1735" t="s">
        <v>2677</v>
      </c>
      <c r="BK1735" t="str">
        <f t="shared" si="27"/>
        <v>Saunders County, NE</v>
      </c>
    </row>
    <row r="1736" spans="60:63" x14ac:dyDescent="0.35">
      <c r="BH1736" t="s">
        <v>6439</v>
      </c>
      <c r="BI1736" t="s">
        <v>4513</v>
      </c>
      <c r="BJ1736" t="s">
        <v>2677</v>
      </c>
      <c r="BK1736" t="str">
        <f t="shared" si="27"/>
        <v>Scotts Bluff County, NE</v>
      </c>
    </row>
    <row r="1737" spans="60:63" x14ac:dyDescent="0.35">
      <c r="BH1737" t="s">
        <v>6440</v>
      </c>
      <c r="BI1737" t="s">
        <v>4522</v>
      </c>
      <c r="BJ1737" t="s">
        <v>2677</v>
      </c>
      <c r="BK1737" t="str">
        <f t="shared" si="27"/>
        <v>Seward County, NE</v>
      </c>
    </row>
    <row r="1738" spans="60:63" x14ac:dyDescent="0.35">
      <c r="BH1738" t="s">
        <v>6441</v>
      </c>
      <c r="BI1738" t="s">
        <v>3347</v>
      </c>
      <c r="BJ1738" t="s">
        <v>2677</v>
      </c>
      <c r="BK1738" t="str">
        <f t="shared" si="27"/>
        <v>Sheridan County, NE</v>
      </c>
    </row>
    <row r="1739" spans="60:63" x14ac:dyDescent="0.35">
      <c r="BH1739" t="s">
        <v>6442</v>
      </c>
      <c r="BI1739" t="s">
        <v>3624</v>
      </c>
      <c r="BJ1739" t="s">
        <v>2677</v>
      </c>
      <c r="BK1739" t="str">
        <f t="shared" si="27"/>
        <v>Sherman County, NE</v>
      </c>
    </row>
    <row r="1740" spans="60:63" x14ac:dyDescent="0.35">
      <c r="BH1740" t="s">
        <v>6443</v>
      </c>
      <c r="BI1740" t="s">
        <v>3952</v>
      </c>
      <c r="BJ1740" t="s">
        <v>2677</v>
      </c>
      <c r="BK1740" t="str">
        <f t="shared" si="27"/>
        <v>Sioux County, NE</v>
      </c>
    </row>
    <row r="1741" spans="60:63" x14ac:dyDescent="0.35">
      <c r="BH1741" t="s">
        <v>6444</v>
      </c>
      <c r="BI1741" t="s">
        <v>4556</v>
      </c>
      <c r="BJ1741" t="s">
        <v>2677</v>
      </c>
      <c r="BK1741" t="str">
        <f t="shared" si="27"/>
        <v>Stanton County, NE</v>
      </c>
    </row>
    <row r="1742" spans="60:63" x14ac:dyDescent="0.35">
      <c r="BH1742" t="s">
        <v>6445</v>
      </c>
      <c r="BI1742" t="s">
        <v>4565</v>
      </c>
      <c r="BJ1742" t="s">
        <v>2677</v>
      </c>
      <c r="BK1742" t="str">
        <f t="shared" si="27"/>
        <v>Thayer County, NE</v>
      </c>
    </row>
    <row r="1743" spans="60:63" x14ac:dyDescent="0.35">
      <c r="BH1743" t="s">
        <v>6446</v>
      </c>
      <c r="BI1743" t="s">
        <v>4574</v>
      </c>
      <c r="BJ1743" t="s">
        <v>2677</v>
      </c>
      <c r="BK1743" t="str">
        <f t="shared" si="27"/>
        <v>Thomas County, NE</v>
      </c>
    </row>
    <row r="1744" spans="60:63" x14ac:dyDescent="0.35">
      <c r="BH1744" t="s">
        <v>6447</v>
      </c>
      <c r="BI1744" t="s">
        <v>3764</v>
      </c>
      <c r="BJ1744" t="s">
        <v>2677</v>
      </c>
      <c r="BK1744" t="str">
        <f t="shared" si="27"/>
        <v>Thurston County, NE</v>
      </c>
    </row>
    <row r="1745" spans="60:63" x14ac:dyDescent="0.35">
      <c r="BH1745" t="s">
        <v>6448</v>
      </c>
      <c r="BI1745" t="s">
        <v>3943</v>
      </c>
      <c r="BJ1745" t="s">
        <v>2677</v>
      </c>
      <c r="BK1745" t="str">
        <f t="shared" si="27"/>
        <v>Valley County, NE</v>
      </c>
    </row>
    <row r="1746" spans="60:63" x14ac:dyDescent="0.35">
      <c r="BH1746" t="s">
        <v>6449</v>
      </c>
      <c r="BI1746" t="s">
        <v>2936</v>
      </c>
      <c r="BJ1746" t="s">
        <v>2677</v>
      </c>
      <c r="BK1746" t="str">
        <f t="shared" si="27"/>
        <v>Washington County, NE</v>
      </c>
    </row>
    <row r="1747" spans="60:63" x14ac:dyDescent="0.35">
      <c r="BH1747" t="s">
        <v>6450</v>
      </c>
      <c r="BI1747" t="s">
        <v>3628</v>
      </c>
      <c r="BJ1747" t="s">
        <v>2677</v>
      </c>
      <c r="BK1747" t="str">
        <f t="shared" si="27"/>
        <v>Wayne County, NE</v>
      </c>
    </row>
    <row r="1748" spans="60:63" x14ac:dyDescent="0.35">
      <c r="BH1748" t="s">
        <v>6451</v>
      </c>
      <c r="BI1748" t="s">
        <v>4111</v>
      </c>
      <c r="BJ1748" t="s">
        <v>2677</v>
      </c>
      <c r="BK1748" t="str">
        <f t="shared" si="27"/>
        <v>Webster County, NE</v>
      </c>
    </row>
    <row r="1749" spans="60:63" x14ac:dyDescent="0.35">
      <c r="BH1749" t="s">
        <v>6452</v>
      </c>
      <c r="BI1749" t="s">
        <v>3785</v>
      </c>
      <c r="BJ1749" t="s">
        <v>2677</v>
      </c>
      <c r="BK1749" t="str">
        <f t="shared" si="27"/>
        <v>Wheeler County, NE</v>
      </c>
    </row>
    <row r="1750" spans="60:63" x14ac:dyDescent="0.35">
      <c r="BH1750" t="s">
        <v>6453</v>
      </c>
      <c r="BI1750" t="s">
        <v>3299</v>
      </c>
      <c r="BJ1750" t="s">
        <v>2677</v>
      </c>
      <c r="BK1750" t="str">
        <f t="shared" si="27"/>
        <v>York County, NE</v>
      </c>
    </row>
    <row r="1751" spans="60:63" x14ac:dyDescent="0.35">
      <c r="BH1751" t="s">
        <v>6454</v>
      </c>
      <c r="BI1751" t="s">
        <v>2750</v>
      </c>
      <c r="BJ1751" t="s">
        <v>2685</v>
      </c>
      <c r="BK1751" t="str">
        <f t="shared" si="27"/>
        <v>Churchill County, NV</v>
      </c>
    </row>
    <row r="1752" spans="60:63" x14ac:dyDescent="0.35">
      <c r="BH1752" t="s">
        <v>6455</v>
      </c>
      <c r="BI1752" t="s">
        <v>2791</v>
      </c>
      <c r="BJ1752" t="s">
        <v>2685</v>
      </c>
      <c r="BK1752" t="str">
        <f t="shared" si="27"/>
        <v>Clark County, NV</v>
      </c>
    </row>
    <row r="1753" spans="60:63" x14ac:dyDescent="0.35">
      <c r="BH1753" t="s">
        <v>6456</v>
      </c>
      <c r="BI1753" t="s">
        <v>2837</v>
      </c>
      <c r="BJ1753" t="s">
        <v>2685</v>
      </c>
      <c r="BK1753" t="str">
        <f t="shared" si="27"/>
        <v>Douglas County, NV</v>
      </c>
    </row>
    <row r="1754" spans="60:63" x14ac:dyDescent="0.35">
      <c r="BH1754" t="s">
        <v>6457</v>
      </c>
      <c r="BI1754" t="s">
        <v>2883</v>
      </c>
      <c r="BJ1754" t="s">
        <v>2685</v>
      </c>
      <c r="BK1754" t="str">
        <f t="shared" si="27"/>
        <v>Elko County, NV</v>
      </c>
    </row>
    <row r="1755" spans="60:63" x14ac:dyDescent="0.35">
      <c r="BH1755" t="s">
        <v>6458</v>
      </c>
      <c r="BI1755" t="s">
        <v>2926</v>
      </c>
      <c r="BJ1755" t="s">
        <v>2685</v>
      </c>
      <c r="BK1755" t="str">
        <f t="shared" si="27"/>
        <v>Esmeralda County, NV</v>
      </c>
    </row>
    <row r="1756" spans="60:63" x14ac:dyDescent="0.35">
      <c r="BH1756" t="s">
        <v>6459</v>
      </c>
      <c r="BI1756" t="s">
        <v>2967</v>
      </c>
      <c r="BJ1756" t="s">
        <v>2685</v>
      </c>
      <c r="BK1756" t="str">
        <f t="shared" si="27"/>
        <v>Eureka County, NV</v>
      </c>
    </row>
    <row r="1757" spans="60:63" x14ac:dyDescent="0.35">
      <c r="BH1757" t="s">
        <v>6460</v>
      </c>
      <c r="BI1757" t="s">
        <v>3002</v>
      </c>
      <c r="BJ1757" t="s">
        <v>2685</v>
      </c>
      <c r="BK1757" t="str">
        <f t="shared" si="27"/>
        <v>Humboldt County, NV</v>
      </c>
    </row>
    <row r="1758" spans="60:63" x14ac:dyDescent="0.35">
      <c r="BH1758" t="s">
        <v>6461</v>
      </c>
      <c r="BI1758" t="s">
        <v>3034</v>
      </c>
      <c r="BJ1758" t="s">
        <v>2685</v>
      </c>
      <c r="BK1758" t="str">
        <f t="shared" si="27"/>
        <v>Lander County, NV</v>
      </c>
    </row>
    <row r="1759" spans="60:63" x14ac:dyDescent="0.35">
      <c r="BH1759" t="s">
        <v>6462</v>
      </c>
      <c r="BI1759" t="s">
        <v>3029</v>
      </c>
      <c r="BJ1759" t="s">
        <v>2685</v>
      </c>
      <c r="BK1759" t="str">
        <f t="shared" si="27"/>
        <v>Lincoln County, NV</v>
      </c>
    </row>
    <row r="1760" spans="60:63" x14ac:dyDescent="0.35">
      <c r="BH1760" t="s">
        <v>6463</v>
      </c>
      <c r="BI1760" t="s">
        <v>3108</v>
      </c>
      <c r="BJ1760" t="s">
        <v>2685</v>
      </c>
      <c r="BK1760" t="str">
        <f t="shared" si="27"/>
        <v>Lyon County, NV</v>
      </c>
    </row>
    <row r="1761" spans="60:63" x14ac:dyDescent="0.35">
      <c r="BH1761" t="s">
        <v>6464</v>
      </c>
      <c r="BI1761" t="s">
        <v>3142</v>
      </c>
      <c r="BJ1761" t="s">
        <v>2685</v>
      </c>
      <c r="BK1761" t="str">
        <f t="shared" si="27"/>
        <v>Mineral County, NV</v>
      </c>
    </row>
    <row r="1762" spans="60:63" x14ac:dyDescent="0.35">
      <c r="BH1762" t="s">
        <v>6465</v>
      </c>
      <c r="BI1762" t="s">
        <v>3173</v>
      </c>
      <c r="BJ1762" t="s">
        <v>2685</v>
      </c>
      <c r="BK1762" t="str">
        <f t="shared" si="27"/>
        <v>Nye County, NV</v>
      </c>
    </row>
    <row r="1763" spans="60:63" x14ac:dyDescent="0.35">
      <c r="BH1763" t="s">
        <v>6466</v>
      </c>
      <c r="BI1763" t="s">
        <v>3201</v>
      </c>
      <c r="BJ1763" t="s">
        <v>2685</v>
      </c>
      <c r="BK1763" t="str">
        <f t="shared" si="27"/>
        <v>Pershing County, NV</v>
      </c>
    </row>
    <row r="1764" spans="60:63" x14ac:dyDescent="0.35">
      <c r="BH1764" t="s">
        <v>6467</v>
      </c>
      <c r="BI1764" t="s">
        <v>3236</v>
      </c>
      <c r="BJ1764" t="s">
        <v>2685</v>
      </c>
      <c r="BK1764" t="str">
        <f t="shared" si="27"/>
        <v>Storey County, NV</v>
      </c>
    </row>
    <row r="1765" spans="60:63" x14ac:dyDescent="0.35">
      <c r="BH1765" t="s">
        <v>6468</v>
      </c>
      <c r="BI1765" t="s">
        <v>3268</v>
      </c>
      <c r="BJ1765" t="s">
        <v>2685</v>
      </c>
      <c r="BK1765" t="str">
        <f t="shared" si="27"/>
        <v>Washoe County, NV</v>
      </c>
    </row>
    <row r="1766" spans="60:63" x14ac:dyDescent="0.35">
      <c r="BH1766" t="s">
        <v>6469</v>
      </c>
      <c r="BI1766" t="s">
        <v>3306</v>
      </c>
      <c r="BJ1766" t="s">
        <v>2685</v>
      </c>
      <c r="BK1766" t="str">
        <f t="shared" si="27"/>
        <v>White Pine County, NV</v>
      </c>
    </row>
    <row r="1767" spans="60:63" x14ac:dyDescent="0.35">
      <c r="BH1767" t="s">
        <v>6470</v>
      </c>
      <c r="BI1767" t="s">
        <v>3332</v>
      </c>
      <c r="BJ1767" t="s">
        <v>2685</v>
      </c>
      <c r="BK1767" t="str">
        <f t="shared" si="27"/>
        <v>Carson City, NV</v>
      </c>
    </row>
    <row r="1768" spans="60:63" x14ac:dyDescent="0.35">
      <c r="BH1768" t="s">
        <v>6471</v>
      </c>
      <c r="BI1768" t="s">
        <v>2751</v>
      </c>
      <c r="BJ1768" t="s">
        <v>2679</v>
      </c>
      <c r="BK1768" t="str">
        <f t="shared" si="27"/>
        <v>Belknap County, NH</v>
      </c>
    </row>
    <row r="1769" spans="60:63" x14ac:dyDescent="0.35">
      <c r="BH1769" t="s">
        <v>6472</v>
      </c>
      <c r="BI1769" t="s">
        <v>2792</v>
      </c>
      <c r="BJ1769" t="s">
        <v>2679</v>
      </c>
      <c r="BK1769" t="str">
        <f t="shared" si="27"/>
        <v>Carroll County, NH</v>
      </c>
    </row>
    <row r="1770" spans="60:63" x14ac:dyDescent="0.35">
      <c r="BH1770" t="s">
        <v>6473</v>
      </c>
      <c r="BI1770" t="s">
        <v>2838</v>
      </c>
      <c r="BJ1770" t="s">
        <v>2679</v>
      </c>
      <c r="BK1770" t="str">
        <f t="shared" si="27"/>
        <v>Cheshire County, NH</v>
      </c>
    </row>
    <row r="1771" spans="60:63" x14ac:dyDescent="0.35">
      <c r="BH1771" t="s">
        <v>6474</v>
      </c>
      <c r="BI1771" t="s">
        <v>2884</v>
      </c>
      <c r="BJ1771" t="s">
        <v>2679</v>
      </c>
      <c r="BK1771" t="str">
        <f t="shared" si="27"/>
        <v>Coos County, NH</v>
      </c>
    </row>
    <row r="1772" spans="60:63" x14ac:dyDescent="0.35">
      <c r="BH1772" t="s">
        <v>6475</v>
      </c>
      <c r="BI1772" t="s">
        <v>2927</v>
      </c>
      <c r="BJ1772" t="s">
        <v>2679</v>
      </c>
      <c r="BK1772" t="str">
        <f t="shared" si="27"/>
        <v>Grafton County, NH</v>
      </c>
    </row>
    <row r="1773" spans="60:63" x14ac:dyDescent="0.35">
      <c r="BH1773" t="s">
        <v>6476</v>
      </c>
      <c r="BI1773" t="s">
        <v>2968</v>
      </c>
      <c r="BJ1773" t="s">
        <v>2679</v>
      </c>
      <c r="BK1773" t="str">
        <f t="shared" si="27"/>
        <v>Hillsborough County, NH</v>
      </c>
    </row>
    <row r="1774" spans="60:63" x14ac:dyDescent="0.35">
      <c r="BH1774" t="s">
        <v>6477</v>
      </c>
      <c r="BI1774" t="s">
        <v>3003</v>
      </c>
      <c r="BJ1774" t="s">
        <v>2679</v>
      </c>
      <c r="BK1774" t="str">
        <f t="shared" si="27"/>
        <v>Merrimack County, NH</v>
      </c>
    </row>
    <row r="1775" spans="60:63" x14ac:dyDescent="0.35">
      <c r="BH1775" t="s">
        <v>6478</v>
      </c>
      <c r="BI1775" t="s">
        <v>3035</v>
      </c>
      <c r="BJ1775" t="s">
        <v>2679</v>
      </c>
      <c r="BK1775" t="str">
        <f t="shared" si="27"/>
        <v>Rockingham County, NH</v>
      </c>
    </row>
    <row r="1776" spans="60:63" x14ac:dyDescent="0.35">
      <c r="BH1776" t="s">
        <v>6479</v>
      </c>
      <c r="BI1776" t="s">
        <v>3074</v>
      </c>
      <c r="BJ1776" t="s">
        <v>2679</v>
      </c>
      <c r="BK1776" t="str">
        <f t="shared" si="27"/>
        <v>Strafford County, NH</v>
      </c>
    </row>
    <row r="1777" spans="60:63" x14ac:dyDescent="0.35">
      <c r="BH1777" t="s">
        <v>6480</v>
      </c>
      <c r="BI1777" t="s">
        <v>3109</v>
      </c>
      <c r="BJ1777" t="s">
        <v>2679</v>
      </c>
      <c r="BK1777" t="str">
        <f t="shared" si="27"/>
        <v>Sullivan County, NH</v>
      </c>
    </row>
    <row r="1778" spans="60:63" x14ac:dyDescent="0.35">
      <c r="BH1778" t="s">
        <v>6481</v>
      </c>
      <c r="BI1778" t="s">
        <v>2752</v>
      </c>
      <c r="BJ1778" t="s">
        <v>2681</v>
      </c>
      <c r="BK1778" t="str">
        <f t="shared" si="27"/>
        <v>Atlantic County, NJ</v>
      </c>
    </row>
    <row r="1779" spans="60:63" x14ac:dyDescent="0.35">
      <c r="BH1779" t="s">
        <v>6482</v>
      </c>
      <c r="BI1779" t="s">
        <v>2793</v>
      </c>
      <c r="BJ1779" t="s">
        <v>2681</v>
      </c>
      <c r="BK1779" t="str">
        <f t="shared" si="27"/>
        <v>Bergen County, NJ</v>
      </c>
    </row>
    <row r="1780" spans="60:63" x14ac:dyDescent="0.35">
      <c r="BH1780" t="s">
        <v>6483</v>
      </c>
      <c r="BI1780" t="s">
        <v>2839</v>
      </c>
      <c r="BJ1780" t="s">
        <v>2681</v>
      </c>
      <c r="BK1780" t="str">
        <f t="shared" si="27"/>
        <v>Burlington County, NJ</v>
      </c>
    </row>
    <row r="1781" spans="60:63" x14ac:dyDescent="0.35">
      <c r="BH1781" t="s">
        <v>6484</v>
      </c>
      <c r="BI1781" t="s">
        <v>2885</v>
      </c>
      <c r="BJ1781" t="s">
        <v>2681</v>
      </c>
      <c r="BK1781" t="str">
        <f t="shared" si="27"/>
        <v>Camden County, NJ</v>
      </c>
    </row>
    <row r="1782" spans="60:63" x14ac:dyDescent="0.35">
      <c r="BH1782" t="s">
        <v>6485</v>
      </c>
      <c r="BI1782" t="s">
        <v>2928</v>
      </c>
      <c r="BJ1782" t="s">
        <v>2681</v>
      </c>
      <c r="BK1782" t="str">
        <f t="shared" si="27"/>
        <v>Cape May County, NJ</v>
      </c>
    </row>
    <row r="1783" spans="60:63" x14ac:dyDescent="0.35">
      <c r="BH1783" t="s">
        <v>6486</v>
      </c>
      <c r="BI1783" t="s">
        <v>2830</v>
      </c>
      <c r="BJ1783" t="s">
        <v>2681</v>
      </c>
      <c r="BK1783" t="str">
        <f t="shared" si="27"/>
        <v>Cumberland County, NJ</v>
      </c>
    </row>
    <row r="1784" spans="60:63" x14ac:dyDescent="0.35">
      <c r="BH1784" t="s">
        <v>6487</v>
      </c>
      <c r="BI1784" t="s">
        <v>2923</v>
      </c>
      <c r="BJ1784" t="s">
        <v>2681</v>
      </c>
      <c r="BK1784" t="str">
        <f t="shared" si="27"/>
        <v>Essex County, NJ</v>
      </c>
    </row>
    <row r="1785" spans="60:63" x14ac:dyDescent="0.35">
      <c r="BH1785" t="s">
        <v>6488</v>
      </c>
      <c r="BI1785" t="s">
        <v>3036</v>
      </c>
      <c r="BJ1785" t="s">
        <v>2681</v>
      </c>
      <c r="BK1785" t="str">
        <f t="shared" si="27"/>
        <v>Gloucester County, NJ</v>
      </c>
    </row>
    <row r="1786" spans="60:63" x14ac:dyDescent="0.35">
      <c r="BH1786" t="s">
        <v>6489</v>
      </c>
      <c r="BI1786" t="s">
        <v>3075</v>
      </c>
      <c r="BJ1786" t="s">
        <v>2681</v>
      </c>
      <c r="BK1786" t="str">
        <f t="shared" si="27"/>
        <v>Hudson County, NJ</v>
      </c>
    </row>
    <row r="1787" spans="60:63" x14ac:dyDescent="0.35">
      <c r="BH1787" t="s">
        <v>6490</v>
      </c>
      <c r="BI1787" t="s">
        <v>3110</v>
      </c>
      <c r="BJ1787" t="s">
        <v>2681</v>
      </c>
      <c r="BK1787" t="str">
        <f t="shared" si="27"/>
        <v>Hunterdon County, NJ</v>
      </c>
    </row>
    <row r="1788" spans="60:63" x14ac:dyDescent="0.35">
      <c r="BH1788" t="s">
        <v>6491</v>
      </c>
      <c r="BI1788" t="s">
        <v>3143</v>
      </c>
      <c r="BJ1788" t="s">
        <v>2681</v>
      </c>
      <c r="BK1788" t="str">
        <f t="shared" si="27"/>
        <v>Mercer County, NJ</v>
      </c>
    </row>
    <row r="1789" spans="60:63" x14ac:dyDescent="0.35">
      <c r="BH1789" t="s">
        <v>6492</v>
      </c>
      <c r="BI1789" t="s">
        <v>3069</v>
      </c>
      <c r="BJ1789" t="s">
        <v>2681</v>
      </c>
      <c r="BK1789" t="str">
        <f t="shared" si="27"/>
        <v>Middlesex County, NJ</v>
      </c>
    </row>
    <row r="1790" spans="60:63" x14ac:dyDescent="0.35">
      <c r="BH1790" t="s">
        <v>6493</v>
      </c>
      <c r="BI1790" t="s">
        <v>3202</v>
      </c>
      <c r="BJ1790" t="s">
        <v>2681</v>
      </c>
      <c r="BK1790" t="str">
        <f t="shared" si="27"/>
        <v>Monmouth County, NJ</v>
      </c>
    </row>
    <row r="1791" spans="60:63" x14ac:dyDescent="0.35">
      <c r="BH1791" t="s">
        <v>6494</v>
      </c>
      <c r="BI1791" t="s">
        <v>3237</v>
      </c>
      <c r="BJ1791" t="s">
        <v>2681</v>
      </c>
      <c r="BK1791" t="str">
        <f t="shared" si="27"/>
        <v>Morris County, NJ</v>
      </c>
    </row>
    <row r="1792" spans="60:63" x14ac:dyDescent="0.35">
      <c r="BH1792" t="s">
        <v>6495</v>
      </c>
      <c r="BI1792" t="s">
        <v>3269</v>
      </c>
      <c r="BJ1792" t="s">
        <v>2681</v>
      </c>
      <c r="BK1792" t="str">
        <f t="shared" si="27"/>
        <v>Ocean County, NJ</v>
      </c>
    </row>
    <row r="1793" spans="60:63" x14ac:dyDescent="0.35">
      <c r="BH1793" t="s">
        <v>6496</v>
      </c>
      <c r="BI1793" t="s">
        <v>3307</v>
      </c>
      <c r="BJ1793" t="s">
        <v>2681</v>
      </c>
      <c r="BK1793" t="str">
        <f t="shared" si="27"/>
        <v>Passaic County, NJ</v>
      </c>
    </row>
    <row r="1794" spans="60:63" x14ac:dyDescent="0.35">
      <c r="BH1794" t="s">
        <v>6497</v>
      </c>
      <c r="BI1794" t="s">
        <v>3333</v>
      </c>
      <c r="BJ1794" t="s">
        <v>2681</v>
      </c>
      <c r="BK1794" t="str">
        <f t="shared" si="27"/>
        <v>Salem County, NJ</v>
      </c>
    </row>
    <row r="1795" spans="60:63" x14ac:dyDescent="0.35">
      <c r="BH1795" t="s">
        <v>6498</v>
      </c>
      <c r="BI1795" t="s">
        <v>3195</v>
      </c>
      <c r="BJ1795" t="s">
        <v>2681</v>
      </c>
      <c r="BK1795" t="str">
        <f t="shared" ref="BK1795:BK1858" si="28">_xlfn.TEXTJOIN(", ", TRUE, BI1795,BJ1795)</f>
        <v>Somerset County, NJ</v>
      </c>
    </row>
    <row r="1796" spans="60:63" x14ac:dyDescent="0.35">
      <c r="BH1796" t="s">
        <v>6499</v>
      </c>
      <c r="BI1796" t="s">
        <v>2820</v>
      </c>
      <c r="BJ1796" t="s">
        <v>2681</v>
      </c>
      <c r="BK1796" t="str">
        <f t="shared" si="28"/>
        <v>Sussex County, NJ</v>
      </c>
    </row>
    <row r="1797" spans="60:63" x14ac:dyDescent="0.35">
      <c r="BH1797" t="s">
        <v>6500</v>
      </c>
      <c r="BI1797" t="s">
        <v>3417</v>
      </c>
      <c r="BJ1797" t="s">
        <v>2681</v>
      </c>
      <c r="BK1797" t="str">
        <f t="shared" si="28"/>
        <v>Union County, NJ</v>
      </c>
    </row>
    <row r="1798" spans="60:63" x14ac:dyDescent="0.35">
      <c r="BH1798" t="s">
        <v>6501</v>
      </c>
      <c r="BI1798" t="s">
        <v>3443</v>
      </c>
      <c r="BJ1798" t="s">
        <v>2681</v>
      </c>
      <c r="BK1798" t="str">
        <f t="shared" si="28"/>
        <v>Warren County, NJ</v>
      </c>
    </row>
    <row r="1799" spans="60:63" x14ac:dyDescent="0.35">
      <c r="BH1799" t="s">
        <v>6502</v>
      </c>
      <c r="BI1799" t="s">
        <v>2753</v>
      </c>
      <c r="BJ1799" t="s">
        <v>2683</v>
      </c>
      <c r="BK1799" t="str">
        <f t="shared" si="28"/>
        <v>Bernalillo County, NM</v>
      </c>
    </row>
    <row r="1800" spans="60:63" x14ac:dyDescent="0.35">
      <c r="BH1800" t="s">
        <v>6503</v>
      </c>
      <c r="BI1800" t="s">
        <v>2794</v>
      </c>
      <c r="BJ1800" t="s">
        <v>2683</v>
      </c>
      <c r="BK1800" t="str">
        <f t="shared" si="28"/>
        <v>Catron County, NM</v>
      </c>
    </row>
    <row r="1801" spans="60:63" x14ac:dyDescent="0.35">
      <c r="BH1801" t="s">
        <v>6504</v>
      </c>
      <c r="BI1801" t="s">
        <v>2840</v>
      </c>
      <c r="BJ1801" t="s">
        <v>2683</v>
      </c>
      <c r="BK1801" t="str">
        <f t="shared" si="28"/>
        <v>Chaves County, NM</v>
      </c>
    </row>
    <row r="1802" spans="60:63" x14ac:dyDescent="0.35">
      <c r="BH1802" t="s">
        <v>6505</v>
      </c>
      <c r="BI1802" t="s">
        <v>2886</v>
      </c>
      <c r="BJ1802" t="s">
        <v>2683</v>
      </c>
      <c r="BK1802" t="str">
        <f t="shared" si="28"/>
        <v>Cibola County, NM</v>
      </c>
    </row>
    <row r="1803" spans="60:63" x14ac:dyDescent="0.35">
      <c r="BH1803" t="s">
        <v>6506</v>
      </c>
      <c r="BI1803" t="s">
        <v>2929</v>
      </c>
      <c r="BJ1803" t="s">
        <v>2683</v>
      </c>
      <c r="BK1803" t="str">
        <f t="shared" si="28"/>
        <v>Colfax County, NM</v>
      </c>
    </row>
    <row r="1804" spans="60:63" x14ac:dyDescent="0.35">
      <c r="BH1804" t="s">
        <v>6507</v>
      </c>
      <c r="BI1804" t="s">
        <v>2969</v>
      </c>
      <c r="BJ1804" t="s">
        <v>2683</v>
      </c>
      <c r="BK1804" t="str">
        <f t="shared" si="28"/>
        <v>Curry County, NM</v>
      </c>
    </row>
    <row r="1805" spans="60:63" x14ac:dyDescent="0.35">
      <c r="BH1805" t="s">
        <v>6508</v>
      </c>
      <c r="BI1805" t="s">
        <v>3004</v>
      </c>
      <c r="BJ1805" t="s">
        <v>2683</v>
      </c>
      <c r="BK1805" t="str">
        <f t="shared" si="28"/>
        <v>De Baca County, NM</v>
      </c>
    </row>
    <row r="1806" spans="60:63" x14ac:dyDescent="0.35">
      <c r="BH1806" t="s">
        <v>6509</v>
      </c>
      <c r="BI1806" t="s">
        <v>3037</v>
      </c>
      <c r="BJ1806" t="s">
        <v>2683</v>
      </c>
      <c r="BK1806" t="str">
        <f t="shared" si="28"/>
        <v>Dona Ana County, NM</v>
      </c>
    </row>
    <row r="1807" spans="60:63" x14ac:dyDescent="0.35">
      <c r="BH1807" t="s">
        <v>6510</v>
      </c>
      <c r="BI1807" t="s">
        <v>3076</v>
      </c>
      <c r="BJ1807" t="s">
        <v>2683</v>
      </c>
      <c r="BK1807" t="str">
        <f t="shared" si="28"/>
        <v>Eddy County, NM</v>
      </c>
    </row>
    <row r="1808" spans="60:63" x14ac:dyDescent="0.35">
      <c r="BH1808" t="s">
        <v>6511</v>
      </c>
      <c r="BI1808" t="s">
        <v>3111</v>
      </c>
      <c r="BJ1808" t="s">
        <v>2683</v>
      </c>
      <c r="BK1808" t="str">
        <f t="shared" si="28"/>
        <v>Grant County, NM</v>
      </c>
    </row>
    <row r="1809" spans="60:63" x14ac:dyDescent="0.35">
      <c r="BH1809" t="s">
        <v>6512</v>
      </c>
      <c r="BI1809" t="s">
        <v>3144</v>
      </c>
      <c r="BJ1809" t="s">
        <v>2683</v>
      </c>
      <c r="BK1809" t="str">
        <f t="shared" si="28"/>
        <v>Guadalupe County, NM</v>
      </c>
    </row>
    <row r="1810" spans="60:63" x14ac:dyDescent="0.35">
      <c r="BH1810" t="s">
        <v>6513</v>
      </c>
      <c r="BI1810" t="s">
        <v>3174</v>
      </c>
      <c r="BJ1810" t="s">
        <v>2683</v>
      </c>
      <c r="BK1810" t="str">
        <f t="shared" si="28"/>
        <v>Harding County, NM</v>
      </c>
    </row>
    <row r="1811" spans="60:63" x14ac:dyDescent="0.35">
      <c r="BH1811" t="s">
        <v>6514</v>
      </c>
      <c r="BI1811" t="s">
        <v>3203</v>
      </c>
      <c r="BJ1811" t="s">
        <v>2683</v>
      </c>
      <c r="BK1811" t="str">
        <f t="shared" si="28"/>
        <v>Hidalgo County, NM</v>
      </c>
    </row>
    <row r="1812" spans="60:63" x14ac:dyDescent="0.35">
      <c r="BH1812" t="s">
        <v>6515</v>
      </c>
      <c r="BI1812" t="s">
        <v>3238</v>
      </c>
      <c r="BJ1812" t="s">
        <v>2683</v>
      </c>
      <c r="BK1812" t="str">
        <f t="shared" si="28"/>
        <v>Lea County, NM</v>
      </c>
    </row>
    <row r="1813" spans="60:63" x14ac:dyDescent="0.35">
      <c r="BH1813" t="s">
        <v>6516</v>
      </c>
      <c r="BI1813" t="s">
        <v>3029</v>
      </c>
      <c r="BJ1813" t="s">
        <v>2683</v>
      </c>
      <c r="BK1813" t="str">
        <f t="shared" si="28"/>
        <v>Lincoln County, NM</v>
      </c>
    </row>
    <row r="1814" spans="60:63" x14ac:dyDescent="0.35">
      <c r="BH1814" t="s">
        <v>6517</v>
      </c>
      <c r="BI1814" t="s">
        <v>3308</v>
      </c>
      <c r="BJ1814" t="s">
        <v>2683</v>
      </c>
      <c r="BK1814" t="str">
        <f t="shared" si="28"/>
        <v>Los Alamos County, NM</v>
      </c>
    </row>
    <row r="1815" spans="60:63" x14ac:dyDescent="0.35">
      <c r="BH1815" t="s">
        <v>6518</v>
      </c>
      <c r="BI1815" t="s">
        <v>3334</v>
      </c>
      <c r="BJ1815" t="s">
        <v>2683</v>
      </c>
      <c r="BK1815" t="str">
        <f t="shared" si="28"/>
        <v>Luna County, NM</v>
      </c>
    </row>
    <row r="1816" spans="60:63" x14ac:dyDescent="0.35">
      <c r="BH1816" t="s">
        <v>6519</v>
      </c>
      <c r="BI1816" t="s">
        <v>3364</v>
      </c>
      <c r="BJ1816" t="s">
        <v>2683</v>
      </c>
      <c r="BK1816" t="str">
        <f t="shared" si="28"/>
        <v>McKinley County, NM</v>
      </c>
    </row>
    <row r="1817" spans="60:63" x14ac:dyDescent="0.35">
      <c r="BH1817" t="s">
        <v>6520</v>
      </c>
      <c r="BI1817" t="s">
        <v>3387</v>
      </c>
      <c r="BJ1817" t="s">
        <v>2683</v>
      </c>
      <c r="BK1817" t="str">
        <f t="shared" si="28"/>
        <v>Mora County, NM</v>
      </c>
    </row>
    <row r="1818" spans="60:63" x14ac:dyDescent="0.35">
      <c r="BH1818" t="s">
        <v>6521</v>
      </c>
      <c r="BI1818" t="s">
        <v>3418</v>
      </c>
      <c r="BJ1818" t="s">
        <v>2683</v>
      </c>
      <c r="BK1818" t="str">
        <f t="shared" si="28"/>
        <v>Otero County, NM</v>
      </c>
    </row>
    <row r="1819" spans="60:63" x14ac:dyDescent="0.35">
      <c r="BH1819" t="s">
        <v>6522</v>
      </c>
      <c r="BI1819" t="s">
        <v>3444</v>
      </c>
      <c r="BJ1819" t="s">
        <v>2683</v>
      </c>
      <c r="BK1819" t="str">
        <f t="shared" si="28"/>
        <v>Quay County, NM</v>
      </c>
    </row>
    <row r="1820" spans="60:63" x14ac:dyDescent="0.35">
      <c r="BH1820" t="s">
        <v>6523</v>
      </c>
      <c r="BI1820" t="s">
        <v>3469</v>
      </c>
      <c r="BJ1820" t="s">
        <v>2683</v>
      </c>
      <c r="BK1820" t="str">
        <f t="shared" si="28"/>
        <v>Rio Arriba County, NM</v>
      </c>
    </row>
    <row r="1821" spans="60:63" x14ac:dyDescent="0.35">
      <c r="BH1821" t="s">
        <v>6524</v>
      </c>
      <c r="BI1821" t="s">
        <v>3496</v>
      </c>
      <c r="BJ1821" t="s">
        <v>2683</v>
      </c>
      <c r="BK1821" t="str">
        <f t="shared" si="28"/>
        <v>Roosevelt County, NM</v>
      </c>
    </row>
    <row r="1822" spans="60:63" x14ac:dyDescent="0.35">
      <c r="BH1822" t="s">
        <v>6525</v>
      </c>
      <c r="BI1822" t="s">
        <v>3521</v>
      </c>
      <c r="BJ1822" t="s">
        <v>2683</v>
      </c>
      <c r="BK1822" t="str">
        <f t="shared" si="28"/>
        <v>Sandoval County, NM</v>
      </c>
    </row>
    <row r="1823" spans="60:63" x14ac:dyDescent="0.35">
      <c r="BH1823" t="s">
        <v>6526</v>
      </c>
      <c r="BI1823" t="s">
        <v>3396</v>
      </c>
      <c r="BJ1823" t="s">
        <v>2683</v>
      </c>
      <c r="BK1823" t="str">
        <f t="shared" si="28"/>
        <v>San Juan County, NM</v>
      </c>
    </row>
    <row r="1824" spans="60:63" x14ac:dyDescent="0.35">
      <c r="BH1824" t="s">
        <v>6527</v>
      </c>
      <c r="BI1824" t="s">
        <v>3567</v>
      </c>
      <c r="BJ1824" t="s">
        <v>2683</v>
      </c>
      <c r="BK1824" t="str">
        <f t="shared" si="28"/>
        <v>San Miguel County, NM</v>
      </c>
    </row>
    <row r="1825" spans="60:63" x14ac:dyDescent="0.35">
      <c r="BH1825" t="s">
        <v>6528</v>
      </c>
      <c r="BI1825" t="s">
        <v>3594</v>
      </c>
      <c r="BJ1825" t="s">
        <v>2683</v>
      </c>
      <c r="BK1825" t="str">
        <f t="shared" si="28"/>
        <v>Santa Fe County, NM</v>
      </c>
    </row>
    <row r="1826" spans="60:63" x14ac:dyDescent="0.35">
      <c r="BH1826" t="s">
        <v>6529</v>
      </c>
      <c r="BI1826" t="s">
        <v>3618</v>
      </c>
      <c r="BJ1826" t="s">
        <v>2683</v>
      </c>
      <c r="BK1826" t="str">
        <f t="shared" si="28"/>
        <v>Sierra County, NM</v>
      </c>
    </row>
    <row r="1827" spans="60:63" x14ac:dyDescent="0.35">
      <c r="BH1827" t="s">
        <v>6530</v>
      </c>
      <c r="BI1827" t="s">
        <v>3643</v>
      </c>
      <c r="BJ1827" t="s">
        <v>2683</v>
      </c>
      <c r="BK1827" t="str">
        <f t="shared" si="28"/>
        <v>Socorro County, NM</v>
      </c>
    </row>
    <row r="1828" spans="60:63" x14ac:dyDescent="0.35">
      <c r="BH1828" t="s">
        <v>6531</v>
      </c>
      <c r="BI1828" t="s">
        <v>3663</v>
      </c>
      <c r="BJ1828" t="s">
        <v>2683</v>
      </c>
      <c r="BK1828" t="str">
        <f t="shared" si="28"/>
        <v>Taos County, NM</v>
      </c>
    </row>
    <row r="1829" spans="60:63" x14ac:dyDescent="0.35">
      <c r="BH1829" t="s">
        <v>6532</v>
      </c>
      <c r="BI1829" t="s">
        <v>3687</v>
      </c>
      <c r="BJ1829" t="s">
        <v>2683</v>
      </c>
      <c r="BK1829" t="str">
        <f t="shared" si="28"/>
        <v>Torrance County, NM</v>
      </c>
    </row>
    <row r="1830" spans="60:63" x14ac:dyDescent="0.35">
      <c r="BH1830" t="s">
        <v>6533</v>
      </c>
      <c r="BI1830" t="s">
        <v>3417</v>
      </c>
      <c r="BJ1830" t="s">
        <v>2683</v>
      </c>
      <c r="BK1830" t="str">
        <f t="shared" si="28"/>
        <v>Union County, NM</v>
      </c>
    </row>
    <row r="1831" spans="60:63" x14ac:dyDescent="0.35">
      <c r="BH1831" t="s">
        <v>6534</v>
      </c>
      <c r="BI1831" t="s">
        <v>3740</v>
      </c>
      <c r="BJ1831" t="s">
        <v>2683</v>
      </c>
      <c r="BK1831" t="str">
        <f t="shared" si="28"/>
        <v>Valencia County, NM</v>
      </c>
    </row>
    <row r="1832" spans="60:63" x14ac:dyDescent="0.35">
      <c r="BH1832" t="s">
        <v>6535</v>
      </c>
      <c r="BI1832" t="s">
        <v>2754</v>
      </c>
      <c r="BJ1832" t="s">
        <v>2687</v>
      </c>
      <c r="BK1832" t="str">
        <f t="shared" si="28"/>
        <v>Albany County, NY</v>
      </c>
    </row>
    <row r="1833" spans="60:63" x14ac:dyDescent="0.35">
      <c r="BH1833" t="s">
        <v>6536</v>
      </c>
      <c r="BI1833" t="s">
        <v>2745</v>
      </c>
      <c r="BJ1833" t="s">
        <v>2687</v>
      </c>
      <c r="BK1833" t="str">
        <f t="shared" si="28"/>
        <v>Allegany County, NY</v>
      </c>
    </row>
    <row r="1834" spans="60:63" x14ac:dyDescent="0.35">
      <c r="BH1834" t="s">
        <v>6537</v>
      </c>
      <c r="BI1834" t="s">
        <v>2841</v>
      </c>
      <c r="BJ1834" t="s">
        <v>2687</v>
      </c>
      <c r="BK1834" t="str">
        <f t="shared" si="28"/>
        <v>Bronx County, NY</v>
      </c>
    </row>
    <row r="1835" spans="60:63" x14ac:dyDescent="0.35">
      <c r="BH1835" t="s">
        <v>6538</v>
      </c>
      <c r="BI1835" t="s">
        <v>2887</v>
      </c>
      <c r="BJ1835" t="s">
        <v>2687</v>
      </c>
      <c r="BK1835" t="str">
        <f t="shared" si="28"/>
        <v>Broome County, NY</v>
      </c>
    </row>
    <row r="1836" spans="60:63" x14ac:dyDescent="0.35">
      <c r="BH1836" t="s">
        <v>6539</v>
      </c>
      <c r="BI1836" t="s">
        <v>2930</v>
      </c>
      <c r="BJ1836" t="s">
        <v>2687</v>
      </c>
      <c r="BK1836" t="str">
        <f t="shared" si="28"/>
        <v>Cattaraugus County, NY</v>
      </c>
    </row>
    <row r="1837" spans="60:63" x14ac:dyDescent="0.35">
      <c r="BH1837" t="s">
        <v>6540</v>
      </c>
      <c r="BI1837" t="s">
        <v>2970</v>
      </c>
      <c r="BJ1837" t="s">
        <v>2687</v>
      </c>
      <c r="BK1837" t="str">
        <f t="shared" si="28"/>
        <v>Cayuga County, NY</v>
      </c>
    </row>
    <row r="1838" spans="60:63" x14ac:dyDescent="0.35">
      <c r="BH1838" t="s">
        <v>6541</v>
      </c>
      <c r="BI1838" t="s">
        <v>3005</v>
      </c>
      <c r="BJ1838" t="s">
        <v>2687</v>
      </c>
      <c r="BK1838" t="str">
        <f t="shared" si="28"/>
        <v>Chautauqua County, NY</v>
      </c>
    </row>
    <row r="1839" spans="60:63" x14ac:dyDescent="0.35">
      <c r="BH1839" t="s">
        <v>6542</v>
      </c>
      <c r="BI1839" t="s">
        <v>3038</v>
      </c>
      <c r="BJ1839" t="s">
        <v>2687</v>
      </c>
      <c r="BK1839" t="str">
        <f t="shared" si="28"/>
        <v>Chemung County, NY</v>
      </c>
    </row>
    <row r="1840" spans="60:63" x14ac:dyDescent="0.35">
      <c r="BH1840" t="s">
        <v>6543</v>
      </c>
      <c r="BI1840" t="s">
        <v>3077</v>
      </c>
      <c r="BJ1840" t="s">
        <v>2687</v>
      </c>
      <c r="BK1840" t="str">
        <f t="shared" si="28"/>
        <v>Chenango County, NY</v>
      </c>
    </row>
    <row r="1841" spans="60:63" x14ac:dyDescent="0.35">
      <c r="BH1841" t="s">
        <v>6544</v>
      </c>
      <c r="BI1841" t="s">
        <v>3112</v>
      </c>
      <c r="BJ1841" t="s">
        <v>2687</v>
      </c>
      <c r="BK1841" t="str">
        <f t="shared" si="28"/>
        <v>Clinton County, NY</v>
      </c>
    </row>
    <row r="1842" spans="60:63" x14ac:dyDescent="0.35">
      <c r="BH1842" t="s">
        <v>6545</v>
      </c>
      <c r="BI1842" t="s">
        <v>2935</v>
      </c>
      <c r="BJ1842" t="s">
        <v>2687</v>
      </c>
      <c r="BK1842" t="str">
        <f t="shared" si="28"/>
        <v>Columbia County, NY</v>
      </c>
    </row>
    <row r="1843" spans="60:63" x14ac:dyDescent="0.35">
      <c r="BH1843" t="s">
        <v>6546</v>
      </c>
      <c r="BI1843" t="s">
        <v>3175</v>
      </c>
      <c r="BJ1843" t="s">
        <v>2687</v>
      </c>
      <c r="BK1843" t="str">
        <f t="shared" si="28"/>
        <v>Cortland County, NY</v>
      </c>
    </row>
    <row r="1844" spans="60:63" x14ac:dyDescent="0.35">
      <c r="BH1844" t="s">
        <v>6547</v>
      </c>
      <c r="BI1844" t="s">
        <v>3204</v>
      </c>
      <c r="BJ1844" t="s">
        <v>2687</v>
      </c>
      <c r="BK1844" t="str">
        <f t="shared" si="28"/>
        <v>Delaware County, NY</v>
      </c>
    </row>
    <row r="1845" spans="60:63" x14ac:dyDescent="0.35">
      <c r="BH1845" t="s">
        <v>6548</v>
      </c>
      <c r="BI1845" t="s">
        <v>3239</v>
      </c>
      <c r="BJ1845" t="s">
        <v>2687</v>
      </c>
      <c r="BK1845" t="str">
        <f t="shared" si="28"/>
        <v>Dutchess County, NY</v>
      </c>
    </row>
    <row r="1846" spans="60:63" x14ac:dyDescent="0.35">
      <c r="BH1846" t="s">
        <v>6549</v>
      </c>
      <c r="BI1846" t="s">
        <v>3270</v>
      </c>
      <c r="BJ1846" t="s">
        <v>2687</v>
      </c>
      <c r="BK1846" t="str">
        <f t="shared" si="28"/>
        <v>Erie County, NY</v>
      </c>
    </row>
    <row r="1847" spans="60:63" x14ac:dyDescent="0.35">
      <c r="BH1847" t="s">
        <v>6550</v>
      </c>
      <c r="BI1847" t="s">
        <v>2923</v>
      </c>
      <c r="BJ1847" t="s">
        <v>2687</v>
      </c>
      <c r="BK1847" t="str">
        <f t="shared" si="28"/>
        <v>Essex County, NY</v>
      </c>
    </row>
    <row r="1848" spans="60:63" x14ac:dyDescent="0.35">
      <c r="BH1848" t="s">
        <v>6551</v>
      </c>
      <c r="BI1848" t="s">
        <v>2874</v>
      </c>
      <c r="BJ1848" t="s">
        <v>2687</v>
      </c>
      <c r="BK1848" t="str">
        <f t="shared" si="28"/>
        <v>Franklin County, NY</v>
      </c>
    </row>
    <row r="1849" spans="60:63" x14ac:dyDescent="0.35">
      <c r="BH1849" t="s">
        <v>6552</v>
      </c>
      <c r="BI1849" t="s">
        <v>3365</v>
      </c>
      <c r="BJ1849" t="s">
        <v>2687</v>
      </c>
      <c r="BK1849" t="str">
        <f t="shared" si="28"/>
        <v>Fulton County, NY</v>
      </c>
    </row>
    <row r="1850" spans="60:63" x14ac:dyDescent="0.35">
      <c r="BH1850" t="s">
        <v>6553</v>
      </c>
      <c r="BI1850" t="s">
        <v>3388</v>
      </c>
      <c r="BJ1850" t="s">
        <v>2687</v>
      </c>
      <c r="BK1850" t="str">
        <f t="shared" si="28"/>
        <v>Genesee County, NY</v>
      </c>
    </row>
    <row r="1851" spans="60:63" x14ac:dyDescent="0.35">
      <c r="BH1851" t="s">
        <v>6554</v>
      </c>
      <c r="BI1851" t="s">
        <v>3419</v>
      </c>
      <c r="BJ1851" t="s">
        <v>2687</v>
      </c>
      <c r="BK1851" t="str">
        <f t="shared" si="28"/>
        <v>Greene County, NY</v>
      </c>
    </row>
    <row r="1852" spans="60:63" x14ac:dyDescent="0.35">
      <c r="BH1852" t="s">
        <v>6555</v>
      </c>
      <c r="BI1852" t="s">
        <v>3445</v>
      </c>
      <c r="BJ1852" t="s">
        <v>2687</v>
      </c>
      <c r="BK1852" t="str">
        <f t="shared" si="28"/>
        <v>Hamilton County, NY</v>
      </c>
    </row>
    <row r="1853" spans="60:63" x14ac:dyDescent="0.35">
      <c r="BH1853" t="s">
        <v>6556</v>
      </c>
      <c r="BI1853" t="s">
        <v>3470</v>
      </c>
      <c r="BJ1853" t="s">
        <v>2687</v>
      </c>
      <c r="BK1853" t="str">
        <f t="shared" si="28"/>
        <v>Herkimer County, NY</v>
      </c>
    </row>
    <row r="1854" spans="60:63" x14ac:dyDescent="0.35">
      <c r="BH1854" t="s">
        <v>6557</v>
      </c>
      <c r="BI1854" t="s">
        <v>3313</v>
      </c>
      <c r="BJ1854" t="s">
        <v>2687</v>
      </c>
      <c r="BK1854" t="str">
        <f t="shared" si="28"/>
        <v>Jefferson County, NY</v>
      </c>
    </row>
    <row r="1855" spans="60:63" x14ac:dyDescent="0.35">
      <c r="BH1855" t="s">
        <v>6558</v>
      </c>
      <c r="BI1855" t="s">
        <v>3289</v>
      </c>
      <c r="BJ1855" t="s">
        <v>2687</v>
      </c>
      <c r="BK1855" t="str">
        <f t="shared" si="28"/>
        <v>Kings County, NY</v>
      </c>
    </row>
    <row r="1856" spans="60:63" x14ac:dyDescent="0.35">
      <c r="BH1856" t="s">
        <v>6559</v>
      </c>
      <c r="BI1856" t="s">
        <v>3450</v>
      </c>
      <c r="BJ1856" t="s">
        <v>2687</v>
      </c>
      <c r="BK1856" t="str">
        <f t="shared" si="28"/>
        <v>Lewis County, NY</v>
      </c>
    </row>
    <row r="1857" spans="60:63" x14ac:dyDescent="0.35">
      <c r="BH1857" t="s">
        <v>6560</v>
      </c>
      <c r="BI1857" t="s">
        <v>3568</v>
      </c>
      <c r="BJ1857" t="s">
        <v>2687</v>
      </c>
      <c r="BK1857" t="str">
        <f t="shared" si="28"/>
        <v>Livingston County, NY</v>
      </c>
    </row>
    <row r="1858" spans="60:63" x14ac:dyDescent="0.35">
      <c r="BH1858" t="s">
        <v>6561</v>
      </c>
      <c r="BI1858" t="s">
        <v>3595</v>
      </c>
      <c r="BJ1858" t="s">
        <v>2687</v>
      </c>
      <c r="BK1858" t="str">
        <f t="shared" si="28"/>
        <v>Madison County, NY</v>
      </c>
    </row>
    <row r="1859" spans="60:63" x14ac:dyDescent="0.35">
      <c r="BH1859" t="s">
        <v>6562</v>
      </c>
      <c r="BI1859" t="s">
        <v>3619</v>
      </c>
      <c r="BJ1859" t="s">
        <v>2687</v>
      </c>
      <c r="BK1859" t="str">
        <f t="shared" ref="BK1859:BK1922" si="29">_xlfn.TEXTJOIN(", ", TRUE, BI1859,BJ1859)</f>
        <v>Monroe County, NY</v>
      </c>
    </row>
    <row r="1860" spans="60:63" x14ac:dyDescent="0.35">
      <c r="BH1860" t="s">
        <v>6563</v>
      </c>
      <c r="BI1860" t="s">
        <v>3263</v>
      </c>
      <c r="BJ1860" t="s">
        <v>2687</v>
      </c>
      <c r="BK1860" t="str">
        <f t="shared" si="29"/>
        <v>Montgomery County, NY</v>
      </c>
    </row>
    <row r="1861" spans="60:63" x14ac:dyDescent="0.35">
      <c r="BH1861" t="s">
        <v>6564</v>
      </c>
      <c r="BI1861" t="s">
        <v>3664</v>
      </c>
      <c r="BJ1861" t="s">
        <v>2687</v>
      </c>
      <c r="BK1861" t="str">
        <f t="shared" si="29"/>
        <v>Nassau County, NY</v>
      </c>
    </row>
    <row r="1862" spans="60:63" x14ac:dyDescent="0.35">
      <c r="BH1862" t="s">
        <v>6565</v>
      </c>
      <c r="BI1862" t="s">
        <v>3688</v>
      </c>
      <c r="BJ1862" t="s">
        <v>2687</v>
      </c>
      <c r="BK1862" t="str">
        <f t="shared" si="29"/>
        <v>New York County, NY</v>
      </c>
    </row>
    <row r="1863" spans="60:63" x14ac:dyDescent="0.35">
      <c r="BH1863" t="s">
        <v>6566</v>
      </c>
      <c r="BI1863" t="s">
        <v>3711</v>
      </c>
      <c r="BJ1863" t="s">
        <v>2687</v>
      </c>
      <c r="BK1863" t="str">
        <f t="shared" si="29"/>
        <v>Niagara County, NY</v>
      </c>
    </row>
    <row r="1864" spans="60:63" x14ac:dyDescent="0.35">
      <c r="BH1864" t="s">
        <v>6567</v>
      </c>
      <c r="BI1864" t="s">
        <v>3741</v>
      </c>
      <c r="BJ1864" t="s">
        <v>2687</v>
      </c>
      <c r="BK1864" t="str">
        <f t="shared" si="29"/>
        <v>Oneida County, NY</v>
      </c>
    </row>
    <row r="1865" spans="60:63" x14ac:dyDescent="0.35">
      <c r="BH1865" t="s">
        <v>6568</v>
      </c>
      <c r="BI1865" t="s">
        <v>3759</v>
      </c>
      <c r="BJ1865" t="s">
        <v>2687</v>
      </c>
      <c r="BK1865" t="str">
        <f t="shared" si="29"/>
        <v>Onondaga County, NY</v>
      </c>
    </row>
    <row r="1866" spans="60:63" x14ac:dyDescent="0.35">
      <c r="BH1866" t="s">
        <v>6569</v>
      </c>
      <c r="BI1866" t="s">
        <v>3783</v>
      </c>
      <c r="BJ1866" t="s">
        <v>2687</v>
      </c>
      <c r="BK1866" t="str">
        <f t="shared" si="29"/>
        <v>Ontario County, NY</v>
      </c>
    </row>
    <row r="1867" spans="60:63" x14ac:dyDescent="0.35">
      <c r="BH1867" t="s">
        <v>6570</v>
      </c>
      <c r="BI1867" t="s">
        <v>3084</v>
      </c>
      <c r="BJ1867" t="s">
        <v>2687</v>
      </c>
      <c r="BK1867" t="str">
        <f t="shared" si="29"/>
        <v>Orange County, NY</v>
      </c>
    </row>
    <row r="1868" spans="60:63" x14ac:dyDescent="0.35">
      <c r="BH1868" t="s">
        <v>6571</v>
      </c>
      <c r="BI1868" t="s">
        <v>3118</v>
      </c>
      <c r="BJ1868" t="s">
        <v>2687</v>
      </c>
      <c r="BK1868" t="str">
        <f t="shared" si="29"/>
        <v>Orleans County, NY</v>
      </c>
    </row>
    <row r="1869" spans="60:63" x14ac:dyDescent="0.35">
      <c r="BH1869" t="s">
        <v>6572</v>
      </c>
      <c r="BI1869" t="s">
        <v>3847</v>
      </c>
      <c r="BJ1869" t="s">
        <v>2687</v>
      </c>
      <c r="BK1869" t="str">
        <f t="shared" si="29"/>
        <v>Oswego County, NY</v>
      </c>
    </row>
    <row r="1870" spans="60:63" x14ac:dyDescent="0.35">
      <c r="BH1870" t="s">
        <v>6573</v>
      </c>
      <c r="BI1870" t="s">
        <v>3867</v>
      </c>
      <c r="BJ1870" t="s">
        <v>2687</v>
      </c>
      <c r="BK1870" t="str">
        <f t="shared" si="29"/>
        <v>Otsego County, NY</v>
      </c>
    </row>
    <row r="1871" spans="60:63" x14ac:dyDescent="0.35">
      <c r="BH1871" t="s">
        <v>6574</v>
      </c>
      <c r="BI1871" t="s">
        <v>3892</v>
      </c>
      <c r="BJ1871" t="s">
        <v>2687</v>
      </c>
      <c r="BK1871" t="str">
        <f t="shared" si="29"/>
        <v>Putnam County, NY</v>
      </c>
    </row>
    <row r="1872" spans="60:63" x14ac:dyDescent="0.35">
      <c r="BH1872" t="s">
        <v>6575</v>
      </c>
      <c r="BI1872" t="s">
        <v>3905</v>
      </c>
      <c r="BJ1872" t="s">
        <v>2687</v>
      </c>
      <c r="BK1872" t="str">
        <f t="shared" si="29"/>
        <v>Queens County, NY</v>
      </c>
    </row>
    <row r="1873" spans="60:63" x14ac:dyDescent="0.35">
      <c r="BH1873" t="s">
        <v>6576</v>
      </c>
      <c r="BI1873" t="s">
        <v>3929</v>
      </c>
      <c r="BJ1873" t="s">
        <v>2687</v>
      </c>
      <c r="BK1873" t="str">
        <f t="shared" si="29"/>
        <v>Rensselaer County, NY</v>
      </c>
    </row>
    <row r="1874" spans="60:63" x14ac:dyDescent="0.35">
      <c r="BH1874" t="s">
        <v>6577</v>
      </c>
      <c r="BI1874" t="s">
        <v>3950</v>
      </c>
      <c r="BJ1874" t="s">
        <v>2687</v>
      </c>
      <c r="BK1874" t="str">
        <f t="shared" si="29"/>
        <v>Richmond County, NY</v>
      </c>
    </row>
    <row r="1875" spans="60:63" x14ac:dyDescent="0.35">
      <c r="BH1875" t="s">
        <v>6578</v>
      </c>
      <c r="BI1875" t="s">
        <v>3971</v>
      </c>
      <c r="BJ1875" t="s">
        <v>2687</v>
      </c>
      <c r="BK1875" t="str">
        <f t="shared" si="29"/>
        <v>Rockland County, NY</v>
      </c>
    </row>
    <row r="1876" spans="60:63" x14ac:dyDescent="0.35">
      <c r="BH1876" t="s">
        <v>6579</v>
      </c>
      <c r="BI1876" t="s">
        <v>3986</v>
      </c>
      <c r="BJ1876" t="s">
        <v>2687</v>
      </c>
      <c r="BK1876" t="str">
        <f t="shared" si="29"/>
        <v>St. Lawrence County, NY</v>
      </c>
    </row>
    <row r="1877" spans="60:63" x14ac:dyDescent="0.35">
      <c r="BH1877" t="s">
        <v>6580</v>
      </c>
      <c r="BI1877" t="s">
        <v>4006</v>
      </c>
      <c r="BJ1877" t="s">
        <v>2687</v>
      </c>
      <c r="BK1877" t="str">
        <f t="shared" si="29"/>
        <v>Saratoga County, NY</v>
      </c>
    </row>
    <row r="1878" spans="60:63" x14ac:dyDescent="0.35">
      <c r="BH1878" t="s">
        <v>6581</v>
      </c>
      <c r="BI1878" t="s">
        <v>4027</v>
      </c>
      <c r="BJ1878" t="s">
        <v>2687</v>
      </c>
      <c r="BK1878" t="str">
        <f t="shared" si="29"/>
        <v>Schenectady County, NY</v>
      </c>
    </row>
    <row r="1879" spans="60:63" x14ac:dyDescent="0.35">
      <c r="BH1879" t="s">
        <v>6582</v>
      </c>
      <c r="BI1879" t="s">
        <v>4045</v>
      </c>
      <c r="BJ1879" t="s">
        <v>2687</v>
      </c>
      <c r="BK1879" t="str">
        <f t="shared" si="29"/>
        <v>Schoharie County, NY</v>
      </c>
    </row>
    <row r="1880" spans="60:63" x14ac:dyDescent="0.35">
      <c r="BH1880" t="s">
        <v>6583</v>
      </c>
      <c r="BI1880" t="s">
        <v>4063</v>
      </c>
      <c r="BJ1880" t="s">
        <v>2687</v>
      </c>
      <c r="BK1880" t="str">
        <f t="shared" si="29"/>
        <v>Schuyler County, NY</v>
      </c>
    </row>
    <row r="1881" spans="60:63" x14ac:dyDescent="0.35">
      <c r="BH1881" t="s">
        <v>6584</v>
      </c>
      <c r="BI1881" t="s">
        <v>4086</v>
      </c>
      <c r="BJ1881" t="s">
        <v>2687</v>
      </c>
      <c r="BK1881" t="str">
        <f t="shared" si="29"/>
        <v>Seneca County, NY</v>
      </c>
    </row>
    <row r="1882" spans="60:63" x14ac:dyDescent="0.35">
      <c r="BH1882" t="s">
        <v>6585</v>
      </c>
      <c r="BI1882" t="s">
        <v>4105</v>
      </c>
      <c r="BJ1882" t="s">
        <v>2687</v>
      </c>
      <c r="BK1882" t="str">
        <f t="shared" si="29"/>
        <v>Steuben County, NY</v>
      </c>
    </row>
    <row r="1883" spans="60:63" x14ac:dyDescent="0.35">
      <c r="BH1883" t="s">
        <v>6586</v>
      </c>
      <c r="BI1883" t="s">
        <v>3197</v>
      </c>
      <c r="BJ1883" t="s">
        <v>2687</v>
      </c>
      <c r="BK1883" t="str">
        <f t="shared" si="29"/>
        <v>Suffolk County, NY</v>
      </c>
    </row>
    <row r="1884" spans="60:63" x14ac:dyDescent="0.35">
      <c r="BH1884" t="s">
        <v>6587</v>
      </c>
      <c r="BI1884" t="s">
        <v>3109</v>
      </c>
      <c r="BJ1884" t="s">
        <v>2687</v>
      </c>
      <c r="BK1884" t="str">
        <f t="shared" si="29"/>
        <v>Sullivan County, NY</v>
      </c>
    </row>
    <row r="1885" spans="60:63" x14ac:dyDescent="0.35">
      <c r="BH1885" t="s">
        <v>6588</v>
      </c>
      <c r="BI1885" t="s">
        <v>4164</v>
      </c>
      <c r="BJ1885" t="s">
        <v>2687</v>
      </c>
      <c r="BK1885" t="str">
        <f t="shared" si="29"/>
        <v>Tioga County, NY</v>
      </c>
    </row>
    <row r="1886" spans="60:63" x14ac:dyDescent="0.35">
      <c r="BH1886" t="s">
        <v>6589</v>
      </c>
      <c r="BI1886" t="s">
        <v>4185</v>
      </c>
      <c r="BJ1886" t="s">
        <v>2687</v>
      </c>
      <c r="BK1886" t="str">
        <f t="shared" si="29"/>
        <v>Tompkins County, NY</v>
      </c>
    </row>
    <row r="1887" spans="60:63" x14ac:dyDescent="0.35">
      <c r="BH1887" t="s">
        <v>6590</v>
      </c>
      <c r="BI1887" t="s">
        <v>4204</v>
      </c>
      <c r="BJ1887" t="s">
        <v>2687</v>
      </c>
      <c r="BK1887" t="str">
        <f t="shared" si="29"/>
        <v>Ulster County, NY</v>
      </c>
    </row>
    <row r="1888" spans="60:63" x14ac:dyDescent="0.35">
      <c r="BH1888" t="s">
        <v>6591</v>
      </c>
      <c r="BI1888" t="s">
        <v>3443</v>
      </c>
      <c r="BJ1888" t="s">
        <v>2687</v>
      </c>
      <c r="BK1888" t="str">
        <f t="shared" si="29"/>
        <v>Warren County, NY</v>
      </c>
    </row>
    <row r="1889" spans="60:63" x14ac:dyDescent="0.35">
      <c r="BH1889" t="s">
        <v>6592</v>
      </c>
      <c r="BI1889" t="s">
        <v>2936</v>
      </c>
      <c r="BJ1889" t="s">
        <v>2687</v>
      </c>
      <c r="BK1889" t="str">
        <f t="shared" si="29"/>
        <v>Washington County, NY</v>
      </c>
    </row>
    <row r="1890" spans="60:63" x14ac:dyDescent="0.35">
      <c r="BH1890" t="s">
        <v>6593</v>
      </c>
      <c r="BI1890" t="s">
        <v>3628</v>
      </c>
      <c r="BJ1890" t="s">
        <v>2687</v>
      </c>
      <c r="BK1890" t="str">
        <f t="shared" si="29"/>
        <v>Wayne County, NY</v>
      </c>
    </row>
    <row r="1891" spans="60:63" x14ac:dyDescent="0.35">
      <c r="BH1891" t="s">
        <v>6594</v>
      </c>
      <c r="BI1891" t="s">
        <v>4260</v>
      </c>
      <c r="BJ1891" t="s">
        <v>2687</v>
      </c>
      <c r="BK1891" t="str">
        <f t="shared" si="29"/>
        <v>Westchester County, NY</v>
      </c>
    </row>
    <row r="1892" spans="60:63" x14ac:dyDescent="0.35">
      <c r="BH1892" t="s">
        <v>6595</v>
      </c>
      <c r="BI1892" t="s">
        <v>4192</v>
      </c>
      <c r="BJ1892" t="s">
        <v>2687</v>
      </c>
      <c r="BK1892" t="str">
        <f t="shared" si="29"/>
        <v>Wyoming County, NY</v>
      </c>
    </row>
    <row r="1893" spans="60:63" x14ac:dyDescent="0.35">
      <c r="BH1893" t="s">
        <v>6596</v>
      </c>
      <c r="BI1893" t="s">
        <v>4292</v>
      </c>
      <c r="BJ1893" t="s">
        <v>2687</v>
      </c>
      <c r="BK1893" t="str">
        <f t="shared" si="29"/>
        <v>Yates County, NY</v>
      </c>
    </row>
    <row r="1894" spans="60:63" x14ac:dyDescent="0.35">
      <c r="BH1894" t="s">
        <v>6597</v>
      </c>
      <c r="BI1894" t="s">
        <v>2755</v>
      </c>
      <c r="BJ1894" t="s">
        <v>2673</v>
      </c>
      <c r="BK1894" t="str">
        <f t="shared" si="29"/>
        <v>Alamance County, NC</v>
      </c>
    </row>
    <row r="1895" spans="60:63" x14ac:dyDescent="0.35">
      <c r="BH1895" t="s">
        <v>6598</v>
      </c>
      <c r="BI1895" t="s">
        <v>2780</v>
      </c>
      <c r="BJ1895" t="s">
        <v>2673</v>
      </c>
      <c r="BK1895" t="str">
        <f t="shared" si="29"/>
        <v>Alexander County, NC</v>
      </c>
    </row>
    <row r="1896" spans="60:63" x14ac:dyDescent="0.35">
      <c r="BH1896" t="s">
        <v>6599</v>
      </c>
      <c r="BI1896" t="s">
        <v>2842</v>
      </c>
      <c r="BJ1896" t="s">
        <v>2673</v>
      </c>
      <c r="BK1896" t="str">
        <f t="shared" si="29"/>
        <v>Alleghany County, NC</v>
      </c>
    </row>
    <row r="1897" spans="60:63" x14ac:dyDescent="0.35">
      <c r="BH1897" t="s">
        <v>6600</v>
      </c>
      <c r="BI1897" t="s">
        <v>2888</v>
      </c>
      <c r="BJ1897" t="s">
        <v>2673</v>
      </c>
      <c r="BK1897" t="str">
        <f t="shared" si="29"/>
        <v>Anson County, NC</v>
      </c>
    </row>
    <row r="1898" spans="60:63" x14ac:dyDescent="0.35">
      <c r="BH1898" t="s">
        <v>6601</v>
      </c>
      <c r="BI1898" t="s">
        <v>2931</v>
      </c>
      <c r="BJ1898" t="s">
        <v>2673</v>
      </c>
      <c r="BK1898" t="str">
        <f t="shared" si="29"/>
        <v>Ashe County, NC</v>
      </c>
    </row>
    <row r="1899" spans="60:63" x14ac:dyDescent="0.35">
      <c r="BH1899" t="s">
        <v>6602</v>
      </c>
      <c r="BI1899" t="s">
        <v>2971</v>
      </c>
      <c r="BJ1899" t="s">
        <v>2673</v>
      </c>
      <c r="BK1899" t="str">
        <f t="shared" si="29"/>
        <v>Avery County, NC</v>
      </c>
    </row>
    <row r="1900" spans="60:63" x14ac:dyDescent="0.35">
      <c r="BH1900" t="s">
        <v>6603</v>
      </c>
      <c r="BI1900" t="s">
        <v>3006</v>
      </c>
      <c r="BJ1900" t="s">
        <v>2673</v>
      </c>
      <c r="BK1900" t="str">
        <f t="shared" si="29"/>
        <v>Beaufort County, NC</v>
      </c>
    </row>
    <row r="1901" spans="60:63" x14ac:dyDescent="0.35">
      <c r="BH1901" t="s">
        <v>6604</v>
      </c>
      <c r="BI1901" t="s">
        <v>3039</v>
      </c>
      <c r="BJ1901" t="s">
        <v>2673</v>
      </c>
      <c r="BK1901" t="str">
        <f t="shared" si="29"/>
        <v>Bertie County, NC</v>
      </c>
    </row>
    <row r="1902" spans="60:63" x14ac:dyDescent="0.35">
      <c r="BH1902" t="s">
        <v>6605</v>
      </c>
      <c r="BI1902" t="s">
        <v>3078</v>
      </c>
      <c r="BJ1902" t="s">
        <v>2673</v>
      </c>
      <c r="BK1902" t="str">
        <f t="shared" si="29"/>
        <v>Bladen County, NC</v>
      </c>
    </row>
    <row r="1903" spans="60:63" x14ac:dyDescent="0.35">
      <c r="BH1903" t="s">
        <v>6606</v>
      </c>
      <c r="BI1903" t="s">
        <v>3113</v>
      </c>
      <c r="BJ1903" t="s">
        <v>2673</v>
      </c>
      <c r="BK1903" t="str">
        <f t="shared" si="29"/>
        <v>Brunswick County, NC</v>
      </c>
    </row>
    <row r="1904" spans="60:63" x14ac:dyDescent="0.35">
      <c r="BH1904" t="s">
        <v>6607</v>
      </c>
      <c r="BI1904" t="s">
        <v>3145</v>
      </c>
      <c r="BJ1904" t="s">
        <v>2673</v>
      </c>
      <c r="BK1904" t="str">
        <f t="shared" si="29"/>
        <v>Buncombe County, NC</v>
      </c>
    </row>
    <row r="1905" spans="60:63" x14ac:dyDescent="0.35">
      <c r="BH1905" t="s">
        <v>6608</v>
      </c>
      <c r="BI1905" t="s">
        <v>3007</v>
      </c>
      <c r="BJ1905" t="s">
        <v>2673</v>
      </c>
      <c r="BK1905" t="str">
        <f t="shared" si="29"/>
        <v>Burke County, NC</v>
      </c>
    </row>
    <row r="1906" spans="60:63" x14ac:dyDescent="0.35">
      <c r="BH1906" t="s">
        <v>6609</v>
      </c>
      <c r="BI1906" t="s">
        <v>3205</v>
      </c>
      <c r="BJ1906" t="s">
        <v>2673</v>
      </c>
      <c r="BK1906" t="str">
        <f t="shared" si="29"/>
        <v>Cabarrus County, NC</v>
      </c>
    </row>
    <row r="1907" spans="60:63" x14ac:dyDescent="0.35">
      <c r="BH1907" t="s">
        <v>6610</v>
      </c>
      <c r="BI1907" t="s">
        <v>3199</v>
      </c>
      <c r="BJ1907" t="s">
        <v>2673</v>
      </c>
      <c r="BK1907" t="str">
        <f t="shared" si="29"/>
        <v>Caldwell County, NC</v>
      </c>
    </row>
    <row r="1908" spans="60:63" x14ac:dyDescent="0.35">
      <c r="BH1908" t="s">
        <v>6611</v>
      </c>
      <c r="BI1908" t="s">
        <v>2885</v>
      </c>
      <c r="BJ1908" t="s">
        <v>2673</v>
      </c>
      <c r="BK1908" t="str">
        <f t="shared" si="29"/>
        <v>Camden County, NC</v>
      </c>
    </row>
    <row r="1909" spans="60:63" x14ac:dyDescent="0.35">
      <c r="BH1909" t="s">
        <v>6612</v>
      </c>
      <c r="BI1909" t="s">
        <v>3309</v>
      </c>
      <c r="BJ1909" t="s">
        <v>2673</v>
      </c>
      <c r="BK1909" t="str">
        <f t="shared" si="29"/>
        <v>Carteret County, NC</v>
      </c>
    </row>
    <row r="1910" spans="60:63" x14ac:dyDescent="0.35">
      <c r="BH1910" t="s">
        <v>6613</v>
      </c>
      <c r="BI1910" t="s">
        <v>3335</v>
      </c>
      <c r="BJ1910" t="s">
        <v>2673</v>
      </c>
      <c r="BK1910" t="str">
        <f t="shared" si="29"/>
        <v>Caswell County, NC</v>
      </c>
    </row>
    <row r="1911" spans="60:63" x14ac:dyDescent="0.35">
      <c r="BH1911" t="s">
        <v>6614</v>
      </c>
      <c r="BI1911" t="s">
        <v>3366</v>
      </c>
      <c r="BJ1911" t="s">
        <v>2673</v>
      </c>
      <c r="BK1911" t="str">
        <f t="shared" si="29"/>
        <v>Catawba County, NC</v>
      </c>
    </row>
    <row r="1912" spans="60:63" x14ac:dyDescent="0.35">
      <c r="BH1912" t="s">
        <v>6615</v>
      </c>
      <c r="BI1912" t="s">
        <v>3389</v>
      </c>
      <c r="BJ1912" t="s">
        <v>2673</v>
      </c>
      <c r="BK1912" t="str">
        <f t="shared" si="29"/>
        <v>Chatham County, NC</v>
      </c>
    </row>
    <row r="1913" spans="60:63" x14ac:dyDescent="0.35">
      <c r="BH1913" t="s">
        <v>6616</v>
      </c>
      <c r="BI1913" t="s">
        <v>3090</v>
      </c>
      <c r="BJ1913" t="s">
        <v>2673</v>
      </c>
      <c r="BK1913" t="str">
        <f t="shared" si="29"/>
        <v>Cherokee County, NC</v>
      </c>
    </row>
    <row r="1914" spans="60:63" x14ac:dyDescent="0.35">
      <c r="BH1914" t="s">
        <v>6617</v>
      </c>
      <c r="BI1914" t="s">
        <v>3446</v>
      </c>
      <c r="BJ1914" t="s">
        <v>2673</v>
      </c>
      <c r="BK1914" t="str">
        <f t="shared" si="29"/>
        <v>Chowan County, NC</v>
      </c>
    </row>
    <row r="1915" spans="60:63" x14ac:dyDescent="0.35">
      <c r="BH1915" t="s">
        <v>6618</v>
      </c>
      <c r="BI1915" t="s">
        <v>3048</v>
      </c>
      <c r="BJ1915" t="s">
        <v>2673</v>
      </c>
      <c r="BK1915" t="str">
        <f t="shared" si="29"/>
        <v>Clay County, NC</v>
      </c>
    </row>
    <row r="1916" spans="60:63" x14ac:dyDescent="0.35">
      <c r="BH1916" t="s">
        <v>6619</v>
      </c>
      <c r="BI1916" t="s">
        <v>3187</v>
      </c>
      <c r="BJ1916" t="s">
        <v>2673</v>
      </c>
      <c r="BK1916" t="str">
        <f t="shared" si="29"/>
        <v>Cleveland County, NC</v>
      </c>
    </row>
    <row r="1917" spans="60:63" x14ac:dyDescent="0.35">
      <c r="BH1917" t="s">
        <v>6620</v>
      </c>
      <c r="BI1917" t="s">
        <v>3522</v>
      </c>
      <c r="BJ1917" t="s">
        <v>2673</v>
      </c>
      <c r="BK1917" t="str">
        <f t="shared" si="29"/>
        <v>Columbus County, NC</v>
      </c>
    </row>
    <row r="1918" spans="60:63" x14ac:dyDescent="0.35">
      <c r="BH1918" t="s">
        <v>6621</v>
      </c>
      <c r="BI1918" t="s">
        <v>3544</v>
      </c>
      <c r="BJ1918" t="s">
        <v>2673</v>
      </c>
      <c r="BK1918" t="str">
        <f t="shared" si="29"/>
        <v>Craven County, NC</v>
      </c>
    </row>
    <row r="1919" spans="60:63" x14ac:dyDescent="0.35">
      <c r="BH1919" t="s">
        <v>6622</v>
      </c>
      <c r="BI1919" t="s">
        <v>2830</v>
      </c>
      <c r="BJ1919" t="s">
        <v>2673</v>
      </c>
      <c r="BK1919" t="str">
        <f t="shared" si="29"/>
        <v>Cumberland County, NC</v>
      </c>
    </row>
    <row r="1920" spans="60:63" x14ac:dyDescent="0.35">
      <c r="BH1920" t="s">
        <v>6623</v>
      </c>
      <c r="BI1920" t="s">
        <v>3596</v>
      </c>
      <c r="BJ1920" t="s">
        <v>2673</v>
      </c>
      <c r="BK1920" t="str">
        <f t="shared" si="29"/>
        <v>Currituck County, NC</v>
      </c>
    </row>
    <row r="1921" spans="60:63" x14ac:dyDescent="0.35">
      <c r="BH1921" t="s">
        <v>6624</v>
      </c>
      <c r="BI1921" t="s">
        <v>3620</v>
      </c>
      <c r="BJ1921" t="s">
        <v>2673</v>
      </c>
      <c r="BK1921" t="str">
        <f t="shared" si="29"/>
        <v>Dare County, NC</v>
      </c>
    </row>
    <row r="1922" spans="60:63" x14ac:dyDescent="0.35">
      <c r="BH1922" t="s">
        <v>6625</v>
      </c>
      <c r="BI1922" t="s">
        <v>3394</v>
      </c>
      <c r="BJ1922" t="s">
        <v>2673</v>
      </c>
      <c r="BK1922" t="str">
        <f t="shared" si="29"/>
        <v>Davidson County, NC</v>
      </c>
    </row>
    <row r="1923" spans="60:63" x14ac:dyDescent="0.35">
      <c r="BH1923" t="s">
        <v>6626</v>
      </c>
      <c r="BI1923" t="s">
        <v>3665</v>
      </c>
      <c r="BJ1923" t="s">
        <v>2673</v>
      </c>
      <c r="BK1923" t="str">
        <f t="shared" ref="BK1923:BK1986" si="30">_xlfn.TEXTJOIN(", ", TRUE, BI1923,BJ1923)</f>
        <v>Davie County, NC</v>
      </c>
    </row>
    <row r="1924" spans="60:63" x14ac:dyDescent="0.35">
      <c r="BH1924" t="s">
        <v>6627</v>
      </c>
      <c r="BI1924" t="s">
        <v>3689</v>
      </c>
      <c r="BJ1924" t="s">
        <v>2673</v>
      </c>
      <c r="BK1924" t="str">
        <f t="shared" si="30"/>
        <v>Duplin County, NC</v>
      </c>
    </row>
    <row r="1925" spans="60:63" x14ac:dyDescent="0.35">
      <c r="BH1925" t="s">
        <v>6628</v>
      </c>
      <c r="BI1925" t="s">
        <v>3712</v>
      </c>
      <c r="BJ1925" t="s">
        <v>2673</v>
      </c>
      <c r="BK1925" t="str">
        <f t="shared" si="30"/>
        <v>Durham County, NC</v>
      </c>
    </row>
    <row r="1926" spans="60:63" x14ac:dyDescent="0.35">
      <c r="BH1926" t="s">
        <v>6629</v>
      </c>
      <c r="BI1926" t="s">
        <v>3742</v>
      </c>
      <c r="BJ1926" t="s">
        <v>2673</v>
      </c>
      <c r="BK1926" t="str">
        <f t="shared" si="30"/>
        <v>Edgecombe County, NC</v>
      </c>
    </row>
    <row r="1927" spans="60:63" x14ac:dyDescent="0.35">
      <c r="BH1927" t="s">
        <v>6630</v>
      </c>
      <c r="BI1927" t="s">
        <v>3760</v>
      </c>
      <c r="BJ1927" t="s">
        <v>2673</v>
      </c>
      <c r="BK1927" t="str">
        <f t="shared" si="30"/>
        <v>Forsyth County, NC</v>
      </c>
    </row>
    <row r="1928" spans="60:63" x14ac:dyDescent="0.35">
      <c r="BH1928" t="s">
        <v>6631</v>
      </c>
      <c r="BI1928" t="s">
        <v>2874</v>
      </c>
      <c r="BJ1928" t="s">
        <v>2673</v>
      </c>
      <c r="BK1928" t="str">
        <f t="shared" si="30"/>
        <v>Franklin County, NC</v>
      </c>
    </row>
    <row r="1929" spans="60:63" x14ac:dyDescent="0.35">
      <c r="BH1929" t="s">
        <v>6632</v>
      </c>
      <c r="BI1929" t="s">
        <v>3802</v>
      </c>
      <c r="BJ1929" t="s">
        <v>2673</v>
      </c>
      <c r="BK1929" t="str">
        <f t="shared" si="30"/>
        <v>Gaston County, NC</v>
      </c>
    </row>
    <row r="1930" spans="60:63" x14ac:dyDescent="0.35">
      <c r="BH1930" t="s">
        <v>6633</v>
      </c>
      <c r="BI1930" t="s">
        <v>3825</v>
      </c>
      <c r="BJ1930" t="s">
        <v>2673</v>
      </c>
      <c r="BK1930" t="str">
        <f t="shared" si="30"/>
        <v>Gates County, NC</v>
      </c>
    </row>
    <row r="1931" spans="60:63" x14ac:dyDescent="0.35">
      <c r="BH1931" t="s">
        <v>6634</v>
      </c>
      <c r="BI1931" t="s">
        <v>2908</v>
      </c>
      <c r="BJ1931" t="s">
        <v>2673</v>
      </c>
      <c r="BK1931" t="str">
        <f t="shared" si="30"/>
        <v>Graham County, NC</v>
      </c>
    </row>
    <row r="1932" spans="60:63" x14ac:dyDescent="0.35">
      <c r="BH1932" t="s">
        <v>6635</v>
      </c>
      <c r="BI1932" t="s">
        <v>3868</v>
      </c>
      <c r="BJ1932" t="s">
        <v>2673</v>
      </c>
      <c r="BK1932" t="str">
        <f t="shared" si="30"/>
        <v>Granville County, NC</v>
      </c>
    </row>
    <row r="1933" spans="60:63" x14ac:dyDescent="0.35">
      <c r="BH1933" t="s">
        <v>6636</v>
      </c>
      <c r="BI1933" t="s">
        <v>3419</v>
      </c>
      <c r="BJ1933" t="s">
        <v>2673</v>
      </c>
      <c r="BK1933" t="str">
        <f t="shared" si="30"/>
        <v>Greene County, NC</v>
      </c>
    </row>
    <row r="1934" spans="60:63" x14ac:dyDescent="0.35">
      <c r="BH1934" t="s">
        <v>6637</v>
      </c>
      <c r="BI1934" t="s">
        <v>3906</v>
      </c>
      <c r="BJ1934" t="s">
        <v>2673</v>
      </c>
      <c r="BK1934" t="str">
        <f t="shared" si="30"/>
        <v>Guilford County, NC</v>
      </c>
    </row>
    <row r="1935" spans="60:63" x14ac:dyDescent="0.35">
      <c r="BH1935" t="s">
        <v>6638</v>
      </c>
      <c r="BI1935" t="s">
        <v>3912</v>
      </c>
      <c r="BJ1935" t="s">
        <v>2673</v>
      </c>
      <c r="BK1935" t="str">
        <f t="shared" si="30"/>
        <v>Halifax County, NC</v>
      </c>
    </row>
    <row r="1936" spans="60:63" x14ac:dyDescent="0.35">
      <c r="BH1936" t="s">
        <v>6639</v>
      </c>
      <c r="BI1936" t="s">
        <v>3951</v>
      </c>
      <c r="BJ1936" t="s">
        <v>2673</v>
      </c>
      <c r="BK1936" t="str">
        <f t="shared" si="30"/>
        <v>Harnett County, NC</v>
      </c>
    </row>
    <row r="1937" spans="60:63" x14ac:dyDescent="0.35">
      <c r="BH1937" t="s">
        <v>6640</v>
      </c>
      <c r="BI1937" t="s">
        <v>3852</v>
      </c>
      <c r="BJ1937" t="s">
        <v>2673</v>
      </c>
      <c r="BK1937" t="str">
        <f t="shared" si="30"/>
        <v>Haywood County, NC</v>
      </c>
    </row>
    <row r="1938" spans="60:63" x14ac:dyDescent="0.35">
      <c r="BH1938" t="s">
        <v>6641</v>
      </c>
      <c r="BI1938" t="s">
        <v>3797</v>
      </c>
      <c r="BJ1938" t="s">
        <v>2673</v>
      </c>
      <c r="BK1938" t="str">
        <f t="shared" si="30"/>
        <v>Henderson County, NC</v>
      </c>
    </row>
    <row r="1939" spans="60:63" x14ac:dyDescent="0.35">
      <c r="BH1939" t="s">
        <v>6642</v>
      </c>
      <c r="BI1939" t="s">
        <v>4007</v>
      </c>
      <c r="BJ1939" t="s">
        <v>2673</v>
      </c>
      <c r="BK1939" t="str">
        <f t="shared" si="30"/>
        <v>Hertford County, NC</v>
      </c>
    </row>
    <row r="1940" spans="60:63" x14ac:dyDescent="0.35">
      <c r="BH1940" t="s">
        <v>6643</v>
      </c>
      <c r="BI1940" t="s">
        <v>4028</v>
      </c>
      <c r="BJ1940" t="s">
        <v>2673</v>
      </c>
      <c r="BK1940" t="str">
        <f t="shared" si="30"/>
        <v>Hoke County, NC</v>
      </c>
    </row>
    <row r="1941" spans="60:63" x14ac:dyDescent="0.35">
      <c r="BH1941" t="s">
        <v>6644</v>
      </c>
      <c r="BI1941" t="s">
        <v>3763</v>
      </c>
      <c r="BJ1941" t="s">
        <v>2673</v>
      </c>
      <c r="BK1941" t="str">
        <f t="shared" si="30"/>
        <v>Hyde County, NC</v>
      </c>
    </row>
    <row r="1942" spans="60:63" x14ac:dyDescent="0.35">
      <c r="BH1942" t="s">
        <v>6645</v>
      </c>
      <c r="BI1942" t="s">
        <v>4064</v>
      </c>
      <c r="BJ1942" t="s">
        <v>2673</v>
      </c>
      <c r="BK1942" t="str">
        <f t="shared" si="30"/>
        <v>Iredell County, NC</v>
      </c>
    </row>
    <row r="1943" spans="60:63" x14ac:dyDescent="0.35">
      <c r="BH1943" t="s">
        <v>6646</v>
      </c>
      <c r="BI1943" t="s">
        <v>3274</v>
      </c>
      <c r="BJ1943" t="s">
        <v>2673</v>
      </c>
      <c r="BK1943" t="str">
        <f t="shared" si="30"/>
        <v>Jackson County, NC</v>
      </c>
    </row>
    <row r="1944" spans="60:63" x14ac:dyDescent="0.35">
      <c r="BH1944" t="s">
        <v>6647</v>
      </c>
      <c r="BI1944" t="s">
        <v>3784</v>
      </c>
      <c r="BJ1944" t="s">
        <v>2673</v>
      </c>
      <c r="BK1944" t="str">
        <f t="shared" si="30"/>
        <v>Johnston County, NC</v>
      </c>
    </row>
    <row r="1945" spans="60:63" x14ac:dyDescent="0.35">
      <c r="BH1945" t="s">
        <v>6648</v>
      </c>
      <c r="BI1945" t="s">
        <v>3757</v>
      </c>
      <c r="BJ1945" t="s">
        <v>2673</v>
      </c>
      <c r="BK1945" t="str">
        <f t="shared" si="30"/>
        <v>Jones County, NC</v>
      </c>
    </row>
    <row r="1946" spans="60:63" x14ac:dyDescent="0.35">
      <c r="BH1946" t="s">
        <v>6649</v>
      </c>
      <c r="BI1946" t="s">
        <v>3693</v>
      </c>
      <c r="BJ1946" t="s">
        <v>2673</v>
      </c>
      <c r="BK1946" t="str">
        <f t="shared" si="30"/>
        <v>Lee County, NC</v>
      </c>
    </row>
    <row r="1947" spans="60:63" x14ac:dyDescent="0.35">
      <c r="BH1947" t="s">
        <v>6650</v>
      </c>
      <c r="BI1947" t="s">
        <v>4165</v>
      </c>
      <c r="BJ1947" t="s">
        <v>2673</v>
      </c>
      <c r="BK1947" t="str">
        <f t="shared" si="30"/>
        <v>Lenoir County, NC</v>
      </c>
    </row>
    <row r="1948" spans="60:63" x14ac:dyDescent="0.35">
      <c r="BH1948" t="s">
        <v>6651</v>
      </c>
      <c r="BI1948" t="s">
        <v>3029</v>
      </c>
      <c r="BJ1948" t="s">
        <v>2673</v>
      </c>
      <c r="BK1948" t="str">
        <f t="shared" si="30"/>
        <v>Lincoln County, NC</v>
      </c>
    </row>
    <row r="1949" spans="60:63" x14ac:dyDescent="0.35">
      <c r="BH1949" t="s">
        <v>6652</v>
      </c>
      <c r="BI1949" t="s">
        <v>3530</v>
      </c>
      <c r="BJ1949" t="s">
        <v>2673</v>
      </c>
      <c r="BK1949" t="str">
        <f t="shared" si="30"/>
        <v>McDowell County, NC</v>
      </c>
    </row>
    <row r="1950" spans="60:63" x14ac:dyDescent="0.35">
      <c r="BH1950" t="s">
        <v>6653</v>
      </c>
      <c r="BI1950" t="s">
        <v>3962</v>
      </c>
      <c r="BJ1950" t="s">
        <v>2673</v>
      </c>
      <c r="BK1950" t="str">
        <f t="shared" si="30"/>
        <v>Macon County, NC</v>
      </c>
    </row>
    <row r="1951" spans="60:63" x14ac:dyDescent="0.35">
      <c r="BH1951" t="s">
        <v>6654</v>
      </c>
      <c r="BI1951" t="s">
        <v>3595</v>
      </c>
      <c r="BJ1951" t="s">
        <v>2673</v>
      </c>
      <c r="BK1951" t="str">
        <f t="shared" si="30"/>
        <v>Madison County, NC</v>
      </c>
    </row>
    <row r="1952" spans="60:63" x14ac:dyDescent="0.35">
      <c r="BH1952" t="s">
        <v>6655</v>
      </c>
      <c r="BI1952" t="s">
        <v>3920</v>
      </c>
      <c r="BJ1952" t="s">
        <v>2673</v>
      </c>
      <c r="BK1952" t="str">
        <f t="shared" si="30"/>
        <v>Martin County, NC</v>
      </c>
    </row>
    <row r="1953" spans="60:63" x14ac:dyDescent="0.35">
      <c r="BH1953" t="s">
        <v>6656</v>
      </c>
      <c r="BI1953" t="s">
        <v>4234</v>
      </c>
      <c r="BJ1953" t="s">
        <v>2673</v>
      </c>
      <c r="BK1953" t="str">
        <f t="shared" si="30"/>
        <v>Mecklenburg County, NC</v>
      </c>
    </row>
    <row r="1954" spans="60:63" x14ac:dyDescent="0.35">
      <c r="BH1954" t="s">
        <v>6657</v>
      </c>
      <c r="BI1954" t="s">
        <v>4276</v>
      </c>
      <c r="BJ1954" t="s">
        <v>2673</v>
      </c>
      <c r="BK1954" t="str">
        <f t="shared" si="30"/>
        <v>Mitchell County, NC</v>
      </c>
    </row>
    <row r="1955" spans="60:63" x14ac:dyDescent="0.35">
      <c r="BH1955" t="s">
        <v>6658</v>
      </c>
      <c r="BI1955" t="s">
        <v>3263</v>
      </c>
      <c r="BJ1955" t="s">
        <v>2673</v>
      </c>
      <c r="BK1955" t="str">
        <f t="shared" si="30"/>
        <v>Montgomery County, NC</v>
      </c>
    </row>
    <row r="1956" spans="60:63" x14ac:dyDescent="0.35">
      <c r="BH1956" t="s">
        <v>6659</v>
      </c>
      <c r="BI1956" t="s">
        <v>4310</v>
      </c>
      <c r="BJ1956" t="s">
        <v>2673</v>
      </c>
      <c r="BK1956" t="str">
        <f t="shared" si="30"/>
        <v>Moore County, NC</v>
      </c>
    </row>
    <row r="1957" spans="60:63" x14ac:dyDescent="0.35">
      <c r="BH1957" t="s">
        <v>6660</v>
      </c>
      <c r="BI1957" t="s">
        <v>4327</v>
      </c>
      <c r="BJ1957" t="s">
        <v>2673</v>
      </c>
      <c r="BK1957" t="str">
        <f t="shared" si="30"/>
        <v>Nash County, NC</v>
      </c>
    </row>
    <row r="1958" spans="60:63" x14ac:dyDescent="0.35">
      <c r="BH1958" t="s">
        <v>6661</v>
      </c>
      <c r="BI1958" t="s">
        <v>4342</v>
      </c>
      <c r="BJ1958" t="s">
        <v>2673</v>
      </c>
      <c r="BK1958" t="str">
        <f t="shared" si="30"/>
        <v>New Hanover County, NC</v>
      </c>
    </row>
    <row r="1959" spans="60:63" x14ac:dyDescent="0.35">
      <c r="BH1959" t="s">
        <v>6662</v>
      </c>
      <c r="BI1959" t="s">
        <v>4048</v>
      </c>
      <c r="BJ1959" t="s">
        <v>2673</v>
      </c>
      <c r="BK1959" t="str">
        <f t="shared" si="30"/>
        <v>Northampton County, NC</v>
      </c>
    </row>
    <row r="1960" spans="60:63" x14ac:dyDescent="0.35">
      <c r="BH1960" t="s">
        <v>6663</v>
      </c>
      <c r="BI1960" t="s">
        <v>4371</v>
      </c>
      <c r="BJ1960" t="s">
        <v>2673</v>
      </c>
      <c r="BK1960" t="str">
        <f t="shared" si="30"/>
        <v>Onslow County, NC</v>
      </c>
    </row>
    <row r="1961" spans="60:63" x14ac:dyDescent="0.35">
      <c r="BH1961" t="s">
        <v>6664</v>
      </c>
      <c r="BI1961" t="s">
        <v>3084</v>
      </c>
      <c r="BJ1961" t="s">
        <v>2673</v>
      </c>
      <c r="BK1961" t="str">
        <f t="shared" si="30"/>
        <v>Orange County, NC</v>
      </c>
    </row>
    <row r="1962" spans="60:63" x14ac:dyDescent="0.35">
      <c r="BH1962" t="s">
        <v>6665</v>
      </c>
      <c r="BI1962" t="s">
        <v>4396</v>
      </c>
      <c r="BJ1962" t="s">
        <v>2673</v>
      </c>
      <c r="BK1962" t="str">
        <f t="shared" si="30"/>
        <v>Pamlico County, NC</v>
      </c>
    </row>
    <row r="1963" spans="60:63" x14ac:dyDescent="0.35">
      <c r="BH1963" t="s">
        <v>6666</v>
      </c>
      <c r="BI1963" t="s">
        <v>4407</v>
      </c>
      <c r="BJ1963" t="s">
        <v>2673</v>
      </c>
      <c r="BK1963" t="str">
        <f t="shared" si="30"/>
        <v>Pasquotank County, NC</v>
      </c>
    </row>
    <row r="1964" spans="60:63" x14ac:dyDescent="0.35">
      <c r="BH1964" t="s">
        <v>6667</v>
      </c>
      <c r="BI1964" t="s">
        <v>4422</v>
      </c>
      <c r="BJ1964" t="s">
        <v>2673</v>
      </c>
      <c r="BK1964" t="str">
        <f t="shared" si="30"/>
        <v>Pender County, NC</v>
      </c>
    </row>
    <row r="1965" spans="60:63" x14ac:dyDescent="0.35">
      <c r="BH1965" t="s">
        <v>6668</v>
      </c>
      <c r="BI1965" t="s">
        <v>4435</v>
      </c>
      <c r="BJ1965" t="s">
        <v>2673</v>
      </c>
      <c r="BK1965" t="str">
        <f t="shared" si="30"/>
        <v>Perquimans County, NC</v>
      </c>
    </row>
    <row r="1966" spans="60:63" x14ac:dyDescent="0.35">
      <c r="BH1966" t="s">
        <v>6669</v>
      </c>
      <c r="BI1966" t="s">
        <v>4448</v>
      </c>
      <c r="BJ1966" t="s">
        <v>2673</v>
      </c>
      <c r="BK1966" t="str">
        <f t="shared" si="30"/>
        <v>Person County, NC</v>
      </c>
    </row>
    <row r="1967" spans="60:63" x14ac:dyDescent="0.35">
      <c r="BH1967" t="s">
        <v>6670</v>
      </c>
      <c r="BI1967" t="s">
        <v>4464</v>
      </c>
      <c r="BJ1967" t="s">
        <v>2673</v>
      </c>
      <c r="BK1967" t="str">
        <f t="shared" si="30"/>
        <v>Pitt County, NC</v>
      </c>
    </row>
    <row r="1968" spans="60:63" x14ac:dyDescent="0.35">
      <c r="BH1968" t="s">
        <v>6671</v>
      </c>
      <c r="BI1968" t="s">
        <v>3599</v>
      </c>
      <c r="BJ1968" t="s">
        <v>2673</v>
      </c>
      <c r="BK1968" t="str">
        <f t="shared" si="30"/>
        <v>Polk County, NC</v>
      </c>
    </row>
    <row r="1969" spans="60:63" x14ac:dyDescent="0.35">
      <c r="BH1969" t="s">
        <v>6672</v>
      </c>
      <c r="BI1969" t="s">
        <v>3935</v>
      </c>
      <c r="BJ1969" t="s">
        <v>2673</v>
      </c>
      <c r="BK1969" t="str">
        <f t="shared" si="30"/>
        <v>Randolph County, NC</v>
      </c>
    </row>
    <row r="1970" spans="60:63" x14ac:dyDescent="0.35">
      <c r="BH1970" t="s">
        <v>6673</v>
      </c>
      <c r="BI1970" t="s">
        <v>3950</v>
      </c>
      <c r="BJ1970" t="s">
        <v>2673</v>
      </c>
      <c r="BK1970" t="str">
        <f t="shared" si="30"/>
        <v>Richmond County, NC</v>
      </c>
    </row>
    <row r="1971" spans="60:63" x14ac:dyDescent="0.35">
      <c r="BH1971" t="s">
        <v>6674</v>
      </c>
      <c r="BI1971" t="s">
        <v>4501</v>
      </c>
      <c r="BJ1971" t="s">
        <v>2673</v>
      </c>
      <c r="BK1971" t="str">
        <f t="shared" si="30"/>
        <v>Robeson County, NC</v>
      </c>
    </row>
    <row r="1972" spans="60:63" x14ac:dyDescent="0.35">
      <c r="BH1972" t="s">
        <v>6675</v>
      </c>
      <c r="BI1972" t="s">
        <v>3035</v>
      </c>
      <c r="BJ1972" t="s">
        <v>2673</v>
      </c>
      <c r="BK1972" t="str">
        <f t="shared" si="30"/>
        <v>Rockingham County, NC</v>
      </c>
    </row>
    <row r="1973" spans="60:63" x14ac:dyDescent="0.35">
      <c r="BH1973" t="s">
        <v>6676</v>
      </c>
      <c r="BI1973" t="s">
        <v>4523</v>
      </c>
      <c r="BJ1973" t="s">
        <v>2673</v>
      </c>
      <c r="BK1973" t="str">
        <f t="shared" si="30"/>
        <v>Rowan County, NC</v>
      </c>
    </row>
    <row r="1974" spans="60:63" x14ac:dyDescent="0.35">
      <c r="BH1974" t="s">
        <v>6677</v>
      </c>
      <c r="BI1974" t="s">
        <v>4472</v>
      </c>
      <c r="BJ1974" t="s">
        <v>2673</v>
      </c>
      <c r="BK1974" t="str">
        <f t="shared" si="30"/>
        <v>Rutherford County, NC</v>
      </c>
    </row>
    <row r="1975" spans="60:63" x14ac:dyDescent="0.35">
      <c r="BH1975" t="s">
        <v>6678</v>
      </c>
      <c r="BI1975" t="s">
        <v>4539</v>
      </c>
      <c r="BJ1975" t="s">
        <v>2673</v>
      </c>
      <c r="BK1975" t="str">
        <f t="shared" si="30"/>
        <v>Sampson County, NC</v>
      </c>
    </row>
    <row r="1976" spans="60:63" x14ac:dyDescent="0.35">
      <c r="BH1976" t="s">
        <v>6679</v>
      </c>
      <c r="BI1976" t="s">
        <v>4548</v>
      </c>
      <c r="BJ1976" t="s">
        <v>2673</v>
      </c>
      <c r="BK1976" t="str">
        <f t="shared" si="30"/>
        <v>Scotland County, NC</v>
      </c>
    </row>
    <row r="1977" spans="60:63" x14ac:dyDescent="0.35">
      <c r="BH1977" t="s">
        <v>6680</v>
      </c>
      <c r="BI1977" t="s">
        <v>4557</v>
      </c>
      <c r="BJ1977" t="s">
        <v>2673</v>
      </c>
      <c r="BK1977" t="str">
        <f t="shared" si="30"/>
        <v>Stanly County, NC</v>
      </c>
    </row>
    <row r="1978" spans="60:63" x14ac:dyDescent="0.35">
      <c r="BH1978" t="s">
        <v>6681</v>
      </c>
      <c r="BI1978" t="s">
        <v>4566</v>
      </c>
      <c r="BJ1978" t="s">
        <v>2673</v>
      </c>
      <c r="BK1978" t="str">
        <f t="shared" si="30"/>
        <v>Stokes County, NC</v>
      </c>
    </row>
    <row r="1979" spans="60:63" x14ac:dyDescent="0.35">
      <c r="BH1979" t="s">
        <v>6682</v>
      </c>
      <c r="BI1979" t="s">
        <v>4575</v>
      </c>
      <c r="BJ1979" t="s">
        <v>2673</v>
      </c>
      <c r="BK1979" t="str">
        <f t="shared" si="30"/>
        <v>Surry County, NC</v>
      </c>
    </row>
    <row r="1980" spans="60:63" x14ac:dyDescent="0.35">
      <c r="BH1980" t="s">
        <v>6683</v>
      </c>
      <c r="BI1980" t="s">
        <v>4583</v>
      </c>
      <c r="BJ1980" t="s">
        <v>2673</v>
      </c>
      <c r="BK1980" t="str">
        <f t="shared" si="30"/>
        <v>Swain County, NC</v>
      </c>
    </row>
    <row r="1981" spans="60:63" x14ac:dyDescent="0.35">
      <c r="BH1981" t="s">
        <v>6684</v>
      </c>
      <c r="BI1981" t="s">
        <v>4586</v>
      </c>
      <c r="BJ1981" t="s">
        <v>2673</v>
      </c>
      <c r="BK1981" t="str">
        <f t="shared" si="30"/>
        <v>Transylvania County, NC</v>
      </c>
    </row>
    <row r="1982" spans="60:63" x14ac:dyDescent="0.35">
      <c r="BH1982" t="s">
        <v>6685</v>
      </c>
      <c r="BI1982" t="s">
        <v>4594</v>
      </c>
      <c r="BJ1982" t="s">
        <v>2673</v>
      </c>
      <c r="BK1982" t="str">
        <f t="shared" si="30"/>
        <v>Tyrrell County, NC</v>
      </c>
    </row>
    <row r="1983" spans="60:63" x14ac:dyDescent="0.35">
      <c r="BH1983" t="s">
        <v>6686</v>
      </c>
      <c r="BI1983" t="s">
        <v>3417</v>
      </c>
      <c r="BJ1983" t="s">
        <v>2673</v>
      </c>
      <c r="BK1983" t="str">
        <f t="shared" si="30"/>
        <v>Union County, NC</v>
      </c>
    </row>
    <row r="1984" spans="60:63" x14ac:dyDescent="0.35">
      <c r="BH1984" t="s">
        <v>6687</v>
      </c>
      <c r="BI1984" t="s">
        <v>4602</v>
      </c>
      <c r="BJ1984" t="s">
        <v>2673</v>
      </c>
      <c r="BK1984" t="str">
        <f t="shared" si="30"/>
        <v>Vance County, NC</v>
      </c>
    </row>
    <row r="1985" spans="60:63" x14ac:dyDescent="0.35">
      <c r="BH1985" t="s">
        <v>6688</v>
      </c>
      <c r="BI1985" t="s">
        <v>4607</v>
      </c>
      <c r="BJ1985" t="s">
        <v>2673</v>
      </c>
      <c r="BK1985" t="str">
        <f t="shared" si="30"/>
        <v>Wake County, NC</v>
      </c>
    </row>
    <row r="1986" spans="60:63" x14ac:dyDescent="0.35">
      <c r="BH1986" t="s">
        <v>6689</v>
      </c>
      <c r="BI1986" t="s">
        <v>3443</v>
      </c>
      <c r="BJ1986" t="s">
        <v>2673</v>
      </c>
      <c r="BK1986" t="str">
        <f t="shared" si="30"/>
        <v>Warren County, NC</v>
      </c>
    </row>
    <row r="1987" spans="60:63" x14ac:dyDescent="0.35">
      <c r="BH1987" t="s">
        <v>6690</v>
      </c>
      <c r="BI1987" t="s">
        <v>2936</v>
      </c>
      <c r="BJ1987" t="s">
        <v>2673</v>
      </c>
      <c r="BK1987" t="str">
        <f t="shared" ref="BK1987:BK2050" si="31">_xlfn.TEXTJOIN(", ", TRUE, BI1987,BJ1987)</f>
        <v>Washington County, NC</v>
      </c>
    </row>
    <row r="1988" spans="60:63" x14ac:dyDescent="0.35">
      <c r="BH1988" t="s">
        <v>6691</v>
      </c>
      <c r="BI1988" t="s">
        <v>4623</v>
      </c>
      <c r="BJ1988" t="s">
        <v>2673</v>
      </c>
      <c r="BK1988" t="str">
        <f t="shared" si="31"/>
        <v>Watauga County, NC</v>
      </c>
    </row>
    <row r="1989" spans="60:63" x14ac:dyDescent="0.35">
      <c r="BH1989" t="s">
        <v>6692</v>
      </c>
      <c r="BI1989" t="s">
        <v>3628</v>
      </c>
      <c r="BJ1989" t="s">
        <v>2673</v>
      </c>
      <c r="BK1989" t="str">
        <f t="shared" si="31"/>
        <v>Wayne County, NC</v>
      </c>
    </row>
    <row r="1990" spans="60:63" x14ac:dyDescent="0.35">
      <c r="BH1990" t="s">
        <v>6693</v>
      </c>
      <c r="BI1990" t="s">
        <v>4630</v>
      </c>
      <c r="BJ1990" t="s">
        <v>2673</v>
      </c>
      <c r="BK1990" t="str">
        <f t="shared" si="31"/>
        <v>Wilkes County, NC</v>
      </c>
    </row>
    <row r="1991" spans="60:63" x14ac:dyDescent="0.35">
      <c r="BH1991" t="s">
        <v>6694</v>
      </c>
      <c r="BI1991" t="s">
        <v>4624</v>
      </c>
      <c r="BJ1991" t="s">
        <v>2673</v>
      </c>
      <c r="BK1991" t="str">
        <f t="shared" si="31"/>
        <v>Wilson County, NC</v>
      </c>
    </row>
    <row r="1992" spans="60:63" x14ac:dyDescent="0.35">
      <c r="BH1992" t="s">
        <v>6695</v>
      </c>
      <c r="BI1992" t="s">
        <v>4642</v>
      </c>
      <c r="BJ1992" t="s">
        <v>2673</v>
      </c>
      <c r="BK1992" t="str">
        <f t="shared" si="31"/>
        <v>Yadkin County, NC</v>
      </c>
    </row>
    <row r="1993" spans="60:63" x14ac:dyDescent="0.35">
      <c r="BH1993" t="s">
        <v>6696</v>
      </c>
      <c r="BI1993" t="s">
        <v>4646</v>
      </c>
      <c r="BJ1993" t="s">
        <v>2673</v>
      </c>
      <c r="BK1993" t="str">
        <f t="shared" si="31"/>
        <v>Yancey County, NC</v>
      </c>
    </row>
    <row r="1994" spans="60:63" x14ac:dyDescent="0.35">
      <c r="BH1994" t="s">
        <v>6697</v>
      </c>
      <c r="BI1994" t="s">
        <v>2734</v>
      </c>
      <c r="BJ1994" t="s">
        <v>2675</v>
      </c>
      <c r="BK1994" t="str">
        <f t="shared" si="31"/>
        <v>Adams County, ND</v>
      </c>
    </row>
    <row r="1995" spans="60:63" x14ac:dyDescent="0.35">
      <c r="BH1995" t="s">
        <v>6698</v>
      </c>
      <c r="BI1995" t="s">
        <v>2795</v>
      </c>
      <c r="BJ1995" t="s">
        <v>2675</v>
      </c>
      <c r="BK1995" t="str">
        <f t="shared" si="31"/>
        <v>Barnes County, ND</v>
      </c>
    </row>
    <row r="1996" spans="60:63" x14ac:dyDescent="0.35">
      <c r="BH1996" t="s">
        <v>6699</v>
      </c>
      <c r="BI1996" t="s">
        <v>2843</v>
      </c>
      <c r="BJ1996" t="s">
        <v>2675</v>
      </c>
      <c r="BK1996" t="str">
        <f t="shared" si="31"/>
        <v>Benson County, ND</v>
      </c>
    </row>
    <row r="1997" spans="60:63" x14ac:dyDescent="0.35">
      <c r="BH1997" t="s">
        <v>6700</v>
      </c>
      <c r="BI1997" t="s">
        <v>2889</v>
      </c>
      <c r="BJ1997" t="s">
        <v>2675</v>
      </c>
      <c r="BK1997" t="str">
        <f t="shared" si="31"/>
        <v>Billings County, ND</v>
      </c>
    </row>
    <row r="1998" spans="60:63" x14ac:dyDescent="0.35">
      <c r="BH1998" t="s">
        <v>6701</v>
      </c>
      <c r="BI1998" t="s">
        <v>2932</v>
      </c>
      <c r="BJ1998" t="s">
        <v>2675</v>
      </c>
      <c r="BK1998" t="str">
        <f t="shared" si="31"/>
        <v>Bottineau County, ND</v>
      </c>
    </row>
    <row r="1999" spans="60:63" x14ac:dyDescent="0.35">
      <c r="BH1999" t="s">
        <v>6702</v>
      </c>
      <c r="BI1999" t="s">
        <v>2972</v>
      </c>
      <c r="BJ1999" t="s">
        <v>2675</v>
      </c>
      <c r="BK1999" t="str">
        <f t="shared" si="31"/>
        <v>Bowman County, ND</v>
      </c>
    </row>
    <row r="2000" spans="60:63" x14ac:dyDescent="0.35">
      <c r="BH2000" t="s">
        <v>6703</v>
      </c>
      <c r="BI2000" t="s">
        <v>3007</v>
      </c>
      <c r="BJ2000" t="s">
        <v>2675</v>
      </c>
      <c r="BK2000" t="str">
        <f t="shared" si="31"/>
        <v>Burke County, ND</v>
      </c>
    </row>
    <row r="2001" spans="60:63" x14ac:dyDescent="0.35">
      <c r="BH2001" t="s">
        <v>6704</v>
      </c>
      <c r="BI2001" t="s">
        <v>3040</v>
      </c>
      <c r="BJ2001" t="s">
        <v>2675</v>
      </c>
      <c r="BK2001" t="str">
        <f t="shared" si="31"/>
        <v>Burleigh County, ND</v>
      </c>
    </row>
    <row r="2002" spans="60:63" x14ac:dyDescent="0.35">
      <c r="BH2002" t="s">
        <v>6705</v>
      </c>
      <c r="BI2002" t="s">
        <v>3063</v>
      </c>
      <c r="BJ2002" t="s">
        <v>2675</v>
      </c>
      <c r="BK2002" t="str">
        <f t="shared" si="31"/>
        <v>Cass County, ND</v>
      </c>
    </row>
    <row r="2003" spans="60:63" x14ac:dyDescent="0.35">
      <c r="BH2003" t="s">
        <v>6706</v>
      </c>
      <c r="BI2003" t="s">
        <v>3114</v>
      </c>
      <c r="BJ2003" t="s">
        <v>2675</v>
      </c>
      <c r="BK2003" t="str">
        <f t="shared" si="31"/>
        <v>Cavalier County, ND</v>
      </c>
    </row>
    <row r="2004" spans="60:63" x14ac:dyDescent="0.35">
      <c r="BH2004" t="s">
        <v>6707</v>
      </c>
      <c r="BI2004" t="s">
        <v>3146</v>
      </c>
      <c r="BJ2004" t="s">
        <v>2675</v>
      </c>
      <c r="BK2004" t="str">
        <f t="shared" si="31"/>
        <v>Dickey County, ND</v>
      </c>
    </row>
    <row r="2005" spans="60:63" x14ac:dyDescent="0.35">
      <c r="BH2005" t="s">
        <v>6708</v>
      </c>
      <c r="BI2005" t="s">
        <v>3176</v>
      </c>
      <c r="BJ2005" t="s">
        <v>2675</v>
      </c>
      <c r="BK2005" t="str">
        <f t="shared" si="31"/>
        <v>Divide County, ND</v>
      </c>
    </row>
    <row r="2006" spans="60:63" x14ac:dyDescent="0.35">
      <c r="BH2006" t="s">
        <v>6709</v>
      </c>
      <c r="BI2006" t="s">
        <v>3206</v>
      </c>
      <c r="BJ2006" t="s">
        <v>2675</v>
      </c>
      <c r="BK2006" t="str">
        <f t="shared" si="31"/>
        <v>Dunn County, ND</v>
      </c>
    </row>
    <row r="2007" spans="60:63" x14ac:dyDescent="0.35">
      <c r="BH2007" t="s">
        <v>6710</v>
      </c>
      <c r="BI2007" t="s">
        <v>3076</v>
      </c>
      <c r="BJ2007" t="s">
        <v>2675</v>
      </c>
      <c r="BK2007" t="str">
        <f t="shared" si="31"/>
        <v>Eddy County, ND</v>
      </c>
    </row>
    <row r="2008" spans="60:63" x14ac:dyDescent="0.35">
      <c r="BH2008" t="s">
        <v>6711</v>
      </c>
      <c r="BI2008" t="s">
        <v>3271</v>
      </c>
      <c r="BJ2008" t="s">
        <v>2675</v>
      </c>
      <c r="BK2008" t="str">
        <f t="shared" si="31"/>
        <v>Emmons County, ND</v>
      </c>
    </row>
    <row r="2009" spans="60:63" x14ac:dyDescent="0.35">
      <c r="BH2009" t="s">
        <v>6712</v>
      </c>
      <c r="BI2009" t="s">
        <v>3310</v>
      </c>
      <c r="BJ2009" t="s">
        <v>2675</v>
      </c>
      <c r="BK2009" t="str">
        <f t="shared" si="31"/>
        <v>Foster County, ND</v>
      </c>
    </row>
    <row r="2010" spans="60:63" x14ac:dyDescent="0.35">
      <c r="BH2010" t="s">
        <v>6713</v>
      </c>
      <c r="BI2010" t="s">
        <v>3336</v>
      </c>
      <c r="BJ2010" t="s">
        <v>2675</v>
      </c>
      <c r="BK2010" t="str">
        <f t="shared" si="31"/>
        <v>Golden Valley County, ND</v>
      </c>
    </row>
    <row r="2011" spans="60:63" x14ac:dyDescent="0.35">
      <c r="BH2011" t="s">
        <v>6714</v>
      </c>
      <c r="BI2011" t="s">
        <v>3367</v>
      </c>
      <c r="BJ2011" t="s">
        <v>2675</v>
      </c>
      <c r="BK2011" t="str">
        <f t="shared" si="31"/>
        <v>Grand Forks County, ND</v>
      </c>
    </row>
    <row r="2012" spans="60:63" x14ac:dyDescent="0.35">
      <c r="BH2012" t="s">
        <v>6715</v>
      </c>
      <c r="BI2012" t="s">
        <v>3111</v>
      </c>
      <c r="BJ2012" t="s">
        <v>2675</v>
      </c>
      <c r="BK2012" t="str">
        <f t="shared" si="31"/>
        <v>Grant County, ND</v>
      </c>
    </row>
    <row r="2013" spans="60:63" x14ac:dyDescent="0.35">
      <c r="BH2013" t="s">
        <v>6716</v>
      </c>
      <c r="BI2013" t="s">
        <v>3420</v>
      </c>
      <c r="BJ2013" t="s">
        <v>2675</v>
      </c>
      <c r="BK2013" t="str">
        <f t="shared" si="31"/>
        <v>Griggs County, ND</v>
      </c>
    </row>
    <row r="2014" spans="60:63" x14ac:dyDescent="0.35">
      <c r="BH2014" t="s">
        <v>6717</v>
      </c>
      <c r="BI2014" t="s">
        <v>3447</v>
      </c>
      <c r="BJ2014" t="s">
        <v>2675</v>
      </c>
      <c r="BK2014" t="str">
        <f t="shared" si="31"/>
        <v>Hettinger County, ND</v>
      </c>
    </row>
    <row r="2015" spans="60:63" x14ac:dyDescent="0.35">
      <c r="BH2015" t="s">
        <v>6718</v>
      </c>
      <c r="BI2015" t="s">
        <v>3471</v>
      </c>
      <c r="BJ2015" t="s">
        <v>2675</v>
      </c>
      <c r="BK2015" t="str">
        <f t="shared" si="31"/>
        <v>Kidder County, ND</v>
      </c>
    </row>
    <row r="2016" spans="60:63" x14ac:dyDescent="0.35">
      <c r="BH2016" t="s">
        <v>6719</v>
      </c>
      <c r="BI2016" t="s">
        <v>3497</v>
      </c>
      <c r="BJ2016" t="s">
        <v>2675</v>
      </c>
      <c r="BK2016" t="str">
        <f t="shared" si="31"/>
        <v>LaMoure County, ND</v>
      </c>
    </row>
    <row r="2017" spans="60:63" x14ac:dyDescent="0.35">
      <c r="BH2017" t="s">
        <v>6720</v>
      </c>
      <c r="BI2017" t="s">
        <v>3506</v>
      </c>
      <c r="BJ2017" t="s">
        <v>2675</v>
      </c>
      <c r="BK2017" t="str">
        <f t="shared" si="31"/>
        <v>Logan County, ND</v>
      </c>
    </row>
    <row r="2018" spans="60:63" x14ac:dyDescent="0.35">
      <c r="BH2018" t="s">
        <v>6721</v>
      </c>
      <c r="BI2018" t="s">
        <v>3545</v>
      </c>
      <c r="BJ2018" t="s">
        <v>2675</v>
      </c>
      <c r="BK2018" t="str">
        <f t="shared" si="31"/>
        <v>McHenry County, ND</v>
      </c>
    </row>
    <row r="2019" spans="60:63" x14ac:dyDescent="0.35">
      <c r="BH2019" t="s">
        <v>6722</v>
      </c>
      <c r="BI2019" t="s">
        <v>3569</v>
      </c>
      <c r="BJ2019" t="s">
        <v>2675</v>
      </c>
      <c r="BK2019" t="str">
        <f t="shared" si="31"/>
        <v>McIntosh County, ND</v>
      </c>
    </row>
    <row r="2020" spans="60:63" x14ac:dyDescent="0.35">
      <c r="BH2020" t="s">
        <v>6723</v>
      </c>
      <c r="BI2020" t="s">
        <v>3597</v>
      </c>
      <c r="BJ2020" t="s">
        <v>2675</v>
      </c>
      <c r="BK2020" t="str">
        <f t="shared" si="31"/>
        <v>McKenzie County, ND</v>
      </c>
    </row>
    <row r="2021" spans="60:63" x14ac:dyDescent="0.35">
      <c r="BH2021" t="s">
        <v>6724</v>
      </c>
      <c r="BI2021" t="s">
        <v>3621</v>
      </c>
      <c r="BJ2021" t="s">
        <v>2675</v>
      </c>
      <c r="BK2021" t="str">
        <f t="shared" si="31"/>
        <v>McLean County, ND</v>
      </c>
    </row>
    <row r="2022" spans="60:63" x14ac:dyDescent="0.35">
      <c r="BH2022" t="s">
        <v>6725</v>
      </c>
      <c r="BI2022" t="s">
        <v>3143</v>
      </c>
      <c r="BJ2022" t="s">
        <v>2675</v>
      </c>
      <c r="BK2022" t="str">
        <f t="shared" si="31"/>
        <v>Mercer County, ND</v>
      </c>
    </row>
    <row r="2023" spans="60:63" x14ac:dyDescent="0.35">
      <c r="BH2023" t="s">
        <v>6726</v>
      </c>
      <c r="BI2023" t="s">
        <v>3666</v>
      </c>
      <c r="BJ2023" t="s">
        <v>2675</v>
      </c>
      <c r="BK2023" t="str">
        <f t="shared" si="31"/>
        <v>Morton County, ND</v>
      </c>
    </row>
    <row r="2024" spans="60:63" x14ac:dyDescent="0.35">
      <c r="BH2024" t="s">
        <v>6727</v>
      </c>
      <c r="BI2024" t="s">
        <v>3690</v>
      </c>
      <c r="BJ2024" t="s">
        <v>2675</v>
      </c>
      <c r="BK2024" t="str">
        <f t="shared" si="31"/>
        <v>Mountrail County, ND</v>
      </c>
    </row>
    <row r="2025" spans="60:63" x14ac:dyDescent="0.35">
      <c r="BH2025" t="s">
        <v>6728</v>
      </c>
      <c r="BI2025" t="s">
        <v>3713</v>
      </c>
      <c r="BJ2025" t="s">
        <v>2675</v>
      </c>
      <c r="BK2025" t="str">
        <f t="shared" si="31"/>
        <v>Nelson County, ND</v>
      </c>
    </row>
    <row r="2026" spans="60:63" x14ac:dyDescent="0.35">
      <c r="BH2026" t="s">
        <v>6729</v>
      </c>
      <c r="BI2026" t="s">
        <v>3743</v>
      </c>
      <c r="BJ2026" t="s">
        <v>2675</v>
      </c>
      <c r="BK2026" t="str">
        <f t="shared" si="31"/>
        <v>Oliver County, ND</v>
      </c>
    </row>
    <row r="2027" spans="60:63" x14ac:dyDescent="0.35">
      <c r="BH2027" t="s">
        <v>6730</v>
      </c>
      <c r="BI2027" t="s">
        <v>3761</v>
      </c>
      <c r="BJ2027" t="s">
        <v>2675</v>
      </c>
      <c r="BK2027" t="str">
        <f t="shared" si="31"/>
        <v>Pembina County, ND</v>
      </c>
    </row>
    <row r="2028" spans="60:63" x14ac:dyDescent="0.35">
      <c r="BH2028" t="s">
        <v>6731</v>
      </c>
      <c r="BI2028" t="s">
        <v>3604</v>
      </c>
      <c r="BJ2028" t="s">
        <v>2675</v>
      </c>
      <c r="BK2028" t="str">
        <f t="shared" si="31"/>
        <v>Pierce County, ND</v>
      </c>
    </row>
    <row r="2029" spans="60:63" x14ac:dyDescent="0.35">
      <c r="BH2029" t="s">
        <v>6732</v>
      </c>
      <c r="BI2029" t="s">
        <v>3803</v>
      </c>
      <c r="BJ2029" t="s">
        <v>2675</v>
      </c>
      <c r="BK2029" t="str">
        <f t="shared" si="31"/>
        <v>Ramsey County, ND</v>
      </c>
    </row>
    <row r="2030" spans="60:63" x14ac:dyDescent="0.35">
      <c r="BH2030" t="s">
        <v>6733</v>
      </c>
      <c r="BI2030" t="s">
        <v>3826</v>
      </c>
      <c r="BJ2030" t="s">
        <v>2675</v>
      </c>
      <c r="BK2030" t="str">
        <f t="shared" si="31"/>
        <v>Ransom County, ND</v>
      </c>
    </row>
    <row r="2031" spans="60:63" x14ac:dyDescent="0.35">
      <c r="BH2031" t="s">
        <v>6734</v>
      </c>
      <c r="BI2031" t="s">
        <v>3848</v>
      </c>
      <c r="BJ2031" t="s">
        <v>2675</v>
      </c>
      <c r="BK2031" t="str">
        <f t="shared" si="31"/>
        <v>Renville County, ND</v>
      </c>
    </row>
    <row r="2032" spans="60:63" x14ac:dyDescent="0.35">
      <c r="BH2032" t="s">
        <v>6735</v>
      </c>
      <c r="BI2032" t="s">
        <v>3869</v>
      </c>
      <c r="BJ2032" t="s">
        <v>2675</v>
      </c>
      <c r="BK2032" t="str">
        <f t="shared" si="31"/>
        <v>Richland County, ND</v>
      </c>
    </row>
    <row r="2033" spans="60:63" x14ac:dyDescent="0.35">
      <c r="BH2033" t="s">
        <v>6736</v>
      </c>
      <c r="BI2033" t="s">
        <v>3893</v>
      </c>
      <c r="BJ2033" t="s">
        <v>2675</v>
      </c>
      <c r="BK2033" t="str">
        <f t="shared" si="31"/>
        <v>Rolette County, ND</v>
      </c>
    </row>
    <row r="2034" spans="60:63" x14ac:dyDescent="0.35">
      <c r="BH2034" t="s">
        <v>6737</v>
      </c>
      <c r="BI2034" t="s">
        <v>3907</v>
      </c>
      <c r="BJ2034" t="s">
        <v>2675</v>
      </c>
      <c r="BK2034" t="str">
        <f t="shared" si="31"/>
        <v>Sargent County, ND</v>
      </c>
    </row>
    <row r="2035" spans="60:63" x14ac:dyDescent="0.35">
      <c r="BH2035" t="s">
        <v>6738</v>
      </c>
      <c r="BI2035" t="s">
        <v>3347</v>
      </c>
      <c r="BJ2035" t="s">
        <v>2675</v>
      </c>
      <c r="BK2035" t="str">
        <f t="shared" si="31"/>
        <v>Sheridan County, ND</v>
      </c>
    </row>
    <row r="2036" spans="60:63" x14ac:dyDescent="0.35">
      <c r="BH2036" t="s">
        <v>6739</v>
      </c>
      <c r="BI2036" t="s">
        <v>3952</v>
      </c>
      <c r="BJ2036" t="s">
        <v>2675</v>
      </c>
      <c r="BK2036" t="str">
        <f t="shared" si="31"/>
        <v>Sioux County, ND</v>
      </c>
    </row>
    <row r="2037" spans="60:63" x14ac:dyDescent="0.35">
      <c r="BH2037" t="s">
        <v>6740</v>
      </c>
      <c r="BI2037" t="s">
        <v>3972</v>
      </c>
      <c r="BJ2037" t="s">
        <v>2675</v>
      </c>
      <c r="BK2037" t="str">
        <f t="shared" si="31"/>
        <v>Slope County, ND</v>
      </c>
    </row>
    <row r="2038" spans="60:63" x14ac:dyDescent="0.35">
      <c r="BH2038" t="s">
        <v>6741</v>
      </c>
      <c r="BI2038" t="s">
        <v>3987</v>
      </c>
      <c r="BJ2038" t="s">
        <v>2675</v>
      </c>
      <c r="BK2038" t="str">
        <f t="shared" si="31"/>
        <v>Stark County, ND</v>
      </c>
    </row>
    <row r="2039" spans="60:63" x14ac:dyDescent="0.35">
      <c r="BH2039" t="s">
        <v>6742</v>
      </c>
      <c r="BI2039" t="s">
        <v>4008</v>
      </c>
      <c r="BJ2039" t="s">
        <v>2675</v>
      </c>
      <c r="BK2039" t="str">
        <f t="shared" si="31"/>
        <v>Steele County, ND</v>
      </c>
    </row>
    <row r="2040" spans="60:63" x14ac:dyDescent="0.35">
      <c r="BH2040" t="s">
        <v>6743</v>
      </c>
      <c r="BI2040" t="s">
        <v>4029</v>
      </c>
      <c r="BJ2040" t="s">
        <v>2675</v>
      </c>
      <c r="BK2040" t="str">
        <f t="shared" si="31"/>
        <v>Stutsman County, ND</v>
      </c>
    </row>
    <row r="2041" spans="60:63" x14ac:dyDescent="0.35">
      <c r="BH2041" t="s">
        <v>6744</v>
      </c>
      <c r="BI2041" t="s">
        <v>4046</v>
      </c>
      <c r="BJ2041" t="s">
        <v>2675</v>
      </c>
      <c r="BK2041" t="str">
        <f t="shared" si="31"/>
        <v>Towner County, ND</v>
      </c>
    </row>
    <row r="2042" spans="60:63" x14ac:dyDescent="0.35">
      <c r="BH2042" t="s">
        <v>6745</v>
      </c>
      <c r="BI2042" t="s">
        <v>4065</v>
      </c>
      <c r="BJ2042" t="s">
        <v>2675</v>
      </c>
      <c r="BK2042" t="str">
        <f t="shared" si="31"/>
        <v>Traill County, ND</v>
      </c>
    </row>
    <row r="2043" spans="60:63" x14ac:dyDescent="0.35">
      <c r="BH2043" t="s">
        <v>6746</v>
      </c>
      <c r="BI2043" t="s">
        <v>4087</v>
      </c>
      <c r="BJ2043" t="s">
        <v>2675</v>
      </c>
      <c r="BK2043" t="str">
        <f t="shared" si="31"/>
        <v>Walsh County, ND</v>
      </c>
    </row>
    <row r="2044" spans="60:63" x14ac:dyDescent="0.35">
      <c r="BH2044" t="s">
        <v>6747</v>
      </c>
      <c r="BI2044" t="s">
        <v>4106</v>
      </c>
      <c r="BJ2044" t="s">
        <v>2675</v>
      </c>
      <c r="BK2044" t="str">
        <f t="shared" si="31"/>
        <v>Ward County, ND</v>
      </c>
    </row>
    <row r="2045" spans="60:63" x14ac:dyDescent="0.35">
      <c r="BH2045" t="s">
        <v>6748</v>
      </c>
      <c r="BI2045" t="s">
        <v>4126</v>
      </c>
      <c r="BJ2045" t="s">
        <v>2675</v>
      </c>
      <c r="BK2045" t="str">
        <f t="shared" si="31"/>
        <v>Wells County, ND</v>
      </c>
    </row>
    <row r="2046" spans="60:63" x14ac:dyDescent="0.35">
      <c r="BH2046" t="s">
        <v>6749</v>
      </c>
      <c r="BI2046" t="s">
        <v>4144</v>
      </c>
      <c r="BJ2046" t="s">
        <v>2675</v>
      </c>
      <c r="BK2046" t="str">
        <f t="shared" si="31"/>
        <v>Williams County, ND</v>
      </c>
    </row>
    <row r="2047" spans="60:63" x14ac:dyDescent="0.35">
      <c r="BH2047" t="s">
        <v>6750</v>
      </c>
      <c r="BI2047" t="s">
        <v>2734</v>
      </c>
      <c r="BJ2047" t="s">
        <v>2689</v>
      </c>
      <c r="BK2047" t="str">
        <f t="shared" si="31"/>
        <v>Adams County, OH</v>
      </c>
    </row>
    <row r="2048" spans="60:63" x14ac:dyDescent="0.35">
      <c r="BH2048" t="s">
        <v>6751</v>
      </c>
      <c r="BI2048" t="s">
        <v>2742</v>
      </c>
      <c r="BJ2048" t="s">
        <v>2689</v>
      </c>
      <c r="BK2048" t="str">
        <f t="shared" si="31"/>
        <v>Allen County, OH</v>
      </c>
    </row>
    <row r="2049" spans="60:63" x14ac:dyDescent="0.35">
      <c r="BH2049" t="s">
        <v>6752</v>
      </c>
      <c r="BI2049" t="s">
        <v>2808</v>
      </c>
      <c r="BJ2049" t="s">
        <v>2689</v>
      </c>
      <c r="BK2049" t="str">
        <f t="shared" si="31"/>
        <v>Ashland County, OH</v>
      </c>
    </row>
    <row r="2050" spans="60:63" x14ac:dyDescent="0.35">
      <c r="BH2050" t="s">
        <v>6753</v>
      </c>
      <c r="BI2050" t="s">
        <v>2890</v>
      </c>
      <c r="BJ2050" t="s">
        <v>2689</v>
      </c>
      <c r="BK2050" t="str">
        <f t="shared" si="31"/>
        <v>Ashtabula County, OH</v>
      </c>
    </row>
    <row r="2051" spans="60:63" x14ac:dyDescent="0.35">
      <c r="BH2051" t="s">
        <v>6754</v>
      </c>
      <c r="BI2051" t="s">
        <v>2933</v>
      </c>
      <c r="BJ2051" t="s">
        <v>2689</v>
      </c>
      <c r="BK2051" t="str">
        <f t="shared" ref="BK2051:BK2114" si="32">_xlfn.TEXTJOIN(", ", TRUE, BI2051,BJ2051)</f>
        <v>Athens County, OH</v>
      </c>
    </row>
    <row r="2052" spans="60:63" x14ac:dyDescent="0.35">
      <c r="BH2052" t="s">
        <v>6755</v>
      </c>
      <c r="BI2052" t="s">
        <v>2973</v>
      </c>
      <c r="BJ2052" t="s">
        <v>2689</v>
      </c>
      <c r="BK2052" t="str">
        <f t="shared" si="32"/>
        <v>Auglaize County, OH</v>
      </c>
    </row>
    <row r="2053" spans="60:63" x14ac:dyDescent="0.35">
      <c r="BH2053" t="s">
        <v>6756</v>
      </c>
      <c r="BI2053" t="s">
        <v>3008</v>
      </c>
      <c r="BJ2053" t="s">
        <v>2689</v>
      </c>
      <c r="BK2053" t="str">
        <f t="shared" si="32"/>
        <v>Belmont County, OH</v>
      </c>
    </row>
    <row r="2054" spans="60:63" x14ac:dyDescent="0.35">
      <c r="BH2054" t="s">
        <v>6757</v>
      </c>
      <c r="BI2054" t="s">
        <v>2915</v>
      </c>
      <c r="BJ2054" t="s">
        <v>2689</v>
      </c>
      <c r="BK2054" t="str">
        <f t="shared" si="32"/>
        <v>Brown County, OH</v>
      </c>
    </row>
    <row r="2055" spans="60:63" x14ac:dyDescent="0.35">
      <c r="BH2055" t="s">
        <v>6758</v>
      </c>
      <c r="BI2055" t="s">
        <v>2983</v>
      </c>
      <c r="BJ2055" t="s">
        <v>2689</v>
      </c>
      <c r="BK2055" t="str">
        <f t="shared" si="32"/>
        <v>Butler County, OH</v>
      </c>
    </row>
    <row r="2056" spans="60:63" x14ac:dyDescent="0.35">
      <c r="BH2056" t="s">
        <v>6759</v>
      </c>
      <c r="BI2056" t="s">
        <v>2792</v>
      </c>
      <c r="BJ2056" t="s">
        <v>2689</v>
      </c>
      <c r="BK2056" t="str">
        <f t="shared" si="32"/>
        <v>Carroll County, OH</v>
      </c>
    </row>
    <row r="2057" spans="60:63" x14ac:dyDescent="0.35">
      <c r="BH2057" t="s">
        <v>6760</v>
      </c>
      <c r="BI2057" t="s">
        <v>3098</v>
      </c>
      <c r="BJ2057" t="s">
        <v>2689</v>
      </c>
      <c r="BK2057" t="str">
        <f t="shared" si="32"/>
        <v>Champaign County, OH</v>
      </c>
    </row>
    <row r="2058" spans="60:63" x14ac:dyDescent="0.35">
      <c r="BH2058" t="s">
        <v>6761</v>
      </c>
      <c r="BI2058" t="s">
        <v>2791</v>
      </c>
      <c r="BJ2058" t="s">
        <v>2689</v>
      </c>
      <c r="BK2058" t="str">
        <f t="shared" si="32"/>
        <v>Clark County, OH</v>
      </c>
    </row>
    <row r="2059" spans="60:63" x14ac:dyDescent="0.35">
      <c r="BH2059" t="s">
        <v>6762</v>
      </c>
      <c r="BI2059" t="s">
        <v>3207</v>
      </c>
      <c r="BJ2059" t="s">
        <v>2689</v>
      </c>
      <c r="BK2059" t="str">
        <f t="shared" si="32"/>
        <v>Clermont County, OH</v>
      </c>
    </row>
    <row r="2060" spans="60:63" x14ac:dyDescent="0.35">
      <c r="BH2060" t="s">
        <v>6763</v>
      </c>
      <c r="BI2060" t="s">
        <v>3112</v>
      </c>
      <c r="BJ2060" t="s">
        <v>2689</v>
      </c>
      <c r="BK2060" t="str">
        <f t="shared" si="32"/>
        <v>Clinton County, OH</v>
      </c>
    </row>
    <row r="2061" spans="60:63" x14ac:dyDescent="0.35">
      <c r="BH2061" t="s">
        <v>6764</v>
      </c>
      <c r="BI2061" t="s">
        <v>3272</v>
      </c>
      <c r="BJ2061" t="s">
        <v>2689</v>
      </c>
      <c r="BK2061" t="str">
        <f t="shared" si="32"/>
        <v>Columbiana County, OH</v>
      </c>
    </row>
    <row r="2062" spans="60:63" x14ac:dyDescent="0.35">
      <c r="BH2062" t="s">
        <v>6765</v>
      </c>
      <c r="BI2062" t="s">
        <v>3311</v>
      </c>
      <c r="BJ2062" t="s">
        <v>2689</v>
      </c>
      <c r="BK2062" t="str">
        <f t="shared" si="32"/>
        <v>Coshocton County, OH</v>
      </c>
    </row>
    <row r="2063" spans="60:63" x14ac:dyDescent="0.35">
      <c r="BH2063" t="s">
        <v>6766</v>
      </c>
      <c r="BI2063" t="s">
        <v>3182</v>
      </c>
      <c r="BJ2063" t="s">
        <v>2689</v>
      </c>
      <c r="BK2063" t="str">
        <f t="shared" si="32"/>
        <v>Crawford County, OH</v>
      </c>
    </row>
    <row r="2064" spans="60:63" x14ac:dyDescent="0.35">
      <c r="BH2064" t="s">
        <v>6767</v>
      </c>
      <c r="BI2064" t="s">
        <v>3368</v>
      </c>
      <c r="BJ2064" t="s">
        <v>2689</v>
      </c>
      <c r="BK2064" t="str">
        <f t="shared" si="32"/>
        <v>Cuyahoga County, OH</v>
      </c>
    </row>
    <row r="2065" spans="60:63" x14ac:dyDescent="0.35">
      <c r="BH2065" t="s">
        <v>6768</v>
      </c>
      <c r="BI2065" t="s">
        <v>3390</v>
      </c>
      <c r="BJ2065" t="s">
        <v>2689</v>
      </c>
      <c r="BK2065" t="str">
        <f t="shared" si="32"/>
        <v>Darke County, OH</v>
      </c>
    </row>
    <row r="2066" spans="60:63" x14ac:dyDescent="0.35">
      <c r="BH2066" t="s">
        <v>6769</v>
      </c>
      <c r="BI2066" t="s">
        <v>3421</v>
      </c>
      <c r="BJ2066" t="s">
        <v>2689</v>
      </c>
      <c r="BK2066" t="str">
        <f t="shared" si="32"/>
        <v>Defiance County, OH</v>
      </c>
    </row>
    <row r="2067" spans="60:63" x14ac:dyDescent="0.35">
      <c r="BH2067" t="s">
        <v>6770</v>
      </c>
      <c r="BI2067" t="s">
        <v>3204</v>
      </c>
      <c r="BJ2067" t="s">
        <v>2689</v>
      </c>
      <c r="BK2067" t="str">
        <f t="shared" si="32"/>
        <v>Delaware County, OH</v>
      </c>
    </row>
    <row r="2068" spans="60:63" x14ac:dyDescent="0.35">
      <c r="BH2068" t="s">
        <v>6771</v>
      </c>
      <c r="BI2068" t="s">
        <v>3270</v>
      </c>
      <c r="BJ2068" t="s">
        <v>2689</v>
      </c>
      <c r="BK2068" t="str">
        <f t="shared" si="32"/>
        <v>Erie County, OH</v>
      </c>
    </row>
    <row r="2069" spans="60:63" x14ac:dyDescent="0.35">
      <c r="BH2069" t="s">
        <v>6772</v>
      </c>
      <c r="BI2069" t="s">
        <v>3095</v>
      </c>
      <c r="BJ2069" t="s">
        <v>2689</v>
      </c>
      <c r="BK2069" t="str">
        <f t="shared" si="32"/>
        <v>Fairfield County, OH</v>
      </c>
    </row>
    <row r="2070" spans="60:63" x14ac:dyDescent="0.35">
      <c r="BH2070" t="s">
        <v>6773</v>
      </c>
      <c r="BI2070" t="s">
        <v>3120</v>
      </c>
      <c r="BJ2070" t="s">
        <v>2689</v>
      </c>
      <c r="BK2070" t="str">
        <f t="shared" si="32"/>
        <v>Fayette County, OH</v>
      </c>
    </row>
    <row r="2071" spans="60:63" x14ac:dyDescent="0.35">
      <c r="BH2071" t="s">
        <v>6774</v>
      </c>
      <c r="BI2071" t="s">
        <v>2874</v>
      </c>
      <c r="BJ2071" t="s">
        <v>2689</v>
      </c>
      <c r="BK2071" t="str">
        <f t="shared" si="32"/>
        <v>Franklin County, OH</v>
      </c>
    </row>
    <row r="2072" spans="60:63" x14ac:dyDescent="0.35">
      <c r="BH2072" t="s">
        <v>6775</v>
      </c>
      <c r="BI2072" t="s">
        <v>3365</v>
      </c>
      <c r="BJ2072" t="s">
        <v>2689</v>
      </c>
      <c r="BK2072" t="str">
        <f t="shared" si="32"/>
        <v>Fulton County, OH</v>
      </c>
    </row>
    <row r="2073" spans="60:63" x14ac:dyDescent="0.35">
      <c r="BH2073" t="s">
        <v>6776</v>
      </c>
      <c r="BI2073" t="s">
        <v>3598</v>
      </c>
      <c r="BJ2073" t="s">
        <v>2689</v>
      </c>
      <c r="BK2073" t="str">
        <f t="shared" si="32"/>
        <v>Gallia County, OH</v>
      </c>
    </row>
    <row r="2074" spans="60:63" x14ac:dyDescent="0.35">
      <c r="BH2074" t="s">
        <v>6777</v>
      </c>
      <c r="BI2074" t="s">
        <v>3622</v>
      </c>
      <c r="BJ2074" t="s">
        <v>2689</v>
      </c>
      <c r="BK2074" t="str">
        <f t="shared" si="32"/>
        <v>Geauga County, OH</v>
      </c>
    </row>
    <row r="2075" spans="60:63" x14ac:dyDescent="0.35">
      <c r="BH2075" t="s">
        <v>6778</v>
      </c>
      <c r="BI2075" t="s">
        <v>3419</v>
      </c>
      <c r="BJ2075" t="s">
        <v>2689</v>
      </c>
      <c r="BK2075" t="str">
        <f t="shared" si="32"/>
        <v>Greene County, OH</v>
      </c>
    </row>
    <row r="2076" spans="60:63" x14ac:dyDescent="0.35">
      <c r="BH2076" t="s">
        <v>6779</v>
      </c>
      <c r="BI2076" t="s">
        <v>3667</v>
      </c>
      <c r="BJ2076" t="s">
        <v>2689</v>
      </c>
      <c r="BK2076" t="str">
        <f t="shared" si="32"/>
        <v>Guernsey County, OH</v>
      </c>
    </row>
    <row r="2077" spans="60:63" x14ac:dyDescent="0.35">
      <c r="BH2077" t="s">
        <v>6780</v>
      </c>
      <c r="BI2077" t="s">
        <v>3445</v>
      </c>
      <c r="BJ2077" t="s">
        <v>2689</v>
      </c>
      <c r="BK2077" t="str">
        <f t="shared" si="32"/>
        <v>Hamilton County, OH</v>
      </c>
    </row>
    <row r="2078" spans="60:63" x14ac:dyDescent="0.35">
      <c r="BH2078" t="s">
        <v>6781</v>
      </c>
      <c r="BI2078" t="s">
        <v>2921</v>
      </c>
      <c r="BJ2078" t="s">
        <v>2689</v>
      </c>
      <c r="BK2078" t="str">
        <f t="shared" si="32"/>
        <v>Hancock County, OH</v>
      </c>
    </row>
    <row r="2079" spans="60:63" x14ac:dyDescent="0.35">
      <c r="BH2079" t="s">
        <v>6782</v>
      </c>
      <c r="BI2079" t="s">
        <v>3744</v>
      </c>
      <c r="BJ2079" t="s">
        <v>2689</v>
      </c>
      <c r="BK2079" t="str">
        <f t="shared" si="32"/>
        <v>Hardin County, OH</v>
      </c>
    </row>
    <row r="2080" spans="60:63" x14ac:dyDescent="0.35">
      <c r="BH2080" t="s">
        <v>6783</v>
      </c>
      <c r="BI2080" t="s">
        <v>3346</v>
      </c>
      <c r="BJ2080" t="s">
        <v>2689</v>
      </c>
      <c r="BK2080" t="str">
        <f t="shared" si="32"/>
        <v>Harrison County, OH</v>
      </c>
    </row>
    <row r="2081" spans="60:63" x14ac:dyDescent="0.35">
      <c r="BH2081" t="s">
        <v>6784</v>
      </c>
      <c r="BI2081" t="s">
        <v>3731</v>
      </c>
      <c r="BJ2081" t="s">
        <v>2689</v>
      </c>
      <c r="BK2081" t="str">
        <f t="shared" si="32"/>
        <v>Henry County, OH</v>
      </c>
    </row>
    <row r="2082" spans="60:63" x14ac:dyDescent="0.35">
      <c r="BH2082" t="s">
        <v>6785</v>
      </c>
      <c r="BI2082" t="s">
        <v>3804</v>
      </c>
      <c r="BJ2082" t="s">
        <v>2689</v>
      </c>
      <c r="BK2082" t="str">
        <f t="shared" si="32"/>
        <v>Highland County, OH</v>
      </c>
    </row>
    <row r="2083" spans="60:63" x14ac:dyDescent="0.35">
      <c r="BH2083" t="s">
        <v>6786</v>
      </c>
      <c r="BI2083" t="s">
        <v>3827</v>
      </c>
      <c r="BJ2083" t="s">
        <v>2689</v>
      </c>
      <c r="BK2083" t="str">
        <f t="shared" si="32"/>
        <v>Hocking County, OH</v>
      </c>
    </row>
    <row r="2084" spans="60:63" x14ac:dyDescent="0.35">
      <c r="BH2084" t="s">
        <v>6787</v>
      </c>
      <c r="BI2084" t="s">
        <v>3563</v>
      </c>
      <c r="BJ2084" t="s">
        <v>2689</v>
      </c>
      <c r="BK2084" t="str">
        <f t="shared" si="32"/>
        <v>Holmes County, OH</v>
      </c>
    </row>
    <row r="2085" spans="60:63" x14ac:dyDescent="0.35">
      <c r="BH2085" t="s">
        <v>6788</v>
      </c>
      <c r="BI2085" t="s">
        <v>3708</v>
      </c>
      <c r="BJ2085" t="s">
        <v>2689</v>
      </c>
      <c r="BK2085" t="str">
        <f t="shared" si="32"/>
        <v>Huron County, OH</v>
      </c>
    </row>
    <row r="2086" spans="60:63" x14ac:dyDescent="0.35">
      <c r="BH2086" t="s">
        <v>6789</v>
      </c>
      <c r="BI2086" t="s">
        <v>3274</v>
      </c>
      <c r="BJ2086" t="s">
        <v>2689</v>
      </c>
      <c r="BK2086" t="str">
        <f t="shared" si="32"/>
        <v>Jackson County, OH</v>
      </c>
    </row>
    <row r="2087" spans="60:63" x14ac:dyDescent="0.35">
      <c r="BH2087" t="s">
        <v>6790</v>
      </c>
      <c r="BI2087" t="s">
        <v>3313</v>
      </c>
      <c r="BJ2087" t="s">
        <v>2689</v>
      </c>
      <c r="BK2087" t="str">
        <f t="shared" si="32"/>
        <v>Jefferson County, OH</v>
      </c>
    </row>
    <row r="2088" spans="60:63" x14ac:dyDescent="0.35">
      <c r="BH2088" t="s">
        <v>6791</v>
      </c>
      <c r="BI2088" t="s">
        <v>2994</v>
      </c>
      <c r="BJ2088" t="s">
        <v>2689</v>
      </c>
      <c r="BK2088" t="str">
        <f t="shared" si="32"/>
        <v>Knox County, OH</v>
      </c>
    </row>
    <row r="2089" spans="60:63" x14ac:dyDescent="0.35">
      <c r="BH2089" t="s">
        <v>6792</v>
      </c>
      <c r="BI2089" t="s">
        <v>3324</v>
      </c>
      <c r="BJ2089" t="s">
        <v>2689</v>
      </c>
      <c r="BK2089" t="str">
        <f t="shared" si="32"/>
        <v>Lake County, OH</v>
      </c>
    </row>
    <row r="2090" spans="60:63" x14ac:dyDescent="0.35">
      <c r="BH2090" t="s">
        <v>6793</v>
      </c>
      <c r="BI2090" t="s">
        <v>3829</v>
      </c>
      <c r="BJ2090" t="s">
        <v>2689</v>
      </c>
      <c r="BK2090" t="str">
        <f t="shared" si="32"/>
        <v>Lawrence County, OH</v>
      </c>
    </row>
    <row r="2091" spans="60:63" x14ac:dyDescent="0.35">
      <c r="BH2091" t="s">
        <v>6794</v>
      </c>
      <c r="BI2091" t="s">
        <v>3988</v>
      </c>
      <c r="BJ2091" t="s">
        <v>2689</v>
      </c>
      <c r="BK2091" t="str">
        <f t="shared" si="32"/>
        <v>Licking County, OH</v>
      </c>
    </row>
    <row r="2092" spans="60:63" x14ac:dyDescent="0.35">
      <c r="BH2092" t="s">
        <v>6795</v>
      </c>
      <c r="BI2092" t="s">
        <v>3506</v>
      </c>
      <c r="BJ2092" t="s">
        <v>2689</v>
      </c>
      <c r="BK2092" t="str">
        <f t="shared" si="32"/>
        <v>Logan County, OH</v>
      </c>
    </row>
    <row r="2093" spans="60:63" x14ac:dyDescent="0.35">
      <c r="BH2093" t="s">
        <v>6796</v>
      </c>
      <c r="BI2093" t="s">
        <v>4030</v>
      </c>
      <c r="BJ2093" t="s">
        <v>2689</v>
      </c>
      <c r="BK2093" t="str">
        <f t="shared" si="32"/>
        <v>Lorain County, OH</v>
      </c>
    </row>
    <row r="2094" spans="60:63" x14ac:dyDescent="0.35">
      <c r="BH2094" t="s">
        <v>6797</v>
      </c>
      <c r="BI2094" t="s">
        <v>4047</v>
      </c>
      <c r="BJ2094" t="s">
        <v>2689</v>
      </c>
      <c r="BK2094" t="str">
        <f t="shared" si="32"/>
        <v>Lucas County, OH</v>
      </c>
    </row>
    <row r="2095" spans="60:63" x14ac:dyDescent="0.35">
      <c r="BH2095" t="s">
        <v>6798</v>
      </c>
      <c r="BI2095" t="s">
        <v>3595</v>
      </c>
      <c r="BJ2095" t="s">
        <v>2689</v>
      </c>
      <c r="BK2095" t="str">
        <f t="shared" si="32"/>
        <v>Madison County, OH</v>
      </c>
    </row>
    <row r="2096" spans="60:63" x14ac:dyDescent="0.35">
      <c r="BH2096" t="s">
        <v>6799</v>
      </c>
      <c r="BI2096" t="s">
        <v>4088</v>
      </c>
      <c r="BJ2096" t="s">
        <v>2689</v>
      </c>
      <c r="BK2096" t="str">
        <f t="shared" si="32"/>
        <v>Mahoning County, OH</v>
      </c>
    </row>
    <row r="2097" spans="60:63" x14ac:dyDescent="0.35">
      <c r="BH2097" t="s">
        <v>6800</v>
      </c>
      <c r="BI2097" t="s">
        <v>3523</v>
      </c>
      <c r="BJ2097" t="s">
        <v>2689</v>
      </c>
      <c r="BK2097" t="str">
        <f t="shared" si="32"/>
        <v>Marion County, OH</v>
      </c>
    </row>
    <row r="2098" spans="60:63" x14ac:dyDescent="0.35">
      <c r="BH2098" t="s">
        <v>6801</v>
      </c>
      <c r="BI2098" t="s">
        <v>4127</v>
      </c>
      <c r="BJ2098" t="s">
        <v>2689</v>
      </c>
      <c r="BK2098" t="str">
        <f t="shared" si="32"/>
        <v>Medina County, OH</v>
      </c>
    </row>
    <row r="2099" spans="60:63" x14ac:dyDescent="0.35">
      <c r="BH2099" t="s">
        <v>6802</v>
      </c>
      <c r="BI2099" t="s">
        <v>4145</v>
      </c>
      <c r="BJ2099" t="s">
        <v>2689</v>
      </c>
      <c r="BK2099" t="str">
        <f t="shared" si="32"/>
        <v>Meigs County, OH</v>
      </c>
    </row>
    <row r="2100" spans="60:63" x14ac:dyDescent="0.35">
      <c r="BH2100" t="s">
        <v>6803</v>
      </c>
      <c r="BI2100" t="s">
        <v>3143</v>
      </c>
      <c r="BJ2100" t="s">
        <v>2689</v>
      </c>
      <c r="BK2100" t="str">
        <f t="shared" si="32"/>
        <v>Mercer County, OH</v>
      </c>
    </row>
    <row r="2101" spans="60:63" x14ac:dyDescent="0.35">
      <c r="BH2101" t="s">
        <v>6804</v>
      </c>
      <c r="BI2101" t="s">
        <v>4119</v>
      </c>
      <c r="BJ2101" t="s">
        <v>2689</v>
      </c>
      <c r="BK2101" t="str">
        <f t="shared" si="32"/>
        <v>Miami County, OH</v>
      </c>
    </row>
    <row r="2102" spans="60:63" x14ac:dyDescent="0.35">
      <c r="BH2102" t="s">
        <v>6805</v>
      </c>
      <c r="BI2102" t="s">
        <v>3619</v>
      </c>
      <c r="BJ2102" t="s">
        <v>2689</v>
      </c>
      <c r="BK2102" t="str">
        <f t="shared" si="32"/>
        <v>Monroe County, OH</v>
      </c>
    </row>
    <row r="2103" spans="60:63" x14ac:dyDescent="0.35">
      <c r="BH2103" t="s">
        <v>6806</v>
      </c>
      <c r="BI2103" t="s">
        <v>3263</v>
      </c>
      <c r="BJ2103" t="s">
        <v>2689</v>
      </c>
      <c r="BK2103" t="str">
        <f t="shared" si="32"/>
        <v>Montgomery County, OH</v>
      </c>
    </row>
    <row r="2104" spans="60:63" x14ac:dyDescent="0.35">
      <c r="BH2104" t="s">
        <v>6807</v>
      </c>
      <c r="BI2104" t="s">
        <v>3279</v>
      </c>
      <c r="BJ2104" t="s">
        <v>2689</v>
      </c>
      <c r="BK2104" t="str">
        <f t="shared" si="32"/>
        <v>Morgan County, OH</v>
      </c>
    </row>
    <row r="2105" spans="60:63" x14ac:dyDescent="0.35">
      <c r="BH2105" t="s">
        <v>6808</v>
      </c>
      <c r="BI2105" t="s">
        <v>3547</v>
      </c>
      <c r="BJ2105" t="s">
        <v>2689</v>
      </c>
      <c r="BK2105" t="str">
        <f t="shared" si="32"/>
        <v>Morrow County, OH</v>
      </c>
    </row>
    <row r="2106" spans="60:63" x14ac:dyDescent="0.35">
      <c r="BH2106" t="s">
        <v>6809</v>
      </c>
      <c r="BI2106" t="s">
        <v>4261</v>
      </c>
      <c r="BJ2106" t="s">
        <v>2689</v>
      </c>
      <c r="BK2106" t="str">
        <f t="shared" si="32"/>
        <v>Muskingum County, OH</v>
      </c>
    </row>
    <row r="2107" spans="60:63" x14ac:dyDescent="0.35">
      <c r="BH2107" t="s">
        <v>6810</v>
      </c>
      <c r="BI2107" t="s">
        <v>4128</v>
      </c>
      <c r="BJ2107" t="s">
        <v>2689</v>
      </c>
      <c r="BK2107" t="str">
        <f t="shared" si="32"/>
        <v>Noble County, OH</v>
      </c>
    </row>
    <row r="2108" spans="60:63" x14ac:dyDescent="0.35">
      <c r="BH2108" t="s">
        <v>6811</v>
      </c>
      <c r="BI2108" t="s">
        <v>4231</v>
      </c>
      <c r="BJ2108" t="s">
        <v>2689</v>
      </c>
      <c r="BK2108" t="str">
        <f t="shared" si="32"/>
        <v>Ottawa County, OH</v>
      </c>
    </row>
    <row r="2109" spans="60:63" x14ac:dyDescent="0.35">
      <c r="BH2109" t="s">
        <v>6812</v>
      </c>
      <c r="BI2109" t="s">
        <v>4311</v>
      </c>
      <c r="BJ2109" t="s">
        <v>2689</v>
      </c>
      <c r="BK2109" t="str">
        <f t="shared" si="32"/>
        <v>Paulding County, OH</v>
      </c>
    </row>
    <row r="2110" spans="60:63" x14ac:dyDescent="0.35">
      <c r="BH2110" t="s">
        <v>6813</v>
      </c>
      <c r="BI2110" t="s">
        <v>4090</v>
      </c>
      <c r="BJ2110" t="s">
        <v>2689</v>
      </c>
      <c r="BK2110" t="str">
        <f t="shared" si="32"/>
        <v>Perry County, OH</v>
      </c>
    </row>
    <row r="2111" spans="60:63" x14ac:dyDescent="0.35">
      <c r="BH2111" t="s">
        <v>6814</v>
      </c>
      <c r="BI2111" t="s">
        <v>4343</v>
      </c>
      <c r="BJ2111" t="s">
        <v>2689</v>
      </c>
      <c r="BK2111" t="str">
        <f t="shared" si="32"/>
        <v>Pickaway County, OH</v>
      </c>
    </row>
    <row r="2112" spans="60:63" x14ac:dyDescent="0.35">
      <c r="BH2112" t="s">
        <v>6815</v>
      </c>
      <c r="BI2112" t="s">
        <v>4129</v>
      </c>
      <c r="BJ2112" t="s">
        <v>2689</v>
      </c>
      <c r="BK2112" t="str">
        <f t="shared" si="32"/>
        <v>Pike County, OH</v>
      </c>
    </row>
    <row r="2113" spans="60:63" x14ac:dyDescent="0.35">
      <c r="BH2113" t="s">
        <v>6816</v>
      </c>
      <c r="BI2113" t="s">
        <v>4094</v>
      </c>
      <c r="BJ2113" t="s">
        <v>2689</v>
      </c>
      <c r="BK2113" t="str">
        <f t="shared" si="32"/>
        <v>Portage County, OH</v>
      </c>
    </row>
    <row r="2114" spans="60:63" x14ac:dyDescent="0.35">
      <c r="BH2114" t="s">
        <v>6817</v>
      </c>
      <c r="BI2114" t="s">
        <v>4384</v>
      </c>
      <c r="BJ2114" t="s">
        <v>2689</v>
      </c>
      <c r="BK2114" t="str">
        <f t="shared" si="32"/>
        <v>Preble County, OH</v>
      </c>
    </row>
    <row r="2115" spans="60:63" x14ac:dyDescent="0.35">
      <c r="BH2115" t="s">
        <v>6818</v>
      </c>
      <c r="BI2115" t="s">
        <v>3892</v>
      </c>
      <c r="BJ2115" t="s">
        <v>2689</v>
      </c>
      <c r="BK2115" t="str">
        <f t="shared" ref="BK2115:BK2178" si="33">_xlfn.TEXTJOIN(", ", TRUE, BI2115,BJ2115)</f>
        <v>Putnam County, OH</v>
      </c>
    </row>
    <row r="2116" spans="60:63" x14ac:dyDescent="0.35">
      <c r="BH2116" t="s">
        <v>6819</v>
      </c>
      <c r="BI2116" t="s">
        <v>3869</v>
      </c>
      <c r="BJ2116" t="s">
        <v>2689</v>
      </c>
      <c r="BK2116" t="str">
        <f t="shared" si="33"/>
        <v>Richland County, OH</v>
      </c>
    </row>
    <row r="2117" spans="60:63" x14ac:dyDescent="0.35">
      <c r="BH2117" t="s">
        <v>6820</v>
      </c>
      <c r="BI2117" t="s">
        <v>4423</v>
      </c>
      <c r="BJ2117" t="s">
        <v>2689</v>
      </c>
      <c r="BK2117" t="str">
        <f t="shared" si="33"/>
        <v>Ross County, OH</v>
      </c>
    </row>
    <row r="2118" spans="60:63" x14ac:dyDescent="0.35">
      <c r="BH2118" t="s">
        <v>6821</v>
      </c>
      <c r="BI2118" t="s">
        <v>4436</v>
      </c>
      <c r="BJ2118" t="s">
        <v>2689</v>
      </c>
      <c r="BK2118" t="str">
        <f t="shared" si="33"/>
        <v>Sandusky County, OH</v>
      </c>
    </row>
    <row r="2119" spans="60:63" x14ac:dyDescent="0.35">
      <c r="BH2119" t="s">
        <v>6822</v>
      </c>
      <c r="BI2119" t="s">
        <v>4449</v>
      </c>
      <c r="BJ2119" t="s">
        <v>2689</v>
      </c>
      <c r="BK2119" t="str">
        <f t="shared" si="33"/>
        <v>Scioto County, OH</v>
      </c>
    </row>
    <row r="2120" spans="60:63" x14ac:dyDescent="0.35">
      <c r="BH2120" t="s">
        <v>6823</v>
      </c>
      <c r="BI2120" t="s">
        <v>4086</v>
      </c>
      <c r="BJ2120" t="s">
        <v>2689</v>
      </c>
      <c r="BK2120" t="str">
        <f t="shared" si="33"/>
        <v>Seneca County, OH</v>
      </c>
    </row>
    <row r="2121" spans="60:63" x14ac:dyDescent="0.35">
      <c r="BH2121" t="s">
        <v>6824</v>
      </c>
      <c r="BI2121" t="s">
        <v>4238</v>
      </c>
      <c r="BJ2121" t="s">
        <v>2689</v>
      </c>
      <c r="BK2121" t="str">
        <f t="shared" si="33"/>
        <v>Shelby County, OH</v>
      </c>
    </row>
    <row r="2122" spans="60:63" x14ac:dyDescent="0.35">
      <c r="BH2122" t="s">
        <v>6825</v>
      </c>
      <c r="BI2122" t="s">
        <v>3987</v>
      </c>
      <c r="BJ2122" t="s">
        <v>2689</v>
      </c>
      <c r="BK2122" t="str">
        <f t="shared" si="33"/>
        <v>Stark County, OH</v>
      </c>
    </row>
    <row r="2123" spans="60:63" x14ac:dyDescent="0.35">
      <c r="BH2123" t="s">
        <v>6826</v>
      </c>
      <c r="BI2123" t="s">
        <v>3478</v>
      </c>
      <c r="BJ2123" t="s">
        <v>2689</v>
      </c>
      <c r="BK2123" t="str">
        <f t="shared" si="33"/>
        <v>Summit County, OH</v>
      </c>
    </row>
    <row r="2124" spans="60:63" x14ac:dyDescent="0.35">
      <c r="BH2124" t="s">
        <v>6827</v>
      </c>
      <c r="BI2124" t="s">
        <v>4502</v>
      </c>
      <c r="BJ2124" t="s">
        <v>2689</v>
      </c>
      <c r="BK2124" t="str">
        <f t="shared" si="33"/>
        <v>Trumbull County, OH</v>
      </c>
    </row>
    <row r="2125" spans="60:63" x14ac:dyDescent="0.35">
      <c r="BH2125" t="s">
        <v>6828</v>
      </c>
      <c r="BI2125" t="s">
        <v>4514</v>
      </c>
      <c r="BJ2125" t="s">
        <v>2689</v>
      </c>
      <c r="BK2125" t="str">
        <f t="shared" si="33"/>
        <v>Tuscarawas County, OH</v>
      </c>
    </row>
    <row r="2126" spans="60:63" x14ac:dyDescent="0.35">
      <c r="BH2126" t="s">
        <v>6829</v>
      </c>
      <c r="BI2126" t="s">
        <v>3417</v>
      </c>
      <c r="BJ2126" t="s">
        <v>2689</v>
      </c>
      <c r="BK2126" t="str">
        <f t="shared" si="33"/>
        <v>Union County, OH</v>
      </c>
    </row>
    <row r="2127" spans="60:63" x14ac:dyDescent="0.35">
      <c r="BH2127" t="s">
        <v>6830</v>
      </c>
      <c r="BI2127" t="s">
        <v>4531</v>
      </c>
      <c r="BJ2127" t="s">
        <v>2689</v>
      </c>
      <c r="BK2127" t="str">
        <f t="shared" si="33"/>
        <v>Van Wert County, OH</v>
      </c>
    </row>
    <row r="2128" spans="60:63" x14ac:dyDescent="0.35">
      <c r="BH2128" t="s">
        <v>6831</v>
      </c>
      <c r="BI2128" t="s">
        <v>4540</v>
      </c>
      <c r="BJ2128" t="s">
        <v>2689</v>
      </c>
      <c r="BK2128" t="str">
        <f t="shared" si="33"/>
        <v>Vinton County, OH</v>
      </c>
    </row>
    <row r="2129" spans="60:63" x14ac:dyDescent="0.35">
      <c r="BH2129" t="s">
        <v>6832</v>
      </c>
      <c r="BI2129" t="s">
        <v>3443</v>
      </c>
      <c r="BJ2129" t="s">
        <v>2689</v>
      </c>
      <c r="BK2129" t="str">
        <f t="shared" si="33"/>
        <v>Warren County, OH</v>
      </c>
    </row>
    <row r="2130" spans="60:63" x14ac:dyDescent="0.35">
      <c r="BH2130" t="s">
        <v>6833</v>
      </c>
      <c r="BI2130" t="s">
        <v>2936</v>
      </c>
      <c r="BJ2130" t="s">
        <v>2689</v>
      </c>
      <c r="BK2130" t="str">
        <f t="shared" si="33"/>
        <v>Washington County, OH</v>
      </c>
    </row>
    <row r="2131" spans="60:63" x14ac:dyDescent="0.35">
      <c r="BH2131" t="s">
        <v>6834</v>
      </c>
      <c r="BI2131" t="s">
        <v>3628</v>
      </c>
      <c r="BJ2131" t="s">
        <v>2689</v>
      </c>
      <c r="BK2131" t="str">
        <f t="shared" si="33"/>
        <v>Wayne County, OH</v>
      </c>
    </row>
    <row r="2132" spans="60:63" x14ac:dyDescent="0.35">
      <c r="BH2132" t="s">
        <v>6835</v>
      </c>
      <c r="BI2132" t="s">
        <v>4144</v>
      </c>
      <c r="BJ2132" t="s">
        <v>2689</v>
      </c>
      <c r="BK2132" t="str">
        <f t="shared" si="33"/>
        <v>Williams County, OH</v>
      </c>
    </row>
    <row r="2133" spans="60:63" x14ac:dyDescent="0.35">
      <c r="BH2133" t="s">
        <v>6836</v>
      </c>
      <c r="BI2133" t="s">
        <v>4171</v>
      </c>
      <c r="BJ2133" t="s">
        <v>2689</v>
      </c>
      <c r="BK2133" t="str">
        <f t="shared" si="33"/>
        <v>Wood County, OH</v>
      </c>
    </row>
    <row r="2134" spans="60:63" x14ac:dyDescent="0.35">
      <c r="BH2134" t="s">
        <v>6837</v>
      </c>
      <c r="BI2134" t="s">
        <v>4587</v>
      </c>
      <c r="BJ2134" t="s">
        <v>2689</v>
      </c>
      <c r="BK2134" t="str">
        <f t="shared" si="33"/>
        <v>Wyandot County, OH</v>
      </c>
    </row>
    <row r="2135" spans="60:63" x14ac:dyDescent="0.35">
      <c r="BH2135" t="s">
        <v>6838</v>
      </c>
      <c r="BI2135" t="s">
        <v>2741</v>
      </c>
      <c r="BJ2135" t="s">
        <v>2691</v>
      </c>
      <c r="BK2135" t="str">
        <f t="shared" si="33"/>
        <v>Adair County, OK</v>
      </c>
    </row>
    <row r="2136" spans="60:63" x14ac:dyDescent="0.35">
      <c r="BH2136" t="s">
        <v>6839</v>
      </c>
      <c r="BI2136" t="s">
        <v>2796</v>
      </c>
      <c r="BJ2136" t="s">
        <v>2691</v>
      </c>
      <c r="BK2136" t="str">
        <f t="shared" si="33"/>
        <v>Alfalfa County, OK</v>
      </c>
    </row>
    <row r="2137" spans="60:63" x14ac:dyDescent="0.35">
      <c r="BH2137" t="s">
        <v>6840</v>
      </c>
      <c r="BI2137" t="s">
        <v>2844</v>
      </c>
      <c r="BJ2137" t="s">
        <v>2691</v>
      </c>
      <c r="BK2137" t="str">
        <f t="shared" si="33"/>
        <v>Atoka County, OK</v>
      </c>
    </row>
    <row r="2138" spans="60:63" x14ac:dyDescent="0.35">
      <c r="BH2138" t="s">
        <v>6841</v>
      </c>
      <c r="BI2138" t="s">
        <v>2761</v>
      </c>
      <c r="BJ2138" t="s">
        <v>2691</v>
      </c>
      <c r="BK2138" t="str">
        <f t="shared" si="33"/>
        <v>Beaver County, OK</v>
      </c>
    </row>
    <row r="2139" spans="60:63" x14ac:dyDescent="0.35">
      <c r="BH2139" t="s">
        <v>6842</v>
      </c>
      <c r="BI2139" t="s">
        <v>2934</v>
      </c>
      <c r="BJ2139" t="s">
        <v>2691</v>
      </c>
      <c r="BK2139" t="str">
        <f t="shared" si="33"/>
        <v>Beckham County, OK</v>
      </c>
    </row>
    <row r="2140" spans="60:63" x14ac:dyDescent="0.35">
      <c r="BH2140" t="s">
        <v>6843</v>
      </c>
      <c r="BI2140" t="s">
        <v>2835</v>
      </c>
      <c r="BJ2140" t="s">
        <v>2691</v>
      </c>
      <c r="BK2140" t="str">
        <f t="shared" si="33"/>
        <v>Blaine County, OK</v>
      </c>
    </row>
    <row r="2141" spans="60:63" x14ac:dyDescent="0.35">
      <c r="BH2141" t="s">
        <v>6844</v>
      </c>
      <c r="BI2141" t="s">
        <v>3009</v>
      </c>
      <c r="BJ2141" t="s">
        <v>2691</v>
      </c>
      <c r="BK2141" t="str">
        <f t="shared" si="33"/>
        <v>Bryan County, OK</v>
      </c>
    </row>
    <row r="2142" spans="60:63" x14ac:dyDescent="0.35">
      <c r="BH2142" t="s">
        <v>6845</v>
      </c>
      <c r="BI2142" t="s">
        <v>3041</v>
      </c>
      <c r="BJ2142" t="s">
        <v>2691</v>
      </c>
      <c r="BK2142" t="str">
        <f t="shared" si="33"/>
        <v>Caddo County, OK</v>
      </c>
    </row>
    <row r="2143" spans="60:63" x14ac:dyDescent="0.35">
      <c r="BH2143" t="s">
        <v>6846</v>
      </c>
      <c r="BI2143" t="s">
        <v>3079</v>
      </c>
      <c r="BJ2143" t="s">
        <v>2691</v>
      </c>
      <c r="BK2143" t="str">
        <f t="shared" si="33"/>
        <v>Canadian County, OK</v>
      </c>
    </row>
    <row r="2144" spans="60:63" x14ac:dyDescent="0.35">
      <c r="BH2144" t="s">
        <v>6847</v>
      </c>
      <c r="BI2144" t="s">
        <v>2966</v>
      </c>
      <c r="BJ2144" t="s">
        <v>2691</v>
      </c>
      <c r="BK2144" t="str">
        <f t="shared" si="33"/>
        <v>Carter County, OK</v>
      </c>
    </row>
    <row r="2145" spans="60:63" x14ac:dyDescent="0.35">
      <c r="BH2145" t="s">
        <v>6848</v>
      </c>
      <c r="BI2145" t="s">
        <v>3090</v>
      </c>
      <c r="BJ2145" t="s">
        <v>2691</v>
      </c>
      <c r="BK2145" t="str">
        <f t="shared" si="33"/>
        <v>Cherokee County, OK</v>
      </c>
    </row>
    <row r="2146" spans="60:63" x14ac:dyDescent="0.35">
      <c r="BH2146" t="s">
        <v>6849</v>
      </c>
      <c r="BI2146" t="s">
        <v>3106</v>
      </c>
      <c r="BJ2146" t="s">
        <v>2691</v>
      </c>
      <c r="BK2146" t="str">
        <f t="shared" si="33"/>
        <v>Choctaw County, OK</v>
      </c>
    </row>
    <row r="2147" spans="60:63" x14ac:dyDescent="0.35">
      <c r="BH2147" t="s">
        <v>6850</v>
      </c>
      <c r="BI2147" t="s">
        <v>3208</v>
      </c>
      <c r="BJ2147" t="s">
        <v>2691</v>
      </c>
      <c r="BK2147" t="str">
        <f t="shared" si="33"/>
        <v>Cimarron County, OK</v>
      </c>
    </row>
    <row r="2148" spans="60:63" x14ac:dyDescent="0.35">
      <c r="BH2148" t="s">
        <v>6851</v>
      </c>
      <c r="BI2148" t="s">
        <v>3187</v>
      </c>
      <c r="BJ2148" t="s">
        <v>2691</v>
      </c>
      <c r="BK2148" t="str">
        <f t="shared" si="33"/>
        <v>Cleveland County, OK</v>
      </c>
    </row>
    <row r="2149" spans="60:63" x14ac:dyDescent="0.35">
      <c r="BH2149" t="s">
        <v>6852</v>
      </c>
      <c r="BI2149" t="s">
        <v>3273</v>
      </c>
      <c r="BJ2149" t="s">
        <v>2691</v>
      </c>
      <c r="BK2149" t="str">
        <f t="shared" si="33"/>
        <v>Coal County, OK</v>
      </c>
    </row>
    <row r="2150" spans="60:63" x14ac:dyDescent="0.35">
      <c r="BH2150" t="s">
        <v>6853</v>
      </c>
      <c r="BI2150" t="s">
        <v>3312</v>
      </c>
      <c r="BJ2150" t="s">
        <v>2691</v>
      </c>
      <c r="BK2150" t="str">
        <f t="shared" si="33"/>
        <v>Comanche County, OK</v>
      </c>
    </row>
    <row r="2151" spans="60:63" x14ac:dyDescent="0.35">
      <c r="BH2151" t="s">
        <v>6854</v>
      </c>
      <c r="BI2151" t="s">
        <v>3337</v>
      </c>
      <c r="BJ2151" t="s">
        <v>2691</v>
      </c>
      <c r="BK2151" t="str">
        <f t="shared" si="33"/>
        <v>Cotton County, OK</v>
      </c>
    </row>
    <row r="2152" spans="60:63" x14ac:dyDescent="0.35">
      <c r="BH2152" t="s">
        <v>6855</v>
      </c>
      <c r="BI2152" t="s">
        <v>3369</v>
      </c>
      <c r="BJ2152" t="s">
        <v>2691</v>
      </c>
      <c r="BK2152" t="str">
        <f t="shared" si="33"/>
        <v>Craig County, OK</v>
      </c>
    </row>
    <row r="2153" spans="60:63" x14ac:dyDescent="0.35">
      <c r="BH2153" t="s">
        <v>6856</v>
      </c>
      <c r="BI2153" t="s">
        <v>3391</v>
      </c>
      <c r="BJ2153" t="s">
        <v>2691</v>
      </c>
      <c r="BK2153" t="str">
        <f t="shared" si="33"/>
        <v>Creek County, OK</v>
      </c>
    </row>
    <row r="2154" spans="60:63" x14ac:dyDescent="0.35">
      <c r="BH2154" t="s">
        <v>6857</v>
      </c>
      <c r="BI2154" t="s">
        <v>3073</v>
      </c>
      <c r="BJ2154" t="s">
        <v>2691</v>
      </c>
      <c r="BK2154" t="str">
        <f t="shared" si="33"/>
        <v>Custer County, OK</v>
      </c>
    </row>
    <row r="2155" spans="60:63" x14ac:dyDescent="0.35">
      <c r="BH2155" t="s">
        <v>6858</v>
      </c>
      <c r="BI2155" t="s">
        <v>3204</v>
      </c>
      <c r="BJ2155" t="s">
        <v>2691</v>
      </c>
      <c r="BK2155" t="str">
        <f t="shared" si="33"/>
        <v>Delaware County, OK</v>
      </c>
    </row>
    <row r="2156" spans="60:63" x14ac:dyDescent="0.35">
      <c r="BH2156" t="s">
        <v>6859</v>
      </c>
      <c r="BI2156" t="s">
        <v>3423</v>
      </c>
      <c r="BJ2156" t="s">
        <v>2691</v>
      </c>
      <c r="BK2156" t="str">
        <f t="shared" si="33"/>
        <v>Dewey County, OK</v>
      </c>
    </row>
    <row r="2157" spans="60:63" x14ac:dyDescent="0.35">
      <c r="BH2157" t="s">
        <v>6860</v>
      </c>
      <c r="BI2157" t="s">
        <v>3498</v>
      </c>
      <c r="BJ2157" t="s">
        <v>2691</v>
      </c>
      <c r="BK2157" t="str">
        <f t="shared" si="33"/>
        <v>Ellis County, OK</v>
      </c>
    </row>
    <row r="2158" spans="60:63" x14ac:dyDescent="0.35">
      <c r="BH2158" t="s">
        <v>6861</v>
      </c>
      <c r="BI2158" t="s">
        <v>3083</v>
      </c>
      <c r="BJ2158" t="s">
        <v>2691</v>
      </c>
      <c r="BK2158" t="str">
        <f t="shared" si="33"/>
        <v>Garfield County, OK</v>
      </c>
    </row>
    <row r="2159" spans="60:63" x14ac:dyDescent="0.35">
      <c r="BH2159" t="s">
        <v>6862</v>
      </c>
      <c r="BI2159" t="s">
        <v>3546</v>
      </c>
      <c r="BJ2159" t="s">
        <v>2691</v>
      </c>
      <c r="BK2159" t="str">
        <f t="shared" si="33"/>
        <v>Garvin County, OK</v>
      </c>
    </row>
    <row r="2160" spans="60:63" x14ac:dyDescent="0.35">
      <c r="BH2160" t="s">
        <v>6863</v>
      </c>
      <c r="BI2160" t="s">
        <v>3570</v>
      </c>
      <c r="BJ2160" t="s">
        <v>2691</v>
      </c>
      <c r="BK2160" t="str">
        <f t="shared" si="33"/>
        <v>Grady County, OK</v>
      </c>
    </row>
    <row r="2161" spans="60:63" x14ac:dyDescent="0.35">
      <c r="BH2161" t="s">
        <v>6864</v>
      </c>
      <c r="BI2161" t="s">
        <v>3111</v>
      </c>
      <c r="BJ2161" t="s">
        <v>2691</v>
      </c>
      <c r="BK2161" t="str">
        <f t="shared" si="33"/>
        <v>Grant County, OK</v>
      </c>
    </row>
    <row r="2162" spans="60:63" x14ac:dyDescent="0.35">
      <c r="BH2162" t="s">
        <v>6865</v>
      </c>
      <c r="BI2162" t="s">
        <v>3623</v>
      </c>
      <c r="BJ2162" t="s">
        <v>2691</v>
      </c>
      <c r="BK2162" t="str">
        <f t="shared" si="33"/>
        <v>Greer County, OK</v>
      </c>
    </row>
    <row r="2163" spans="60:63" x14ac:dyDescent="0.35">
      <c r="BH2163" t="s">
        <v>6866</v>
      </c>
      <c r="BI2163" t="s">
        <v>3644</v>
      </c>
      <c r="BJ2163" t="s">
        <v>2691</v>
      </c>
      <c r="BK2163" t="str">
        <f t="shared" si="33"/>
        <v>Harmon County, OK</v>
      </c>
    </row>
    <row r="2164" spans="60:63" x14ac:dyDescent="0.35">
      <c r="BH2164" t="s">
        <v>6867</v>
      </c>
      <c r="BI2164" t="s">
        <v>3668</v>
      </c>
      <c r="BJ2164" t="s">
        <v>2691</v>
      </c>
      <c r="BK2164" t="str">
        <f t="shared" si="33"/>
        <v>Harper County, OK</v>
      </c>
    </row>
    <row r="2165" spans="60:63" x14ac:dyDescent="0.35">
      <c r="BH2165" t="s">
        <v>6868</v>
      </c>
      <c r="BI2165" t="s">
        <v>3691</v>
      </c>
      <c r="BJ2165" t="s">
        <v>2691</v>
      </c>
      <c r="BK2165" t="str">
        <f t="shared" si="33"/>
        <v>Haskell County, OK</v>
      </c>
    </row>
    <row r="2166" spans="60:63" x14ac:dyDescent="0.35">
      <c r="BH2166" t="s">
        <v>6869</v>
      </c>
      <c r="BI2166" t="s">
        <v>3714</v>
      </c>
      <c r="BJ2166" t="s">
        <v>2691</v>
      </c>
      <c r="BK2166" t="str">
        <f t="shared" si="33"/>
        <v>Hughes County, OK</v>
      </c>
    </row>
    <row r="2167" spans="60:63" x14ac:dyDescent="0.35">
      <c r="BH2167" t="s">
        <v>6870</v>
      </c>
      <c r="BI2167" t="s">
        <v>3274</v>
      </c>
      <c r="BJ2167" t="s">
        <v>2691</v>
      </c>
      <c r="BK2167" t="str">
        <f t="shared" si="33"/>
        <v>Jackson County, OK</v>
      </c>
    </row>
    <row r="2168" spans="60:63" x14ac:dyDescent="0.35">
      <c r="BH2168" t="s">
        <v>6871</v>
      </c>
      <c r="BI2168" t="s">
        <v>3313</v>
      </c>
      <c r="BJ2168" t="s">
        <v>2691</v>
      </c>
      <c r="BK2168" t="str">
        <f t="shared" si="33"/>
        <v>Jefferson County, OK</v>
      </c>
    </row>
    <row r="2169" spans="60:63" x14ac:dyDescent="0.35">
      <c r="BH2169" t="s">
        <v>6872</v>
      </c>
      <c r="BI2169" t="s">
        <v>3784</v>
      </c>
      <c r="BJ2169" t="s">
        <v>2691</v>
      </c>
      <c r="BK2169" t="str">
        <f t="shared" si="33"/>
        <v>Johnston County, OK</v>
      </c>
    </row>
    <row r="2170" spans="60:63" x14ac:dyDescent="0.35">
      <c r="BH2170" t="s">
        <v>6873</v>
      </c>
      <c r="BI2170" t="s">
        <v>3805</v>
      </c>
      <c r="BJ2170" t="s">
        <v>2691</v>
      </c>
      <c r="BK2170" t="str">
        <f t="shared" si="33"/>
        <v>Kay County, OK</v>
      </c>
    </row>
    <row r="2171" spans="60:63" x14ac:dyDescent="0.35">
      <c r="BH2171" t="s">
        <v>6874</v>
      </c>
      <c r="BI2171" t="s">
        <v>3828</v>
      </c>
      <c r="BJ2171" t="s">
        <v>2691</v>
      </c>
      <c r="BK2171" t="str">
        <f t="shared" si="33"/>
        <v>Kingfisher County, OK</v>
      </c>
    </row>
    <row r="2172" spans="60:63" x14ac:dyDescent="0.35">
      <c r="BH2172" t="s">
        <v>6875</v>
      </c>
      <c r="BI2172" t="s">
        <v>3702</v>
      </c>
      <c r="BJ2172" t="s">
        <v>2691</v>
      </c>
      <c r="BK2172" t="str">
        <f t="shared" si="33"/>
        <v>Kiowa County, OK</v>
      </c>
    </row>
    <row r="2173" spans="60:63" x14ac:dyDescent="0.35">
      <c r="BH2173" t="s">
        <v>6876</v>
      </c>
      <c r="BI2173" t="s">
        <v>3870</v>
      </c>
      <c r="BJ2173" t="s">
        <v>2691</v>
      </c>
      <c r="BK2173" t="str">
        <f t="shared" si="33"/>
        <v>Latimer County, OK</v>
      </c>
    </row>
    <row r="2174" spans="60:63" x14ac:dyDescent="0.35">
      <c r="BH2174" t="s">
        <v>6877</v>
      </c>
      <c r="BI2174" t="s">
        <v>3894</v>
      </c>
      <c r="BJ2174" t="s">
        <v>2691</v>
      </c>
      <c r="BK2174" t="str">
        <f t="shared" si="33"/>
        <v>Le Flore County, OK</v>
      </c>
    </row>
    <row r="2175" spans="60:63" x14ac:dyDescent="0.35">
      <c r="BH2175" t="s">
        <v>6878</v>
      </c>
      <c r="BI2175" t="s">
        <v>3029</v>
      </c>
      <c r="BJ2175" t="s">
        <v>2691</v>
      </c>
      <c r="BK2175" t="str">
        <f t="shared" si="33"/>
        <v>Lincoln County, OK</v>
      </c>
    </row>
    <row r="2176" spans="60:63" x14ac:dyDescent="0.35">
      <c r="BH2176" t="s">
        <v>6879</v>
      </c>
      <c r="BI2176" t="s">
        <v>3506</v>
      </c>
      <c r="BJ2176" t="s">
        <v>2691</v>
      </c>
      <c r="BK2176" t="str">
        <f t="shared" si="33"/>
        <v>Logan County, OK</v>
      </c>
    </row>
    <row r="2177" spans="60:63" x14ac:dyDescent="0.35">
      <c r="BH2177" t="s">
        <v>6880</v>
      </c>
      <c r="BI2177" t="s">
        <v>3953</v>
      </c>
      <c r="BJ2177" t="s">
        <v>2691</v>
      </c>
      <c r="BK2177" t="str">
        <f t="shared" si="33"/>
        <v>Love County, OK</v>
      </c>
    </row>
    <row r="2178" spans="60:63" x14ac:dyDescent="0.35">
      <c r="BH2178" t="s">
        <v>6881</v>
      </c>
      <c r="BI2178" t="s">
        <v>3973</v>
      </c>
      <c r="BJ2178" t="s">
        <v>2691</v>
      </c>
      <c r="BK2178" t="str">
        <f t="shared" si="33"/>
        <v>McClain County, OK</v>
      </c>
    </row>
    <row r="2179" spans="60:63" x14ac:dyDescent="0.35">
      <c r="BH2179" t="s">
        <v>6882</v>
      </c>
      <c r="BI2179" t="s">
        <v>3989</v>
      </c>
      <c r="BJ2179" t="s">
        <v>2691</v>
      </c>
      <c r="BK2179" t="str">
        <f t="shared" ref="BK2179:BK2242" si="34">_xlfn.TEXTJOIN(", ", TRUE, BI2179,BJ2179)</f>
        <v>McCurtain County, OK</v>
      </c>
    </row>
    <row r="2180" spans="60:63" x14ac:dyDescent="0.35">
      <c r="BH2180" t="s">
        <v>6883</v>
      </c>
      <c r="BI2180" t="s">
        <v>3569</v>
      </c>
      <c r="BJ2180" t="s">
        <v>2691</v>
      </c>
      <c r="BK2180" t="str">
        <f t="shared" si="34"/>
        <v>McIntosh County, OK</v>
      </c>
    </row>
    <row r="2181" spans="60:63" x14ac:dyDescent="0.35">
      <c r="BH2181" t="s">
        <v>6884</v>
      </c>
      <c r="BI2181" t="s">
        <v>4031</v>
      </c>
      <c r="BJ2181" t="s">
        <v>2691</v>
      </c>
      <c r="BK2181" t="str">
        <f t="shared" si="34"/>
        <v>Major County, OK</v>
      </c>
    </row>
    <row r="2182" spans="60:63" x14ac:dyDescent="0.35">
      <c r="BH2182" t="s">
        <v>6885</v>
      </c>
      <c r="BI2182" t="s">
        <v>3578</v>
      </c>
      <c r="BJ2182" t="s">
        <v>2691</v>
      </c>
      <c r="BK2182" t="str">
        <f t="shared" si="34"/>
        <v>Marshall County, OK</v>
      </c>
    </row>
    <row r="2183" spans="60:63" x14ac:dyDescent="0.35">
      <c r="BH2183" t="s">
        <v>6886</v>
      </c>
      <c r="BI2183" t="s">
        <v>4066</v>
      </c>
      <c r="BJ2183" t="s">
        <v>2691</v>
      </c>
      <c r="BK2183" t="str">
        <f t="shared" si="34"/>
        <v>Mayes County, OK</v>
      </c>
    </row>
    <row r="2184" spans="60:63" x14ac:dyDescent="0.35">
      <c r="BH2184" t="s">
        <v>6887</v>
      </c>
      <c r="BI2184" t="s">
        <v>4089</v>
      </c>
      <c r="BJ2184" t="s">
        <v>2691</v>
      </c>
      <c r="BK2184" t="str">
        <f t="shared" si="34"/>
        <v>Murray County, OK</v>
      </c>
    </row>
    <row r="2185" spans="60:63" x14ac:dyDescent="0.35">
      <c r="BH2185" t="s">
        <v>6888</v>
      </c>
      <c r="BI2185" t="s">
        <v>4107</v>
      </c>
      <c r="BJ2185" t="s">
        <v>2691</v>
      </c>
      <c r="BK2185" t="str">
        <f t="shared" si="34"/>
        <v>Muskogee County, OK</v>
      </c>
    </row>
    <row r="2186" spans="60:63" x14ac:dyDescent="0.35">
      <c r="BH2186" t="s">
        <v>6889</v>
      </c>
      <c r="BI2186" t="s">
        <v>4128</v>
      </c>
      <c r="BJ2186" t="s">
        <v>2691</v>
      </c>
      <c r="BK2186" t="str">
        <f t="shared" si="34"/>
        <v>Noble County, OK</v>
      </c>
    </row>
    <row r="2187" spans="60:63" x14ac:dyDescent="0.35">
      <c r="BH2187" t="s">
        <v>6890</v>
      </c>
      <c r="BI2187" t="s">
        <v>4146</v>
      </c>
      <c r="BJ2187" t="s">
        <v>2691</v>
      </c>
      <c r="BK2187" t="str">
        <f t="shared" si="34"/>
        <v>Nowata County, OK</v>
      </c>
    </row>
    <row r="2188" spans="60:63" x14ac:dyDescent="0.35">
      <c r="BH2188" t="s">
        <v>6891</v>
      </c>
      <c r="BI2188" t="s">
        <v>4166</v>
      </c>
      <c r="BJ2188" t="s">
        <v>2691</v>
      </c>
      <c r="BK2188" t="str">
        <f t="shared" si="34"/>
        <v>Okfuskee County, OK</v>
      </c>
    </row>
    <row r="2189" spans="60:63" x14ac:dyDescent="0.35">
      <c r="BH2189" t="s">
        <v>6892</v>
      </c>
      <c r="BI2189" t="s">
        <v>4186</v>
      </c>
      <c r="BJ2189" t="s">
        <v>2691</v>
      </c>
      <c r="BK2189" t="str">
        <f t="shared" si="34"/>
        <v>Oklahoma County, OK</v>
      </c>
    </row>
    <row r="2190" spans="60:63" x14ac:dyDescent="0.35">
      <c r="BH2190" t="s">
        <v>6893</v>
      </c>
      <c r="BI2190" t="s">
        <v>4205</v>
      </c>
      <c r="BJ2190" t="s">
        <v>2691</v>
      </c>
      <c r="BK2190" t="str">
        <f t="shared" si="34"/>
        <v>Okmulgee County, OK</v>
      </c>
    </row>
    <row r="2191" spans="60:63" x14ac:dyDescent="0.35">
      <c r="BH2191" t="s">
        <v>6894</v>
      </c>
      <c r="BI2191" t="s">
        <v>4217</v>
      </c>
      <c r="BJ2191" t="s">
        <v>2691</v>
      </c>
      <c r="BK2191" t="str">
        <f t="shared" si="34"/>
        <v>Osage County, OK</v>
      </c>
    </row>
    <row r="2192" spans="60:63" x14ac:dyDescent="0.35">
      <c r="BH2192" t="s">
        <v>6895</v>
      </c>
      <c r="BI2192" t="s">
        <v>4231</v>
      </c>
      <c r="BJ2192" t="s">
        <v>2691</v>
      </c>
      <c r="BK2192" t="str">
        <f t="shared" si="34"/>
        <v>Ottawa County, OK</v>
      </c>
    </row>
    <row r="2193" spans="60:63" x14ac:dyDescent="0.35">
      <c r="BH2193" t="s">
        <v>6896</v>
      </c>
      <c r="BI2193" t="s">
        <v>4247</v>
      </c>
      <c r="BJ2193" t="s">
        <v>2691</v>
      </c>
      <c r="BK2193" t="str">
        <f t="shared" si="34"/>
        <v>Pawnee County, OK</v>
      </c>
    </row>
    <row r="2194" spans="60:63" x14ac:dyDescent="0.35">
      <c r="BH2194" t="s">
        <v>6897</v>
      </c>
      <c r="BI2194" t="s">
        <v>4262</v>
      </c>
      <c r="BJ2194" t="s">
        <v>2691</v>
      </c>
      <c r="BK2194" t="str">
        <f t="shared" si="34"/>
        <v>Payne County, OK</v>
      </c>
    </row>
    <row r="2195" spans="60:63" x14ac:dyDescent="0.35">
      <c r="BH2195" t="s">
        <v>6898</v>
      </c>
      <c r="BI2195" t="s">
        <v>4277</v>
      </c>
      <c r="BJ2195" t="s">
        <v>2691</v>
      </c>
      <c r="BK2195" t="str">
        <f t="shared" si="34"/>
        <v>Pittsburg County, OK</v>
      </c>
    </row>
    <row r="2196" spans="60:63" x14ac:dyDescent="0.35">
      <c r="BH2196" t="s">
        <v>6899</v>
      </c>
      <c r="BI2196" t="s">
        <v>4229</v>
      </c>
      <c r="BJ2196" t="s">
        <v>2691</v>
      </c>
      <c r="BK2196" t="str">
        <f t="shared" si="34"/>
        <v>Pontotoc County, OK</v>
      </c>
    </row>
    <row r="2197" spans="60:63" x14ac:dyDescent="0.35">
      <c r="BH2197" t="s">
        <v>6900</v>
      </c>
      <c r="BI2197" t="s">
        <v>4312</v>
      </c>
      <c r="BJ2197" t="s">
        <v>2691</v>
      </c>
      <c r="BK2197" t="str">
        <f t="shared" si="34"/>
        <v>Pottawatomie County, OK</v>
      </c>
    </row>
    <row r="2198" spans="60:63" x14ac:dyDescent="0.35">
      <c r="BH2198" t="s">
        <v>6901</v>
      </c>
      <c r="BI2198" t="s">
        <v>4328</v>
      </c>
      <c r="BJ2198" t="s">
        <v>2691</v>
      </c>
      <c r="BK2198" t="str">
        <f t="shared" si="34"/>
        <v>Pushmataha County, OK</v>
      </c>
    </row>
    <row r="2199" spans="60:63" x14ac:dyDescent="0.35">
      <c r="BH2199" t="s">
        <v>6902</v>
      </c>
      <c r="BI2199" t="s">
        <v>4344</v>
      </c>
      <c r="BJ2199" t="s">
        <v>2691</v>
      </c>
      <c r="BK2199" t="str">
        <f t="shared" si="34"/>
        <v>Roger Mills County, OK</v>
      </c>
    </row>
    <row r="2200" spans="60:63" x14ac:dyDescent="0.35">
      <c r="BH2200" t="s">
        <v>6903</v>
      </c>
      <c r="BI2200" t="s">
        <v>4359</v>
      </c>
      <c r="BJ2200" t="s">
        <v>2691</v>
      </c>
      <c r="BK2200" t="str">
        <f t="shared" si="34"/>
        <v>Rogers County, OK</v>
      </c>
    </row>
    <row r="2201" spans="60:63" x14ac:dyDescent="0.35">
      <c r="BH2201" t="s">
        <v>6904</v>
      </c>
      <c r="BI2201" t="s">
        <v>4240</v>
      </c>
      <c r="BJ2201" t="s">
        <v>2691</v>
      </c>
      <c r="BK2201" t="str">
        <f t="shared" si="34"/>
        <v>Seminole County, OK</v>
      </c>
    </row>
    <row r="2202" spans="60:63" x14ac:dyDescent="0.35">
      <c r="BH2202" t="s">
        <v>6905</v>
      </c>
      <c r="BI2202" t="s">
        <v>4385</v>
      </c>
      <c r="BJ2202" t="s">
        <v>2691</v>
      </c>
      <c r="BK2202" t="str">
        <f t="shared" si="34"/>
        <v>Sequoyah County, OK</v>
      </c>
    </row>
    <row r="2203" spans="60:63" x14ac:dyDescent="0.35">
      <c r="BH2203" t="s">
        <v>6906</v>
      </c>
      <c r="BI2203" t="s">
        <v>4397</v>
      </c>
      <c r="BJ2203" t="s">
        <v>2691</v>
      </c>
      <c r="BK2203" t="str">
        <f t="shared" si="34"/>
        <v>Stephens County, OK</v>
      </c>
    </row>
    <row r="2204" spans="60:63" x14ac:dyDescent="0.35">
      <c r="BH2204" t="s">
        <v>6907</v>
      </c>
      <c r="BI2204" t="s">
        <v>4408</v>
      </c>
      <c r="BJ2204" t="s">
        <v>2691</v>
      </c>
      <c r="BK2204" t="str">
        <f t="shared" si="34"/>
        <v>Texas County, OK</v>
      </c>
    </row>
    <row r="2205" spans="60:63" x14ac:dyDescent="0.35">
      <c r="BH2205" t="s">
        <v>6908</v>
      </c>
      <c r="BI2205" t="s">
        <v>4424</v>
      </c>
      <c r="BJ2205" t="s">
        <v>2691</v>
      </c>
      <c r="BK2205" t="str">
        <f t="shared" si="34"/>
        <v>Tillman County, OK</v>
      </c>
    </row>
    <row r="2206" spans="60:63" x14ac:dyDescent="0.35">
      <c r="BH2206" t="s">
        <v>6909</v>
      </c>
      <c r="BI2206" t="s">
        <v>4437</v>
      </c>
      <c r="BJ2206" t="s">
        <v>2691</v>
      </c>
      <c r="BK2206" t="str">
        <f t="shared" si="34"/>
        <v>Tulsa County, OK</v>
      </c>
    </row>
    <row r="2207" spans="60:63" x14ac:dyDescent="0.35">
      <c r="BH2207" t="s">
        <v>6910</v>
      </c>
      <c r="BI2207" t="s">
        <v>4450</v>
      </c>
      <c r="BJ2207" t="s">
        <v>2691</v>
      </c>
      <c r="BK2207" t="str">
        <f t="shared" si="34"/>
        <v>Wagoner County, OK</v>
      </c>
    </row>
    <row r="2208" spans="60:63" x14ac:dyDescent="0.35">
      <c r="BH2208" t="s">
        <v>6911</v>
      </c>
      <c r="BI2208" t="s">
        <v>2936</v>
      </c>
      <c r="BJ2208" t="s">
        <v>2691</v>
      </c>
      <c r="BK2208" t="str">
        <f t="shared" si="34"/>
        <v>Washington County, OK</v>
      </c>
    </row>
    <row r="2209" spans="60:63" x14ac:dyDescent="0.35">
      <c r="BH2209" t="s">
        <v>6912</v>
      </c>
      <c r="BI2209" t="s">
        <v>4471</v>
      </c>
      <c r="BJ2209" t="s">
        <v>2691</v>
      </c>
      <c r="BK2209" t="str">
        <f t="shared" si="34"/>
        <v>Washita County, OK</v>
      </c>
    </row>
    <row r="2210" spans="60:63" x14ac:dyDescent="0.35">
      <c r="BH2210" t="s">
        <v>6913</v>
      </c>
      <c r="BI2210" t="s">
        <v>4479</v>
      </c>
      <c r="BJ2210" t="s">
        <v>2691</v>
      </c>
      <c r="BK2210" t="str">
        <f t="shared" si="34"/>
        <v>Woods County, OK</v>
      </c>
    </row>
    <row r="2211" spans="60:63" x14ac:dyDescent="0.35">
      <c r="BH2211" t="s">
        <v>6914</v>
      </c>
      <c r="BI2211" t="s">
        <v>4489</v>
      </c>
      <c r="BJ2211" t="s">
        <v>2691</v>
      </c>
      <c r="BK2211" t="str">
        <f t="shared" si="34"/>
        <v>Woodward County, OK</v>
      </c>
    </row>
    <row r="2212" spans="60:63" x14ac:dyDescent="0.35">
      <c r="BH2212" t="s">
        <v>6915</v>
      </c>
      <c r="BI2212" t="s">
        <v>2756</v>
      </c>
      <c r="BJ2212" t="s">
        <v>2693</v>
      </c>
      <c r="BK2212" t="str">
        <f t="shared" si="34"/>
        <v>Baker County, OR</v>
      </c>
    </row>
    <row r="2213" spans="60:63" x14ac:dyDescent="0.35">
      <c r="BH2213" t="s">
        <v>6916</v>
      </c>
      <c r="BI2213" t="s">
        <v>2797</v>
      </c>
      <c r="BJ2213" t="s">
        <v>2693</v>
      </c>
      <c r="BK2213" t="str">
        <f t="shared" si="34"/>
        <v>Benton County, OR</v>
      </c>
    </row>
    <row r="2214" spans="60:63" x14ac:dyDescent="0.35">
      <c r="BH2214" t="s">
        <v>6917</v>
      </c>
      <c r="BI2214" t="s">
        <v>2845</v>
      </c>
      <c r="BJ2214" t="s">
        <v>2693</v>
      </c>
      <c r="BK2214" t="str">
        <f t="shared" si="34"/>
        <v>Clackamas County, OR</v>
      </c>
    </row>
    <row r="2215" spans="60:63" x14ac:dyDescent="0.35">
      <c r="BH2215" t="s">
        <v>6918</v>
      </c>
      <c r="BI2215" t="s">
        <v>2891</v>
      </c>
      <c r="BJ2215" t="s">
        <v>2693</v>
      </c>
      <c r="BK2215" t="str">
        <f t="shared" si="34"/>
        <v>Clatsop County, OR</v>
      </c>
    </row>
    <row r="2216" spans="60:63" x14ac:dyDescent="0.35">
      <c r="BH2216" t="s">
        <v>6919</v>
      </c>
      <c r="BI2216" t="s">
        <v>2935</v>
      </c>
      <c r="BJ2216" t="s">
        <v>2693</v>
      </c>
      <c r="BK2216" t="str">
        <f t="shared" si="34"/>
        <v>Columbia County, OR</v>
      </c>
    </row>
    <row r="2217" spans="60:63" x14ac:dyDescent="0.35">
      <c r="BH2217" t="s">
        <v>6920</v>
      </c>
      <c r="BI2217" t="s">
        <v>2884</v>
      </c>
      <c r="BJ2217" t="s">
        <v>2693</v>
      </c>
      <c r="BK2217" t="str">
        <f t="shared" si="34"/>
        <v>Coos County, OR</v>
      </c>
    </row>
    <row r="2218" spans="60:63" x14ac:dyDescent="0.35">
      <c r="BH2218" t="s">
        <v>6921</v>
      </c>
      <c r="BI2218" t="s">
        <v>2980</v>
      </c>
      <c r="BJ2218" t="s">
        <v>2693</v>
      </c>
      <c r="BK2218" t="str">
        <f t="shared" si="34"/>
        <v>Crook County, OR</v>
      </c>
    </row>
    <row r="2219" spans="60:63" x14ac:dyDescent="0.35">
      <c r="BH2219" t="s">
        <v>6922</v>
      </c>
      <c r="BI2219" t="s">
        <v>2969</v>
      </c>
      <c r="BJ2219" t="s">
        <v>2693</v>
      </c>
      <c r="BK2219" t="str">
        <f t="shared" si="34"/>
        <v>Curry County, OR</v>
      </c>
    </row>
    <row r="2220" spans="60:63" x14ac:dyDescent="0.35">
      <c r="BH2220" t="s">
        <v>6923</v>
      </c>
      <c r="BI2220" t="s">
        <v>3080</v>
      </c>
      <c r="BJ2220" t="s">
        <v>2693</v>
      </c>
      <c r="BK2220" t="str">
        <f t="shared" si="34"/>
        <v>Deschutes County, OR</v>
      </c>
    </row>
    <row r="2221" spans="60:63" x14ac:dyDescent="0.35">
      <c r="BH2221" t="s">
        <v>6924</v>
      </c>
      <c r="BI2221" t="s">
        <v>2837</v>
      </c>
      <c r="BJ2221" t="s">
        <v>2693</v>
      </c>
      <c r="BK2221" t="str">
        <f t="shared" si="34"/>
        <v>Douglas County, OR</v>
      </c>
    </row>
    <row r="2222" spans="60:63" x14ac:dyDescent="0.35">
      <c r="BH2222" t="s">
        <v>6925</v>
      </c>
      <c r="BI2222" t="s">
        <v>3147</v>
      </c>
      <c r="BJ2222" t="s">
        <v>2693</v>
      </c>
      <c r="BK2222" t="str">
        <f t="shared" si="34"/>
        <v>Gilliam County, OR</v>
      </c>
    </row>
    <row r="2223" spans="60:63" x14ac:dyDescent="0.35">
      <c r="BH2223" t="s">
        <v>6926</v>
      </c>
      <c r="BI2223" t="s">
        <v>3111</v>
      </c>
      <c r="BJ2223" t="s">
        <v>2693</v>
      </c>
      <c r="BK2223" t="str">
        <f t="shared" si="34"/>
        <v>Grant County, OR</v>
      </c>
    </row>
    <row r="2224" spans="60:63" x14ac:dyDescent="0.35">
      <c r="BH2224" t="s">
        <v>6927</v>
      </c>
      <c r="BI2224" t="s">
        <v>3209</v>
      </c>
      <c r="BJ2224" t="s">
        <v>2693</v>
      </c>
      <c r="BK2224" t="str">
        <f t="shared" si="34"/>
        <v>Harney County, OR</v>
      </c>
    </row>
    <row r="2225" spans="60:63" x14ac:dyDescent="0.35">
      <c r="BH2225" t="s">
        <v>6928</v>
      </c>
      <c r="BI2225" t="s">
        <v>3240</v>
      </c>
      <c r="BJ2225" t="s">
        <v>2693</v>
      </c>
      <c r="BK2225" t="str">
        <f t="shared" si="34"/>
        <v>Hood River County, OR</v>
      </c>
    </row>
    <row r="2226" spans="60:63" x14ac:dyDescent="0.35">
      <c r="BH2226" t="s">
        <v>6929</v>
      </c>
      <c r="BI2226" t="s">
        <v>3274</v>
      </c>
      <c r="BJ2226" t="s">
        <v>2693</v>
      </c>
      <c r="BK2226" t="str">
        <f t="shared" si="34"/>
        <v>Jackson County, OR</v>
      </c>
    </row>
    <row r="2227" spans="60:63" x14ac:dyDescent="0.35">
      <c r="BH2227" t="s">
        <v>6930</v>
      </c>
      <c r="BI2227" t="s">
        <v>3313</v>
      </c>
      <c r="BJ2227" t="s">
        <v>2693</v>
      </c>
      <c r="BK2227" t="str">
        <f t="shared" si="34"/>
        <v>Jefferson County, OR</v>
      </c>
    </row>
    <row r="2228" spans="60:63" x14ac:dyDescent="0.35">
      <c r="BH2228" t="s">
        <v>6931</v>
      </c>
      <c r="BI2228" t="s">
        <v>3338</v>
      </c>
      <c r="BJ2228" t="s">
        <v>2693</v>
      </c>
      <c r="BK2228" t="str">
        <f t="shared" si="34"/>
        <v>Josephine County, OR</v>
      </c>
    </row>
    <row r="2229" spans="60:63" x14ac:dyDescent="0.35">
      <c r="BH2229" t="s">
        <v>6932</v>
      </c>
      <c r="BI2229" t="s">
        <v>3370</v>
      </c>
      <c r="BJ2229" t="s">
        <v>2693</v>
      </c>
      <c r="BK2229" t="str">
        <f t="shared" si="34"/>
        <v>Klamath County, OR</v>
      </c>
    </row>
    <row r="2230" spans="60:63" x14ac:dyDescent="0.35">
      <c r="BH2230" t="s">
        <v>6933</v>
      </c>
      <c r="BI2230" t="s">
        <v>3324</v>
      </c>
      <c r="BJ2230" t="s">
        <v>2693</v>
      </c>
      <c r="BK2230" t="str">
        <f t="shared" si="34"/>
        <v>Lake County, OR</v>
      </c>
    </row>
    <row r="2231" spans="60:63" x14ac:dyDescent="0.35">
      <c r="BH2231" t="s">
        <v>6934</v>
      </c>
      <c r="BI2231" t="s">
        <v>3422</v>
      </c>
      <c r="BJ2231" t="s">
        <v>2693</v>
      </c>
      <c r="BK2231" t="str">
        <f t="shared" si="34"/>
        <v>Lane County, OR</v>
      </c>
    </row>
    <row r="2232" spans="60:63" x14ac:dyDescent="0.35">
      <c r="BH2232" t="s">
        <v>6935</v>
      </c>
      <c r="BI2232" t="s">
        <v>3029</v>
      </c>
      <c r="BJ2232" t="s">
        <v>2693</v>
      </c>
      <c r="BK2232" t="str">
        <f t="shared" si="34"/>
        <v>Lincoln County, OR</v>
      </c>
    </row>
    <row r="2233" spans="60:63" x14ac:dyDescent="0.35">
      <c r="BH2233" t="s">
        <v>6936</v>
      </c>
      <c r="BI2233" t="s">
        <v>3472</v>
      </c>
      <c r="BJ2233" t="s">
        <v>2693</v>
      </c>
      <c r="BK2233" t="str">
        <f t="shared" si="34"/>
        <v>Linn County, OR</v>
      </c>
    </row>
    <row r="2234" spans="60:63" x14ac:dyDescent="0.35">
      <c r="BH2234" t="s">
        <v>6937</v>
      </c>
      <c r="BI2234" t="s">
        <v>3499</v>
      </c>
      <c r="BJ2234" t="s">
        <v>2693</v>
      </c>
      <c r="BK2234" t="str">
        <f t="shared" si="34"/>
        <v>Malheur County, OR</v>
      </c>
    </row>
    <row r="2235" spans="60:63" x14ac:dyDescent="0.35">
      <c r="BH2235" t="s">
        <v>6938</v>
      </c>
      <c r="BI2235" t="s">
        <v>3523</v>
      </c>
      <c r="BJ2235" t="s">
        <v>2693</v>
      </c>
      <c r="BK2235" t="str">
        <f t="shared" si="34"/>
        <v>Marion County, OR</v>
      </c>
    </row>
    <row r="2236" spans="60:63" x14ac:dyDescent="0.35">
      <c r="BH2236" t="s">
        <v>6939</v>
      </c>
      <c r="BI2236" t="s">
        <v>3547</v>
      </c>
      <c r="BJ2236" t="s">
        <v>2693</v>
      </c>
      <c r="BK2236" t="str">
        <f t="shared" si="34"/>
        <v>Morrow County, OR</v>
      </c>
    </row>
    <row r="2237" spans="60:63" x14ac:dyDescent="0.35">
      <c r="BH2237" t="s">
        <v>6940</v>
      </c>
      <c r="BI2237" t="s">
        <v>3571</v>
      </c>
      <c r="BJ2237" t="s">
        <v>2693</v>
      </c>
      <c r="BK2237" t="str">
        <f t="shared" si="34"/>
        <v>Multnomah County, OR</v>
      </c>
    </row>
    <row r="2238" spans="60:63" x14ac:dyDescent="0.35">
      <c r="BH2238" t="s">
        <v>6941</v>
      </c>
      <c r="BI2238" t="s">
        <v>3599</v>
      </c>
      <c r="BJ2238" t="s">
        <v>2693</v>
      </c>
      <c r="BK2238" t="str">
        <f t="shared" si="34"/>
        <v>Polk County, OR</v>
      </c>
    </row>
    <row r="2239" spans="60:63" x14ac:dyDescent="0.35">
      <c r="BH2239" t="s">
        <v>6942</v>
      </c>
      <c r="BI2239" t="s">
        <v>3624</v>
      </c>
      <c r="BJ2239" t="s">
        <v>2693</v>
      </c>
      <c r="BK2239" t="str">
        <f t="shared" si="34"/>
        <v>Sherman County, OR</v>
      </c>
    </row>
    <row r="2240" spans="60:63" x14ac:dyDescent="0.35">
      <c r="BH2240" t="s">
        <v>6943</v>
      </c>
      <c r="BI2240" t="s">
        <v>3645</v>
      </c>
      <c r="BJ2240" t="s">
        <v>2693</v>
      </c>
      <c r="BK2240" t="str">
        <f t="shared" si="34"/>
        <v>Tillamook County, OR</v>
      </c>
    </row>
    <row r="2241" spans="60:63" x14ac:dyDescent="0.35">
      <c r="BH2241" t="s">
        <v>6944</v>
      </c>
      <c r="BI2241" t="s">
        <v>3669</v>
      </c>
      <c r="BJ2241" t="s">
        <v>2693</v>
      </c>
      <c r="BK2241" t="str">
        <f t="shared" si="34"/>
        <v>Umatilla County, OR</v>
      </c>
    </row>
    <row r="2242" spans="60:63" x14ac:dyDescent="0.35">
      <c r="BH2242" t="s">
        <v>6945</v>
      </c>
      <c r="BI2242" t="s">
        <v>3417</v>
      </c>
      <c r="BJ2242" t="s">
        <v>2693</v>
      </c>
      <c r="BK2242" t="str">
        <f t="shared" si="34"/>
        <v>Union County, OR</v>
      </c>
    </row>
    <row r="2243" spans="60:63" x14ac:dyDescent="0.35">
      <c r="BH2243" t="s">
        <v>6946</v>
      </c>
      <c r="BI2243" t="s">
        <v>3715</v>
      </c>
      <c r="BJ2243" t="s">
        <v>2693</v>
      </c>
      <c r="BK2243" t="str">
        <f t="shared" ref="BK2243:BK2306" si="35">_xlfn.TEXTJOIN(", ", TRUE, BI2243,BJ2243)</f>
        <v>Wallowa County, OR</v>
      </c>
    </row>
    <row r="2244" spans="60:63" x14ac:dyDescent="0.35">
      <c r="BH2244" t="s">
        <v>6947</v>
      </c>
      <c r="BI2244" t="s">
        <v>3745</v>
      </c>
      <c r="BJ2244" t="s">
        <v>2693</v>
      </c>
      <c r="BK2244" t="str">
        <f t="shared" si="35"/>
        <v>Wasco County, OR</v>
      </c>
    </row>
    <row r="2245" spans="60:63" x14ac:dyDescent="0.35">
      <c r="BH2245" t="s">
        <v>6948</v>
      </c>
      <c r="BI2245" t="s">
        <v>2936</v>
      </c>
      <c r="BJ2245" t="s">
        <v>2693</v>
      </c>
      <c r="BK2245" t="str">
        <f t="shared" si="35"/>
        <v>Washington County, OR</v>
      </c>
    </row>
    <row r="2246" spans="60:63" x14ac:dyDescent="0.35">
      <c r="BH2246" t="s">
        <v>6949</v>
      </c>
      <c r="BI2246" t="s">
        <v>3785</v>
      </c>
      <c r="BJ2246" t="s">
        <v>2693</v>
      </c>
      <c r="BK2246" t="str">
        <f t="shared" si="35"/>
        <v>Wheeler County, OR</v>
      </c>
    </row>
    <row r="2247" spans="60:63" x14ac:dyDescent="0.35">
      <c r="BH2247" t="s">
        <v>6950</v>
      </c>
      <c r="BI2247" t="s">
        <v>3806</v>
      </c>
      <c r="BJ2247" t="s">
        <v>2693</v>
      </c>
      <c r="BK2247" t="str">
        <f t="shared" si="35"/>
        <v>Yamhill County, OR</v>
      </c>
    </row>
    <row r="2248" spans="60:63" x14ac:dyDescent="0.35">
      <c r="BH2248" t="s">
        <v>6951</v>
      </c>
      <c r="BI2248" t="s">
        <v>2734</v>
      </c>
      <c r="BJ2248" t="s">
        <v>2695</v>
      </c>
      <c r="BK2248" t="str">
        <f t="shared" si="35"/>
        <v>Adams County, PA</v>
      </c>
    </row>
    <row r="2249" spans="60:63" x14ac:dyDescent="0.35">
      <c r="BH2249" t="s">
        <v>6952</v>
      </c>
      <c r="BI2249" t="s">
        <v>2798</v>
      </c>
      <c r="BJ2249" t="s">
        <v>2695</v>
      </c>
      <c r="BK2249" t="str">
        <f t="shared" si="35"/>
        <v>Allegheny County, PA</v>
      </c>
    </row>
    <row r="2250" spans="60:63" x14ac:dyDescent="0.35">
      <c r="BH2250" t="s">
        <v>6953</v>
      </c>
      <c r="BI2250" t="s">
        <v>2846</v>
      </c>
      <c r="BJ2250" t="s">
        <v>2695</v>
      </c>
      <c r="BK2250" t="str">
        <f t="shared" si="35"/>
        <v>Armstrong County, PA</v>
      </c>
    </row>
    <row r="2251" spans="60:63" x14ac:dyDescent="0.35">
      <c r="BH2251" t="s">
        <v>6954</v>
      </c>
      <c r="BI2251" t="s">
        <v>2761</v>
      </c>
      <c r="BJ2251" t="s">
        <v>2695</v>
      </c>
      <c r="BK2251" t="str">
        <f t="shared" si="35"/>
        <v>Beaver County, PA</v>
      </c>
    </row>
    <row r="2252" spans="60:63" x14ac:dyDescent="0.35">
      <c r="BH2252" t="s">
        <v>6955</v>
      </c>
      <c r="BI2252" t="s">
        <v>2801</v>
      </c>
      <c r="BJ2252" t="s">
        <v>2695</v>
      </c>
      <c r="BK2252" t="str">
        <f t="shared" si="35"/>
        <v>Bedford County, PA</v>
      </c>
    </row>
    <row r="2253" spans="60:63" x14ac:dyDescent="0.35">
      <c r="BH2253" t="s">
        <v>6956</v>
      </c>
      <c r="BI2253" t="s">
        <v>2974</v>
      </c>
      <c r="BJ2253" t="s">
        <v>2695</v>
      </c>
      <c r="BK2253" t="str">
        <f t="shared" si="35"/>
        <v>Berks County, PA</v>
      </c>
    </row>
    <row r="2254" spans="60:63" x14ac:dyDescent="0.35">
      <c r="BH2254" t="s">
        <v>6957</v>
      </c>
      <c r="BI2254" t="s">
        <v>3010</v>
      </c>
      <c r="BJ2254" t="s">
        <v>2695</v>
      </c>
      <c r="BK2254" t="str">
        <f t="shared" si="35"/>
        <v>Blair County, PA</v>
      </c>
    </row>
    <row r="2255" spans="60:63" x14ac:dyDescent="0.35">
      <c r="BH2255" t="s">
        <v>6958</v>
      </c>
      <c r="BI2255" t="s">
        <v>2867</v>
      </c>
      <c r="BJ2255" t="s">
        <v>2695</v>
      </c>
      <c r="BK2255" t="str">
        <f t="shared" si="35"/>
        <v>Bradford County, PA</v>
      </c>
    </row>
    <row r="2256" spans="60:63" x14ac:dyDescent="0.35">
      <c r="BH2256" t="s">
        <v>6959</v>
      </c>
      <c r="BI2256" t="s">
        <v>3081</v>
      </c>
      <c r="BJ2256" t="s">
        <v>2695</v>
      </c>
      <c r="BK2256" t="str">
        <f t="shared" si="35"/>
        <v>Bucks County, PA</v>
      </c>
    </row>
    <row r="2257" spans="60:63" x14ac:dyDescent="0.35">
      <c r="BH2257" t="s">
        <v>6960</v>
      </c>
      <c r="BI2257" t="s">
        <v>2983</v>
      </c>
      <c r="BJ2257" t="s">
        <v>2695</v>
      </c>
      <c r="BK2257" t="str">
        <f t="shared" si="35"/>
        <v>Butler County, PA</v>
      </c>
    </row>
    <row r="2258" spans="60:63" x14ac:dyDescent="0.35">
      <c r="BH2258" t="s">
        <v>6961</v>
      </c>
      <c r="BI2258" t="s">
        <v>3148</v>
      </c>
      <c r="BJ2258" t="s">
        <v>2695</v>
      </c>
      <c r="BK2258" t="str">
        <f t="shared" si="35"/>
        <v>Cambria County, PA</v>
      </c>
    </row>
    <row r="2259" spans="60:63" x14ac:dyDescent="0.35">
      <c r="BH2259" t="s">
        <v>6962</v>
      </c>
      <c r="BI2259" t="s">
        <v>3177</v>
      </c>
      <c r="BJ2259" t="s">
        <v>2695</v>
      </c>
      <c r="BK2259" t="str">
        <f t="shared" si="35"/>
        <v>Cameron County, PA</v>
      </c>
    </row>
    <row r="2260" spans="60:63" x14ac:dyDescent="0.35">
      <c r="BH2260" t="s">
        <v>6963</v>
      </c>
      <c r="BI2260" t="s">
        <v>2896</v>
      </c>
      <c r="BJ2260" t="s">
        <v>2695</v>
      </c>
      <c r="BK2260" t="str">
        <f t="shared" si="35"/>
        <v>Carbon County, PA</v>
      </c>
    </row>
    <row r="2261" spans="60:63" x14ac:dyDescent="0.35">
      <c r="BH2261" t="s">
        <v>6964</v>
      </c>
      <c r="BI2261" t="s">
        <v>3241</v>
      </c>
      <c r="BJ2261" t="s">
        <v>2695</v>
      </c>
      <c r="BK2261" t="str">
        <f t="shared" si="35"/>
        <v>Centre County, PA</v>
      </c>
    </row>
    <row r="2262" spans="60:63" x14ac:dyDescent="0.35">
      <c r="BH2262" t="s">
        <v>6965</v>
      </c>
      <c r="BI2262" t="s">
        <v>3178</v>
      </c>
      <c r="BJ2262" t="s">
        <v>2695</v>
      </c>
      <c r="BK2262" t="str">
        <f t="shared" si="35"/>
        <v>Chester County, PA</v>
      </c>
    </row>
    <row r="2263" spans="60:63" x14ac:dyDescent="0.35">
      <c r="BH2263" t="s">
        <v>6966</v>
      </c>
      <c r="BI2263" t="s">
        <v>3314</v>
      </c>
      <c r="BJ2263" t="s">
        <v>2695</v>
      </c>
      <c r="BK2263" t="str">
        <f t="shared" si="35"/>
        <v>Clarion County, PA</v>
      </c>
    </row>
    <row r="2264" spans="60:63" x14ac:dyDescent="0.35">
      <c r="BH2264" t="s">
        <v>6967</v>
      </c>
      <c r="BI2264" t="s">
        <v>3339</v>
      </c>
      <c r="BJ2264" t="s">
        <v>2695</v>
      </c>
      <c r="BK2264" t="str">
        <f t="shared" si="35"/>
        <v>Clearfield County, PA</v>
      </c>
    </row>
    <row r="2265" spans="60:63" x14ac:dyDescent="0.35">
      <c r="BH2265" t="s">
        <v>6968</v>
      </c>
      <c r="BI2265" t="s">
        <v>3112</v>
      </c>
      <c r="BJ2265" t="s">
        <v>2695</v>
      </c>
      <c r="BK2265" t="str">
        <f t="shared" si="35"/>
        <v>Clinton County, PA</v>
      </c>
    </row>
    <row r="2266" spans="60:63" x14ac:dyDescent="0.35">
      <c r="BH2266" t="s">
        <v>6969</v>
      </c>
      <c r="BI2266" t="s">
        <v>2935</v>
      </c>
      <c r="BJ2266" t="s">
        <v>2695</v>
      </c>
      <c r="BK2266" t="str">
        <f t="shared" si="35"/>
        <v>Columbia County, PA</v>
      </c>
    </row>
    <row r="2267" spans="60:63" x14ac:dyDescent="0.35">
      <c r="BH2267" t="s">
        <v>6970</v>
      </c>
      <c r="BI2267" t="s">
        <v>3182</v>
      </c>
      <c r="BJ2267" t="s">
        <v>2695</v>
      </c>
      <c r="BK2267" t="str">
        <f t="shared" si="35"/>
        <v>Crawford County, PA</v>
      </c>
    </row>
    <row r="2268" spans="60:63" x14ac:dyDescent="0.35">
      <c r="BH2268" t="s">
        <v>6971</v>
      </c>
      <c r="BI2268" t="s">
        <v>2830</v>
      </c>
      <c r="BJ2268" t="s">
        <v>2695</v>
      </c>
      <c r="BK2268" t="str">
        <f t="shared" si="35"/>
        <v>Cumberland County, PA</v>
      </c>
    </row>
    <row r="2269" spans="60:63" x14ac:dyDescent="0.35">
      <c r="BH2269" t="s">
        <v>6972</v>
      </c>
      <c r="BI2269" t="s">
        <v>3473</v>
      </c>
      <c r="BJ2269" t="s">
        <v>2695</v>
      </c>
      <c r="BK2269" t="str">
        <f t="shared" si="35"/>
        <v>Dauphin County, PA</v>
      </c>
    </row>
    <row r="2270" spans="60:63" x14ac:dyDescent="0.35">
      <c r="BH2270" t="s">
        <v>6973</v>
      </c>
      <c r="BI2270" t="s">
        <v>3204</v>
      </c>
      <c r="BJ2270" t="s">
        <v>2695</v>
      </c>
      <c r="BK2270" t="str">
        <f t="shared" si="35"/>
        <v>Delaware County, PA</v>
      </c>
    </row>
    <row r="2271" spans="60:63" x14ac:dyDescent="0.35">
      <c r="BH2271" t="s">
        <v>6974</v>
      </c>
      <c r="BI2271" t="s">
        <v>3524</v>
      </c>
      <c r="BJ2271" t="s">
        <v>2695</v>
      </c>
      <c r="BK2271" t="str">
        <f t="shared" si="35"/>
        <v>Elk County, PA</v>
      </c>
    </row>
    <row r="2272" spans="60:63" x14ac:dyDescent="0.35">
      <c r="BH2272" t="s">
        <v>6975</v>
      </c>
      <c r="BI2272" t="s">
        <v>3270</v>
      </c>
      <c r="BJ2272" t="s">
        <v>2695</v>
      </c>
      <c r="BK2272" t="str">
        <f t="shared" si="35"/>
        <v>Erie County, PA</v>
      </c>
    </row>
    <row r="2273" spans="60:63" x14ac:dyDescent="0.35">
      <c r="BH2273" t="s">
        <v>6976</v>
      </c>
      <c r="BI2273" t="s">
        <v>3120</v>
      </c>
      <c r="BJ2273" t="s">
        <v>2695</v>
      </c>
      <c r="BK2273" t="str">
        <f t="shared" si="35"/>
        <v>Fayette County, PA</v>
      </c>
    </row>
    <row r="2274" spans="60:63" x14ac:dyDescent="0.35">
      <c r="BH2274" t="s">
        <v>6977</v>
      </c>
      <c r="BI2274" t="s">
        <v>3451</v>
      </c>
      <c r="BJ2274" t="s">
        <v>2695</v>
      </c>
      <c r="BK2274" t="str">
        <f t="shared" si="35"/>
        <v>Forest County, PA</v>
      </c>
    </row>
    <row r="2275" spans="60:63" x14ac:dyDescent="0.35">
      <c r="BH2275" t="s">
        <v>6978</v>
      </c>
      <c r="BI2275" t="s">
        <v>2874</v>
      </c>
      <c r="BJ2275" t="s">
        <v>2695</v>
      </c>
      <c r="BK2275" t="str">
        <f t="shared" si="35"/>
        <v>Franklin County, PA</v>
      </c>
    </row>
    <row r="2276" spans="60:63" x14ac:dyDescent="0.35">
      <c r="BH2276" t="s">
        <v>6979</v>
      </c>
      <c r="BI2276" t="s">
        <v>3365</v>
      </c>
      <c r="BJ2276" t="s">
        <v>2695</v>
      </c>
      <c r="BK2276" t="str">
        <f t="shared" si="35"/>
        <v>Fulton County, PA</v>
      </c>
    </row>
    <row r="2277" spans="60:63" x14ac:dyDescent="0.35">
      <c r="BH2277" t="s">
        <v>6980</v>
      </c>
      <c r="BI2277" t="s">
        <v>3419</v>
      </c>
      <c r="BJ2277" t="s">
        <v>2695</v>
      </c>
      <c r="BK2277" t="str">
        <f t="shared" si="35"/>
        <v>Greene County, PA</v>
      </c>
    </row>
    <row r="2278" spans="60:63" x14ac:dyDescent="0.35">
      <c r="BH2278" t="s">
        <v>6981</v>
      </c>
      <c r="BI2278" t="s">
        <v>3692</v>
      </c>
      <c r="BJ2278" t="s">
        <v>2695</v>
      </c>
      <c r="BK2278" t="str">
        <f t="shared" si="35"/>
        <v>Huntingdon County, PA</v>
      </c>
    </row>
    <row r="2279" spans="60:63" x14ac:dyDescent="0.35">
      <c r="BH2279" t="s">
        <v>6982</v>
      </c>
      <c r="BI2279" t="s">
        <v>3716</v>
      </c>
      <c r="BJ2279" t="s">
        <v>2695</v>
      </c>
      <c r="BK2279" t="str">
        <f t="shared" si="35"/>
        <v>Indiana County, PA</v>
      </c>
    </row>
    <row r="2280" spans="60:63" x14ac:dyDescent="0.35">
      <c r="BH2280" t="s">
        <v>6983</v>
      </c>
      <c r="BI2280" t="s">
        <v>3313</v>
      </c>
      <c r="BJ2280" t="s">
        <v>2695</v>
      </c>
      <c r="BK2280" t="str">
        <f t="shared" si="35"/>
        <v>Jefferson County, PA</v>
      </c>
    </row>
    <row r="2281" spans="60:63" x14ac:dyDescent="0.35">
      <c r="BH2281" t="s">
        <v>6984</v>
      </c>
      <c r="BI2281" t="s">
        <v>3762</v>
      </c>
      <c r="BJ2281" t="s">
        <v>2695</v>
      </c>
      <c r="BK2281" t="str">
        <f t="shared" si="35"/>
        <v>Juniata County, PA</v>
      </c>
    </row>
    <row r="2282" spans="60:63" x14ac:dyDescent="0.35">
      <c r="BH2282" t="s">
        <v>6985</v>
      </c>
      <c r="BI2282" t="s">
        <v>3786</v>
      </c>
      <c r="BJ2282" t="s">
        <v>2695</v>
      </c>
      <c r="BK2282" t="str">
        <f t="shared" si="35"/>
        <v>Lackawanna County, PA</v>
      </c>
    </row>
    <row r="2283" spans="60:63" x14ac:dyDescent="0.35">
      <c r="BH2283" t="s">
        <v>6986</v>
      </c>
      <c r="BI2283" t="s">
        <v>3646</v>
      </c>
      <c r="BJ2283" t="s">
        <v>2695</v>
      </c>
      <c r="BK2283" t="str">
        <f t="shared" si="35"/>
        <v>Lancaster County, PA</v>
      </c>
    </row>
    <row r="2284" spans="60:63" x14ac:dyDescent="0.35">
      <c r="BH2284" t="s">
        <v>6987</v>
      </c>
      <c r="BI2284" t="s">
        <v>3829</v>
      </c>
      <c r="BJ2284" t="s">
        <v>2695</v>
      </c>
      <c r="BK2284" t="str">
        <f t="shared" si="35"/>
        <v>Lawrence County, PA</v>
      </c>
    </row>
    <row r="2285" spans="60:63" x14ac:dyDescent="0.35">
      <c r="BH2285" t="s">
        <v>6988</v>
      </c>
      <c r="BI2285" t="s">
        <v>3849</v>
      </c>
      <c r="BJ2285" t="s">
        <v>2695</v>
      </c>
      <c r="BK2285" t="str">
        <f t="shared" si="35"/>
        <v>Lebanon County, PA</v>
      </c>
    </row>
    <row r="2286" spans="60:63" x14ac:dyDescent="0.35">
      <c r="BH2286" t="s">
        <v>6989</v>
      </c>
      <c r="BI2286" t="s">
        <v>3871</v>
      </c>
      <c r="BJ2286" t="s">
        <v>2695</v>
      </c>
      <c r="BK2286" t="str">
        <f t="shared" si="35"/>
        <v>Lehigh County, PA</v>
      </c>
    </row>
    <row r="2287" spans="60:63" x14ac:dyDescent="0.35">
      <c r="BH2287" t="s">
        <v>6990</v>
      </c>
      <c r="BI2287" t="s">
        <v>3895</v>
      </c>
      <c r="BJ2287" t="s">
        <v>2695</v>
      </c>
      <c r="BK2287" t="str">
        <f t="shared" si="35"/>
        <v>Luzerne County, PA</v>
      </c>
    </row>
    <row r="2288" spans="60:63" x14ac:dyDescent="0.35">
      <c r="BH2288" t="s">
        <v>6991</v>
      </c>
      <c r="BI2288" t="s">
        <v>3908</v>
      </c>
      <c r="BJ2288" t="s">
        <v>2695</v>
      </c>
      <c r="BK2288" t="str">
        <f t="shared" si="35"/>
        <v>Lycoming County, PA</v>
      </c>
    </row>
    <row r="2289" spans="60:63" x14ac:dyDescent="0.35">
      <c r="BH2289" t="s">
        <v>6992</v>
      </c>
      <c r="BI2289" t="s">
        <v>3930</v>
      </c>
      <c r="BJ2289" t="s">
        <v>2695</v>
      </c>
      <c r="BK2289" t="str">
        <f t="shared" si="35"/>
        <v>McKean County, PA</v>
      </c>
    </row>
    <row r="2290" spans="60:63" x14ac:dyDescent="0.35">
      <c r="BH2290" t="s">
        <v>6993</v>
      </c>
      <c r="BI2290" t="s">
        <v>3143</v>
      </c>
      <c r="BJ2290" t="s">
        <v>2695</v>
      </c>
      <c r="BK2290" t="str">
        <f t="shared" si="35"/>
        <v>Mercer County, PA</v>
      </c>
    </row>
    <row r="2291" spans="60:63" x14ac:dyDescent="0.35">
      <c r="BH2291" t="s">
        <v>6994</v>
      </c>
      <c r="BI2291" t="s">
        <v>3974</v>
      </c>
      <c r="BJ2291" t="s">
        <v>2695</v>
      </c>
      <c r="BK2291" t="str">
        <f t="shared" si="35"/>
        <v>Mifflin County, PA</v>
      </c>
    </row>
    <row r="2292" spans="60:63" x14ac:dyDescent="0.35">
      <c r="BH2292" t="s">
        <v>6995</v>
      </c>
      <c r="BI2292" t="s">
        <v>3619</v>
      </c>
      <c r="BJ2292" t="s">
        <v>2695</v>
      </c>
      <c r="BK2292" t="str">
        <f t="shared" si="35"/>
        <v>Monroe County, PA</v>
      </c>
    </row>
    <row r="2293" spans="60:63" x14ac:dyDescent="0.35">
      <c r="BH2293" t="s">
        <v>6996</v>
      </c>
      <c r="BI2293" t="s">
        <v>3263</v>
      </c>
      <c r="BJ2293" t="s">
        <v>2695</v>
      </c>
      <c r="BK2293" t="str">
        <f t="shared" si="35"/>
        <v>Montgomery County, PA</v>
      </c>
    </row>
    <row r="2294" spans="60:63" x14ac:dyDescent="0.35">
      <c r="BH2294" t="s">
        <v>6997</v>
      </c>
      <c r="BI2294" t="s">
        <v>4032</v>
      </c>
      <c r="BJ2294" t="s">
        <v>2695</v>
      </c>
      <c r="BK2294" t="str">
        <f t="shared" si="35"/>
        <v>Montour County, PA</v>
      </c>
    </row>
    <row r="2295" spans="60:63" x14ac:dyDescent="0.35">
      <c r="BH2295" t="s">
        <v>6998</v>
      </c>
      <c r="BI2295" t="s">
        <v>4048</v>
      </c>
      <c r="BJ2295" t="s">
        <v>2695</v>
      </c>
      <c r="BK2295" t="str">
        <f t="shared" si="35"/>
        <v>Northampton County, PA</v>
      </c>
    </row>
    <row r="2296" spans="60:63" x14ac:dyDescent="0.35">
      <c r="BH2296" t="s">
        <v>6999</v>
      </c>
      <c r="BI2296" t="s">
        <v>4067</v>
      </c>
      <c r="BJ2296" t="s">
        <v>2695</v>
      </c>
      <c r="BK2296" t="str">
        <f t="shared" si="35"/>
        <v>Northumberland County, PA</v>
      </c>
    </row>
    <row r="2297" spans="60:63" x14ac:dyDescent="0.35">
      <c r="BH2297" t="s">
        <v>7000</v>
      </c>
      <c r="BI2297" t="s">
        <v>4090</v>
      </c>
      <c r="BJ2297" t="s">
        <v>2695</v>
      </c>
      <c r="BK2297" t="str">
        <f t="shared" si="35"/>
        <v>Perry County, PA</v>
      </c>
    </row>
    <row r="2298" spans="60:63" x14ac:dyDescent="0.35">
      <c r="BH2298" t="s">
        <v>7001</v>
      </c>
      <c r="BI2298" t="s">
        <v>4108</v>
      </c>
      <c r="BJ2298" t="s">
        <v>2695</v>
      </c>
      <c r="BK2298" t="str">
        <f t="shared" si="35"/>
        <v>Philadelphia County, PA</v>
      </c>
    </row>
    <row r="2299" spans="60:63" x14ac:dyDescent="0.35">
      <c r="BH2299" t="s">
        <v>7002</v>
      </c>
      <c r="BI2299" t="s">
        <v>4129</v>
      </c>
      <c r="BJ2299" t="s">
        <v>2695</v>
      </c>
      <c r="BK2299" t="str">
        <f t="shared" si="35"/>
        <v>Pike County, PA</v>
      </c>
    </row>
    <row r="2300" spans="60:63" x14ac:dyDescent="0.35">
      <c r="BH2300" t="s">
        <v>7003</v>
      </c>
      <c r="BI2300" t="s">
        <v>4147</v>
      </c>
      <c r="BJ2300" t="s">
        <v>2695</v>
      </c>
      <c r="BK2300" t="str">
        <f t="shared" si="35"/>
        <v>Potter County, PA</v>
      </c>
    </row>
    <row r="2301" spans="60:63" x14ac:dyDescent="0.35">
      <c r="BH2301" t="s">
        <v>7004</v>
      </c>
      <c r="BI2301" t="s">
        <v>4167</v>
      </c>
      <c r="BJ2301" t="s">
        <v>2695</v>
      </c>
      <c r="BK2301" t="str">
        <f t="shared" si="35"/>
        <v>Schuylkill County, PA</v>
      </c>
    </row>
    <row r="2302" spans="60:63" x14ac:dyDescent="0.35">
      <c r="BH2302" t="s">
        <v>7005</v>
      </c>
      <c r="BI2302" t="s">
        <v>4187</v>
      </c>
      <c r="BJ2302" t="s">
        <v>2695</v>
      </c>
      <c r="BK2302" t="str">
        <f t="shared" si="35"/>
        <v>Snyder County, PA</v>
      </c>
    </row>
    <row r="2303" spans="60:63" x14ac:dyDescent="0.35">
      <c r="BH2303" t="s">
        <v>7006</v>
      </c>
      <c r="BI2303" t="s">
        <v>3195</v>
      </c>
      <c r="BJ2303" t="s">
        <v>2695</v>
      </c>
      <c r="BK2303" t="str">
        <f t="shared" si="35"/>
        <v>Somerset County, PA</v>
      </c>
    </row>
    <row r="2304" spans="60:63" x14ac:dyDescent="0.35">
      <c r="BH2304" t="s">
        <v>7007</v>
      </c>
      <c r="BI2304" t="s">
        <v>3109</v>
      </c>
      <c r="BJ2304" t="s">
        <v>2695</v>
      </c>
      <c r="BK2304" t="str">
        <f t="shared" si="35"/>
        <v>Sullivan County, PA</v>
      </c>
    </row>
    <row r="2305" spans="60:63" x14ac:dyDescent="0.35">
      <c r="BH2305" t="s">
        <v>7008</v>
      </c>
      <c r="BI2305" t="s">
        <v>4232</v>
      </c>
      <c r="BJ2305" t="s">
        <v>2695</v>
      </c>
      <c r="BK2305" t="str">
        <f t="shared" si="35"/>
        <v>Susquehanna County, PA</v>
      </c>
    </row>
    <row r="2306" spans="60:63" x14ac:dyDescent="0.35">
      <c r="BH2306" t="s">
        <v>7009</v>
      </c>
      <c r="BI2306" t="s">
        <v>4164</v>
      </c>
      <c r="BJ2306" t="s">
        <v>2695</v>
      </c>
      <c r="BK2306" t="str">
        <f t="shared" si="35"/>
        <v>Tioga County, PA</v>
      </c>
    </row>
    <row r="2307" spans="60:63" x14ac:dyDescent="0.35">
      <c r="BH2307" t="s">
        <v>7010</v>
      </c>
      <c r="BI2307" t="s">
        <v>3417</v>
      </c>
      <c r="BJ2307" t="s">
        <v>2695</v>
      </c>
      <c r="BK2307" t="str">
        <f t="shared" ref="BK2307:BK2370" si="36">_xlfn.TEXTJOIN(", ", TRUE, BI2307,BJ2307)</f>
        <v>Union County, PA</v>
      </c>
    </row>
    <row r="2308" spans="60:63" x14ac:dyDescent="0.35">
      <c r="BH2308" t="s">
        <v>7011</v>
      </c>
      <c r="BI2308" t="s">
        <v>4278</v>
      </c>
      <c r="BJ2308" t="s">
        <v>2695</v>
      </c>
      <c r="BK2308" t="str">
        <f t="shared" si="36"/>
        <v>Venango County, PA</v>
      </c>
    </row>
    <row r="2309" spans="60:63" x14ac:dyDescent="0.35">
      <c r="BH2309" t="s">
        <v>7012</v>
      </c>
      <c r="BI2309" t="s">
        <v>3443</v>
      </c>
      <c r="BJ2309" t="s">
        <v>2695</v>
      </c>
      <c r="BK2309" t="str">
        <f t="shared" si="36"/>
        <v>Warren County, PA</v>
      </c>
    </row>
    <row r="2310" spans="60:63" x14ac:dyDescent="0.35">
      <c r="BH2310" t="s">
        <v>7013</v>
      </c>
      <c r="BI2310" t="s">
        <v>2936</v>
      </c>
      <c r="BJ2310" t="s">
        <v>2695</v>
      </c>
      <c r="BK2310" t="str">
        <f t="shared" si="36"/>
        <v>Washington County, PA</v>
      </c>
    </row>
    <row r="2311" spans="60:63" x14ac:dyDescent="0.35">
      <c r="BH2311" t="s">
        <v>7014</v>
      </c>
      <c r="BI2311" t="s">
        <v>3628</v>
      </c>
      <c r="BJ2311" t="s">
        <v>2695</v>
      </c>
      <c r="BK2311" t="str">
        <f t="shared" si="36"/>
        <v>Wayne County, PA</v>
      </c>
    </row>
    <row r="2312" spans="60:63" x14ac:dyDescent="0.35">
      <c r="BH2312" t="s">
        <v>7015</v>
      </c>
      <c r="BI2312" t="s">
        <v>4345</v>
      </c>
      <c r="BJ2312" t="s">
        <v>2695</v>
      </c>
      <c r="BK2312" t="str">
        <f t="shared" si="36"/>
        <v>Westmoreland County, PA</v>
      </c>
    </row>
    <row r="2313" spans="60:63" x14ac:dyDescent="0.35">
      <c r="BH2313" t="s">
        <v>7016</v>
      </c>
      <c r="BI2313" t="s">
        <v>4192</v>
      </c>
      <c r="BJ2313" t="s">
        <v>2695</v>
      </c>
      <c r="BK2313" t="str">
        <f t="shared" si="36"/>
        <v>Wyoming County, PA</v>
      </c>
    </row>
    <row r="2314" spans="60:63" x14ac:dyDescent="0.35">
      <c r="BH2314" t="s">
        <v>7017</v>
      </c>
      <c r="BI2314" t="s">
        <v>3299</v>
      </c>
      <c r="BJ2314" t="s">
        <v>2695</v>
      </c>
      <c r="BK2314" t="str">
        <f t="shared" si="36"/>
        <v>York County, PA</v>
      </c>
    </row>
    <row r="2315" spans="60:63" x14ac:dyDescent="0.35">
      <c r="BH2315" t="s">
        <v>7018</v>
      </c>
      <c r="BI2315" t="s">
        <v>2757</v>
      </c>
      <c r="BJ2315" t="s">
        <v>2699</v>
      </c>
      <c r="BK2315" t="str">
        <f t="shared" si="36"/>
        <v>Bristol County, RI</v>
      </c>
    </row>
    <row r="2316" spans="60:63" x14ac:dyDescent="0.35">
      <c r="BH2316" t="s">
        <v>7019</v>
      </c>
      <c r="BI2316" t="s">
        <v>2736</v>
      </c>
      <c r="BJ2316" t="s">
        <v>2699</v>
      </c>
      <c r="BK2316" t="str">
        <f t="shared" si="36"/>
        <v>Kent County, RI</v>
      </c>
    </row>
    <row r="2317" spans="60:63" x14ac:dyDescent="0.35">
      <c r="BH2317" t="s">
        <v>7020</v>
      </c>
      <c r="BI2317" t="s">
        <v>2847</v>
      </c>
      <c r="BJ2317" t="s">
        <v>2699</v>
      </c>
      <c r="BK2317" t="str">
        <f t="shared" si="36"/>
        <v>Newport County, RI</v>
      </c>
    </row>
    <row r="2318" spans="60:63" x14ac:dyDescent="0.35">
      <c r="BH2318" t="s">
        <v>7021</v>
      </c>
      <c r="BI2318" t="s">
        <v>2892</v>
      </c>
      <c r="BJ2318" t="s">
        <v>2699</v>
      </c>
      <c r="BK2318" t="str">
        <f t="shared" si="36"/>
        <v>Providence County, RI</v>
      </c>
    </row>
    <row r="2319" spans="60:63" x14ac:dyDescent="0.35">
      <c r="BH2319" t="s">
        <v>7022</v>
      </c>
      <c r="BI2319" t="s">
        <v>2936</v>
      </c>
      <c r="BJ2319" t="s">
        <v>2699</v>
      </c>
      <c r="BK2319" t="str">
        <f t="shared" si="36"/>
        <v>Washington County, RI</v>
      </c>
    </row>
    <row r="2320" spans="60:63" x14ac:dyDescent="0.35">
      <c r="BH2320" t="s">
        <v>7023</v>
      </c>
      <c r="BI2320" t="s">
        <v>2758</v>
      </c>
      <c r="BJ2320" t="s">
        <v>2701</v>
      </c>
      <c r="BK2320" t="str">
        <f t="shared" si="36"/>
        <v>Abbeville County, SC</v>
      </c>
    </row>
    <row r="2321" spans="60:63" x14ac:dyDescent="0.35">
      <c r="BH2321" t="s">
        <v>7024</v>
      </c>
      <c r="BI2321" t="s">
        <v>2799</v>
      </c>
      <c r="BJ2321" t="s">
        <v>2701</v>
      </c>
      <c r="BK2321" t="str">
        <f t="shared" si="36"/>
        <v>Aiken County, SC</v>
      </c>
    </row>
    <row r="2322" spans="60:63" x14ac:dyDescent="0.35">
      <c r="BH2322" t="s">
        <v>7025</v>
      </c>
      <c r="BI2322" t="s">
        <v>2848</v>
      </c>
      <c r="BJ2322" t="s">
        <v>2701</v>
      </c>
      <c r="BK2322" t="str">
        <f t="shared" si="36"/>
        <v>Allendale County, SC</v>
      </c>
    </row>
    <row r="2323" spans="60:63" x14ac:dyDescent="0.35">
      <c r="BH2323" t="s">
        <v>7026</v>
      </c>
      <c r="BI2323" t="s">
        <v>2760</v>
      </c>
      <c r="BJ2323" t="s">
        <v>2701</v>
      </c>
      <c r="BK2323" t="str">
        <f t="shared" si="36"/>
        <v>Anderson County, SC</v>
      </c>
    </row>
    <row r="2324" spans="60:63" x14ac:dyDescent="0.35">
      <c r="BH2324" t="s">
        <v>7027</v>
      </c>
      <c r="BI2324" t="s">
        <v>2937</v>
      </c>
      <c r="BJ2324" t="s">
        <v>2701</v>
      </c>
      <c r="BK2324" t="str">
        <f t="shared" si="36"/>
        <v>Bamberg County, SC</v>
      </c>
    </row>
    <row r="2325" spans="60:63" x14ac:dyDescent="0.35">
      <c r="BH2325" t="s">
        <v>7028</v>
      </c>
      <c r="BI2325" t="s">
        <v>2975</v>
      </c>
      <c r="BJ2325" t="s">
        <v>2701</v>
      </c>
      <c r="BK2325" t="str">
        <f t="shared" si="36"/>
        <v>Barnwell County, SC</v>
      </c>
    </row>
    <row r="2326" spans="60:63" x14ac:dyDescent="0.35">
      <c r="BH2326" t="s">
        <v>7029</v>
      </c>
      <c r="BI2326" t="s">
        <v>3006</v>
      </c>
      <c r="BJ2326" t="s">
        <v>2701</v>
      </c>
      <c r="BK2326" t="str">
        <f t="shared" si="36"/>
        <v>Beaufort County, SC</v>
      </c>
    </row>
    <row r="2327" spans="60:63" x14ac:dyDescent="0.35">
      <c r="BH2327" t="s">
        <v>7030</v>
      </c>
      <c r="BI2327" t="s">
        <v>2807</v>
      </c>
      <c r="BJ2327" t="s">
        <v>2701</v>
      </c>
      <c r="BK2327" t="str">
        <f t="shared" si="36"/>
        <v>Berkeley County, SC</v>
      </c>
    </row>
    <row r="2328" spans="60:63" x14ac:dyDescent="0.35">
      <c r="BH2328" t="s">
        <v>7031</v>
      </c>
      <c r="BI2328" t="s">
        <v>2986</v>
      </c>
      <c r="BJ2328" t="s">
        <v>2701</v>
      </c>
      <c r="BK2328" t="str">
        <f t="shared" si="36"/>
        <v>Calhoun County, SC</v>
      </c>
    </row>
    <row r="2329" spans="60:63" x14ac:dyDescent="0.35">
      <c r="BH2329" t="s">
        <v>7032</v>
      </c>
      <c r="BI2329" t="s">
        <v>3115</v>
      </c>
      <c r="BJ2329" t="s">
        <v>2701</v>
      </c>
      <c r="BK2329" t="str">
        <f t="shared" si="36"/>
        <v>Charleston County, SC</v>
      </c>
    </row>
    <row r="2330" spans="60:63" x14ac:dyDescent="0.35">
      <c r="BH2330" t="s">
        <v>7033</v>
      </c>
      <c r="BI2330" t="s">
        <v>3090</v>
      </c>
      <c r="BJ2330" t="s">
        <v>2701</v>
      </c>
      <c r="BK2330" t="str">
        <f t="shared" si="36"/>
        <v>Cherokee County, SC</v>
      </c>
    </row>
    <row r="2331" spans="60:63" x14ac:dyDescent="0.35">
      <c r="BH2331" t="s">
        <v>7034</v>
      </c>
      <c r="BI2331" t="s">
        <v>3178</v>
      </c>
      <c r="BJ2331" t="s">
        <v>2701</v>
      </c>
      <c r="BK2331" t="str">
        <f t="shared" si="36"/>
        <v>Chester County, SC</v>
      </c>
    </row>
    <row r="2332" spans="60:63" x14ac:dyDescent="0.35">
      <c r="BH2332" t="s">
        <v>7035</v>
      </c>
      <c r="BI2332" t="s">
        <v>3210</v>
      </c>
      <c r="BJ2332" t="s">
        <v>2701</v>
      </c>
      <c r="BK2332" t="str">
        <f t="shared" si="36"/>
        <v>Chesterfield County, SC</v>
      </c>
    </row>
    <row r="2333" spans="60:63" x14ac:dyDescent="0.35">
      <c r="BH2333" t="s">
        <v>7036</v>
      </c>
      <c r="BI2333" t="s">
        <v>3242</v>
      </c>
      <c r="BJ2333" t="s">
        <v>2701</v>
      </c>
      <c r="BK2333" t="str">
        <f t="shared" si="36"/>
        <v>Clarendon County, SC</v>
      </c>
    </row>
    <row r="2334" spans="60:63" x14ac:dyDescent="0.35">
      <c r="BH2334" t="s">
        <v>7037</v>
      </c>
      <c r="BI2334" t="s">
        <v>3275</v>
      </c>
      <c r="BJ2334" t="s">
        <v>2701</v>
      </c>
      <c r="BK2334" t="str">
        <f t="shared" si="36"/>
        <v>Colleton County, SC</v>
      </c>
    </row>
    <row r="2335" spans="60:63" x14ac:dyDescent="0.35">
      <c r="BH2335" t="s">
        <v>7038</v>
      </c>
      <c r="BI2335" t="s">
        <v>3315</v>
      </c>
      <c r="BJ2335" t="s">
        <v>2701</v>
      </c>
      <c r="BK2335" t="str">
        <f t="shared" si="36"/>
        <v>Darlington County, SC</v>
      </c>
    </row>
    <row r="2336" spans="60:63" x14ac:dyDescent="0.35">
      <c r="BH2336" t="s">
        <v>7039</v>
      </c>
      <c r="BI2336" t="s">
        <v>3340</v>
      </c>
      <c r="BJ2336" t="s">
        <v>2701</v>
      </c>
      <c r="BK2336" t="str">
        <f t="shared" si="36"/>
        <v>Dillon County, SC</v>
      </c>
    </row>
    <row r="2337" spans="60:63" x14ac:dyDescent="0.35">
      <c r="BH2337" t="s">
        <v>7040</v>
      </c>
      <c r="BI2337" t="s">
        <v>3068</v>
      </c>
      <c r="BJ2337" t="s">
        <v>2701</v>
      </c>
      <c r="BK2337" t="str">
        <f t="shared" si="36"/>
        <v>Dorchester County, SC</v>
      </c>
    </row>
    <row r="2338" spans="60:63" x14ac:dyDescent="0.35">
      <c r="BH2338" t="s">
        <v>7041</v>
      </c>
      <c r="BI2338" t="s">
        <v>3392</v>
      </c>
      <c r="BJ2338" t="s">
        <v>2701</v>
      </c>
      <c r="BK2338" t="str">
        <f t="shared" si="36"/>
        <v>Edgefield County, SC</v>
      </c>
    </row>
    <row r="2339" spans="60:63" x14ac:dyDescent="0.35">
      <c r="BH2339" t="s">
        <v>7042</v>
      </c>
      <c r="BI2339" t="s">
        <v>3095</v>
      </c>
      <c r="BJ2339" t="s">
        <v>2701</v>
      </c>
      <c r="BK2339" t="str">
        <f t="shared" si="36"/>
        <v>Fairfield County, SC</v>
      </c>
    </row>
    <row r="2340" spans="60:63" x14ac:dyDescent="0.35">
      <c r="BH2340" t="s">
        <v>7043</v>
      </c>
      <c r="BI2340" t="s">
        <v>3399</v>
      </c>
      <c r="BJ2340" t="s">
        <v>2701</v>
      </c>
      <c r="BK2340" t="str">
        <f t="shared" si="36"/>
        <v>Florence County, SC</v>
      </c>
    </row>
    <row r="2341" spans="60:63" x14ac:dyDescent="0.35">
      <c r="BH2341" t="s">
        <v>7044</v>
      </c>
      <c r="BI2341" t="s">
        <v>3474</v>
      </c>
      <c r="BJ2341" t="s">
        <v>2701</v>
      </c>
      <c r="BK2341" t="str">
        <f t="shared" si="36"/>
        <v>Georgetown County, SC</v>
      </c>
    </row>
    <row r="2342" spans="60:63" x14ac:dyDescent="0.35">
      <c r="BH2342" t="s">
        <v>7045</v>
      </c>
      <c r="BI2342" t="s">
        <v>3500</v>
      </c>
      <c r="BJ2342" t="s">
        <v>2701</v>
      </c>
      <c r="BK2342" t="str">
        <f t="shared" si="36"/>
        <v>Greenville County, SC</v>
      </c>
    </row>
    <row r="2343" spans="60:63" x14ac:dyDescent="0.35">
      <c r="BH2343" t="s">
        <v>7046</v>
      </c>
      <c r="BI2343" t="s">
        <v>3525</v>
      </c>
      <c r="BJ2343" t="s">
        <v>2701</v>
      </c>
      <c r="BK2343" t="str">
        <f t="shared" si="36"/>
        <v>Greenwood County, SC</v>
      </c>
    </row>
    <row r="2344" spans="60:63" x14ac:dyDescent="0.35">
      <c r="BH2344" t="s">
        <v>7047</v>
      </c>
      <c r="BI2344" t="s">
        <v>3548</v>
      </c>
      <c r="BJ2344" t="s">
        <v>2701</v>
      </c>
      <c r="BK2344" t="str">
        <f t="shared" si="36"/>
        <v>Hampton County, SC</v>
      </c>
    </row>
    <row r="2345" spans="60:63" x14ac:dyDescent="0.35">
      <c r="BH2345" t="s">
        <v>7048</v>
      </c>
      <c r="BI2345" t="s">
        <v>3572</v>
      </c>
      <c r="BJ2345" t="s">
        <v>2701</v>
      </c>
      <c r="BK2345" t="str">
        <f t="shared" si="36"/>
        <v>Horry County, SC</v>
      </c>
    </row>
    <row r="2346" spans="60:63" x14ac:dyDescent="0.35">
      <c r="BH2346" t="s">
        <v>7049</v>
      </c>
      <c r="BI2346" t="s">
        <v>3600</v>
      </c>
      <c r="BJ2346" t="s">
        <v>2701</v>
      </c>
      <c r="BK2346" t="str">
        <f t="shared" si="36"/>
        <v>Jasper County, SC</v>
      </c>
    </row>
    <row r="2347" spans="60:63" x14ac:dyDescent="0.35">
      <c r="BH2347" t="s">
        <v>7050</v>
      </c>
      <c r="BI2347" t="s">
        <v>3625</v>
      </c>
      <c r="BJ2347" t="s">
        <v>2701</v>
      </c>
      <c r="BK2347" t="str">
        <f t="shared" si="36"/>
        <v>Kershaw County, SC</v>
      </c>
    </row>
    <row r="2348" spans="60:63" x14ac:dyDescent="0.35">
      <c r="BH2348" t="s">
        <v>7051</v>
      </c>
      <c r="BI2348" t="s">
        <v>3646</v>
      </c>
      <c r="BJ2348" t="s">
        <v>2701</v>
      </c>
      <c r="BK2348" t="str">
        <f t="shared" si="36"/>
        <v>Lancaster County, SC</v>
      </c>
    </row>
    <row r="2349" spans="60:63" x14ac:dyDescent="0.35">
      <c r="BH2349" t="s">
        <v>7052</v>
      </c>
      <c r="BI2349" t="s">
        <v>3670</v>
      </c>
      <c r="BJ2349" t="s">
        <v>2701</v>
      </c>
      <c r="BK2349" t="str">
        <f t="shared" si="36"/>
        <v>Laurens County, SC</v>
      </c>
    </row>
    <row r="2350" spans="60:63" x14ac:dyDescent="0.35">
      <c r="BH2350" t="s">
        <v>7053</v>
      </c>
      <c r="BI2350" t="s">
        <v>3693</v>
      </c>
      <c r="BJ2350" t="s">
        <v>2701</v>
      </c>
      <c r="BK2350" t="str">
        <f t="shared" si="36"/>
        <v>Lee County, SC</v>
      </c>
    </row>
    <row r="2351" spans="60:63" x14ac:dyDescent="0.35">
      <c r="BH2351" t="s">
        <v>7054</v>
      </c>
      <c r="BI2351" t="s">
        <v>3717</v>
      </c>
      <c r="BJ2351" t="s">
        <v>2701</v>
      </c>
      <c r="BK2351" t="str">
        <f t="shared" si="36"/>
        <v>Lexington County, SC</v>
      </c>
    </row>
    <row r="2352" spans="60:63" x14ac:dyDescent="0.35">
      <c r="BH2352" t="s">
        <v>7055</v>
      </c>
      <c r="BI2352" t="s">
        <v>3746</v>
      </c>
      <c r="BJ2352" t="s">
        <v>2701</v>
      </c>
      <c r="BK2352" t="str">
        <f t="shared" si="36"/>
        <v>McCormick County, SC</v>
      </c>
    </row>
    <row r="2353" spans="60:63" x14ac:dyDescent="0.35">
      <c r="BH2353" t="s">
        <v>7056</v>
      </c>
      <c r="BI2353" t="s">
        <v>3523</v>
      </c>
      <c r="BJ2353" t="s">
        <v>2701</v>
      </c>
      <c r="BK2353" t="str">
        <f t="shared" si="36"/>
        <v>Marion County, SC</v>
      </c>
    </row>
    <row r="2354" spans="60:63" x14ac:dyDescent="0.35">
      <c r="BH2354" t="s">
        <v>7057</v>
      </c>
      <c r="BI2354" t="s">
        <v>3787</v>
      </c>
      <c r="BJ2354" t="s">
        <v>2701</v>
      </c>
      <c r="BK2354" t="str">
        <f t="shared" si="36"/>
        <v>Marlboro County, SC</v>
      </c>
    </row>
    <row r="2355" spans="60:63" x14ac:dyDescent="0.35">
      <c r="BH2355" t="s">
        <v>7058</v>
      </c>
      <c r="BI2355" t="s">
        <v>3807</v>
      </c>
      <c r="BJ2355" t="s">
        <v>2701</v>
      </c>
      <c r="BK2355" t="str">
        <f t="shared" si="36"/>
        <v>Newberry County, SC</v>
      </c>
    </row>
    <row r="2356" spans="60:63" x14ac:dyDescent="0.35">
      <c r="BH2356" t="s">
        <v>7059</v>
      </c>
      <c r="BI2356" t="s">
        <v>3830</v>
      </c>
      <c r="BJ2356" t="s">
        <v>2701</v>
      </c>
      <c r="BK2356" t="str">
        <f t="shared" si="36"/>
        <v>Oconee County, SC</v>
      </c>
    </row>
    <row r="2357" spans="60:63" x14ac:dyDescent="0.35">
      <c r="BH2357" t="s">
        <v>7060</v>
      </c>
      <c r="BI2357" t="s">
        <v>3850</v>
      </c>
      <c r="BJ2357" t="s">
        <v>2701</v>
      </c>
      <c r="BK2357" t="str">
        <f t="shared" si="36"/>
        <v>Orangeburg County, SC</v>
      </c>
    </row>
    <row r="2358" spans="60:63" x14ac:dyDescent="0.35">
      <c r="BH2358" t="s">
        <v>7061</v>
      </c>
      <c r="BI2358" t="s">
        <v>3872</v>
      </c>
      <c r="BJ2358" t="s">
        <v>2701</v>
      </c>
      <c r="BK2358" t="str">
        <f t="shared" si="36"/>
        <v>Pickens County, SC</v>
      </c>
    </row>
    <row r="2359" spans="60:63" x14ac:dyDescent="0.35">
      <c r="BH2359" t="s">
        <v>7062</v>
      </c>
      <c r="BI2359" t="s">
        <v>3869</v>
      </c>
      <c r="BJ2359" t="s">
        <v>2701</v>
      </c>
      <c r="BK2359" t="str">
        <f t="shared" si="36"/>
        <v>Richland County, SC</v>
      </c>
    </row>
    <row r="2360" spans="60:63" x14ac:dyDescent="0.35">
      <c r="BH2360" t="s">
        <v>7063</v>
      </c>
      <c r="BI2360" t="s">
        <v>3909</v>
      </c>
      <c r="BJ2360" t="s">
        <v>2701</v>
      </c>
      <c r="BK2360" t="str">
        <f t="shared" si="36"/>
        <v>Saluda County, SC</v>
      </c>
    </row>
    <row r="2361" spans="60:63" x14ac:dyDescent="0.35">
      <c r="BH2361" t="s">
        <v>7064</v>
      </c>
      <c r="BI2361" t="s">
        <v>3931</v>
      </c>
      <c r="BJ2361" t="s">
        <v>2701</v>
      </c>
      <c r="BK2361" t="str">
        <f t="shared" si="36"/>
        <v>Spartanburg County, SC</v>
      </c>
    </row>
    <row r="2362" spans="60:63" x14ac:dyDescent="0.35">
      <c r="BH2362" t="s">
        <v>7065</v>
      </c>
      <c r="BI2362" t="s">
        <v>3954</v>
      </c>
      <c r="BJ2362" t="s">
        <v>2701</v>
      </c>
      <c r="BK2362" t="str">
        <f t="shared" si="36"/>
        <v>Sumter County, SC</v>
      </c>
    </row>
    <row r="2363" spans="60:63" x14ac:dyDescent="0.35">
      <c r="BH2363" t="s">
        <v>7066</v>
      </c>
      <c r="BI2363" t="s">
        <v>3417</v>
      </c>
      <c r="BJ2363" t="s">
        <v>2701</v>
      </c>
      <c r="BK2363" t="str">
        <f t="shared" si="36"/>
        <v>Union County, SC</v>
      </c>
    </row>
    <row r="2364" spans="60:63" x14ac:dyDescent="0.35">
      <c r="BH2364" t="s">
        <v>7067</v>
      </c>
      <c r="BI2364" t="s">
        <v>3990</v>
      </c>
      <c r="BJ2364" t="s">
        <v>2701</v>
      </c>
      <c r="BK2364" t="str">
        <f t="shared" si="36"/>
        <v>Williamsburg County, SC</v>
      </c>
    </row>
    <row r="2365" spans="60:63" x14ac:dyDescent="0.35">
      <c r="BH2365" t="s">
        <v>7068</v>
      </c>
      <c r="BI2365" t="s">
        <v>3299</v>
      </c>
      <c r="BJ2365" t="s">
        <v>2701</v>
      </c>
      <c r="BK2365" t="str">
        <f t="shared" si="36"/>
        <v>York County, SC</v>
      </c>
    </row>
    <row r="2366" spans="60:63" x14ac:dyDescent="0.35">
      <c r="BH2366" t="s">
        <v>7069</v>
      </c>
      <c r="BI2366" t="s">
        <v>2759</v>
      </c>
      <c r="BJ2366" t="s">
        <v>2703</v>
      </c>
      <c r="BK2366" t="str">
        <f t="shared" si="36"/>
        <v>Aurora County, SD</v>
      </c>
    </row>
    <row r="2367" spans="60:63" x14ac:dyDescent="0.35">
      <c r="BH2367" t="s">
        <v>7070</v>
      </c>
      <c r="BI2367" t="s">
        <v>2800</v>
      </c>
      <c r="BJ2367" t="s">
        <v>2703</v>
      </c>
      <c r="BK2367" t="str">
        <f t="shared" si="36"/>
        <v>Beadle County, SD</v>
      </c>
    </row>
    <row r="2368" spans="60:63" x14ac:dyDescent="0.35">
      <c r="BH2368" t="s">
        <v>7071</v>
      </c>
      <c r="BI2368" t="s">
        <v>2849</v>
      </c>
      <c r="BJ2368" t="s">
        <v>2703</v>
      </c>
      <c r="BK2368" t="str">
        <f t="shared" si="36"/>
        <v>Bennett County, SD</v>
      </c>
    </row>
    <row r="2369" spans="60:63" x14ac:dyDescent="0.35">
      <c r="BH2369" t="s">
        <v>7072</v>
      </c>
      <c r="BI2369" t="s">
        <v>2893</v>
      </c>
      <c r="BJ2369" t="s">
        <v>2703</v>
      </c>
      <c r="BK2369" t="str">
        <f t="shared" si="36"/>
        <v>Bon Homme County, SD</v>
      </c>
    </row>
    <row r="2370" spans="60:63" x14ac:dyDescent="0.35">
      <c r="BH2370" t="s">
        <v>7073</v>
      </c>
      <c r="BI2370" t="s">
        <v>2938</v>
      </c>
      <c r="BJ2370" t="s">
        <v>2703</v>
      </c>
      <c r="BK2370" t="str">
        <f t="shared" si="36"/>
        <v>Brookings County, SD</v>
      </c>
    </row>
    <row r="2371" spans="60:63" x14ac:dyDescent="0.35">
      <c r="BH2371" t="s">
        <v>7074</v>
      </c>
      <c r="BI2371" t="s">
        <v>2915</v>
      </c>
      <c r="BJ2371" t="s">
        <v>2703</v>
      </c>
      <c r="BK2371" t="str">
        <f t="shared" ref="BK2371:BK2434" si="37">_xlfn.TEXTJOIN(", ", TRUE, BI2371,BJ2371)</f>
        <v>Brown County, SD</v>
      </c>
    </row>
    <row r="2372" spans="60:63" x14ac:dyDescent="0.35">
      <c r="BH2372" t="s">
        <v>7075</v>
      </c>
      <c r="BI2372" t="s">
        <v>3011</v>
      </c>
      <c r="BJ2372" t="s">
        <v>2703</v>
      </c>
      <c r="BK2372" t="str">
        <f t="shared" si="37"/>
        <v>Brule County, SD</v>
      </c>
    </row>
    <row r="2373" spans="60:63" x14ac:dyDescent="0.35">
      <c r="BH2373" t="s">
        <v>7076</v>
      </c>
      <c r="BI2373" t="s">
        <v>2979</v>
      </c>
      <c r="BJ2373" t="s">
        <v>2703</v>
      </c>
      <c r="BK2373" t="str">
        <f t="shared" si="37"/>
        <v>Buffalo County, SD</v>
      </c>
    </row>
    <row r="2374" spans="60:63" x14ac:dyDescent="0.35">
      <c r="BH2374" t="s">
        <v>7077</v>
      </c>
      <c r="BI2374" t="s">
        <v>2864</v>
      </c>
      <c r="BJ2374" t="s">
        <v>2703</v>
      </c>
      <c r="BK2374" t="str">
        <f t="shared" si="37"/>
        <v>Butte County, SD</v>
      </c>
    </row>
    <row r="2375" spans="60:63" x14ac:dyDescent="0.35">
      <c r="BH2375" t="s">
        <v>7078</v>
      </c>
      <c r="BI2375" t="s">
        <v>2855</v>
      </c>
      <c r="BJ2375" t="s">
        <v>2703</v>
      </c>
      <c r="BK2375" t="str">
        <f t="shared" si="37"/>
        <v>Campbell County, SD</v>
      </c>
    </row>
    <row r="2376" spans="60:63" x14ac:dyDescent="0.35">
      <c r="BH2376" t="s">
        <v>7079</v>
      </c>
      <c r="BI2376" t="s">
        <v>3149</v>
      </c>
      <c r="BJ2376" t="s">
        <v>2703</v>
      </c>
      <c r="BK2376" t="str">
        <f t="shared" si="37"/>
        <v>Charles Mix County, SD</v>
      </c>
    </row>
    <row r="2377" spans="60:63" x14ac:dyDescent="0.35">
      <c r="BH2377" t="s">
        <v>7080</v>
      </c>
      <c r="BI2377" t="s">
        <v>2791</v>
      </c>
      <c r="BJ2377" t="s">
        <v>2703</v>
      </c>
      <c r="BK2377" t="str">
        <f t="shared" si="37"/>
        <v>Clark County, SD</v>
      </c>
    </row>
    <row r="2378" spans="60:63" x14ac:dyDescent="0.35">
      <c r="BH2378" t="s">
        <v>7081</v>
      </c>
      <c r="BI2378" t="s">
        <v>3048</v>
      </c>
      <c r="BJ2378" t="s">
        <v>2703</v>
      </c>
      <c r="BK2378" t="str">
        <f t="shared" si="37"/>
        <v>Clay County, SD</v>
      </c>
    </row>
    <row r="2379" spans="60:63" x14ac:dyDescent="0.35">
      <c r="BH2379" t="s">
        <v>7082</v>
      </c>
      <c r="BI2379" t="s">
        <v>3243</v>
      </c>
      <c r="BJ2379" t="s">
        <v>2703</v>
      </c>
      <c r="BK2379" t="str">
        <f t="shared" si="37"/>
        <v>Codington County, SD</v>
      </c>
    </row>
    <row r="2380" spans="60:63" x14ac:dyDescent="0.35">
      <c r="BH2380" t="s">
        <v>7083</v>
      </c>
      <c r="BI2380" t="s">
        <v>3276</v>
      </c>
      <c r="BJ2380" t="s">
        <v>2703</v>
      </c>
      <c r="BK2380" t="str">
        <f t="shared" si="37"/>
        <v>Corson County, SD</v>
      </c>
    </row>
    <row r="2381" spans="60:63" x14ac:dyDescent="0.35">
      <c r="BH2381" t="s">
        <v>7084</v>
      </c>
      <c r="BI2381" t="s">
        <v>3073</v>
      </c>
      <c r="BJ2381" t="s">
        <v>2703</v>
      </c>
      <c r="BK2381" t="str">
        <f t="shared" si="37"/>
        <v>Custer County, SD</v>
      </c>
    </row>
    <row r="2382" spans="60:63" x14ac:dyDescent="0.35">
      <c r="BH2382" t="s">
        <v>7085</v>
      </c>
      <c r="BI2382" t="s">
        <v>3341</v>
      </c>
      <c r="BJ2382" t="s">
        <v>2703</v>
      </c>
      <c r="BK2382" t="str">
        <f t="shared" si="37"/>
        <v>Davison County, SD</v>
      </c>
    </row>
    <row r="2383" spans="60:63" x14ac:dyDescent="0.35">
      <c r="BH2383" t="s">
        <v>7086</v>
      </c>
      <c r="BI2383" t="s">
        <v>3371</v>
      </c>
      <c r="BJ2383" t="s">
        <v>2703</v>
      </c>
      <c r="BK2383" t="str">
        <f t="shared" si="37"/>
        <v>Day County, SD</v>
      </c>
    </row>
    <row r="2384" spans="60:63" x14ac:dyDescent="0.35">
      <c r="BH2384" t="s">
        <v>7087</v>
      </c>
      <c r="BI2384" t="s">
        <v>3393</v>
      </c>
      <c r="BJ2384" t="s">
        <v>2703</v>
      </c>
      <c r="BK2384" t="str">
        <f t="shared" si="37"/>
        <v>Deuel County, SD</v>
      </c>
    </row>
    <row r="2385" spans="60:63" x14ac:dyDescent="0.35">
      <c r="BH2385" t="s">
        <v>7088</v>
      </c>
      <c r="BI2385" t="s">
        <v>3423</v>
      </c>
      <c r="BJ2385" t="s">
        <v>2703</v>
      </c>
      <c r="BK2385" t="str">
        <f t="shared" si="37"/>
        <v>Dewey County, SD</v>
      </c>
    </row>
    <row r="2386" spans="60:63" x14ac:dyDescent="0.35">
      <c r="BH2386" t="s">
        <v>7089</v>
      </c>
      <c r="BI2386" t="s">
        <v>2837</v>
      </c>
      <c r="BJ2386" t="s">
        <v>2703</v>
      </c>
      <c r="BK2386" t="str">
        <f t="shared" si="37"/>
        <v>Douglas County, SD</v>
      </c>
    </row>
    <row r="2387" spans="60:63" x14ac:dyDescent="0.35">
      <c r="BH2387" t="s">
        <v>7090</v>
      </c>
      <c r="BI2387" t="s">
        <v>3475</v>
      </c>
      <c r="BJ2387" t="s">
        <v>2703</v>
      </c>
      <c r="BK2387" t="str">
        <f t="shared" si="37"/>
        <v>Edmunds County, SD</v>
      </c>
    </row>
    <row r="2388" spans="60:63" x14ac:dyDescent="0.35">
      <c r="BH2388" t="s">
        <v>7091</v>
      </c>
      <c r="BI2388" t="s">
        <v>3501</v>
      </c>
      <c r="BJ2388" t="s">
        <v>2703</v>
      </c>
      <c r="BK2388" t="str">
        <f t="shared" si="37"/>
        <v>Fall River County, SD</v>
      </c>
    </row>
    <row r="2389" spans="60:63" x14ac:dyDescent="0.35">
      <c r="BH2389" t="s">
        <v>7092</v>
      </c>
      <c r="BI2389" t="s">
        <v>3526</v>
      </c>
      <c r="BJ2389" t="s">
        <v>2703</v>
      </c>
      <c r="BK2389" t="str">
        <f t="shared" si="37"/>
        <v>Faulk County, SD</v>
      </c>
    </row>
    <row r="2390" spans="60:63" x14ac:dyDescent="0.35">
      <c r="BH2390" t="s">
        <v>7093</v>
      </c>
      <c r="BI2390" t="s">
        <v>3111</v>
      </c>
      <c r="BJ2390" t="s">
        <v>2703</v>
      </c>
      <c r="BK2390" t="str">
        <f t="shared" si="37"/>
        <v>Grant County, SD</v>
      </c>
    </row>
    <row r="2391" spans="60:63" x14ac:dyDescent="0.35">
      <c r="BH2391" t="s">
        <v>7094</v>
      </c>
      <c r="BI2391" t="s">
        <v>3573</v>
      </c>
      <c r="BJ2391" t="s">
        <v>2703</v>
      </c>
      <c r="BK2391" t="str">
        <f t="shared" si="37"/>
        <v>Gregory County, SD</v>
      </c>
    </row>
    <row r="2392" spans="60:63" x14ac:dyDescent="0.35">
      <c r="BH2392" t="s">
        <v>7095</v>
      </c>
      <c r="BI2392" t="s">
        <v>3601</v>
      </c>
      <c r="BJ2392" t="s">
        <v>2703</v>
      </c>
      <c r="BK2392" t="str">
        <f t="shared" si="37"/>
        <v>Haakon County, SD</v>
      </c>
    </row>
    <row r="2393" spans="60:63" x14ac:dyDescent="0.35">
      <c r="BH2393" t="s">
        <v>7096</v>
      </c>
      <c r="BI2393" t="s">
        <v>3626</v>
      </c>
      <c r="BJ2393" t="s">
        <v>2703</v>
      </c>
      <c r="BK2393" t="str">
        <f t="shared" si="37"/>
        <v>Hamlin County, SD</v>
      </c>
    </row>
    <row r="2394" spans="60:63" x14ac:dyDescent="0.35">
      <c r="BH2394" t="s">
        <v>7097</v>
      </c>
      <c r="BI2394" t="s">
        <v>3647</v>
      </c>
      <c r="BJ2394" t="s">
        <v>2703</v>
      </c>
      <c r="BK2394" t="str">
        <f t="shared" si="37"/>
        <v>Hand County, SD</v>
      </c>
    </row>
    <row r="2395" spans="60:63" x14ac:dyDescent="0.35">
      <c r="BH2395" t="s">
        <v>7098</v>
      </c>
      <c r="BI2395" t="s">
        <v>3671</v>
      </c>
      <c r="BJ2395" t="s">
        <v>2703</v>
      </c>
      <c r="BK2395" t="str">
        <f t="shared" si="37"/>
        <v>Hanson County, SD</v>
      </c>
    </row>
    <row r="2396" spans="60:63" x14ac:dyDescent="0.35">
      <c r="BH2396" t="s">
        <v>7099</v>
      </c>
      <c r="BI2396" t="s">
        <v>3174</v>
      </c>
      <c r="BJ2396" t="s">
        <v>2703</v>
      </c>
      <c r="BK2396" t="str">
        <f t="shared" si="37"/>
        <v>Harding County, SD</v>
      </c>
    </row>
    <row r="2397" spans="60:63" x14ac:dyDescent="0.35">
      <c r="BH2397" t="s">
        <v>7100</v>
      </c>
      <c r="BI2397" t="s">
        <v>3714</v>
      </c>
      <c r="BJ2397" t="s">
        <v>2703</v>
      </c>
      <c r="BK2397" t="str">
        <f t="shared" si="37"/>
        <v>Hughes County, SD</v>
      </c>
    </row>
    <row r="2398" spans="60:63" x14ac:dyDescent="0.35">
      <c r="BH2398" t="s">
        <v>7101</v>
      </c>
      <c r="BI2398" t="s">
        <v>3747</v>
      </c>
      <c r="BJ2398" t="s">
        <v>2703</v>
      </c>
      <c r="BK2398" t="str">
        <f t="shared" si="37"/>
        <v>Hutchinson County, SD</v>
      </c>
    </row>
    <row r="2399" spans="60:63" x14ac:dyDescent="0.35">
      <c r="BH2399" t="s">
        <v>7102</v>
      </c>
      <c r="BI2399" t="s">
        <v>3763</v>
      </c>
      <c r="BJ2399" t="s">
        <v>2703</v>
      </c>
      <c r="BK2399" t="str">
        <f t="shared" si="37"/>
        <v>Hyde County, SD</v>
      </c>
    </row>
    <row r="2400" spans="60:63" x14ac:dyDescent="0.35">
      <c r="BH2400" t="s">
        <v>7103</v>
      </c>
      <c r="BI2400" t="s">
        <v>3274</v>
      </c>
      <c r="BJ2400" t="s">
        <v>2703</v>
      </c>
      <c r="BK2400" t="str">
        <f t="shared" si="37"/>
        <v>Jackson County, SD</v>
      </c>
    </row>
    <row r="2401" spans="60:63" x14ac:dyDescent="0.35">
      <c r="BH2401" t="s">
        <v>7104</v>
      </c>
      <c r="BI2401" t="s">
        <v>3808</v>
      </c>
      <c r="BJ2401" t="s">
        <v>2703</v>
      </c>
      <c r="BK2401" t="str">
        <f t="shared" si="37"/>
        <v>Jerauld County, SD</v>
      </c>
    </row>
    <row r="2402" spans="60:63" x14ac:dyDescent="0.35">
      <c r="BH2402" t="s">
        <v>7105</v>
      </c>
      <c r="BI2402" t="s">
        <v>3757</v>
      </c>
      <c r="BJ2402" t="s">
        <v>2703</v>
      </c>
      <c r="BK2402" t="str">
        <f t="shared" si="37"/>
        <v>Jones County, SD</v>
      </c>
    </row>
    <row r="2403" spans="60:63" x14ac:dyDescent="0.35">
      <c r="BH2403" t="s">
        <v>7106</v>
      </c>
      <c r="BI2403" t="s">
        <v>3851</v>
      </c>
      <c r="BJ2403" t="s">
        <v>2703</v>
      </c>
      <c r="BK2403" t="str">
        <f t="shared" si="37"/>
        <v>Kingsbury County, SD</v>
      </c>
    </row>
    <row r="2404" spans="60:63" x14ac:dyDescent="0.35">
      <c r="BH2404" t="s">
        <v>7107</v>
      </c>
      <c r="BI2404" t="s">
        <v>3324</v>
      </c>
      <c r="BJ2404" t="s">
        <v>2703</v>
      </c>
      <c r="BK2404" t="str">
        <f t="shared" si="37"/>
        <v>Lake County, SD</v>
      </c>
    </row>
    <row r="2405" spans="60:63" x14ac:dyDescent="0.35">
      <c r="BH2405" t="s">
        <v>7108</v>
      </c>
      <c r="BI2405" t="s">
        <v>3829</v>
      </c>
      <c r="BJ2405" t="s">
        <v>2703</v>
      </c>
      <c r="BK2405" t="str">
        <f t="shared" si="37"/>
        <v>Lawrence County, SD</v>
      </c>
    </row>
    <row r="2406" spans="60:63" x14ac:dyDescent="0.35">
      <c r="BH2406" t="s">
        <v>7109</v>
      </c>
      <c r="BI2406" t="s">
        <v>3029</v>
      </c>
      <c r="BJ2406" t="s">
        <v>2703</v>
      </c>
      <c r="BK2406" t="str">
        <f t="shared" si="37"/>
        <v>Lincoln County, SD</v>
      </c>
    </row>
    <row r="2407" spans="60:63" x14ac:dyDescent="0.35">
      <c r="BH2407" t="s">
        <v>7110</v>
      </c>
      <c r="BI2407" t="s">
        <v>3932</v>
      </c>
      <c r="BJ2407" t="s">
        <v>2703</v>
      </c>
      <c r="BK2407" t="str">
        <f t="shared" si="37"/>
        <v>Lyman County, SD</v>
      </c>
    </row>
    <row r="2408" spans="60:63" x14ac:dyDescent="0.35">
      <c r="BH2408" t="s">
        <v>7111</v>
      </c>
      <c r="BI2408" t="s">
        <v>3955</v>
      </c>
      <c r="BJ2408" t="s">
        <v>2703</v>
      </c>
      <c r="BK2408" t="str">
        <f t="shared" si="37"/>
        <v>McCook County, SD</v>
      </c>
    </row>
    <row r="2409" spans="60:63" x14ac:dyDescent="0.35">
      <c r="BH2409" t="s">
        <v>7112</v>
      </c>
      <c r="BI2409" t="s">
        <v>3975</v>
      </c>
      <c r="BJ2409" t="s">
        <v>2703</v>
      </c>
      <c r="BK2409" t="str">
        <f t="shared" si="37"/>
        <v>McPherson County, SD</v>
      </c>
    </row>
    <row r="2410" spans="60:63" x14ac:dyDescent="0.35">
      <c r="BH2410" t="s">
        <v>7113</v>
      </c>
      <c r="BI2410" t="s">
        <v>3578</v>
      </c>
      <c r="BJ2410" t="s">
        <v>2703</v>
      </c>
      <c r="BK2410" t="str">
        <f t="shared" si="37"/>
        <v>Marshall County, SD</v>
      </c>
    </row>
    <row r="2411" spans="60:63" x14ac:dyDescent="0.35">
      <c r="BH2411" t="s">
        <v>7114</v>
      </c>
      <c r="BI2411" t="s">
        <v>4009</v>
      </c>
      <c r="BJ2411" t="s">
        <v>2703</v>
      </c>
      <c r="BK2411" t="str">
        <f t="shared" si="37"/>
        <v>Meade County, SD</v>
      </c>
    </row>
    <row r="2412" spans="60:63" x14ac:dyDescent="0.35">
      <c r="BH2412" t="s">
        <v>7115</v>
      </c>
      <c r="BI2412" t="s">
        <v>4033</v>
      </c>
      <c r="BJ2412" t="s">
        <v>2703</v>
      </c>
      <c r="BK2412" t="str">
        <f t="shared" si="37"/>
        <v>Mellette County, SD</v>
      </c>
    </row>
    <row r="2413" spans="60:63" x14ac:dyDescent="0.35">
      <c r="BH2413" t="s">
        <v>7116</v>
      </c>
      <c r="BI2413" t="s">
        <v>4049</v>
      </c>
      <c r="BJ2413" t="s">
        <v>2703</v>
      </c>
      <c r="BK2413" t="str">
        <f t="shared" si="37"/>
        <v>Miner County, SD</v>
      </c>
    </row>
    <row r="2414" spans="60:63" x14ac:dyDescent="0.35">
      <c r="BH2414" t="s">
        <v>7117</v>
      </c>
      <c r="BI2414" t="s">
        <v>4068</v>
      </c>
      <c r="BJ2414" t="s">
        <v>2703</v>
      </c>
      <c r="BK2414" t="str">
        <f t="shared" si="37"/>
        <v>Minnehaha County, SD</v>
      </c>
    </row>
    <row r="2415" spans="60:63" x14ac:dyDescent="0.35">
      <c r="BH2415" t="s">
        <v>7118</v>
      </c>
      <c r="BI2415" t="s">
        <v>4091</v>
      </c>
      <c r="BJ2415" t="s">
        <v>2703</v>
      </c>
      <c r="BK2415" t="str">
        <f t="shared" si="37"/>
        <v>Moody County, SD</v>
      </c>
    </row>
    <row r="2416" spans="60:63" x14ac:dyDescent="0.35">
      <c r="BH2416" t="s">
        <v>7119</v>
      </c>
      <c r="BI2416" t="s">
        <v>4109</v>
      </c>
      <c r="BJ2416" t="s">
        <v>2703</v>
      </c>
      <c r="BK2416" t="str">
        <f t="shared" si="37"/>
        <v>Oglala Lakota County, SD</v>
      </c>
    </row>
    <row r="2417" spans="60:63" x14ac:dyDescent="0.35">
      <c r="BH2417" t="s">
        <v>7120</v>
      </c>
      <c r="BI2417" t="s">
        <v>4130</v>
      </c>
      <c r="BJ2417" t="s">
        <v>2703</v>
      </c>
      <c r="BK2417" t="str">
        <f t="shared" si="37"/>
        <v>Pennington County, SD</v>
      </c>
    </row>
    <row r="2418" spans="60:63" x14ac:dyDescent="0.35">
      <c r="BH2418" t="s">
        <v>7121</v>
      </c>
      <c r="BI2418" t="s">
        <v>4148</v>
      </c>
      <c r="BJ2418" t="s">
        <v>2703</v>
      </c>
      <c r="BK2418" t="str">
        <f t="shared" si="37"/>
        <v>Perkins County, SD</v>
      </c>
    </row>
    <row r="2419" spans="60:63" x14ac:dyDescent="0.35">
      <c r="BH2419" t="s">
        <v>7122</v>
      </c>
      <c r="BI2419" t="s">
        <v>4147</v>
      </c>
      <c r="BJ2419" t="s">
        <v>2703</v>
      </c>
      <c r="BK2419" t="str">
        <f t="shared" si="37"/>
        <v>Potter County, SD</v>
      </c>
    </row>
    <row r="2420" spans="60:63" x14ac:dyDescent="0.35">
      <c r="BH2420" t="s">
        <v>7123</v>
      </c>
      <c r="BI2420" t="s">
        <v>4188</v>
      </c>
      <c r="BJ2420" t="s">
        <v>2703</v>
      </c>
      <c r="BK2420" t="str">
        <f t="shared" si="37"/>
        <v>Roberts County, SD</v>
      </c>
    </row>
    <row r="2421" spans="60:63" x14ac:dyDescent="0.35">
      <c r="BH2421" t="s">
        <v>7124</v>
      </c>
      <c r="BI2421" t="s">
        <v>4206</v>
      </c>
      <c r="BJ2421" t="s">
        <v>2703</v>
      </c>
      <c r="BK2421" t="str">
        <f t="shared" si="37"/>
        <v>Sanborn County, SD</v>
      </c>
    </row>
    <row r="2422" spans="60:63" x14ac:dyDescent="0.35">
      <c r="BH2422" t="s">
        <v>7125</v>
      </c>
      <c r="BI2422" t="s">
        <v>4218</v>
      </c>
      <c r="BJ2422" t="s">
        <v>2703</v>
      </c>
      <c r="BK2422" t="str">
        <f t="shared" si="37"/>
        <v>Spink County, SD</v>
      </c>
    </row>
    <row r="2423" spans="60:63" x14ac:dyDescent="0.35">
      <c r="BH2423" t="s">
        <v>7126</v>
      </c>
      <c r="BI2423" t="s">
        <v>4233</v>
      </c>
      <c r="BJ2423" t="s">
        <v>2703</v>
      </c>
      <c r="BK2423" t="str">
        <f t="shared" si="37"/>
        <v>Stanley County, SD</v>
      </c>
    </row>
    <row r="2424" spans="60:63" x14ac:dyDescent="0.35">
      <c r="BH2424" t="s">
        <v>7127</v>
      </c>
      <c r="BI2424" t="s">
        <v>4248</v>
      </c>
      <c r="BJ2424" t="s">
        <v>2703</v>
      </c>
      <c r="BK2424" t="str">
        <f t="shared" si="37"/>
        <v>Sully County, SD</v>
      </c>
    </row>
    <row r="2425" spans="60:63" x14ac:dyDescent="0.35">
      <c r="BH2425" t="s">
        <v>7128</v>
      </c>
      <c r="BI2425" t="s">
        <v>4263</v>
      </c>
      <c r="BJ2425" t="s">
        <v>2703</v>
      </c>
      <c r="BK2425" t="str">
        <f t="shared" si="37"/>
        <v>Todd County, SD</v>
      </c>
    </row>
    <row r="2426" spans="60:63" x14ac:dyDescent="0.35">
      <c r="BH2426" t="s">
        <v>7129</v>
      </c>
      <c r="BI2426" t="s">
        <v>4279</v>
      </c>
      <c r="BJ2426" t="s">
        <v>2703</v>
      </c>
      <c r="BK2426" t="str">
        <f t="shared" si="37"/>
        <v>Tripp County, SD</v>
      </c>
    </row>
    <row r="2427" spans="60:63" x14ac:dyDescent="0.35">
      <c r="BH2427" t="s">
        <v>7130</v>
      </c>
      <c r="BI2427" t="s">
        <v>4293</v>
      </c>
      <c r="BJ2427" t="s">
        <v>2703</v>
      </c>
      <c r="BK2427" t="str">
        <f t="shared" si="37"/>
        <v>Turner County, SD</v>
      </c>
    </row>
    <row r="2428" spans="60:63" x14ac:dyDescent="0.35">
      <c r="BH2428" t="s">
        <v>7131</v>
      </c>
      <c r="BI2428" t="s">
        <v>3417</v>
      </c>
      <c r="BJ2428" t="s">
        <v>2703</v>
      </c>
      <c r="BK2428" t="str">
        <f t="shared" si="37"/>
        <v>Union County, SD</v>
      </c>
    </row>
    <row r="2429" spans="60:63" x14ac:dyDescent="0.35">
      <c r="BH2429" t="s">
        <v>7132</v>
      </c>
      <c r="BI2429" t="s">
        <v>4329</v>
      </c>
      <c r="BJ2429" t="s">
        <v>2703</v>
      </c>
      <c r="BK2429" t="str">
        <f t="shared" si="37"/>
        <v>Walworth County, SD</v>
      </c>
    </row>
    <row r="2430" spans="60:63" x14ac:dyDescent="0.35">
      <c r="BH2430" t="s">
        <v>7133</v>
      </c>
      <c r="BI2430" t="s">
        <v>4346</v>
      </c>
      <c r="BJ2430" t="s">
        <v>2703</v>
      </c>
      <c r="BK2430" t="str">
        <f t="shared" si="37"/>
        <v>Yankton County, SD</v>
      </c>
    </row>
    <row r="2431" spans="60:63" x14ac:dyDescent="0.35">
      <c r="BH2431" t="s">
        <v>7134</v>
      </c>
      <c r="BI2431" t="s">
        <v>4360</v>
      </c>
      <c r="BJ2431" t="s">
        <v>2703</v>
      </c>
      <c r="BK2431" t="str">
        <f t="shared" si="37"/>
        <v>Ziebach County, SD</v>
      </c>
    </row>
    <row r="2432" spans="60:63" x14ac:dyDescent="0.35">
      <c r="BH2432" t="s">
        <v>7135</v>
      </c>
      <c r="BI2432" t="s">
        <v>2760</v>
      </c>
      <c r="BJ2432" t="s">
        <v>2705</v>
      </c>
      <c r="BK2432" t="str">
        <f t="shared" si="37"/>
        <v>Anderson County, TN</v>
      </c>
    </row>
    <row r="2433" spans="60:63" x14ac:dyDescent="0.35">
      <c r="BH2433" t="s">
        <v>7136</v>
      </c>
      <c r="BI2433" t="s">
        <v>2801</v>
      </c>
      <c r="BJ2433" t="s">
        <v>2705</v>
      </c>
      <c r="BK2433" t="str">
        <f t="shared" si="37"/>
        <v>Bedford County, TN</v>
      </c>
    </row>
    <row r="2434" spans="60:63" x14ac:dyDescent="0.35">
      <c r="BH2434" t="s">
        <v>7137</v>
      </c>
      <c r="BI2434" t="s">
        <v>2797</v>
      </c>
      <c r="BJ2434" t="s">
        <v>2705</v>
      </c>
      <c r="BK2434" t="str">
        <f t="shared" si="37"/>
        <v>Benton County, TN</v>
      </c>
    </row>
    <row r="2435" spans="60:63" x14ac:dyDescent="0.35">
      <c r="BH2435" t="s">
        <v>7138</v>
      </c>
      <c r="BI2435" t="s">
        <v>2894</v>
      </c>
      <c r="BJ2435" t="s">
        <v>2705</v>
      </c>
      <c r="BK2435" t="str">
        <f t="shared" ref="BK2435:BK2498" si="38">_xlfn.TEXTJOIN(", ", TRUE, BI2435,BJ2435)</f>
        <v>Bledsoe County, TN</v>
      </c>
    </row>
    <row r="2436" spans="60:63" x14ac:dyDescent="0.35">
      <c r="BH2436" t="s">
        <v>7139</v>
      </c>
      <c r="BI2436" t="s">
        <v>2906</v>
      </c>
      <c r="BJ2436" t="s">
        <v>2705</v>
      </c>
      <c r="BK2436" t="str">
        <f t="shared" si="38"/>
        <v>Blount County, TN</v>
      </c>
    </row>
    <row r="2437" spans="60:63" x14ac:dyDescent="0.35">
      <c r="BH2437" t="s">
        <v>7140</v>
      </c>
      <c r="BI2437" t="s">
        <v>2951</v>
      </c>
      <c r="BJ2437" t="s">
        <v>2705</v>
      </c>
      <c r="BK2437" t="str">
        <f t="shared" si="38"/>
        <v>Bradley County, TN</v>
      </c>
    </row>
    <row r="2438" spans="60:63" x14ac:dyDescent="0.35">
      <c r="BH2438" t="s">
        <v>7141</v>
      </c>
      <c r="BI2438" t="s">
        <v>2855</v>
      </c>
      <c r="BJ2438" t="s">
        <v>2705</v>
      </c>
      <c r="BK2438" t="str">
        <f t="shared" si="38"/>
        <v>Campbell County, TN</v>
      </c>
    </row>
    <row r="2439" spans="60:63" x14ac:dyDescent="0.35">
      <c r="BH2439" t="s">
        <v>7142</v>
      </c>
      <c r="BI2439" t="s">
        <v>3042</v>
      </c>
      <c r="BJ2439" t="s">
        <v>2705</v>
      </c>
      <c r="BK2439" t="str">
        <f t="shared" si="38"/>
        <v>Cannon County, TN</v>
      </c>
    </row>
    <row r="2440" spans="60:63" x14ac:dyDescent="0.35">
      <c r="BH2440" t="s">
        <v>7143</v>
      </c>
      <c r="BI2440" t="s">
        <v>2792</v>
      </c>
      <c r="BJ2440" t="s">
        <v>2705</v>
      </c>
      <c r="BK2440" t="str">
        <f t="shared" si="38"/>
        <v>Carroll County, TN</v>
      </c>
    </row>
    <row r="2441" spans="60:63" x14ac:dyDescent="0.35">
      <c r="BH2441" t="s">
        <v>7144</v>
      </c>
      <c r="BI2441" t="s">
        <v>2966</v>
      </c>
      <c r="BJ2441" t="s">
        <v>2705</v>
      </c>
      <c r="BK2441" t="str">
        <f t="shared" si="38"/>
        <v>Carter County, TN</v>
      </c>
    </row>
    <row r="2442" spans="60:63" x14ac:dyDescent="0.35">
      <c r="BH2442" t="s">
        <v>7145</v>
      </c>
      <c r="BI2442" t="s">
        <v>3150</v>
      </c>
      <c r="BJ2442" t="s">
        <v>2705</v>
      </c>
      <c r="BK2442" t="str">
        <f t="shared" si="38"/>
        <v>Cheatham County, TN</v>
      </c>
    </row>
    <row r="2443" spans="60:63" x14ac:dyDescent="0.35">
      <c r="BH2443" t="s">
        <v>7146</v>
      </c>
      <c r="BI2443" t="s">
        <v>3178</v>
      </c>
      <c r="BJ2443" t="s">
        <v>2705</v>
      </c>
      <c r="BK2443" t="str">
        <f t="shared" si="38"/>
        <v>Chester County, TN</v>
      </c>
    </row>
    <row r="2444" spans="60:63" x14ac:dyDescent="0.35">
      <c r="BH2444" t="s">
        <v>7147</v>
      </c>
      <c r="BI2444" t="s">
        <v>3139</v>
      </c>
      <c r="BJ2444" t="s">
        <v>2705</v>
      </c>
      <c r="BK2444" t="str">
        <f t="shared" si="38"/>
        <v>Claiborne County, TN</v>
      </c>
    </row>
    <row r="2445" spans="60:63" x14ac:dyDescent="0.35">
      <c r="BH2445" t="s">
        <v>7148</v>
      </c>
      <c r="BI2445" t="s">
        <v>3048</v>
      </c>
      <c r="BJ2445" t="s">
        <v>2705</v>
      </c>
      <c r="BK2445" t="str">
        <f t="shared" si="38"/>
        <v>Clay County, TN</v>
      </c>
    </row>
    <row r="2446" spans="60:63" x14ac:dyDescent="0.35">
      <c r="BH2446" t="s">
        <v>7149</v>
      </c>
      <c r="BI2446" t="s">
        <v>3277</v>
      </c>
      <c r="BJ2446" t="s">
        <v>2705</v>
      </c>
      <c r="BK2446" t="str">
        <f t="shared" si="38"/>
        <v>Cocke County, TN</v>
      </c>
    </row>
    <row r="2447" spans="60:63" x14ac:dyDescent="0.35">
      <c r="BH2447" t="s">
        <v>7150</v>
      </c>
      <c r="BI2447" t="s">
        <v>3286</v>
      </c>
      <c r="BJ2447" t="s">
        <v>2705</v>
      </c>
      <c r="BK2447" t="str">
        <f t="shared" si="38"/>
        <v>Coffee County, TN</v>
      </c>
    </row>
    <row r="2448" spans="60:63" x14ac:dyDescent="0.35">
      <c r="BH2448" t="s">
        <v>7151</v>
      </c>
      <c r="BI2448" t="s">
        <v>3342</v>
      </c>
      <c r="BJ2448" t="s">
        <v>2705</v>
      </c>
      <c r="BK2448" t="str">
        <f t="shared" si="38"/>
        <v>Crockett County, TN</v>
      </c>
    </row>
    <row r="2449" spans="60:63" x14ac:dyDescent="0.35">
      <c r="BH2449" t="s">
        <v>7152</v>
      </c>
      <c r="BI2449" t="s">
        <v>2830</v>
      </c>
      <c r="BJ2449" t="s">
        <v>2705</v>
      </c>
      <c r="BK2449" t="str">
        <f t="shared" si="38"/>
        <v>Cumberland County, TN</v>
      </c>
    </row>
    <row r="2450" spans="60:63" x14ac:dyDescent="0.35">
      <c r="BH2450" t="s">
        <v>7153</v>
      </c>
      <c r="BI2450" t="s">
        <v>3394</v>
      </c>
      <c r="BJ2450" t="s">
        <v>2705</v>
      </c>
      <c r="BK2450" t="str">
        <f t="shared" si="38"/>
        <v>Davidson County, TN</v>
      </c>
    </row>
    <row r="2451" spans="60:63" x14ac:dyDescent="0.35">
      <c r="BH2451" t="s">
        <v>7154</v>
      </c>
      <c r="BI2451" t="s">
        <v>3296</v>
      </c>
      <c r="BJ2451" t="s">
        <v>2705</v>
      </c>
      <c r="BK2451" t="str">
        <f t="shared" si="38"/>
        <v>Decatur County, TN</v>
      </c>
    </row>
    <row r="2452" spans="60:63" x14ac:dyDescent="0.35">
      <c r="BH2452" t="s">
        <v>7155</v>
      </c>
      <c r="BI2452" t="s">
        <v>3327</v>
      </c>
      <c r="BJ2452" t="s">
        <v>2705</v>
      </c>
      <c r="BK2452" t="str">
        <f t="shared" si="38"/>
        <v>DeKalb County, TN</v>
      </c>
    </row>
    <row r="2453" spans="60:63" x14ac:dyDescent="0.35">
      <c r="BH2453" t="s">
        <v>7156</v>
      </c>
      <c r="BI2453" t="s">
        <v>3476</v>
      </c>
      <c r="BJ2453" t="s">
        <v>2705</v>
      </c>
      <c r="BK2453" t="str">
        <f t="shared" si="38"/>
        <v>Dickson County, TN</v>
      </c>
    </row>
    <row r="2454" spans="60:63" x14ac:dyDescent="0.35">
      <c r="BH2454" t="s">
        <v>7157</v>
      </c>
      <c r="BI2454" t="s">
        <v>3502</v>
      </c>
      <c r="BJ2454" t="s">
        <v>2705</v>
      </c>
      <c r="BK2454" t="str">
        <f t="shared" si="38"/>
        <v>Dyer County, TN</v>
      </c>
    </row>
    <row r="2455" spans="60:63" x14ac:dyDescent="0.35">
      <c r="BH2455" t="s">
        <v>7158</v>
      </c>
      <c r="BI2455" t="s">
        <v>3120</v>
      </c>
      <c r="BJ2455" t="s">
        <v>2705</v>
      </c>
      <c r="BK2455" t="str">
        <f t="shared" si="38"/>
        <v>Fayette County, TN</v>
      </c>
    </row>
    <row r="2456" spans="60:63" x14ac:dyDescent="0.35">
      <c r="BH2456" t="s">
        <v>7159</v>
      </c>
      <c r="BI2456" t="s">
        <v>3549</v>
      </c>
      <c r="BJ2456" t="s">
        <v>2705</v>
      </c>
      <c r="BK2456" t="str">
        <f t="shared" si="38"/>
        <v>Fentress County, TN</v>
      </c>
    </row>
    <row r="2457" spans="60:63" x14ac:dyDescent="0.35">
      <c r="BH2457" t="s">
        <v>7160</v>
      </c>
      <c r="BI2457" t="s">
        <v>2874</v>
      </c>
      <c r="BJ2457" t="s">
        <v>2705</v>
      </c>
      <c r="BK2457" t="str">
        <f t="shared" si="38"/>
        <v>Franklin County, TN</v>
      </c>
    </row>
    <row r="2458" spans="60:63" x14ac:dyDescent="0.35">
      <c r="BH2458" t="s">
        <v>7161</v>
      </c>
      <c r="BI2458" t="s">
        <v>3560</v>
      </c>
      <c r="BJ2458" t="s">
        <v>2705</v>
      </c>
      <c r="BK2458" t="str">
        <f t="shared" si="38"/>
        <v>Gibson County, TN</v>
      </c>
    </row>
    <row r="2459" spans="60:63" x14ac:dyDescent="0.35">
      <c r="BH2459" t="s">
        <v>7162</v>
      </c>
      <c r="BI2459" t="s">
        <v>3627</v>
      </c>
      <c r="BJ2459" t="s">
        <v>2705</v>
      </c>
      <c r="BK2459" t="str">
        <f t="shared" si="38"/>
        <v>Giles County, TN</v>
      </c>
    </row>
    <row r="2460" spans="60:63" x14ac:dyDescent="0.35">
      <c r="BH2460" t="s">
        <v>7163</v>
      </c>
      <c r="BI2460" t="s">
        <v>3648</v>
      </c>
      <c r="BJ2460" t="s">
        <v>2705</v>
      </c>
      <c r="BK2460" t="str">
        <f t="shared" si="38"/>
        <v>Grainger County, TN</v>
      </c>
    </row>
    <row r="2461" spans="60:63" x14ac:dyDescent="0.35">
      <c r="BH2461" t="s">
        <v>7164</v>
      </c>
      <c r="BI2461" t="s">
        <v>3419</v>
      </c>
      <c r="BJ2461" t="s">
        <v>2705</v>
      </c>
      <c r="BK2461" t="str">
        <f t="shared" si="38"/>
        <v>Greene County, TN</v>
      </c>
    </row>
    <row r="2462" spans="60:63" x14ac:dyDescent="0.35">
      <c r="BH2462" t="s">
        <v>7165</v>
      </c>
      <c r="BI2462" t="s">
        <v>3694</v>
      </c>
      <c r="BJ2462" t="s">
        <v>2705</v>
      </c>
      <c r="BK2462" t="str">
        <f t="shared" si="38"/>
        <v>Grundy County, TN</v>
      </c>
    </row>
    <row r="2463" spans="60:63" x14ac:dyDescent="0.35">
      <c r="BH2463" t="s">
        <v>7166</v>
      </c>
      <c r="BI2463" t="s">
        <v>3718</v>
      </c>
      <c r="BJ2463" t="s">
        <v>2705</v>
      </c>
      <c r="BK2463" t="str">
        <f t="shared" si="38"/>
        <v>Hamblen County, TN</v>
      </c>
    </row>
    <row r="2464" spans="60:63" x14ac:dyDescent="0.35">
      <c r="BH2464" t="s">
        <v>7167</v>
      </c>
      <c r="BI2464" t="s">
        <v>3445</v>
      </c>
      <c r="BJ2464" t="s">
        <v>2705</v>
      </c>
      <c r="BK2464" t="str">
        <f t="shared" si="38"/>
        <v>Hamilton County, TN</v>
      </c>
    </row>
    <row r="2465" spans="60:63" x14ac:dyDescent="0.35">
      <c r="BH2465" t="s">
        <v>7168</v>
      </c>
      <c r="BI2465" t="s">
        <v>2921</v>
      </c>
      <c r="BJ2465" t="s">
        <v>2705</v>
      </c>
      <c r="BK2465" t="str">
        <f t="shared" si="38"/>
        <v>Hancock County, TN</v>
      </c>
    </row>
    <row r="2466" spans="60:63" x14ac:dyDescent="0.35">
      <c r="BH2466" t="s">
        <v>7169</v>
      </c>
      <c r="BI2466" t="s">
        <v>3788</v>
      </c>
      <c r="BJ2466" t="s">
        <v>2705</v>
      </c>
      <c r="BK2466" t="str">
        <f t="shared" si="38"/>
        <v>Hardeman County, TN</v>
      </c>
    </row>
    <row r="2467" spans="60:63" x14ac:dyDescent="0.35">
      <c r="BH2467" t="s">
        <v>7170</v>
      </c>
      <c r="BI2467" t="s">
        <v>3744</v>
      </c>
      <c r="BJ2467" t="s">
        <v>2705</v>
      </c>
      <c r="BK2467" t="str">
        <f t="shared" si="38"/>
        <v>Hardin County, TN</v>
      </c>
    </row>
    <row r="2468" spans="60:63" x14ac:dyDescent="0.35">
      <c r="BH2468" t="s">
        <v>7171</v>
      </c>
      <c r="BI2468" t="s">
        <v>3831</v>
      </c>
      <c r="BJ2468" t="s">
        <v>2705</v>
      </c>
      <c r="BK2468" t="str">
        <f t="shared" si="38"/>
        <v>Hawkins County, TN</v>
      </c>
    </row>
    <row r="2469" spans="60:63" x14ac:dyDescent="0.35">
      <c r="BH2469" t="s">
        <v>7172</v>
      </c>
      <c r="BI2469" t="s">
        <v>3852</v>
      </c>
      <c r="BJ2469" t="s">
        <v>2705</v>
      </c>
      <c r="BK2469" t="str">
        <f t="shared" si="38"/>
        <v>Haywood County, TN</v>
      </c>
    </row>
    <row r="2470" spans="60:63" x14ac:dyDescent="0.35">
      <c r="BH2470" t="s">
        <v>7173</v>
      </c>
      <c r="BI2470" t="s">
        <v>3797</v>
      </c>
      <c r="BJ2470" t="s">
        <v>2705</v>
      </c>
      <c r="BK2470" t="str">
        <f t="shared" si="38"/>
        <v>Henderson County, TN</v>
      </c>
    </row>
    <row r="2471" spans="60:63" x14ac:dyDescent="0.35">
      <c r="BH2471" t="s">
        <v>7174</v>
      </c>
      <c r="BI2471" t="s">
        <v>3731</v>
      </c>
      <c r="BJ2471" t="s">
        <v>2705</v>
      </c>
      <c r="BK2471" t="str">
        <f t="shared" si="38"/>
        <v>Henry County, TN</v>
      </c>
    </row>
    <row r="2472" spans="60:63" x14ac:dyDescent="0.35">
      <c r="BH2472" t="s">
        <v>7175</v>
      </c>
      <c r="BI2472" t="s">
        <v>3910</v>
      </c>
      <c r="BJ2472" t="s">
        <v>2705</v>
      </c>
      <c r="BK2472" t="str">
        <f t="shared" si="38"/>
        <v>Hickman County, TN</v>
      </c>
    </row>
    <row r="2473" spans="60:63" x14ac:dyDescent="0.35">
      <c r="BH2473" t="s">
        <v>7176</v>
      </c>
      <c r="BI2473" t="s">
        <v>3615</v>
      </c>
      <c r="BJ2473" t="s">
        <v>2705</v>
      </c>
      <c r="BK2473" t="str">
        <f t="shared" si="38"/>
        <v>Houston County, TN</v>
      </c>
    </row>
    <row r="2474" spans="60:63" x14ac:dyDescent="0.35">
      <c r="BH2474" t="s">
        <v>7177</v>
      </c>
      <c r="BI2474" t="s">
        <v>3592</v>
      </c>
      <c r="BJ2474" t="s">
        <v>2705</v>
      </c>
      <c r="BK2474" t="str">
        <f t="shared" si="38"/>
        <v>Humphreys County, TN</v>
      </c>
    </row>
    <row r="2475" spans="60:63" x14ac:dyDescent="0.35">
      <c r="BH2475" t="s">
        <v>7178</v>
      </c>
      <c r="BI2475" t="s">
        <v>3274</v>
      </c>
      <c r="BJ2475" t="s">
        <v>2705</v>
      </c>
      <c r="BK2475" t="str">
        <f t="shared" si="38"/>
        <v>Jackson County, TN</v>
      </c>
    </row>
    <row r="2476" spans="60:63" x14ac:dyDescent="0.35">
      <c r="BH2476" t="s">
        <v>7179</v>
      </c>
      <c r="BI2476" t="s">
        <v>3313</v>
      </c>
      <c r="BJ2476" t="s">
        <v>2705</v>
      </c>
      <c r="BK2476" t="str">
        <f t="shared" si="38"/>
        <v>Jefferson County, TN</v>
      </c>
    </row>
    <row r="2477" spans="60:63" x14ac:dyDescent="0.35">
      <c r="BH2477" t="s">
        <v>7180</v>
      </c>
      <c r="BI2477" t="s">
        <v>3121</v>
      </c>
      <c r="BJ2477" t="s">
        <v>2705</v>
      </c>
      <c r="BK2477" t="str">
        <f t="shared" si="38"/>
        <v>Johnson County, TN</v>
      </c>
    </row>
    <row r="2478" spans="60:63" x14ac:dyDescent="0.35">
      <c r="BH2478" t="s">
        <v>7181</v>
      </c>
      <c r="BI2478" t="s">
        <v>2994</v>
      </c>
      <c r="BJ2478" t="s">
        <v>2705</v>
      </c>
      <c r="BK2478" t="str">
        <f t="shared" si="38"/>
        <v>Knox County, TN</v>
      </c>
    </row>
    <row r="2479" spans="60:63" x14ac:dyDescent="0.35">
      <c r="BH2479" t="s">
        <v>7182</v>
      </c>
      <c r="BI2479" t="s">
        <v>3324</v>
      </c>
      <c r="BJ2479" t="s">
        <v>2705</v>
      </c>
      <c r="BK2479" t="str">
        <f t="shared" si="38"/>
        <v>Lake County, TN</v>
      </c>
    </row>
    <row r="2480" spans="60:63" x14ac:dyDescent="0.35">
      <c r="BH2480" t="s">
        <v>7183</v>
      </c>
      <c r="BI2480" t="s">
        <v>3844</v>
      </c>
      <c r="BJ2480" t="s">
        <v>2705</v>
      </c>
      <c r="BK2480" t="str">
        <f t="shared" si="38"/>
        <v>Lauderdale County, TN</v>
      </c>
    </row>
    <row r="2481" spans="60:63" x14ac:dyDescent="0.35">
      <c r="BH2481" t="s">
        <v>7184</v>
      </c>
      <c r="BI2481" t="s">
        <v>3829</v>
      </c>
      <c r="BJ2481" t="s">
        <v>2705</v>
      </c>
      <c r="BK2481" t="str">
        <f t="shared" si="38"/>
        <v>Lawrence County, TN</v>
      </c>
    </row>
    <row r="2482" spans="60:63" x14ac:dyDescent="0.35">
      <c r="BH2482" t="s">
        <v>7185</v>
      </c>
      <c r="BI2482" t="s">
        <v>3450</v>
      </c>
      <c r="BJ2482" t="s">
        <v>2705</v>
      </c>
      <c r="BK2482" t="str">
        <f t="shared" si="38"/>
        <v>Lewis County, TN</v>
      </c>
    </row>
    <row r="2483" spans="60:63" x14ac:dyDescent="0.35">
      <c r="BH2483" t="s">
        <v>7186</v>
      </c>
      <c r="BI2483" t="s">
        <v>3029</v>
      </c>
      <c r="BJ2483" t="s">
        <v>2705</v>
      </c>
      <c r="BK2483" t="str">
        <f t="shared" si="38"/>
        <v>Lincoln County, TN</v>
      </c>
    </row>
    <row r="2484" spans="60:63" x14ac:dyDescent="0.35">
      <c r="BH2484" t="s">
        <v>7187</v>
      </c>
      <c r="BI2484" t="s">
        <v>4149</v>
      </c>
      <c r="BJ2484" t="s">
        <v>2705</v>
      </c>
      <c r="BK2484" t="str">
        <f t="shared" si="38"/>
        <v>Loudon County, TN</v>
      </c>
    </row>
    <row r="2485" spans="60:63" x14ac:dyDescent="0.35">
      <c r="BH2485" t="s">
        <v>7188</v>
      </c>
      <c r="BI2485" t="s">
        <v>4168</v>
      </c>
      <c r="BJ2485" t="s">
        <v>2705</v>
      </c>
      <c r="BK2485" t="str">
        <f t="shared" si="38"/>
        <v>McMinn County, TN</v>
      </c>
    </row>
    <row r="2486" spans="60:63" x14ac:dyDescent="0.35">
      <c r="BH2486" t="s">
        <v>7189</v>
      </c>
      <c r="BI2486" t="s">
        <v>4189</v>
      </c>
      <c r="BJ2486" t="s">
        <v>2705</v>
      </c>
      <c r="BK2486" t="str">
        <f t="shared" si="38"/>
        <v>McNairy County, TN</v>
      </c>
    </row>
    <row r="2487" spans="60:63" x14ac:dyDescent="0.35">
      <c r="BH2487" t="s">
        <v>7190</v>
      </c>
      <c r="BI2487" t="s">
        <v>3962</v>
      </c>
      <c r="BJ2487" t="s">
        <v>2705</v>
      </c>
      <c r="BK2487" t="str">
        <f t="shared" si="38"/>
        <v>Macon County, TN</v>
      </c>
    </row>
    <row r="2488" spans="60:63" x14ac:dyDescent="0.35">
      <c r="BH2488" t="s">
        <v>7191</v>
      </c>
      <c r="BI2488" t="s">
        <v>3595</v>
      </c>
      <c r="BJ2488" t="s">
        <v>2705</v>
      </c>
      <c r="BK2488" t="str">
        <f t="shared" si="38"/>
        <v>Madison County, TN</v>
      </c>
    </row>
    <row r="2489" spans="60:63" x14ac:dyDescent="0.35">
      <c r="BH2489" t="s">
        <v>7192</v>
      </c>
      <c r="BI2489" t="s">
        <v>3523</v>
      </c>
      <c r="BJ2489" t="s">
        <v>2705</v>
      </c>
      <c r="BK2489" t="str">
        <f t="shared" si="38"/>
        <v>Marion County, TN</v>
      </c>
    </row>
    <row r="2490" spans="60:63" x14ac:dyDescent="0.35">
      <c r="BH2490" t="s">
        <v>7193</v>
      </c>
      <c r="BI2490" t="s">
        <v>3578</v>
      </c>
      <c r="BJ2490" t="s">
        <v>2705</v>
      </c>
      <c r="BK2490" t="str">
        <f t="shared" si="38"/>
        <v>Marshall County, TN</v>
      </c>
    </row>
    <row r="2491" spans="60:63" x14ac:dyDescent="0.35">
      <c r="BH2491" t="s">
        <v>7194</v>
      </c>
      <c r="BI2491" t="s">
        <v>4264</v>
      </c>
      <c r="BJ2491" t="s">
        <v>2705</v>
      </c>
      <c r="BK2491" t="str">
        <f t="shared" si="38"/>
        <v>Maury County, TN</v>
      </c>
    </row>
    <row r="2492" spans="60:63" x14ac:dyDescent="0.35">
      <c r="BH2492" t="s">
        <v>7195</v>
      </c>
      <c r="BI2492" t="s">
        <v>4145</v>
      </c>
      <c r="BJ2492" t="s">
        <v>2705</v>
      </c>
      <c r="BK2492" t="str">
        <f t="shared" si="38"/>
        <v>Meigs County, TN</v>
      </c>
    </row>
    <row r="2493" spans="60:63" x14ac:dyDescent="0.35">
      <c r="BH2493" t="s">
        <v>7196</v>
      </c>
      <c r="BI2493" t="s">
        <v>3619</v>
      </c>
      <c r="BJ2493" t="s">
        <v>2705</v>
      </c>
      <c r="BK2493" t="str">
        <f t="shared" si="38"/>
        <v>Monroe County, TN</v>
      </c>
    </row>
    <row r="2494" spans="60:63" x14ac:dyDescent="0.35">
      <c r="BH2494" t="s">
        <v>7197</v>
      </c>
      <c r="BI2494" t="s">
        <v>3263</v>
      </c>
      <c r="BJ2494" t="s">
        <v>2705</v>
      </c>
      <c r="BK2494" t="str">
        <f t="shared" si="38"/>
        <v>Montgomery County, TN</v>
      </c>
    </row>
    <row r="2495" spans="60:63" x14ac:dyDescent="0.35">
      <c r="BH2495" t="s">
        <v>7198</v>
      </c>
      <c r="BI2495" t="s">
        <v>4310</v>
      </c>
      <c r="BJ2495" t="s">
        <v>2705</v>
      </c>
      <c r="BK2495" t="str">
        <f t="shared" si="38"/>
        <v>Moore County, TN</v>
      </c>
    </row>
    <row r="2496" spans="60:63" x14ac:dyDescent="0.35">
      <c r="BH2496" t="s">
        <v>7199</v>
      </c>
      <c r="BI2496" t="s">
        <v>3279</v>
      </c>
      <c r="BJ2496" t="s">
        <v>2705</v>
      </c>
      <c r="BK2496" t="str">
        <f t="shared" si="38"/>
        <v>Morgan County, TN</v>
      </c>
    </row>
    <row r="2497" spans="60:63" x14ac:dyDescent="0.35">
      <c r="BH2497" t="s">
        <v>7200</v>
      </c>
      <c r="BI2497" t="s">
        <v>4361</v>
      </c>
      <c r="BJ2497" t="s">
        <v>2705</v>
      </c>
      <c r="BK2497" t="str">
        <f t="shared" si="38"/>
        <v>Obion County, TN</v>
      </c>
    </row>
    <row r="2498" spans="60:63" x14ac:dyDescent="0.35">
      <c r="BH2498" t="s">
        <v>7201</v>
      </c>
      <c r="BI2498" t="s">
        <v>4372</v>
      </c>
      <c r="BJ2498" t="s">
        <v>2705</v>
      </c>
      <c r="BK2498" t="str">
        <f t="shared" si="38"/>
        <v>Overton County, TN</v>
      </c>
    </row>
    <row r="2499" spans="60:63" x14ac:dyDescent="0.35">
      <c r="BH2499" t="s">
        <v>7202</v>
      </c>
      <c r="BI2499" t="s">
        <v>4090</v>
      </c>
      <c r="BJ2499" t="s">
        <v>2705</v>
      </c>
      <c r="BK2499" t="str">
        <f t="shared" ref="BK2499:BK2562" si="39">_xlfn.TEXTJOIN(", ", TRUE, BI2499,BJ2499)</f>
        <v>Perry County, TN</v>
      </c>
    </row>
    <row r="2500" spans="60:63" x14ac:dyDescent="0.35">
      <c r="BH2500" t="s">
        <v>7203</v>
      </c>
      <c r="BI2500" t="s">
        <v>4398</v>
      </c>
      <c r="BJ2500" t="s">
        <v>2705</v>
      </c>
      <c r="BK2500" t="str">
        <f t="shared" si="39"/>
        <v>Pickett County, TN</v>
      </c>
    </row>
    <row r="2501" spans="60:63" x14ac:dyDescent="0.35">
      <c r="BH2501" t="s">
        <v>7204</v>
      </c>
      <c r="BI2501" t="s">
        <v>3599</v>
      </c>
      <c r="BJ2501" t="s">
        <v>2705</v>
      </c>
      <c r="BK2501" t="str">
        <f t="shared" si="39"/>
        <v>Polk County, TN</v>
      </c>
    </row>
    <row r="2502" spans="60:63" x14ac:dyDescent="0.35">
      <c r="BH2502" t="s">
        <v>7205</v>
      </c>
      <c r="BI2502" t="s">
        <v>3892</v>
      </c>
      <c r="BJ2502" t="s">
        <v>2705</v>
      </c>
      <c r="BK2502" t="str">
        <f t="shared" si="39"/>
        <v>Putnam County, TN</v>
      </c>
    </row>
    <row r="2503" spans="60:63" x14ac:dyDescent="0.35">
      <c r="BH2503" t="s">
        <v>7206</v>
      </c>
      <c r="BI2503" t="s">
        <v>4438</v>
      </c>
      <c r="BJ2503" t="s">
        <v>2705</v>
      </c>
      <c r="BK2503" t="str">
        <f t="shared" si="39"/>
        <v>Rhea County, TN</v>
      </c>
    </row>
    <row r="2504" spans="60:63" x14ac:dyDescent="0.35">
      <c r="BH2504" t="s">
        <v>7207</v>
      </c>
      <c r="BI2504" t="s">
        <v>3977</v>
      </c>
      <c r="BJ2504" t="s">
        <v>2705</v>
      </c>
      <c r="BK2504" t="str">
        <f t="shared" si="39"/>
        <v>Roane County, TN</v>
      </c>
    </row>
    <row r="2505" spans="60:63" x14ac:dyDescent="0.35">
      <c r="BH2505" t="s">
        <v>7208</v>
      </c>
      <c r="BI2505" t="s">
        <v>4465</v>
      </c>
      <c r="BJ2505" t="s">
        <v>2705</v>
      </c>
      <c r="BK2505" t="str">
        <f t="shared" si="39"/>
        <v>Robertson County, TN</v>
      </c>
    </row>
    <row r="2506" spans="60:63" x14ac:dyDescent="0.35">
      <c r="BH2506" t="s">
        <v>7209</v>
      </c>
      <c r="BI2506" t="s">
        <v>4472</v>
      </c>
      <c r="BJ2506" t="s">
        <v>2705</v>
      </c>
      <c r="BK2506" t="str">
        <f t="shared" si="39"/>
        <v>Rutherford County, TN</v>
      </c>
    </row>
    <row r="2507" spans="60:63" x14ac:dyDescent="0.35">
      <c r="BH2507" t="s">
        <v>7210</v>
      </c>
      <c r="BI2507" t="s">
        <v>4290</v>
      </c>
      <c r="BJ2507" t="s">
        <v>2705</v>
      </c>
      <c r="BK2507" t="str">
        <f t="shared" si="39"/>
        <v>Scott County, TN</v>
      </c>
    </row>
    <row r="2508" spans="60:63" x14ac:dyDescent="0.35">
      <c r="BH2508" t="s">
        <v>7211</v>
      </c>
      <c r="BI2508" t="s">
        <v>4490</v>
      </c>
      <c r="BJ2508" t="s">
        <v>2705</v>
      </c>
      <c r="BK2508" t="str">
        <f t="shared" si="39"/>
        <v>Sequatchie County, TN</v>
      </c>
    </row>
    <row r="2509" spans="60:63" x14ac:dyDescent="0.35">
      <c r="BH2509" t="s">
        <v>7212</v>
      </c>
      <c r="BI2509" t="s">
        <v>3449</v>
      </c>
      <c r="BJ2509" t="s">
        <v>2705</v>
      </c>
      <c r="BK2509" t="str">
        <f t="shared" si="39"/>
        <v>Sevier County, TN</v>
      </c>
    </row>
    <row r="2510" spans="60:63" x14ac:dyDescent="0.35">
      <c r="BH2510" t="s">
        <v>7213</v>
      </c>
      <c r="BI2510" t="s">
        <v>4238</v>
      </c>
      <c r="BJ2510" t="s">
        <v>2705</v>
      </c>
      <c r="BK2510" t="str">
        <f t="shared" si="39"/>
        <v>Shelby County, TN</v>
      </c>
    </row>
    <row r="2511" spans="60:63" x14ac:dyDescent="0.35">
      <c r="BH2511" t="s">
        <v>7214</v>
      </c>
      <c r="BI2511" t="s">
        <v>4340</v>
      </c>
      <c r="BJ2511" t="s">
        <v>2705</v>
      </c>
      <c r="BK2511" t="str">
        <f t="shared" si="39"/>
        <v>Smith County, TN</v>
      </c>
    </row>
    <row r="2512" spans="60:63" x14ac:dyDescent="0.35">
      <c r="BH2512" t="s">
        <v>7215</v>
      </c>
      <c r="BI2512" t="s">
        <v>4532</v>
      </c>
      <c r="BJ2512" t="s">
        <v>2705</v>
      </c>
      <c r="BK2512" t="str">
        <f t="shared" si="39"/>
        <v>Stewart County, TN</v>
      </c>
    </row>
    <row r="2513" spans="60:63" x14ac:dyDescent="0.35">
      <c r="BH2513" t="s">
        <v>7216</v>
      </c>
      <c r="BI2513" t="s">
        <v>3109</v>
      </c>
      <c r="BJ2513" t="s">
        <v>2705</v>
      </c>
      <c r="BK2513" t="str">
        <f t="shared" si="39"/>
        <v>Sullivan County, TN</v>
      </c>
    </row>
    <row r="2514" spans="60:63" x14ac:dyDescent="0.35">
      <c r="BH2514" t="s">
        <v>7217</v>
      </c>
      <c r="BI2514" t="s">
        <v>4549</v>
      </c>
      <c r="BJ2514" t="s">
        <v>2705</v>
      </c>
      <c r="BK2514" t="str">
        <f t="shared" si="39"/>
        <v>Sumner County, TN</v>
      </c>
    </row>
    <row r="2515" spans="60:63" x14ac:dyDescent="0.35">
      <c r="BH2515" t="s">
        <v>7218</v>
      </c>
      <c r="BI2515" t="s">
        <v>4518</v>
      </c>
      <c r="BJ2515" t="s">
        <v>2705</v>
      </c>
      <c r="BK2515" t="str">
        <f t="shared" si="39"/>
        <v>Tipton County, TN</v>
      </c>
    </row>
    <row r="2516" spans="60:63" x14ac:dyDescent="0.35">
      <c r="BH2516" t="s">
        <v>7219</v>
      </c>
      <c r="BI2516" t="s">
        <v>4567</v>
      </c>
      <c r="BJ2516" t="s">
        <v>2705</v>
      </c>
      <c r="BK2516" t="str">
        <f t="shared" si="39"/>
        <v>Trousdale County, TN</v>
      </c>
    </row>
    <row r="2517" spans="60:63" x14ac:dyDescent="0.35">
      <c r="BH2517" t="s">
        <v>7220</v>
      </c>
      <c r="BI2517" t="s">
        <v>4576</v>
      </c>
      <c r="BJ2517" t="s">
        <v>2705</v>
      </c>
      <c r="BK2517" t="str">
        <f t="shared" si="39"/>
        <v>Unicoi County, TN</v>
      </c>
    </row>
    <row r="2518" spans="60:63" x14ac:dyDescent="0.35">
      <c r="BH2518" t="s">
        <v>7221</v>
      </c>
      <c r="BI2518" t="s">
        <v>3417</v>
      </c>
      <c r="BJ2518" t="s">
        <v>2705</v>
      </c>
      <c r="BK2518" t="str">
        <f t="shared" si="39"/>
        <v>Union County, TN</v>
      </c>
    </row>
    <row r="2519" spans="60:63" x14ac:dyDescent="0.35">
      <c r="BH2519" t="s">
        <v>7222</v>
      </c>
      <c r="BI2519" t="s">
        <v>4413</v>
      </c>
      <c r="BJ2519" t="s">
        <v>2705</v>
      </c>
      <c r="BK2519" t="str">
        <f t="shared" si="39"/>
        <v>Van Buren County, TN</v>
      </c>
    </row>
    <row r="2520" spans="60:63" x14ac:dyDescent="0.35">
      <c r="BH2520" t="s">
        <v>7223</v>
      </c>
      <c r="BI2520" t="s">
        <v>3443</v>
      </c>
      <c r="BJ2520" t="s">
        <v>2705</v>
      </c>
      <c r="BK2520" t="str">
        <f t="shared" si="39"/>
        <v>Warren County, TN</v>
      </c>
    </row>
    <row r="2521" spans="60:63" x14ac:dyDescent="0.35">
      <c r="BH2521" t="s">
        <v>7224</v>
      </c>
      <c r="BI2521" t="s">
        <v>2936</v>
      </c>
      <c r="BJ2521" t="s">
        <v>2705</v>
      </c>
      <c r="BK2521" t="str">
        <f t="shared" si="39"/>
        <v>Washington County, TN</v>
      </c>
    </row>
    <row r="2522" spans="60:63" x14ac:dyDescent="0.35">
      <c r="BH2522" t="s">
        <v>7225</v>
      </c>
      <c r="BI2522" t="s">
        <v>3628</v>
      </c>
      <c r="BJ2522" t="s">
        <v>2705</v>
      </c>
      <c r="BK2522" t="str">
        <f t="shared" si="39"/>
        <v>Wayne County, TN</v>
      </c>
    </row>
    <row r="2523" spans="60:63" x14ac:dyDescent="0.35">
      <c r="BH2523" t="s">
        <v>7226</v>
      </c>
      <c r="BI2523" t="s">
        <v>4608</v>
      </c>
      <c r="BJ2523" t="s">
        <v>2705</v>
      </c>
      <c r="BK2523" t="str">
        <f t="shared" si="39"/>
        <v>Weakley County, TN</v>
      </c>
    </row>
    <row r="2524" spans="60:63" x14ac:dyDescent="0.35">
      <c r="BH2524" t="s">
        <v>7227</v>
      </c>
      <c r="BI2524" t="s">
        <v>4443</v>
      </c>
      <c r="BJ2524" t="s">
        <v>2705</v>
      </c>
      <c r="BK2524" t="str">
        <f t="shared" si="39"/>
        <v>White County, TN</v>
      </c>
    </row>
    <row r="2525" spans="60:63" x14ac:dyDescent="0.35">
      <c r="BH2525" t="s">
        <v>7228</v>
      </c>
      <c r="BI2525" t="s">
        <v>4618</v>
      </c>
      <c r="BJ2525" t="s">
        <v>2705</v>
      </c>
      <c r="BK2525" t="str">
        <f t="shared" si="39"/>
        <v>Williamson County, TN</v>
      </c>
    </row>
    <row r="2526" spans="60:63" x14ac:dyDescent="0.35">
      <c r="BH2526" t="s">
        <v>7229</v>
      </c>
      <c r="BI2526" t="s">
        <v>4624</v>
      </c>
      <c r="BJ2526" t="s">
        <v>2705</v>
      </c>
      <c r="BK2526" t="str">
        <f t="shared" si="39"/>
        <v>Wilson County, TN</v>
      </c>
    </row>
    <row r="2527" spans="60:63" x14ac:dyDescent="0.35">
      <c r="BH2527" t="s">
        <v>7230</v>
      </c>
      <c r="BI2527" t="s">
        <v>2760</v>
      </c>
      <c r="BJ2527" t="s">
        <v>2707</v>
      </c>
      <c r="BK2527" t="str">
        <f t="shared" si="39"/>
        <v>Anderson County, TX</v>
      </c>
    </row>
    <row r="2528" spans="60:63" x14ac:dyDescent="0.35">
      <c r="BH2528" t="s">
        <v>7231</v>
      </c>
      <c r="BI2528" t="s">
        <v>2802</v>
      </c>
      <c r="BJ2528" t="s">
        <v>2707</v>
      </c>
      <c r="BK2528" t="str">
        <f t="shared" si="39"/>
        <v>Andrews County, TX</v>
      </c>
    </row>
    <row r="2529" spans="60:63" x14ac:dyDescent="0.35">
      <c r="BH2529" t="s">
        <v>7232</v>
      </c>
      <c r="BI2529" t="s">
        <v>2850</v>
      </c>
      <c r="BJ2529" t="s">
        <v>2707</v>
      </c>
      <c r="BK2529" t="str">
        <f t="shared" si="39"/>
        <v>Angelina County, TX</v>
      </c>
    </row>
    <row r="2530" spans="60:63" x14ac:dyDescent="0.35">
      <c r="BH2530" t="s">
        <v>7233</v>
      </c>
      <c r="BI2530" t="s">
        <v>2895</v>
      </c>
      <c r="BJ2530" t="s">
        <v>2707</v>
      </c>
      <c r="BK2530" t="str">
        <f t="shared" si="39"/>
        <v>Aransas County, TX</v>
      </c>
    </row>
    <row r="2531" spans="60:63" x14ac:dyDescent="0.35">
      <c r="BH2531" t="s">
        <v>7234</v>
      </c>
      <c r="BI2531" t="s">
        <v>2939</v>
      </c>
      <c r="BJ2531" t="s">
        <v>2707</v>
      </c>
      <c r="BK2531" t="str">
        <f t="shared" si="39"/>
        <v>Archer County, TX</v>
      </c>
    </row>
    <row r="2532" spans="60:63" x14ac:dyDescent="0.35">
      <c r="BH2532" t="s">
        <v>7235</v>
      </c>
      <c r="BI2532" t="s">
        <v>2846</v>
      </c>
      <c r="BJ2532" t="s">
        <v>2707</v>
      </c>
      <c r="BK2532" t="str">
        <f t="shared" si="39"/>
        <v>Armstrong County, TX</v>
      </c>
    </row>
    <row r="2533" spans="60:63" x14ac:dyDescent="0.35">
      <c r="BH2533" t="s">
        <v>7236</v>
      </c>
      <c r="BI2533" t="s">
        <v>3012</v>
      </c>
      <c r="BJ2533" t="s">
        <v>2707</v>
      </c>
      <c r="BK2533" t="str">
        <f t="shared" si="39"/>
        <v>Atascosa County, TX</v>
      </c>
    </row>
    <row r="2534" spans="60:63" x14ac:dyDescent="0.35">
      <c r="BH2534" t="s">
        <v>7237</v>
      </c>
      <c r="BI2534" t="s">
        <v>3043</v>
      </c>
      <c r="BJ2534" t="s">
        <v>2707</v>
      </c>
      <c r="BK2534" t="str">
        <f t="shared" si="39"/>
        <v>Austin County, TX</v>
      </c>
    </row>
    <row r="2535" spans="60:63" x14ac:dyDescent="0.35">
      <c r="BH2535" t="s">
        <v>7238</v>
      </c>
      <c r="BI2535" t="s">
        <v>3082</v>
      </c>
      <c r="BJ2535" t="s">
        <v>2707</v>
      </c>
      <c r="BK2535" t="str">
        <f t="shared" si="39"/>
        <v>Bailey County, TX</v>
      </c>
    </row>
    <row r="2536" spans="60:63" x14ac:dyDescent="0.35">
      <c r="BH2536" t="s">
        <v>7239</v>
      </c>
      <c r="BI2536" t="s">
        <v>3116</v>
      </c>
      <c r="BJ2536" t="s">
        <v>2707</v>
      </c>
      <c r="BK2536" t="str">
        <f t="shared" si="39"/>
        <v>Bandera County, TX</v>
      </c>
    </row>
    <row r="2537" spans="60:63" x14ac:dyDescent="0.35">
      <c r="BH2537" t="s">
        <v>7240</v>
      </c>
      <c r="BI2537" t="s">
        <v>3151</v>
      </c>
      <c r="BJ2537" t="s">
        <v>2707</v>
      </c>
      <c r="BK2537" t="str">
        <f t="shared" si="39"/>
        <v>Bastrop County, TX</v>
      </c>
    </row>
    <row r="2538" spans="60:63" x14ac:dyDescent="0.35">
      <c r="BH2538" t="s">
        <v>7241</v>
      </c>
      <c r="BI2538" t="s">
        <v>3179</v>
      </c>
      <c r="BJ2538" t="s">
        <v>2707</v>
      </c>
      <c r="BK2538" t="str">
        <f t="shared" si="39"/>
        <v>Baylor County, TX</v>
      </c>
    </row>
    <row r="2539" spans="60:63" x14ac:dyDescent="0.35">
      <c r="BH2539" t="s">
        <v>7242</v>
      </c>
      <c r="BI2539" t="s">
        <v>3211</v>
      </c>
      <c r="BJ2539" t="s">
        <v>2707</v>
      </c>
      <c r="BK2539" t="str">
        <f t="shared" si="39"/>
        <v>Bee County, TX</v>
      </c>
    </row>
    <row r="2540" spans="60:63" x14ac:dyDescent="0.35">
      <c r="BH2540" t="s">
        <v>7243</v>
      </c>
      <c r="BI2540" t="s">
        <v>2992</v>
      </c>
      <c r="BJ2540" t="s">
        <v>2707</v>
      </c>
      <c r="BK2540" t="str">
        <f t="shared" si="39"/>
        <v>Bell County, TX</v>
      </c>
    </row>
    <row r="2541" spans="60:63" x14ac:dyDescent="0.35">
      <c r="BH2541" t="s">
        <v>7244</v>
      </c>
      <c r="BI2541" t="s">
        <v>3278</v>
      </c>
      <c r="BJ2541" t="s">
        <v>2707</v>
      </c>
      <c r="BK2541" t="str">
        <f t="shared" si="39"/>
        <v>Bexar County, TX</v>
      </c>
    </row>
    <row r="2542" spans="60:63" x14ac:dyDescent="0.35">
      <c r="BH2542" t="s">
        <v>7245</v>
      </c>
      <c r="BI2542" t="s">
        <v>3316</v>
      </c>
      <c r="BJ2542" t="s">
        <v>2707</v>
      </c>
      <c r="BK2542" t="str">
        <f t="shared" si="39"/>
        <v>Blanco County, TX</v>
      </c>
    </row>
    <row r="2543" spans="60:63" x14ac:dyDescent="0.35">
      <c r="BH2543" t="s">
        <v>7246</v>
      </c>
      <c r="BI2543" t="s">
        <v>3343</v>
      </c>
      <c r="BJ2543" t="s">
        <v>2707</v>
      </c>
      <c r="BK2543" t="str">
        <f t="shared" si="39"/>
        <v>Borden County, TX</v>
      </c>
    </row>
    <row r="2544" spans="60:63" x14ac:dyDescent="0.35">
      <c r="BH2544" t="s">
        <v>7247</v>
      </c>
      <c r="BI2544" t="s">
        <v>3372</v>
      </c>
      <c r="BJ2544" t="s">
        <v>2707</v>
      </c>
      <c r="BK2544" t="str">
        <f t="shared" si="39"/>
        <v>Bosque County, TX</v>
      </c>
    </row>
    <row r="2545" spans="60:63" x14ac:dyDescent="0.35">
      <c r="BH2545" t="s">
        <v>7248</v>
      </c>
      <c r="BI2545" t="s">
        <v>3395</v>
      </c>
      <c r="BJ2545" t="s">
        <v>2707</v>
      </c>
      <c r="BK2545" t="str">
        <f t="shared" si="39"/>
        <v>Bowie County, TX</v>
      </c>
    </row>
    <row r="2546" spans="60:63" x14ac:dyDescent="0.35">
      <c r="BH2546" t="s">
        <v>7249</v>
      </c>
      <c r="BI2546" t="s">
        <v>3424</v>
      </c>
      <c r="BJ2546" t="s">
        <v>2707</v>
      </c>
      <c r="BK2546" t="str">
        <f t="shared" si="39"/>
        <v>Brazoria County, TX</v>
      </c>
    </row>
    <row r="2547" spans="60:63" x14ac:dyDescent="0.35">
      <c r="BH2547" t="s">
        <v>7250</v>
      </c>
      <c r="BI2547" t="s">
        <v>3448</v>
      </c>
      <c r="BJ2547" t="s">
        <v>2707</v>
      </c>
      <c r="BK2547" t="str">
        <f t="shared" si="39"/>
        <v>Brazos County, TX</v>
      </c>
    </row>
    <row r="2548" spans="60:63" x14ac:dyDescent="0.35">
      <c r="BH2548" t="s">
        <v>7251</v>
      </c>
      <c r="BI2548" t="s">
        <v>3477</v>
      </c>
      <c r="BJ2548" t="s">
        <v>2707</v>
      </c>
      <c r="BK2548" t="str">
        <f t="shared" si="39"/>
        <v>Brewster County, TX</v>
      </c>
    </row>
    <row r="2549" spans="60:63" x14ac:dyDescent="0.35">
      <c r="BH2549" t="s">
        <v>7252</v>
      </c>
      <c r="BI2549" t="s">
        <v>3503</v>
      </c>
      <c r="BJ2549" t="s">
        <v>2707</v>
      </c>
      <c r="BK2549" t="str">
        <f t="shared" si="39"/>
        <v>Briscoe County, TX</v>
      </c>
    </row>
    <row r="2550" spans="60:63" x14ac:dyDescent="0.35">
      <c r="BH2550" t="s">
        <v>7253</v>
      </c>
      <c r="BI2550" t="s">
        <v>3225</v>
      </c>
      <c r="BJ2550" t="s">
        <v>2707</v>
      </c>
      <c r="BK2550" t="str">
        <f t="shared" si="39"/>
        <v>Brooks County, TX</v>
      </c>
    </row>
    <row r="2551" spans="60:63" x14ac:dyDescent="0.35">
      <c r="BH2551" t="s">
        <v>7254</v>
      </c>
      <c r="BI2551" t="s">
        <v>2915</v>
      </c>
      <c r="BJ2551" t="s">
        <v>2707</v>
      </c>
      <c r="BK2551" t="str">
        <f t="shared" si="39"/>
        <v>Brown County, TX</v>
      </c>
    </row>
    <row r="2552" spans="60:63" x14ac:dyDescent="0.35">
      <c r="BH2552" t="s">
        <v>7255</v>
      </c>
      <c r="BI2552" t="s">
        <v>3574</v>
      </c>
      <c r="BJ2552" t="s">
        <v>2707</v>
      </c>
      <c r="BK2552" t="str">
        <f t="shared" si="39"/>
        <v>Burleson County, TX</v>
      </c>
    </row>
    <row r="2553" spans="60:63" x14ac:dyDescent="0.35">
      <c r="BH2553" t="s">
        <v>7256</v>
      </c>
      <c r="BI2553" t="s">
        <v>3602</v>
      </c>
      <c r="BJ2553" t="s">
        <v>2707</v>
      </c>
      <c r="BK2553" t="str">
        <f t="shared" si="39"/>
        <v>Burnet County, TX</v>
      </c>
    </row>
    <row r="2554" spans="60:63" x14ac:dyDescent="0.35">
      <c r="BH2554" t="s">
        <v>7257</v>
      </c>
      <c r="BI2554" t="s">
        <v>3199</v>
      </c>
      <c r="BJ2554" t="s">
        <v>2707</v>
      </c>
      <c r="BK2554" t="str">
        <f t="shared" si="39"/>
        <v>Caldwell County, TX</v>
      </c>
    </row>
    <row r="2555" spans="60:63" x14ac:dyDescent="0.35">
      <c r="BH2555" t="s">
        <v>7258</v>
      </c>
      <c r="BI2555" t="s">
        <v>2986</v>
      </c>
      <c r="BJ2555" t="s">
        <v>2707</v>
      </c>
      <c r="BK2555" t="str">
        <f t="shared" si="39"/>
        <v>Calhoun County, TX</v>
      </c>
    </row>
    <row r="2556" spans="60:63" x14ac:dyDescent="0.35">
      <c r="BH2556" t="s">
        <v>7259</v>
      </c>
      <c r="BI2556" t="s">
        <v>3672</v>
      </c>
      <c r="BJ2556" t="s">
        <v>2707</v>
      </c>
      <c r="BK2556" t="str">
        <f t="shared" si="39"/>
        <v>Callahan County, TX</v>
      </c>
    </row>
    <row r="2557" spans="60:63" x14ac:dyDescent="0.35">
      <c r="BH2557" t="s">
        <v>7260</v>
      </c>
      <c r="BI2557" t="s">
        <v>3177</v>
      </c>
      <c r="BJ2557" t="s">
        <v>2707</v>
      </c>
      <c r="BK2557" t="str">
        <f t="shared" si="39"/>
        <v>Cameron County, TX</v>
      </c>
    </row>
    <row r="2558" spans="60:63" x14ac:dyDescent="0.35">
      <c r="BH2558" t="s">
        <v>7261</v>
      </c>
      <c r="BI2558" t="s">
        <v>3719</v>
      </c>
      <c r="BJ2558" t="s">
        <v>2707</v>
      </c>
      <c r="BK2558" t="str">
        <f t="shared" si="39"/>
        <v>Camp County, TX</v>
      </c>
    </row>
    <row r="2559" spans="60:63" x14ac:dyDescent="0.35">
      <c r="BH2559" t="s">
        <v>7262</v>
      </c>
      <c r="BI2559" t="s">
        <v>3748</v>
      </c>
      <c r="BJ2559" t="s">
        <v>2707</v>
      </c>
      <c r="BK2559" t="str">
        <f t="shared" si="39"/>
        <v>Carson County, TX</v>
      </c>
    </row>
    <row r="2560" spans="60:63" x14ac:dyDescent="0.35">
      <c r="BH2560" t="s">
        <v>7263</v>
      </c>
      <c r="BI2560" t="s">
        <v>3063</v>
      </c>
      <c r="BJ2560" t="s">
        <v>2707</v>
      </c>
      <c r="BK2560" t="str">
        <f t="shared" si="39"/>
        <v>Cass County, TX</v>
      </c>
    </row>
    <row r="2561" spans="60:63" x14ac:dyDescent="0.35">
      <c r="BH2561" t="s">
        <v>7264</v>
      </c>
      <c r="BI2561" t="s">
        <v>3789</v>
      </c>
      <c r="BJ2561" t="s">
        <v>2707</v>
      </c>
      <c r="BK2561" t="str">
        <f t="shared" si="39"/>
        <v>Castro County, TX</v>
      </c>
    </row>
    <row r="2562" spans="60:63" x14ac:dyDescent="0.35">
      <c r="BH2562" t="s">
        <v>7265</v>
      </c>
      <c r="BI2562" t="s">
        <v>3053</v>
      </c>
      <c r="BJ2562" t="s">
        <v>2707</v>
      </c>
      <c r="BK2562" t="str">
        <f t="shared" si="39"/>
        <v>Chambers County, TX</v>
      </c>
    </row>
    <row r="2563" spans="60:63" x14ac:dyDescent="0.35">
      <c r="BH2563" t="s">
        <v>7266</v>
      </c>
      <c r="BI2563" t="s">
        <v>3090</v>
      </c>
      <c r="BJ2563" t="s">
        <v>2707</v>
      </c>
      <c r="BK2563" t="str">
        <f t="shared" ref="BK2563:BK2626" si="40">_xlfn.TEXTJOIN(", ", TRUE, BI2563,BJ2563)</f>
        <v>Cherokee County, TX</v>
      </c>
    </row>
    <row r="2564" spans="60:63" x14ac:dyDescent="0.35">
      <c r="BH2564" t="s">
        <v>7267</v>
      </c>
      <c r="BI2564" t="s">
        <v>3853</v>
      </c>
      <c r="BJ2564" t="s">
        <v>2707</v>
      </c>
      <c r="BK2564" t="str">
        <f t="shared" si="40"/>
        <v>Childress County, TX</v>
      </c>
    </row>
    <row r="2565" spans="60:63" x14ac:dyDescent="0.35">
      <c r="BH2565" t="s">
        <v>7268</v>
      </c>
      <c r="BI2565" t="s">
        <v>3048</v>
      </c>
      <c r="BJ2565" t="s">
        <v>2707</v>
      </c>
      <c r="BK2565" t="str">
        <f t="shared" si="40"/>
        <v>Clay County, TX</v>
      </c>
    </row>
    <row r="2566" spans="60:63" x14ac:dyDescent="0.35">
      <c r="BH2566" t="s">
        <v>7269</v>
      </c>
      <c r="BI2566" t="s">
        <v>3896</v>
      </c>
      <c r="BJ2566" t="s">
        <v>2707</v>
      </c>
      <c r="BK2566" t="str">
        <f t="shared" si="40"/>
        <v>Cochran County, TX</v>
      </c>
    </row>
    <row r="2567" spans="60:63" x14ac:dyDescent="0.35">
      <c r="BH2567" t="s">
        <v>7270</v>
      </c>
      <c r="BI2567" t="s">
        <v>3911</v>
      </c>
      <c r="BJ2567" t="s">
        <v>2707</v>
      </c>
      <c r="BK2567" t="str">
        <f t="shared" si="40"/>
        <v>Coke County, TX</v>
      </c>
    </row>
    <row r="2568" spans="60:63" x14ac:dyDescent="0.35">
      <c r="BH2568" t="s">
        <v>7271</v>
      </c>
      <c r="BI2568" t="s">
        <v>3933</v>
      </c>
      <c r="BJ2568" t="s">
        <v>2707</v>
      </c>
      <c r="BK2568" t="str">
        <f t="shared" si="40"/>
        <v>Coleman County, TX</v>
      </c>
    </row>
    <row r="2569" spans="60:63" x14ac:dyDescent="0.35">
      <c r="BH2569" t="s">
        <v>7272</v>
      </c>
      <c r="BI2569" t="s">
        <v>3956</v>
      </c>
      <c r="BJ2569" t="s">
        <v>2707</v>
      </c>
      <c r="BK2569" t="str">
        <f t="shared" si="40"/>
        <v>Collin County, TX</v>
      </c>
    </row>
    <row r="2570" spans="60:63" x14ac:dyDescent="0.35">
      <c r="BH2570" t="s">
        <v>7273</v>
      </c>
      <c r="BI2570" t="s">
        <v>3976</v>
      </c>
      <c r="BJ2570" t="s">
        <v>2707</v>
      </c>
      <c r="BK2570" t="str">
        <f t="shared" si="40"/>
        <v>Collingsworth County, TX</v>
      </c>
    </row>
    <row r="2571" spans="60:63" x14ac:dyDescent="0.35">
      <c r="BH2571" t="s">
        <v>7274</v>
      </c>
      <c r="BI2571" t="s">
        <v>3991</v>
      </c>
      <c r="BJ2571" t="s">
        <v>2707</v>
      </c>
      <c r="BK2571" t="str">
        <f t="shared" si="40"/>
        <v>Colorado County, TX</v>
      </c>
    </row>
    <row r="2572" spans="60:63" x14ac:dyDescent="0.35">
      <c r="BH2572" t="s">
        <v>7275</v>
      </c>
      <c r="BI2572" t="s">
        <v>4010</v>
      </c>
      <c r="BJ2572" t="s">
        <v>2707</v>
      </c>
      <c r="BK2572" t="str">
        <f t="shared" si="40"/>
        <v>Comal County, TX</v>
      </c>
    </row>
    <row r="2573" spans="60:63" x14ac:dyDescent="0.35">
      <c r="BH2573" t="s">
        <v>7276</v>
      </c>
      <c r="BI2573" t="s">
        <v>3312</v>
      </c>
      <c r="BJ2573" t="s">
        <v>2707</v>
      </c>
      <c r="BK2573" t="str">
        <f t="shared" si="40"/>
        <v>Comanche County, TX</v>
      </c>
    </row>
    <row r="2574" spans="60:63" x14ac:dyDescent="0.35">
      <c r="BH2574" t="s">
        <v>7277</v>
      </c>
      <c r="BI2574" t="s">
        <v>4050</v>
      </c>
      <c r="BJ2574" t="s">
        <v>2707</v>
      </c>
      <c r="BK2574" t="str">
        <f t="shared" si="40"/>
        <v>Concho County, TX</v>
      </c>
    </row>
    <row r="2575" spans="60:63" x14ac:dyDescent="0.35">
      <c r="BH2575" t="s">
        <v>7278</v>
      </c>
      <c r="BI2575" t="s">
        <v>4069</v>
      </c>
      <c r="BJ2575" t="s">
        <v>2707</v>
      </c>
      <c r="BK2575" t="str">
        <f t="shared" si="40"/>
        <v>Cooke County, TX</v>
      </c>
    </row>
    <row r="2576" spans="60:63" x14ac:dyDescent="0.35">
      <c r="BH2576" t="s">
        <v>7279</v>
      </c>
      <c r="BI2576" t="s">
        <v>4092</v>
      </c>
      <c r="BJ2576" t="s">
        <v>2707</v>
      </c>
      <c r="BK2576" t="str">
        <f t="shared" si="40"/>
        <v>Coryell County, TX</v>
      </c>
    </row>
    <row r="2577" spans="60:63" x14ac:dyDescent="0.35">
      <c r="BH2577" t="s">
        <v>7280</v>
      </c>
      <c r="BI2577" t="s">
        <v>4110</v>
      </c>
      <c r="BJ2577" t="s">
        <v>2707</v>
      </c>
      <c r="BK2577" t="str">
        <f t="shared" si="40"/>
        <v>Cottle County, TX</v>
      </c>
    </row>
    <row r="2578" spans="60:63" x14ac:dyDescent="0.35">
      <c r="BH2578" t="s">
        <v>7281</v>
      </c>
      <c r="BI2578" t="s">
        <v>4131</v>
      </c>
      <c r="BJ2578" t="s">
        <v>2707</v>
      </c>
      <c r="BK2578" t="str">
        <f t="shared" si="40"/>
        <v>Crane County, TX</v>
      </c>
    </row>
    <row r="2579" spans="60:63" x14ac:dyDescent="0.35">
      <c r="BH2579" t="s">
        <v>7282</v>
      </c>
      <c r="BI2579" t="s">
        <v>3342</v>
      </c>
      <c r="BJ2579" t="s">
        <v>2707</v>
      </c>
      <c r="BK2579" t="str">
        <f t="shared" si="40"/>
        <v>Crockett County, TX</v>
      </c>
    </row>
    <row r="2580" spans="60:63" x14ac:dyDescent="0.35">
      <c r="BH2580" t="s">
        <v>7283</v>
      </c>
      <c r="BI2580" t="s">
        <v>4169</v>
      </c>
      <c r="BJ2580" t="s">
        <v>2707</v>
      </c>
      <c r="BK2580" t="str">
        <f t="shared" si="40"/>
        <v>Crosby County, TX</v>
      </c>
    </row>
    <row r="2581" spans="60:63" x14ac:dyDescent="0.35">
      <c r="BH2581" t="s">
        <v>7284</v>
      </c>
      <c r="BI2581" t="s">
        <v>4190</v>
      </c>
      <c r="BJ2581" t="s">
        <v>2707</v>
      </c>
      <c r="BK2581" t="str">
        <f t="shared" si="40"/>
        <v>Culberson County, TX</v>
      </c>
    </row>
    <row r="2582" spans="60:63" x14ac:dyDescent="0.35">
      <c r="BH2582" t="s">
        <v>7285</v>
      </c>
      <c r="BI2582" t="s">
        <v>4207</v>
      </c>
      <c r="BJ2582" t="s">
        <v>2707</v>
      </c>
      <c r="BK2582" t="str">
        <f t="shared" si="40"/>
        <v>Dallam County, TX</v>
      </c>
    </row>
    <row r="2583" spans="60:63" x14ac:dyDescent="0.35">
      <c r="BH2583" t="s">
        <v>7286</v>
      </c>
      <c r="BI2583" t="s">
        <v>3404</v>
      </c>
      <c r="BJ2583" t="s">
        <v>2707</v>
      </c>
      <c r="BK2583" t="str">
        <f t="shared" si="40"/>
        <v>Dallas County, TX</v>
      </c>
    </row>
    <row r="2584" spans="60:63" x14ac:dyDescent="0.35">
      <c r="BH2584" t="s">
        <v>7287</v>
      </c>
      <c r="BI2584" t="s">
        <v>3140</v>
      </c>
      <c r="BJ2584" t="s">
        <v>2707</v>
      </c>
      <c r="BK2584" t="str">
        <f t="shared" si="40"/>
        <v>Dawson County, TX</v>
      </c>
    </row>
    <row r="2585" spans="60:63" x14ac:dyDescent="0.35">
      <c r="BH2585" t="s">
        <v>7288</v>
      </c>
      <c r="BI2585" t="s">
        <v>4249</v>
      </c>
      <c r="BJ2585" t="s">
        <v>2707</v>
      </c>
      <c r="BK2585" t="str">
        <f t="shared" si="40"/>
        <v>Deaf Smith County, TX</v>
      </c>
    </row>
    <row r="2586" spans="60:63" x14ac:dyDescent="0.35">
      <c r="BH2586" t="s">
        <v>7289</v>
      </c>
      <c r="BI2586" t="s">
        <v>3290</v>
      </c>
      <c r="BJ2586" t="s">
        <v>2707</v>
      </c>
      <c r="BK2586" t="str">
        <f t="shared" si="40"/>
        <v>Delta County, TX</v>
      </c>
    </row>
    <row r="2587" spans="60:63" x14ac:dyDescent="0.35">
      <c r="BH2587" t="s">
        <v>7290</v>
      </c>
      <c r="BI2587" t="s">
        <v>4280</v>
      </c>
      <c r="BJ2587" t="s">
        <v>2707</v>
      </c>
      <c r="BK2587" t="str">
        <f t="shared" si="40"/>
        <v>Denton County, TX</v>
      </c>
    </row>
    <row r="2588" spans="60:63" x14ac:dyDescent="0.35">
      <c r="BH2588" t="s">
        <v>7291</v>
      </c>
      <c r="BI2588" t="s">
        <v>4294</v>
      </c>
      <c r="BJ2588" t="s">
        <v>2707</v>
      </c>
      <c r="BK2588" t="str">
        <f t="shared" si="40"/>
        <v>DeWitt County, TX</v>
      </c>
    </row>
    <row r="2589" spans="60:63" x14ac:dyDescent="0.35">
      <c r="BH2589" t="s">
        <v>7292</v>
      </c>
      <c r="BI2589" t="s">
        <v>4313</v>
      </c>
      <c r="BJ2589" t="s">
        <v>2707</v>
      </c>
      <c r="BK2589" t="str">
        <f t="shared" si="40"/>
        <v>Dickens County, TX</v>
      </c>
    </row>
    <row r="2590" spans="60:63" x14ac:dyDescent="0.35">
      <c r="BH2590" t="s">
        <v>7293</v>
      </c>
      <c r="BI2590" t="s">
        <v>4330</v>
      </c>
      <c r="BJ2590" t="s">
        <v>2707</v>
      </c>
      <c r="BK2590" t="str">
        <f t="shared" si="40"/>
        <v>Dimmit County, TX</v>
      </c>
    </row>
    <row r="2591" spans="60:63" x14ac:dyDescent="0.35">
      <c r="BH2591" t="s">
        <v>7294</v>
      </c>
      <c r="BI2591" t="s">
        <v>4347</v>
      </c>
      <c r="BJ2591" t="s">
        <v>2707</v>
      </c>
      <c r="BK2591" t="str">
        <f t="shared" si="40"/>
        <v>Donley County, TX</v>
      </c>
    </row>
    <row r="2592" spans="60:63" x14ac:dyDescent="0.35">
      <c r="BH2592" t="s">
        <v>7295</v>
      </c>
      <c r="BI2592" t="s">
        <v>3256</v>
      </c>
      <c r="BJ2592" t="s">
        <v>2707</v>
      </c>
      <c r="BK2592" t="str">
        <f t="shared" si="40"/>
        <v>Duval County, TX</v>
      </c>
    </row>
    <row r="2593" spans="60:63" x14ac:dyDescent="0.35">
      <c r="BH2593" t="s">
        <v>7296</v>
      </c>
      <c r="BI2593" t="s">
        <v>4373</v>
      </c>
      <c r="BJ2593" t="s">
        <v>2707</v>
      </c>
      <c r="BK2593" t="str">
        <f t="shared" si="40"/>
        <v>Eastland County, TX</v>
      </c>
    </row>
    <row r="2594" spans="60:63" x14ac:dyDescent="0.35">
      <c r="BH2594" t="s">
        <v>7297</v>
      </c>
      <c r="BI2594" t="s">
        <v>4386</v>
      </c>
      <c r="BJ2594" t="s">
        <v>2707</v>
      </c>
      <c r="BK2594" t="str">
        <f t="shared" si="40"/>
        <v>Ector County, TX</v>
      </c>
    </row>
    <row r="2595" spans="60:63" x14ac:dyDescent="0.35">
      <c r="BH2595" t="s">
        <v>7298</v>
      </c>
      <c r="BI2595" t="s">
        <v>3516</v>
      </c>
      <c r="BJ2595" t="s">
        <v>2707</v>
      </c>
      <c r="BK2595" t="str">
        <f t="shared" si="40"/>
        <v>Edwards County, TX</v>
      </c>
    </row>
    <row r="2596" spans="60:63" x14ac:dyDescent="0.35">
      <c r="BH2596" t="s">
        <v>7299</v>
      </c>
      <c r="BI2596" t="s">
        <v>3498</v>
      </c>
      <c r="BJ2596" t="s">
        <v>2707</v>
      </c>
      <c r="BK2596" t="str">
        <f t="shared" si="40"/>
        <v>Ellis County, TX</v>
      </c>
    </row>
    <row r="2597" spans="60:63" x14ac:dyDescent="0.35">
      <c r="BH2597" t="s">
        <v>7300</v>
      </c>
      <c r="BI2597" t="s">
        <v>3459</v>
      </c>
      <c r="BJ2597" t="s">
        <v>2707</v>
      </c>
      <c r="BK2597" t="str">
        <f t="shared" si="40"/>
        <v>El Paso County, TX</v>
      </c>
    </row>
    <row r="2598" spans="60:63" x14ac:dyDescent="0.35">
      <c r="BH2598" t="s">
        <v>7301</v>
      </c>
      <c r="BI2598" t="s">
        <v>4439</v>
      </c>
      <c r="BJ2598" t="s">
        <v>2707</v>
      </c>
      <c r="BK2598" t="str">
        <f t="shared" si="40"/>
        <v>Erath County, TX</v>
      </c>
    </row>
    <row r="2599" spans="60:63" x14ac:dyDescent="0.35">
      <c r="BH2599" t="s">
        <v>7302</v>
      </c>
      <c r="BI2599" t="s">
        <v>4451</v>
      </c>
      <c r="BJ2599" t="s">
        <v>2707</v>
      </c>
      <c r="BK2599" t="str">
        <f t="shared" si="40"/>
        <v>Falls County, TX</v>
      </c>
    </row>
    <row r="2600" spans="60:63" x14ac:dyDescent="0.35">
      <c r="BH2600" t="s">
        <v>7303</v>
      </c>
      <c r="BI2600" t="s">
        <v>4178</v>
      </c>
      <c r="BJ2600" t="s">
        <v>2707</v>
      </c>
      <c r="BK2600" t="str">
        <f t="shared" si="40"/>
        <v>Fannin County, TX</v>
      </c>
    </row>
    <row r="2601" spans="60:63" x14ac:dyDescent="0.35">
      <c r="BH2601" t="s">
        <v>7304</v>
      </c>
      <c r="BI2601" t="s">
        <v>3120</v>
      </c>
      <c r="BJ2601" t="s">
        <v>2707</v>
      </c>
      <c r="BK2601" t="str">
        <f t="shared" si="40"/>
        <v>Fayette County, TX</v>
      </c>
    </row>
    <row r="2602" spans="60:63" x14ac:dyDescent="0.35">
      <c r="BH2602" t="s">
        <v>7305</v>
      </c>
      <c r="BI2602" t="s">
        <v>4480</v>
      </c>
      <c r="BJ2602" t="s">
        <v>2707</v>
      </c>
      <c r="BK2602" t="str">
        <f t="shared" si="40"/>
        <v>Fisher County, TX</v>
      </c>
    </row>
    <row r="2603" spans="60:63" x14ac:dyDescent="0.35">
      <c r="BH2603" t="s">
        <v>7306</v>
      </c>
      <c r="BI2603" t="s">
        <v>3462</v>
      </c>
      <c r="BJ2603" t="s">
        <v>2707</v>
      </c>
      <c r="BK2603" t="str">
        <f t="shared" si="40"/>
        <v>Floyd County, TX</v>
      </c>
    </row>
    <row r="2604" spans="60:63" x14ac:dyDescent="0.35">
      <c r="BH2604" t="s">
        <v>7307</v>
      </c>
      <c r="BI2604" t="s">
        <v>4503</v>
      </c>
      <c r="BJ2604" t="s">
        <v>2707</v>
      </c>
      <c r="BK2604" t="str">
        <f t="shared" si="40"/>
        <v>Foard County, TX</v>
      </c>
    </row>
    <row r="2605" spans="60:63" x14ac:dyDescent="0.35">
      <c r="BH2605" t="s">
        <v>7308</v>
      </c>
      <c r="BI2605" t="s">
        <v>4515</v>
      </c>
      <c r="BJ2605" t="s">
        <v>2707</v>
      </c>
      <c r="BK2605" t="str">
        <f t="shared" si="40"/>
        <v>Fort Bend County, TX</v>
      </c>
    </row>
    <row r="2606" spans="60:63" x14ac:dyDescent="0.35">
      <c r="BH2606" t="s">
        <v>7309</v>
      </c>
      <c r="BI2606" t="s">
        <v>2874</v>
      </c>
      <c r="BJ2606" t="s">
        <v>2707</v>
      </c>
      <c r="BK2606" t="str">
        <f t="shared" si="40"/>
        <v>Franklin County, TX</v>
      </c>
    </row>
    <row r="2607" spans="60:63" x14ac:dyDescent="0.35">
      <c r="BH2607" t="s">
        <v>7310</v>
      </c>
      <c r="BI2607" t="s">
        <v>4533</v>
      </c>
      <c r="BJ2607" t="s">
        <v>2707</v>
      </c>
      <c r="BK2607" t="str">
        <f t="shared" si="40"/>
        <v>Freestone County, TX</v>
      </c>
    </row>
    <row r="2608" spans="60:63" x14ac:dyDescent="0.35">
      <c r="BH2608" t="s">
        <v>7311</v>
      </c>
      <c r="BI2608" t="s">
        <v>4541</v>
      </c>
      <c r="BJ2608" t="s">
        <v>2707</v>
      </c>
      <c r="BK2608" t="str">
        <f t="shared" si="40"/>
        <v>Frio County, TX</v>
      </c>
    </row>
    <row r="2609" spans="60:63" x14ac:dyDescent="0.35">
      <c r="BH2609" t="s">
        <v>7312</v>
      </c>
      <c r="BI2609" t="s">
        <v>4550</v>
      </c>
      <c r="BJ2609" t="s">
        <v>2707</v>
      </c>
      <c r="BK2609" t="str">
        <f t="shared" si="40"/>
        <v>Gaines County, TX</v>
      </c>
    </row>
    <row r="2610" spans="60:63" x14ac:dyDescent="0.35">
      <c r="BH2610" t="s">
        <v>7313</v>
      </c>
      <c r="BI2610" t="s">
        <v>4558</v>
      </c>
      <c r="BJ2610" t="s">
        <v>2707</v>
      </c>
      <c r="BK2610" t="str">
        <f t="shared" si="40"/>
        <v>Galveston County, TX</v>
      </c>
    </row>
    <row r="2611" spans="60:63" x14ac:dyDescent="0.35">
      <c r="BH2611" t="s">
        <v>7314</v>
      </c>
      <c r="BI2611" t="s">
        <v>4568</v>
      </c>
      <c r="BJ2611" t="s">
        <v>2707</v>
      </c>
      <c r="BK2611" t="str">
        <f t="shared" si="40"/>
        <v>Garza County, TX</v>
      </c>
    </row>
    <row r="2612" spans="60:63" x14ac:dyDescent="0.35">
      <c r="BH2612" t="s">
        <v>7315</v>
      </c>
      <c r="BI2612" t="s">
        <v>4577</v>
      </c>
      <c r="BJ2612" t="s">
        <v>2707</v>
      </c>
      <c r="BK2612" t="str">
        <f t="shared" si="40"/>
        <v>Gillespie County, TX</v>
      </c>
    </row>
    <row r="2613" spans="60:63" x14ac:dyDescent="0.35">
      <c r="BH2613" t="s">
        <v>7316</v>
      </c>
      <c r="BI2613" t="s">
        <v>4584</v>
      </c>
      <c r="BJ2613" t="s">
        <v>2707</v>
      </c>
      <c r="BK2613" t="str">
        <f t="shared" si="40"/>
        <v>Glasscock County, TX</v>
      </c>
    </row>
    <row r="2614" spans="60:63" x14ac:dyDescent="0.35">
      <c r="BH2614" t="s">
        <v>7317</v>
      </c>
      <c r="BI2614" t="s">
        <v>4588</v>
      </c>
      <c r="BJ2614" t="s">
        <v>2707</v>
      </c>
      <c r="BK2614" t="str">
        <f t="shared" si="40"/>
        <v>Goliad County, TX</v>
      </c>
    </row>
    <row r="2615" spans="60:63" x14ac:dyDescent="0.35">
      <c r="BH2615" t="s">
        <v>7318</v>
      </c>
      <c r="BI2615" t="s">
        <v>4595</v>
      </c>
      <c r="BJ2615" t="s">
        <v>2707</v>
      </c>
      <c r="BK2615" t="str">
        <f t="shared" si="40"/>
        <v>Gonzales County, TX</v>
      </c>
    </row>
    <row r="2616" spans="60:63" x14ac:dyDescent="0.35">
      <c r="BH2616" t="s">
        <v>7319</v>
      </c>
      <c r="BI2616" t="s">
        <v>3774</v>
      </c>
      <c r="BJ2616" t="s">
        <v>2707</v>
      </c>
      <c r="BK2616" t="str">
        <f t="shared" si="40"/>
        <v>Gray County, TX</v>
      </c>
    </row>
    <row r="2617" spans="60:63" x14ac:dyDescent="0.35">
      <c r="BH2617" t="s">
        <v>7320</v>
      </c>
      <c r="BI2617" t="s">
        <v>3854</v>
      </c>
      <c r="BJ2617" t="s">
        <v>2707</v>
      </c>
      <c r="BK2617" t="str">
        <f t="shared" si="40"/>
        <v>Grayson County, TX</v>
      </c>
    </row>
    <row r="2618" spans="60:63" x14ac:dyDescent="0.35">
      <c r="BH2618" t="s">
        <v>7321</v>
      </c>
      <c r="BI2618" t="s">
        <v>4609</v>
      </c>
      <c r="BJ2618" t="s">
        <v>2707</v>
      </c>
      <c r="BK2618" t="str">
        <f t="shared" si="40"/>
        <v>Gregg County, TX</v>
      </c>
    </row>
    <row r="2619" spans="60:63" x14ac:dyDescent="0.35">
      <c r="BH2619" t="s">
        <v>7322</v>
      </c>
      <c r="BI2619" t="s">
        <v>4613</v>
      </c>
      <c r="BJ2619" t="s">
        <v>2707</v>
      </c>
      <c r="BK2619" t="str">
        <f t="shared" si="40"/>
        <v>Grimes County, TX</v>
      </c>
    </row>
    <row r="2620" spans="60:63" x14ac:dyDescent="0.35">
      <c r="BH2620" t="s">
        <v>7323</v>
      </c>
      <c r="BI2620" t="s">
        <v>3144</v>
      </c>
      <c r="BJ2620" t="s">
        <v>2707</v>
      </c>
      <c r="BK2620" t="str">
        <f t="shared" si="40"/>
        <v>Guadalupe County, TX</v>
      </c>
    </row>
    <row r="2621" spans="60:63" x14ac:dyDescent="0.35">
      <c r="BH2621" t="s">
        <v>7324</v>
      </c>
      <c r="BI2621" t="s">
        <v>3725</v>
      </c>
      <c r="BJ2621" t="s">
        <v>2707</v>
      </c>
      <c r="BK2621" t="str">
        <f t="shared" si="40"/>
        <v>Hale County, TX</v>
      </c>
    </row>
    <row r="2622" spans="60:63" x14ac:dyDescent="0.35">
      <c r="BH2622" t="s">
        <v>7325</v>
      </c>
      <c r="BI2622" t="s">
        <v>3891</v>
      </c>
      <c r="BJ2622" t="s">
        <v>2707</v>
      </c>
      <c r="BK2622" t="str">
        <f t="shared" si="40"/>
        <v>Hall County, TX</v>
      </c>
    </row>
    <row r="2623" spans="60:63" x14ac:dyDescent="0.35">
      <c r="BH2623" t="s">
        <v>7326</v>
      </c>
      <c r="BI2623" t="s">
        <v>3445</v>
      </c>
      <c r="BJ2623" t="s">
        <v>2707</v>
      </c>
      <c r="BK2623" t="str">
        <f t="shared" si="40"/>
        <v>Hamilton County, TX</v>
      </c>
    </row>
    <row r="2624" spans="60:63" x14ac:dyDescent="0.35">
      <c r="BH2624" t="s">
        <v>7327</v>
      </c>
      <c r="BI2624" t="s">
        <v>4636</v>
      </c>
      <c r="BJ2624" t="s">
        <v>2707</v>
      </c>
      <c r="BK2624" t="str">
        <f t="shared" si="40"/>
        <v>Hansford County, TX</v>
      </c>
    </row>
    <row r="2625" spans="60:63" x14ac:dyDescent="0.35">
      <c r="BH2625" t="s">
        <v>7328</v>
      </c>
      <c r="BI2625" t="s">
        <v>3788</v>
      </c>
      <c r="BJ2625" t="s">
        <v>2707</v>
      </c>
      <c r="BK2625" t="str">
        <f t="shared" si="40"/>
        <v>Hardeman County, TX</v>
      </c>
    </row>
    <row r="2626" spans="60:63" x14ac:dyDescent="0.35">
      <c r="BH2626" t="s">
        <v>7329</v>
      </c>
      <c r="BI2626" t="s">
        <v>3744</v>
      </c>
      <c r="BJ2626" t="s">
        <v>2707</v>
      </c>
      <c r="BK2626" t="str">
        <f t="shared" si="40"/>
        <v>Hardin County, TX</v>
      </c>
    </row>
    <row r="2627" spans="60:63" x14ac:dyDescent="0.35">
      <c r="BH2627" t="s">
        <v>7330</v>
      </c>
      <c r="BI2627" t="s">
        <v>4429</v>
      </c>
      <c r="BJ2627" t="s">
        <v>2707</v>
      </c>
      <c r="BK2627" t="str">
        <f t="shared" ref="BK2627:BK2690" si="41">_xlfn.TEXTJOIN(", ", TRUE, BI2627,BJ2627)</f>
        <v>Harris County, TX</v>
      </c>
    </row>
    <row r="2628" spans="60:63" x14ac:dyDescent="0.35">
      <c r="BH2628" t="s">
        <v>7331</v>
      </c>
      <c r="BI2628" t="s">
        <v>3346</v>
      </c>
      <c r="BJ2628" t="s">
        <v>2707</v>
      </c>
      <c r="BK2628" t="str">
        <f t="shared" si="41"/>
        <v>Harrison County, TX</v>
      </c>
    </row>
    <row r="2629" spans="60:63" x14ac:dyDescent="0.35">
      <c r="BH2629" t="s">
        <v>7332</v>
      </c>
      <c r="BI2629" t="s">
        <v>4658</v>
      </c>
      <c r="BJ2629" t="s">
        <v>2707</v>
      </c>
      <c r="BK2629" t="str">
        <f t="shared" si="41"/>
        <v>Hartley County, TX</v>
      </c>
    </row>
    <row r="2630" spans="60:63" x14ac:dyDescent="0.35">
      <c r="BH2630" t="s">
        <v>7333</v>
      </c>
      <c r="BI2630" t="s">
        <v>3691</v>
      </c>
      <c r="BJ2630" t="s">
        <v>2707</v>
      </c>
      <c r="BK2630" t="str">
        <f t="shared" si="41"/>
        <v>Haskell County, TX</v>
      </c>
    </row>
    <row r="2631" spans="60:63" x14ac:dyDescent="0.35">
      <c r="BH2631" t="s">
        <v>7334</v>
      </c>
      <c r="BI2631" t="s">
        <v>4665</v>
      </c>
      <c r="BJ2631" t="s">
        <v>2707</v>
      </c>
      <c r="BK2631" t="str">
        <f t="shared" si="41"/>
        <v>Hays County, TX</v>
      </c>
    </row>
    <row r="2632" spans="60:63" x14ac:dyDescent="0.35">
      <c r="BH2632" t="s">
        <v>7335</v>
      </c>
      <c r="BI2632" t="s">
        <v>4670</v>
      </c>
      <c r="BJ2632" t="s">
        <v>2707</v>
      </c>
      <c r="BK2632" t="str">
        <f t="shared" si="41"/>
        <v>Hemphill County, TX</v>
      </c>
    </row>
    <row r="2633" spans="60:63" x14ac:dyDescent="0.35">
      <c r="BH2633" t="s">
        <v>7336</v>
      </c>
      <c r="BI2633" t="s">
        <v>3797</v>
      </c>
      <c r="BJ2633" t="s">
        <v>2707</v>
      </c>
      <c r="BK2633" t="str">
        <f t="shared" si="41"/>
        <v>Henderson County, TX</v>
      </c>
    </row>
    <row r="2634" spans="60:63" x14ac:dyDescent="0.35">
      <c r="BH2634" t="s">
        <v>7337</v>
      </c>
      <c r="BI2634" t="s">
        <v>3203</v>
      </c>
      <c r="BJ2634" t="s">
        <v>2707</v>
      </c>
      <c r="BK2634" t="str">
        <f t="shared" si="41"/>
        <v>Hidalgo County, TX</v>
      </c>
    </row>
    <row r="2635" spans="60:63" x14ac:dyDescent="0.35">
      <c r="BH2635" t="s">
        <v>7338</v>
      </c>
      <c r="BI2635" t="s">
        <v>3442</v>
      </c>
      <c r="BJ2635" t="s">
        <v>2707</v>
      </c>
      <c r="BK2635" t="str">
        <f t="shared" si="41"/>
        <v>Hill County, TX</v>
      </c>
    </row>
    <row r="2636" spans="60:63" x14ac:dyDescent="0.35">
      <c r="BH2636" t="s">
        <v>7339</v>
      </c>
      <c r="BI2636" t="s">
        <v>4680</v>
      </c>
      <c r="BJ2636" t="s">
        <v>2707</v>
      </c>
      <c r="BK2636" t="str">
        <f t="shared" si="41"/>
        <v>Hockley County, TX</v>
      </c>
    </row>
    <row r="2637" spans="60:63" x14ac:dyDescent="0.35">
      <c r="BH2637" t="s">
        <v>7340</v>
      </c>
      <c r="BI2637" t="s">
        <v>4685</v>
      </c>
      <c r="BJ2637" t="s">
        <v>2707</v>
      </c>
      <c r="BK2637" t="str">
        <f t="shared" si="41"/>
        <v>Hood County, TX</v>
      </c>
    </row>
    <row r="2638" spans="60:63" x14ac:dyDescent="0.35">
      <c r="BH2638" t="s">
        <v>7341</v>
      </c>
      <c r="BI2638" t="s">
        <v>4158</v>
      </c>
      <c r="BJ2638" t="s">
        <v>2707</v>
      </c>
      <c r="BK2638" t="str">
        <f t="shared" si="41"/>
        <v>Hopkins County, TX</v>
      </c>
    </row>
    <row r="2639" spans="60:63" x14ac:dyDescent="0.35">
      <c r="BH2639" t="s">
        <v>7342</v>
      </c>
      <c r="BI2639" t="s">
        <v>3615</v>
      </c>
      <c r="BJ2639" t="s">
        <v>2707</v>
      </c>
      <c r="BK2639" t="str">
        <f t="shared" si="41"/>
        <v>Houston County, TX</v>
      </c>
    </row>
    <row r="2640" spans="60:63" x14ac:dyDescent="0.35">
      <c r="BH2640" t="s">
        <v>7343</v>
      </c>
      <c r="BI2640" t="s">
        <v>3196</v>
      </c>
      <c r="BJ2640" t="s">
        <v>2707</v>
      </c>
      <c r="BK2640" t="str">
        <f t="shared" si="41"/>
        <v>Howard County, TX</v>
      </c>
    </row>
    <row r="2641" spans="60:63" x14ac:dyDescent="0.35">
      <c r="BH2641" t="s">
        <v>7344</v>
      </c>
      <c r="BI2641" t="s">
        <v>4696</v>
      </c>
      <c r="BJ2641" t="s">
        <v>2707</v>
      </c>
      <c r="BK2641" t="str">
        <f t="shared" si="41"/>
        <v>Hudspeth County, TX</v>
      </c>
    </row>
    <row r="2642" spans="60:63" x14ac:dyDescent="0.35">
      <c r="BH2642" t="s">
        <v>7345</v>
      </c>
      <c r="BI2642" t="s">
        <v>4699</v>
      </c>
      <c r="BJ2642" t="s">
        <v>2707</v>
      </c>
      <c r="BK2642" t="str">
        <f t="shared" si="41"/>
        <v>Hunt County, TX</v>
      </c>
    </row>
    <row r="2643" spans="60:63" x14ac:dyDescent="0.35">
      <c r="BH2643" t="s">
        <v>7346</v>
      </c>
      <c r="BI2643" t="s">
        <v>3747</v>
      </c>
      <c r="BJ2643" t="s">
        <v>2707</v>
      </c>
      <c r="BK2643" t="str">
        <f t="shared" si="41"/>
        <v>Hutchinson County, TX</v>
      </c>
    </row>
    <row r="2644" spans="60:63" x14ac:dyDescent="0.35">
      <c r="BH2644" t="s">
        <v>7347</v>
      </c>
      <c r="BI2644" t="s">
        <v>4704</v>
      </c>
      <c r="BJ2644" t="s">
        <v>2707</v>
      </c>
      <c r="BK2644" t="str">
        <f t="shared" si="41"/>
        <v>Irion County, TX</v>
      </c>
    </row>
    <row r="2645" spans="60:63" x14ac:dyDescent="0.35">
      <c r="BH2645" t="s">
        <v>7348</v>
      </c>
      <c r="BI2645" t="s">
        <v>4709</v>
      </c>
      <c r="BJ2645" t="s">
        <v>2707</v>
      </c>
      <c r="BK2645" t="str">
        <f t="shared" si="41"/>
        <v>Jack County, TX</v>
      </c>
    </row>
    <row r="2646" spans="60:63" x14ac:dyDescent="0.35">
      <c r="BH2646" t="s">
        <v>7349</v>
      </c>
      <c r="BI2646" t="s">
        <v>3274</v>
      </c>
      <c r="BJ2646" t="s">
        <v>2707</v>
      </c>
      <c r="BK2646" t="str">
        <f t="shared" si="41"/>
        <v>Jackson County, TX</v>
      </c>
    </row>
    <row r="2647" spans="60:63" x14ac:dyDescent="0.35">
      <c r="BH2647" t="s">
        <v>7350</v>
      </c>
      <c r="BI2647" t="s">
        <v>3600</v>
      </c>
      <c r="BJ2647" t="s">
        <v>2707</v>
      </c>
      <c r="BK2647" t="str">
        <f t="shared" si="41"/>
        <v>Jasper County, TX</v>
      </c>
    </row>
    <row r="2648" spans="60:63" x14ac:dyDescent="0.35">
      <c r="BH2648" t="s">
        <v>7351</v>
      </c>
      <c r="BI2648" t="s">
        <v>4517</v>
      </c>
      <c r="BJ2648" t="s">
        <v>2707</v>
      </c>
      <c r="BK2648" t="str">
        <f t="shared" si="41"/>
        <v>Jeff Davis County, TX</v>
      </c>
    </row>
    <row r="2649" spans="60:63" x14ac:dyDescent="0.35">
      <c r="BH2649" t="s">
        <v>7352</v>
      </c>
      <c r="BI2649" t="s">
        <v>3313</v>
      </c>
      <c r="BJ2649" t="s">
        <v>2707</v>
      </c>
      <c r="BK2649" t="str">
        <f t="shared" si="41"/>
        <v>Jefferson County, TX</v>
      </c>
    </row>
    <row r="2650" spans="60:63" x14ac:dyDescent="0.35">
      <c r="BH2650" t="s">
        <v>7353</v>
      </c>
      <c r="BI2650" t="s">
        <v>4723</v>
      </c>
      <c r="BJ2650" t="s">
        <v>2707</v>
      </c>
      <c r="BK2650" t="str">
        <f t="shared" si="41"/>
        <v>Jim Hogg County, TX</v>
      </c>
    </row>
    <row r="2651" spans="60:63" x14ac:dyDescent="0.35">
      <c r="BH2651" t="s">
        <v>7354</v>
      </c>
      <c r="BI2651" t="s">
        <v>4726</v>
      </c>
      <c r="BJ2651" t="s">
        <v>2707</v>
      </c>
      <c r="BK2651" t="str">
        <f t="shared" si="41"/>
        <v>Jim Wells County, TX</v>
      </c>
    </row>
    <row r="2652" spans="60:63" x14ac:dyDescent="0.35">
      <c r="BH2652" t="s">
        <v>7355</v>
      </c>
      <c r="BI2652" t="s">
        <v>3121</v>
      </c>
      <c r="BJ2652" t="s">
        <v>2707</v>
      </c>
      <c r="BK2652" t="str">
        <f t="shared" si="41"/>
        <v>Johnson County, TX</v>
      </c>
    </row>
    <row r="2653" spans="60:63" x14ac:dyDescent="0.35">
      <c r="BH2653" t="s">
        <v>7356</v>
      </c>
      <c r="BI2653" t="s">
        <v>3757</v>
      </c>
      <c r="BJ2653" t="s">
        <v>2707</v>
      </c>
      <c r="BK2653" t="str">
        <f t="shared" si="41"/>
        <v>Jones County, TX</v>
      </c>
    </row>
    <row r="2654" spans="60:63" x14ac:dyDescent="0.35">
      <c r="BH2654" t="s">
        <v>7357</v>
      </c>
      <c r="BI2654" t="s">
        <v>4734</v>
      </c>
      <c r="BJ2654" t="s">
        <v>2707</v>
      </c>
      <c r="BK2654" t="str">
        <f t="shared" si="41"/>
        <v>Karnes County, TX</v>
      </c>
    </row>
    <row r="2655" spans="60:63" x14ac:dyDescent="0.35">
      <c r="BH2655" t="s">
        <v>7358</v>
      </c>
      <c r="BI2655" t="s">
        <v>4737</v>
      </c>
      <c r="BJ2655" t="s">
        <v>2707</v>
      </c>
      <c r="BK2655" t="str">
        <f t="shared" si="41"/>
        <v>Kaufman County, TX</v>
      </c>
    </row>
    <row r="2656" spans="60:63" x14ac:dyDescent="0.35">
      <c r="BH2656" t="s">
        <v>7359</v>
      </c>
      <c r="BI2656" t="s">
        <v>4021</v>
      </c>
      <c r="BJ2656" t="s">
        <v>2707</v>
      </c>
      <c r="BK2656" t="str">
        <f t="shared" si="41"/>
        <v>Kendall County, TX</v>
      </c>
    </row>
    <row r="2657" spans="60:63" x14ac:dyDescent="0.35">
      <c r="BH2657" t="s">
        <v>7360</v>
      </c>
      <c r="BI2657" t="s">
        <v>4743</v>
      </c>
      <c r="BJ2657" t="s">
        <v>2707</v>
      </c>
      <c r="BK2657" t="str">
        <f t="shared" si="41"/>
        <v>Kenedy County, TX</v>
      </c>
    </row>
    <row r="2658" spans="60:63" x14ac:dyDescent="0.35">
      <c r="BH2658" t="s">
        <v>7361</v>
      </c>
      <c r="BI2658" t="s">
        <v>2736</v>
      </c>
      <c r="BJ2658" t="s">
        <v>2707</v>
      </c>
      <c r="BK2658" t="str">
        <f t="shared" si="41"/>
        <v>Kent County, TX</v>
      </c>
    </row>
    <row r="2659" spans="60:63" x14ac:dyDescent="0.35">
      <c r="BH2659" t="s">
        <v>7362</v>
      </c>
      <c r="BI2659" t="s">
        <v>4749</v>
      </c>
      <c r="BJ2659" t="s">
        <v>2707</v>
      </c>
      <c r="BK2659" t="str">
        <f t="shared" si="41"/>
        <v>Kerr County, TX</v>
      </c>
    </row>
    <row r="2660" spans="60:63" x14ac:dyDescent="0.35">
      <c r="BH2660" t="s">
        <v>7363</v>
      </c>
      <c r="BI2660" t="s">
        <v>4753</v>
      </c>
      <c r="BJ2660" t="s">
        <v>2707</v>
      </c>
      <c r="BK2660" t="str">
        <f t="shared" si="41"/>
        <v>Kimble County, TX</v>
      </c>
    </row>
    <row r="2661" spans="60:63" x14ac:dyDescent="0.35">
      <c r="BH2661" t="s">
        <v>7364</v>
      </c>
      <c r="BI2661" t="s">
        <v>3345</v>
      </c>
      <c r="BJ2661" t="s">
        <v>2707</v>
      </c>
      <c r="BK2661" t="str">
        <f t="shared" si="41"/>
        <v>King County, TX</v>
      </c>
    </row>
    <row r="2662" spans="60:63" x14ac:dyDescent="0.35">
      <c r="BH2662" t="s">
        <v>7365</v>
      </c>
      <c r="BI2662" t="s">
        <v>4757</v>
      </c>
      <c r="BJ2662" t="s">
        <v>2707</v>
      </c>
      <c r="BK2662" t="str">
        <f t="shared" si="41"/>
        <v>Kinney County, TX</v>
      </c>
    </row>
    <row r="2663" spans="60:63" x14ac:dyDescent="0.35">
      <c r="BH2663" t="s">
        <v>7366</v>
      </c>
      <c r="BI2663" t="s">
        <v>4760</v>
      </c>
      <c r="BJ2663" t="s">
        <v>2707</v>
      </c>
      <c r="BK2663" t="str">
        <f t="shared" si="41"/>
        <v>Kleberg County, TX</v>
      </c>
    </row>
    <row r="2664" spans="60:63" x14ac:dyDescent="0.35">
      <c r="BH2664" t="s">
        <v>7367</v>
      </c>
      <c r="BI2664" t="s">
        <v>2994</v>
      </c>
      <c r="BJ2664" t="s">
        <v>2707</v>
      </c>
      <c r="BK2664" t="str">
        <f t="shared" si="41"/>
        <v>Knox County, TX</v>
      </c>
    </row>
    <row r="2665" spans="60:63" x14ac:dyDescent="0.35">
      <c r="BH2665" t="s">
        <v>7368</v>
      </c>
      <c r="BI2665" t="s">
        <v>3821</v>
      </c>
      <c r="BJ2665" t="s">
        <v>2707</v>
      </c>
      <c r="BK2665" t="str">
        <f t="shared" si="41"/>
        <v>Lamar County, TX</v>
      </c>
    </row>
    <row r="2666" spans="60:63" x14ac:dyDescent="0.35">
      <c r="BH2666" t="s">
        <v>7369</v>
      </c>
      <c r="BI2666" t="s">
        <v>4767</v>
      </c>
      <c r="BJ2666" t="s">
        <v>2707</v>
      </c>
      <c r="BK2666" t="str">
        <f t="shared" si="41"/>
        <v>Lamb County, TX</v>
      </c>
    </row>
    <row r="2667" spans="60:63" x14ac:dyDescent="0.35">
      <c r="BH2667" t="s">
        <v>7370</v>
      </c>
      <c r="BI2667" t="s">
        <v>4770</v>
      </c>
      <c r="BJ2667" t="s">
        <v>2707</v>
      </c>
      <c r="BK2667" t="str">
        <f t="shared" si="41"/>
        <v>Lampasas County, TX</v>
      </c>
    </row>
    <row r="2668" spans="60:63" x14ac:dyDescent="0.35">
      <c r="BH2668" t="s">
        <v>7371</v>
      </c>
      <c r="BI2668" t="s">
        <v>4772</v>
      </c>
      <c r="BJ2668" t="s">
        <v>2707</v>
      </c>
      <c r="BK2668" t="str">
        <f t="shared" si="41"/>
        <v>La Salle County, TX</v>
      </c>
    </row>
    <row r="2669" spans="60:63" x14ac:dyDescent="0.35">
      <c r="BH2669" t="s">
        <v>7372</v>
      </c>
      <c r="BI2669" t="s">
        <v>4775</v>
      </c>
      <c r="BJ2669" t="s">
        <v>2707</v>
      </c>
      <c r="BK2669" t="str">
        <f t="shared" si="41"/>
        <v>Lavaca County, TX</v>
      </c>
    </row>
    <row r="2670" spans="60:63" x14ac:dyDescent="0.35">
      <c r="BH2670" t="s">
        <v>7373</v>
      </c>
      <c r="BI2670" t="s">
        <v>3693</v>
      </c>
      <c r="BJ2670" t="s">
        <v>2707</v>
      </c>
      <c r="BK2670" t="str">
        <f t="shared" si="41"/>
        <v>Lee County, TX</v>
      </c>
    </row>
    <row r="2671" spans="60:63" x14ac:dyDescent="0.35">
      <c r="BH2671" t="s">
        <v>7374</v>
      </c>
      <c r="BI2671" t="s">
        <v>3796</v>
      </c>
      <c r="BJ2671" t="s">
        <v>2707</v>
      </c>
      <c r="BK2671" t="str">
        <f t="shared" si="41"/>
        <v>Leon County, TX</v>
      </c>
    </row>
    <row r="2672" spans="60:63" x14ac:dyDescent="0.35">
      <c r="BH2672" t="s">
        <v>7375</v>
      </c>
      <c r="BI2672" t="s">
        <v>3565</v>
      </c>
      <c r="BJ2672" t="s">
        <v>2707</v>
      </c>
      <c r="BK2672" t="str">
        <f t="shared" si="41"/>
        <v>Liberty County, TX</v>
      </c>
    </row>
    <row r="2673" spans="60:63" x14ac:dyDescent="0.35">
      <c r="BH2673" t="s">
        <v>7376</v>
      </c>
      <c r="BI2673" t="s">
        <v>3917</v>
      </c>
      <c r="BJ2673" t="s">
        <v>2707</v>
      </c>
      <c r="BK2673" t="str">
        <f t="shared" si="41"/>
        <v>Limestone County, TX</v>
      </c>
    </row>
    <row r="2674" spans="60:63" x14ac:dyDescent="0.35">
      <c r="BH2674" t="s">
        <v>7377</v>
      </c>
      <c r="BI2674" t="s">
        <v>4783</v>
      </c>
      <c r="BJ2674" t="s">
        <v>2707</v>
      </c>
      <c r="BK2674" t="str">
        <f t="shared" si="41"/>
        <v>Lipscomb County, TX</v>
      </c>
    </row>
    <row r="2675" spans="60:63" x14ac:dyDescent="0.35">
      <c r="BH2675" t="s">
        <v>7378</v>
      </c>
      <c r="BI2675" t="s">
        <v>4785</v>
      </c>
      <c r="BJ2675" t="s">
        <v>2707</v>
      </c>
      <c r="BK2675" t="str">
        <f t="shared" si="41"/>
        <v>Live Oak County, TX</v>
      </c>
    </row>
    <row r="2676" spans="60:63" x14ac:dyDescent="0.35">
      <c r="BH2676" t="s">
        <v>7379</v>
      </c>
      <c r="BI2676" t="s">
        <v>4787</v>
      </c>
      <c r="BJ2676" t="s">
        <v>2707</v>
      </c>
      <c r="BK2676" t="str">
        <f t="shared" si="41"/>
        <v>Llano County, TX</v>
      </c>
    </row>
    <row r="2677" spans="60:63" x14ac:dyDescent="0.35">
      <c r="BH2677" t="s">
        <v>7380</v>
      </c>
      <c r="BI2677" t="s">
        <v>4789</v>
      </c>
      <c r="BJ2677" t="s">
        <v>2707</v>
      </c>
      <c r="BK2677" t="str">
        <f t="shared" si="41"/>
        <v>Loving County, TX</v>
      </c>
    </row>
    <row r="2678" spans="60:63" x14ac:dyDescent="0.35">
      <c r="BH2678" t="s">
        <v>7381</v>
      </c>
      <c r="BI2678" t="s">
        <v>4791</v>
      </c>
      <c r="BJ2678" t="s">
        <v>2707</v>
      </c>
      <c r="BK2678" t="str">
        <f t="shared" si="41"/>
        <v>Lubbock County, TX</v>
      </c>
    </row>
    <row r="2679" spans="60:63" x14ac:dyDescent="0.35">
      <c r="BH2679" t="s">
        <v>7382</v>
      </c>
      <c r="BI2679" t="s">
        <v>4793</v>
      </c>
      <c r="BJ2679" t="s">
        <v>2707</v>
      </c>
      <c r="BK2679" t="str">
        <f t="shared" si="41"/>
        <v>Lynn County, TX</v>
      </c>
    </row>
    <row r="2680" spans="60:63" x14ac:dyDescent="0.35">
      <c r="BH2680" t="s">
        <v>7383</v>
      </c>
      <c r="BI2680" t="s">
        <v>4795</v>
      </c>
      <c r="BJ2680" t="s">
        <v>2707</v>
      </c>
      <c r="BK2680" t="str">
        <f t="shared" si="41"/>
        <v>McCulloch County, TX</v>
      </c>
    </row>
    <row r="2681" spans="60:63" x14ac:dyDescent="0.35">
      <c r="BH2681" t="s">
        <v>7384</v>
      </c>
      <c r="BI2681" t="s">
        <v>4798</v>
      </c>
      <c r="BJ2681" t="s">
        <v>2707</v>
      </c>
      <c r="BK2681" t="str">
        <f t="shared" si="41"/>
        <v>McLennan County, TX</v>
      </c>
    </row>
    <row r="2682" spans="60:63" x14ac:dyDescent="0.35">
      <c r="BH2682" t="s">
        <v>7385</v>
      </c>
      <c r="BI2682" t="s">
        <v>4800</v>
      </c>
      <c r="BJ2682" t="s">
        <v>2707</v>
      </c>
      <c r="BK2682" t="str">
        <f t="shared" si="41"/>
        <v>McMullen County, TX</v>
      </c>
    </row>
    <row r="2683" spans="60:63" x14ac:dyDescent="0.35">
      <c r="BH2683" t="s">
        <v>7386</v>
      </c>
      <c r="BI2683" t="s">
        <v>3595</v>
      </c>
      <c r="BJ2683" t="s">
        <v>2707</v>
      </c>
      <c r="BK2683" t="str">
        <f t="shared" si="41"/>
        <v>Madison County, TX</v>
      </c>
    </row>
    <row r="2684" spans="60:63" x14ac:dyDescent="0.35">
      <c r="BH2684" t="s">
        <v>7387</v>
      </c>
      <c r="BI2684" t="s">
        <v>3523</v>
      </c>
      <c r="BJ2684" t="s">
        <v>2707</v>
      </c>
      <c r="BK2684" t="str">
        <f t="shared" si="41"/>
        <v>Marion County, TX</v>
      </c>
    </row>
    <row r="2685" spans="60:63" x14ac:dyDescent="0.35">
      <c r="BH2685" t="s">
        <v>7388</v>
      </c>
      <c r="BI2685" t="s">
        <v>3920</v>
      </c>
      <c r="BJ2685" t="s">
        <v>2707</v>
      </c>
      <c r="BK2685" t="str">
        <f t="shared" si="41"/>
        <v>Martin County, TX</v>
      </c>
    </row>
    <row r="2686" spans="60:63" x14ac:dyDescent="0.35">
      <c r="BH2686" t="s">
        <v>7389</v>
      </c>
      <c r="BI2686" t="s">
        <v>3505</v>
      </c>
      <c r="BJ2686" t="s">
        <v>2707</v>
      </c>
      <c r="BK2686" t="str">
        <f t="shared" si="41"/>
        <v>Mason County, TX</v>
      </c>
    </row>
    <row r="2687" spans="60:63" x14ac:dyDescent="0.35">
      <c r="BH2687" t="s">
        <v>7390</v>
      </c>
      <c r="BI2687" t="s">
        <v>4806</v>
      </c>
      <c r="BJ2687" t="s">
        <v>2707</v>
      </c>
      <c r="BK2687" t="str">
        <f t="shared" si="41"/>
        <v>Matagorda County, TX</v>
      </c>
    </row>
    <row r="2688" spans="60:63" x14ac:dyDescent="0.35">
      <c r="BH2688" t="s">
        <v>7391</v>
      </c>
      <c r="BI2688" t="s">
        <v>4808</v>
      </c>
      <c r="BJ2688" t="s">
        <v>2707</v>
      </c>
      <c r="BK2688" t="str">
        <f t="shared" si="41"/>
        <v>Maverick County, TX</v>
      </c>
    </row>
    <row r="2689" spans="60:63" x14ac:dyDescent="0.35">
      <c r="BH2689" t="s">
        <v>7392</v>
      </c>
      <c r="BI2689" t="s">
        <v>4127</v>
      </c>
      <c r="BJ2689" t="s">
        <v>2707</v>
      </c>
      <c r="BK2689" t="str">
        <f t="shared" si="41"/>
        <v>Medina County, TX</v>
      </c>
    </row>
    <row r="2690" spans="60:63" x14ac:dyDescent="0.35">
      <c r="BH2690" t="s">
        <v>7393</v>
      </c>
      <c r="BI2690" t="s">
        <v>4336</v>
      </c>
      <c r="BJ2690" t="s">
        <v>2707</v>
      </c>
      <c r="BK2690" t="str">
        <f t="shared" si="41"/>
        <v>Menard County, TX</v>
      </c>
    </row>
    <row r="2691" spans="60:63" x14ac:dyDescent="0.35">
      <c r="BH2691" t="s">
        <v>7394</v>
      </c>
      <c r="BI2691" t="s">
        <v>4201</v>
      </c>
      <c r="BJ2691" t="s">
        <v>2707</v>
      </c>
      <c r="BK2691" t="str">
        <f t="shared" ref="BK2691:BK2754" si="42">_xlfn.TEXTJOIN(", ", TRUE, BI2691,BJ2691)</f>
        <v>Midland County, TX</v>
      </c>
    </row>
    <row r="2692" spans="60:63" x14ac:dyDescent="0.35">
      <c r="BH2692" t="s">
        <v>7395</v>
      </c>
      <c r="BI2692" t="s">
        <v>4813</v>
      </c>
      <c r="BJ2692" t="s">
        <v>2707</v>
      </c>
      <c r="BK2692" t="str">
        <f t="shared" si="42"/>
        <v>Milam County, TX</v>
      </c>
    </row>
    <row r="2693" spans="60:63" x14ac:dyDescent="0.35">
      <c r="BH2693" t="s">
        <v>7396</v>
      </c>
      <c r="BI2693" t="s">
        <v>4338</v>
      </c>
      <c r="BJ2693" t="s">
        <v>2707</v>
      </c>
      <c r="BK2693" t="str">
        <f t="shared" si="42"/>
        <v>Mills County, TX</v>
      </c>
    </row>
    <row r="2694" spans="60:63" x14ac:dyDescent="0.35">
      <c r="BH2694" t="s">
        <v>7397</v>
      </c>
      <c r="BI2694" t="s">
        <v>4276</v>
      </c>
      <c r="BJ2694" t="s">
        <v>2707</v>
      </c>
      <c r="BK2694" t="str">
        <f t="shared" si="42"/>
        <v>Mitchell County, TX</v>
      </c>
    </row>
    <row r="2695" spans="60:63" x14ac:dyDescent="0.35">
      <c r="BH2695" t="s">
        <v>7398</v>
      </c>
      <c r="BI2695" t="s">
        <v>4817</v>
      </c>
      <c r="BJ2695" t="s">
        <v>2707</v>
      </c>
      <c r="BK2695" t="str">
        <f t="shared" si="42"/>
        <v>Montague County, TX</v>
      </c>
    </row>
    <row r="2696" spans="60:63" x14ac:dyDescent="0.35">
      <c r="BH2696" t="s">
        <v>7399</v>
      </c>
      <c r="BI2696" t="s">
        <v>3263</v>
      </c>
      <c r="BJ2696" t="s">
        <v>2707</v>
      </c>
      <c r="BK2696" t="str">
        <f t="shared" si="42"/>
        <v>Montgomery County, TX</v>
      </c>
    </row>
    <row r="2697" spans="60:63" x14ac:dyDescent="0.35">
      <c r="BH2697" t="s">
        <v>7400</v>
      </c>
      <c r="BI2697" t="s">
        <v>4310</v>
      </c>
      <c r="BJ2697" t="s">
        <v>2707</v>
      </c>
      <c r="BK2697" t="str">
        <f t="shared" si="42"/>
        <v>Moore County, TX</v>
      </c>
    </row>
    <row r="2698" spans="60:63" x14ac:dyDescent="0.35">
      <c r="BH2698" t="s">
        <v>7401</v>
      </c>
      <c r="BI2698" t="s">
        <v>3237</v>
      </c>
      <c r="BJ2698" t="s">
        <v>2707</v>
      </c>
      <c r="BK2698" t="str">
        <f t="shared" si="42"/>
        <v>Morris County, TX</v>
      </c>
    </row>
    <row r="2699" spans="60:63" x14ac:dyDescent="0.35">
      <c r="BH2699" t="s">
        <v>7402</v>
      </c>
      <c r="BI2699" t="s">
        <v>4822</v>
      </c>
      <c r="BJ2699" t="s">
        <v>2707</v>
      </c>
      <c r="BK2699" t="str">
        <f t="shared" si="42"/>
        <v>Motley County, TX</v>
      </c>
    </row>
    <row r="2700" spans="60:63" x14ac:dyDescent="0.35">
      <c r="BH2700" t="s">
        <v>7403</v>
      </c>
      <c r="BI2700" t="s">
        <v>4824</v>
      </c>
      <c r="BJ2700" t="s">
        <v>2707</v>
      </c>
      <c r="BK2700" t="str">
        <f t="shared" si="42"/>
        <v>Nacogdoches County, TX</v>
      </c>
    </row>
    <row r="2701" spans="60:63" x14ac:dyDescent="0.35">
      <c r="BH2701" t="s">
        <v>7404</v>
      </c>
      <c r="BI2701" t="s">
        <v>4826</v>
      </c>
      <c r="BJ2701" t="s">
        <v>2707</v>
      </c>
      <c r="BK2701" t="str">
        <f t="shared" si="42"/>
        <v>Navarro County, TX</v>
      </c>
    </row>
    <row r="2702" spans="60:63" x14ac:dyDescent="0.35">
      <c r="BH2702" t="s">
        <v>7405</v>
      </c>
      <c r="BI2702" t="s">
        <v>4097</v>
      </c>
      <c r="BJ2702" t="s">
        <v>2707</v>
      </c>
      <c r="BK2702" t="str">
        <f t="shared" si="42"/>
        <v>Newton County, TX</v>
      </c>
    </row>
    <row r="2703" spans="60:63" x14ac:dyDescent="0.35">
      <c r="BH2703" t="s">
        <v>7406</v>
      </c>
      <c r="BI2703" t="s">
        <v>4829</v>
      </c>
      <c r="BJ2703" t="s">
        <v>2707</v>
      </c>
      <c r="BK2703" t="str">
        <f t="shared" si="42"/>
        <v>Nolan County, TX</v>
      </c>
    </row>
    <row r="2704" spans="60:63" x14ac:dyDescent="0.35">
      <c r="BH2704" t="s">
        <v>7407</v>
      </c>
      <c r="BI2704" t="s">
        <v>4831</v>
      </c>
      <c r="BJ2704" t="s">
        <v>2707</v>
      </c>
      <c r="BK2704" t="str">
        <f t="shared" si="42"/>
        <v>Nueces County, TX</v>
      </c>
    </row>
    <row r="2705" spans="60:63" x14ac:dyDescent="0.35">
      <c r="BH2705" t="s">
        <v>7408</v>
      </c>
      <c r="BI2705" t="s">
        <v>4833</v>
      </c>
      <c r="BJ2705" t="s">
        <v>2707</v>
      </c>
      <c r="BK2705" t="str">
        <f t="shared" si="42"/>
        <v>Ochiltree County, TX</v>
      </c>
    </row>
    <row r="2706" spans="60:63" x14ac:dyDescent="0.35">
      <c r="BH2706" t="s">
        <v>7409</v>
      </c>
      <c r="BI2706" t="s">
        <v>4612</v>
      </c>
      <c r="BJ2706" t="s">
        <v>2707</v>
      </c>
      <c r="BK2706" t="str">
        <f t="shared" si="42"/>
        <v>Oldham County, TX</v>
      </c>
    </row>
    <row r="2707" spans="60:63" x14ac:dyDescent="0.35">
      <c r="BH2707" t="s">
        <v>7410</v>
      </c>
      <c r="BI2707" t="s">
        <v>3084</v>
      </c>
      <c r="BJ2707" t="s">
        <v>2707</v>
      </c>
      <c r="BK2707" t="str">
        <f t="shared" si="42"/>
        <v>Orange County, TX</v>
      </c>
    </row>
    <row r="2708" spans="60:63" x14ac:dyDescent="0.35">
      <c r="BH2708" t="s">
        <v>7411</v>
      </c>
      <c r="BI2708" t="s">
        <v>4837</v>
      </c>
      <c r="BJ2708" t="s">
        <v>2707</v>
      </c>
      <c r="BK2708" t="str">
        <f t="shared" si="42"/>
        <v>Palo Pinto County, TX</v>
      </c>
    </row>
    <row r="2709" spans="60:63" x14ac:dyDescent="0.35">
      <c r="BH2709" t="s">
        <v>7412</v>
      </c>
      <c r="BI2709" t="s">
        <v>4162</v>
      </c>
      <c r="BJ2709" t="s">
        <v>2707</v>
      </c>
      <c r="BK2709" t="str">
        <f t="shared" si="42"/>
        <v>Panola County, TX</v>
      </c>
    </row>
    <row r="2710" spans="60:63" x14ac:dyDescent="0.35">
      <c r="BH2710" t="s">
        <v>7413</v>
      </c>
      <c r="BI2710" t="s">
        <v>4840</v>
      </c>
      <c r="BJ2710" t="s">
        <v>2707</v>
      </c>
      <c r="BK2710" t="str">
        <f t="shared" si="42"/>
        <v>Parker County, TX</v>
      </c>
    </row>
    <row r="2711" spans="60:63" x14ac:dyDescent="0.35">
      <c r="BH2711" t="s">
        <v>7414</v>
      </c>
      <c r="BI2711" t="s">
        <v>4842</v>
      </c>
      <c r="BJ2711" t="s">
        <v>2707</v>
      </c>
      <c r="BK2711" t="str">
        <f t="shared" si="42"/>
        <v>Parmer County, TX</v>
      </c>
    </row>
    <row r="2712" spans="60:63" x14ac:dyDescent="0.35">
      <c r="BH2712" t="s">
        <v>7415</v>
      </c>
      <c r="BI2712" t="s">
        <v>4844</v>
      </c>
      <c r="BJ2712" t="s">
        <v>2707</v>
      </c>
      <c r="BK2712" t="str">
        <f t="shared" si="42"/>
        <v>Pecos County, TX</v>
      </c>
    </row>
    <row r="2713" spans="60:63" x14ac:dyDescent="0.35">
      <c r="BH2713" t="s">
        <v>7416</v>
      </c>
      <c r="BI2713" t="s">
        <v>3599</v>
      </c>
      <c r="BJ2713" t="s">
        <v>2707</v>
      </c>
      <c r="BK2713" t="str">
        <f t="shared" si="42"/>
        <v>Polk County, TX</v>
      </c>
    </row>
    <row r="2714" spans="60:63" x14ac:dyDescent="0.35">
      <c r="BH2714" t="s">
        <v>7417</v>
      </c>
      <c r="BI2714" t="s">
        <v>4147</v>
      </c>
      <c r="BJ2714" t="s">
        <v>2707</v>
      </c>
      <c r="BK2714" t="str">
        <f t="shared" si="42"/>
        <v>Potter County, TX</v>
      </c>
    </row>
    <row r="2715" spans="60:63" x14ac:dyDescent="0.35">
      <c r="BH2715" t="s">
        <v>7418</v>
      </c>
      <c r="BI2715" t="s">
        <v>4848</v>
      </c>
      <c r="BJ2715" t="s">
        <v>2707</v>
      </c>
      <c r="BK2715" t="str">
        <f t="shared" si="42"/>
        <v>Presidio County, TX</v>
      </c>
    </row>
    <row r="2716" spans="60:63" x14ac:dyDescent="0.35">
      <c r="BH2716" t="s">
        <v>7419</v>
      </c>
      <c r="BI2716" t="s">
        <v>4850</v>
      </c>
      <c r="BJ2716" t="s">
        <v>2707</v>
      </c>
      <c r="BK2716" t="str">
        <f t="shared" si="42"/>
        <v>Rains County, TX</v>
      </c>
    </row>
    <row r="2717" spans="60:63" x14ac:dyDescent="0.35">
      <c r="BH2717" t="s">
        <v>7420</v>
      </c>
      <c r="BI2717" t="s">
        <v>4852</v>
      </c>
      <c r="BJ2717" t="s">
        <v>2707</v>
      </c>
      <c r="BK2717" t="str">
        <f t="shared" si="42"/>
        <v>Randall County, TX</v>
      </c>
    </row>
    <row r="2718" spans="60:63" x14ac:dyDescent="0.35">
      <c r="BH2718" t="s">
        <v>7421</v>
      </c>
      <c r="BI2718" t="s">
        <v>4854</v>
      </c>
      <c r="BJ2718" t="s">
        <v>2707</v>
      </c>
      <c r="BK2718" t="str">
        <f t="shared" si="42"/>
        <v>Reagan County, TX</v>
      </c>
    </row>
    <row r="2719" spans="60:63" x14ac:dyDescent="0.35">
      <c r="BH2719" t="s">
        <v>7422</v>
      </c>
      <c r="BI2719" t="s">
        <v>4856</v>
      </c>
      <c r="BJ2719" t="s">
        <v>2707</v>
      </c>
      <c r="BK2719" t="str">
        <f t="shared" si="42"/>
        <v>Real County, TX</v>
      </c>
    </row>
    <row r="2720" spans="60:63" x14ac:dyDescent="0.35">
      <c r="BH2720" t="s">
        <v>7423</v>
      </c>
      <c r="BI2720" t="s">
        <v>4858</v>
      </c>
      <c r="BJ2720" t="s">
        <v>2707</v>
      </c>
      <c r="BK2720" t="str">
        <f t="shared" si="42"/>
        <v>Red River County, TX</v>
      </c>
    </row>
    <row r="2721" spans="60:63" x14ac:dyDescent="0.35">
      <c r="BH2721" t="s">
        <v>7424</v>
      </c>
      <c r="BI2721" t="s">
        <v>4860</v>
      </c>
      <c r="BJ2721" t="s">
        <v>2707</v>
      </c>
      <c r="BK2721" t="str">
        <f t="shared" si="42"/>
        <v>Reeves County, TX</v>
      </c>
    </row>
    <row r="2722" spans="60:63" x14ac:dyDescent="0.35">
      <c r="BH2722" t="s">
        <v>7425</v>
      </c>
      <c r="BI2722" t="s">
        <v>4862</v>
      </c>
      <c r="BJ2722" t="s">
        <v>2707</v>
      </c>
      <c r="BK2722" t="str">
        <f t="shared" si="42"/>
        <v>Refugio County, TX</v>
      </c>
    </row>
    <row r="2723" spans="60:63" x14ac:dyDescent="0.35">
      <c r="BH2723" t="s">
        <v>7426</v>
      </c>
      <c r="BI2723" t="s">
        <v>4188</v>
      </c>
      <c r="BJ2723" t="s">
        <v>2707</v>
      </c>
      <c r="BK2723" t="str">
        <f t="shared" si="42"/>
        <v>Roberts County, TX</v>
      </c>
    </row>
    <row r="2724" spans="60:63" x14ac:dyDescent="0.35">
      <c r="BH2724" t="s">
        <v>7427</v>
      </c>
      <c r="BI2724" t="s">
        <v>4465</v>
      </c>
      <c r="BJ2724" t="s">
        <v>2707</v>
      </c>
      <c r="BK2724" t="str">
        <f t="shared" si="42"/>
        <v>Robertson County, TX</v>
      </c>
    </row>
    <row r="2725" spans="60:63" x14ac:dyDescent="0.35">
      <c r="BH2725" t="s">
        <v>7428</v>
      </c>
      <c r="BI2725" t="s">
        <v>4866</v>
      </c>
      <c r="BJ2725" t="s">
        <v>2707</v>
      </c>
      <c r="BK2725" t="str">
        <f t="shared" si="42"/>
        <v>Rockwall County, TX</v>
      </c>
    </row>
    <row r="2726" spans="60:63" x14ac:dyDescent="0.35">
      <c r="BH2726" t="s">
        <v>7429</v>
      </c>
      <c r="BI2726" t="s">
        <v>4868</v>
      </c>
      <c r="BJ2726" t="s">
        <v>2707</v>
      </c>
      <c r="BK2726" t="str">
        <f t="shared" si="42"/>
        <v>Runnels County, TX</v>
      </c>
    </row>
    <row r="2727" spans="60:63" x14ac:dyDescent="0.35">
      <c r="BH2727" t="s">
        <v>7430</v>
      </c>
      <c r="BI2727" t="s">
        <v>4193</v>
      </c>
      <c r="BJ2727" t="s">
        <v>2707</v>
      </c>
      <c r="BK2727" t="str">
        <f t="shared" si="42"/>
        <v>Rusk County, TX</v>
      </c>
    </row>
    <row r="2728" spans="60:63" x14ac:dyDescent="0.35">
      <c r="BH2728" t="s">
        <v>7431</v>
      </c>
      <c r="BI2728" t="s">
        <v>4871</v>
      </c>
      <c r="BJ2728" t="s">
        <v>2707</v>
      </c>
      <c r="BK2728" t="str">
        <f t="shared" si="42"/>
        <v>Sabine County, TX</v>
      </c>
    </row>
    <row r="2729" spans="60:63" x14ac:dyDescent="0.35">
      <c r="BH2729" t="s">
        <v>7432</v>
      </c>
      <c r="BI2729" t="s">
        <v>4873</v>
      </c>
      <c r="BJ2729" t="s">
        <v>2707</v>
      </c>
      <c r="BK2729" t="str">
        <f t="shared" si="42"/>
        <v>San Augustine County, TX</v>
      </c>
    </row>
    <row r="2730" spans="60:63" x14ac:dyDescent="0.35">
      <c r="BH2730" t="s">
        <v>7433</v>
      </c>
      <c r="BI2730" t="s">
        <v>4875</v>
      </c>
      <c r="BJ2730" t="s">
        <v>2707</v>
      </c>
      <c r="BK2730" t="str">
        <f t="shared" si="42"/>
        <v>San Jacinto County, TX</v>
      </c>
    </row>
    <row r="2731" spans="60:63" x14ac:dyDescent="0.35">
      <c r="BH2731" t="s">
        <v>7434</v>
      </c>
      <c r="BI2731" t="s">
        <v>4877</v>
      </c>
      <c r="BJ2731" t="s">
        <v>2707</v>
      </c>
      <c r="BK2731" t="str">
        <f t="shared" si="42"/>
        <v>San Patricio County, TX</v>
      </c>
    </row>
    <row r="2732" spans="60:63" x14ac:dyDescent="0.35">
      <c r="BH2732" t="s">
        <v>7435</v>
      </c>
      <c r="BI2732" t="s">
        <v>4879</v>
      </c>
      <c r="BJ2732" t="s">
        <v>2707</v>
      </c>
      <c r="BK2732" t="str">
        <f t="shared" si="42"/>
        <v>San Saba County, TX</v>
      </c>
    </row>
    <row r="2733" spans="60:63" x14ac:dyDescent="0.35">
      <c r="BH2733" t="s">
        <v>7436</v>
      </c>
      <c r="BI2733" t="s">
        <v>4881</v>
      </c>
      <c r="BJ2733" t="s">
        <v>2707</v>
      </c>
      <c r="BK2733" t="str">
        <f t="shared" si="42"/>
        <v>Schleicher County, TX</v>
      </c>
    </row>
    <row r="2734" spans="60:63" x14ac:dyDescent="0.35">
      <c r="BH2734" t="s">
        <v>7437</v>
      </c>
      <c r="BI2734" t="s">
        <v>4883</v>
      </c>
      <c r="BJ2734" t="s">
        <v>2707</v>
      </c>
      <c r="BK2734" t="str">
        <f t="shared" si="42"/>
        <v>Scurry County, TX</v>
      </c>
    </row>
    <row r="2735" spans="60:63" x14ac:dyDescent="0.35">
      <c r="BH2735" t="s">
        <v>7438</v>
      </c>
      <c r="BI2735" t="s">
        <v>4885</v>
      </c>
      <c r="BJ2735" t="s">
        <v>2707</v>
      </c>
      <c r="BK2735" t="str">
        <f t="shared" si="42"/>
        <v>Shackelford County, TX</v>
      </c>
    </row>
    <row r="2736" spans="60:63" x14ac:dyDescent="0.35">
      <c r="BH2736" t="s">
        <v>7439</v>
      </c>
      <c r="BI2736" t="s">
        <v>4238</v>
      </c>
      <c r="BJ2736" t="s">
        <v>2707</v>
      </c>
      <c r="BK2736" t="str">
        <f t="shared" si="42"/>
        <v>Shelby County, TX</v>
      </c>
    </row>
    <row r="2737" spans="60:63" x14ac:dyDescent="0.35">
      <c r="BH2737" t="s">
        <v>7440</v>
      </c>
      <c r="BI2737" t="s">
        <v>3624</v>
      </c>
      <c r="BJ2737" t="s">
        <v>2707</v>
      </c>
      <c r="BK2737" t="str">
        <f t="shared" si="42"/>
        <v>Sherman County, TX</v>
      </c>
    </row>
    <row r="2738" spans="60:63" x14ac:dyDescent="0.35">
      <c r="BH2738" t="s">
        <v>7441</v>
      </c>
      <c r="BI2738" t="s">
        <v>4340</v>
      </c>
      <c r="BJ2738" t="s">
        <v>2707</v>
      </c>
      <c r="BK2738" t="str">
        <f t="shared" si="42"/>
        <v>Smith County, TX</v>
      </c>
    </row>
    <row r="2739" spans="60:63" x14ac:dyDescent="0.35">
      <c r="BH2739" t="s">
        <v>7442</v>
      </c>
      <c r="BI2739" t="s">
        <v>4890</v>
      </c>
      <c r="BJ2739" t="s">
        <v>2707</v>
      </c>
      <c r="BK2739" t="str">
        <f t="shared" si="42"/>
        <v>Somervell County, TX</v>
      </c>
    </row>
    <row r="2740" spans="60:63" x14ac:dyDescent="0.35">
      <c r="BH2740" t="s">
        <v>7443</v>
      </c>
      <c r="BI2740" t="s">
        <v>4892</v>
      </c>
      <c r="BJ2740" t="s">
        <v>2707</v>
      </c>
      <c r="BK2740" t="str">
        <f t="shared" si="42"/>
        <v>Starr County, TX</v>
      </c>
    </row>
    <row r="2741" spans="60:63" x14ac:dyDescent="0.35">
      <c r="BH2741" t="s">
        <v>7444</v>
      </c>
      <c r="BI2741" t="s">
        <v>4397</v>
      </c>
      <c r="BJ2741" t="s">
        <v>2707</v>
      </c>
      <c r="BK2741" t="str">
        <f t="shared" si="42"/>
        <v>Stephens County, TX</v>
      </c>
    </row>
    <row r="2742" spans="60:63" x14ac:dyDescent="0.35">
      <c r="BH2742" t="s">
        <v>7445</v>
      </c>
      <c r="BI2742" t="s">
        <v>4895</v>
      </c>
      <c r="BJ2742" t="s">
        <v>2707</v>
      </c>
      <c r="BK2742" t="str">
        <f t="shared" si="42"/>
        <v>Sterling County, TX</v>
      </c>
    </row>
    <row r="2743" spans="60:63" x14ac:dyDescent="0.35">
      <c r="BH2743" t="s">
        <v>7446</v>
      </c>
      <c r="BI2743" t="s">
        <v>4897</v>
      </c>
      <c r="BJ2743" t="s">
        <v>2707</v>
      </c>
      <c r="BK2743" t="str">
        <f t="shared" si="42"/>
        <v>Stonewall County, TX</v>
      </c>
    </row>
    <row r="2744" spans="60:63" x14ac:dyDescent="0.35">
      <c r="BH2744" t="s">
        <v>7447</v>
      </c>
      <c r="BI2744" t="s">
        <v>4899</v>
      </c>
      <c r="BJ2744" t="s">
        <v>2707</v>
      </c>
      <c r="BK2744" t="str">
        <f t="shared" si="42"/>
        <v>Sutton County, TX</v>
      </c>
    </row>
    <row r="2745" spans="60:63" x14ac:dyDescent="0.35">
      <c r="BH2745" t="s">
        <v>7448</v>
      </c>
      <c r="BI2745" t="s">
        <v>4901</v>
      </c>
      <c r="BJ2745" t="s">
        <v>2707</v>
      </c>
      <c r="BK2745" t="str">
        <f t="shared" si="42"/>
        <v>Swisher County, TX</v>
      </c>
    </row>
    <row r="2746" spans="60:63" x14ac:dyDescent="0.35">
      <c r="BH2746" t="s">
        <v>7449</v>
      </c>
      <c r="BI2746" t="s">
        <v>4903</v>
      </c>
      <c r="BJ2746" t="s">
        <v>2707</v>
      </c>
      <c r="BK2746" t="str">
        <f t="shared" si="42"/>
        <v>Tarrant County, TX</v>
      </c>
    </row>
    <row r="2747" spans="60:63" x14ac:dyDescent="0.35">
      <c r="BH2747" t="s">
        <v>7450</v>
      </c>
      <c r="BI2747" t="s">
        <v>4012</v>
      </c>
      <c r="BJ2747" t="s">
        <v>2707</v>
      </c>
      <c r="BK2747" t="str">
        <f t="shared" si="42"/>
        <v>Taylor County, TX</v>
      </c>
    </row>
    <row r="2748" spans="60:63" x14ac:dyDescent="0.35">
      <c r="BH2748" t="s">
        <v>7451</v>
      </c>
      <c r="BI2748" t="s">
        <v>4755</v>
      </c>
      <c r="BJ2748" t="s">
        <v>2707</v>
      </c>
      <c r="BK2748" t="str">
        <f t="shared" si="42"/>
        <v>Terrell County, TX</v>
      </c>
    </row>
    <row r="2749" spans="60:63" x14ac:dyDescent="0.35">
      <c r="BH2749" t="s">
        <v>7452</v>
      </c>
      <c r="BI2749" t="s">
        <v>4907</v>
      </c>
      <c r="BJ2749" t="s">
        <v>2707</v>
      </c>
      <c r="BK2749" t="str">
        <f t="shared" si="42"/>
        <v>Terry County, TX</v>
      </c>
    </row>
    <row r="2750" spans="60:63" x14ac:dyDescent="0.35">
      <c r="BH2750" t="s">
        <v>7453</v>
      </c>
      <c r="BI2750" t="s">
        <v>4909</v>
      </c>
      <c r="BJ2750" t="s">
        <v>2707</v>
      </c>
      <c r="BK2750" t="str">
        <f t="shared" si="42"/>
        <v>Throckmorton County, TX</v>
      </c>
    </row>
    <row r="2751" spans="60:63" x14ac:dyDescent="0.35">
      <c r="BH2751" t="s">
        <v>7454</v>
      </c>
      <c r="BI2751" t="s">
        <v>4911</v>
      </c>
      <c r="BJ2751" t="s">
        <v>2707</v>
      </c>
      <c r="BK2751" t="str">
        <f t="shared" si="42"/>
        <v>Titus County, TX</v>
      </c>
    </row>
    <row r="2752" spans="60:63" x14ac:dyDescent="0.35">
      <c r="BH2752" t="s">
        <v>7455</v>
      </c>
      <c r="BI2752" t="s">
        <v>4913</v>
      </c>
      <c r="BJ2752" t="s">
        <v>2707</v>
      </c>
      <c r="BK2752" t="str">
        <f t="shared" si="42"/>
        <v>Tom Green County, TX</v>
      </c>
    </row>
    <row r="2753" spans="60:63" x14ac:dyDescent="0.35">
      <c r="BH2753" t="s">
        <v>7456</v>
      </c>
      <c r="BI2753" t="s">
        <v>4915</v>
      </c>
      <c r="BJ2753" t="s">
        <v>2707</v>
      </c>
      <c r="BK2753" t="str">
        <f t="shared" si="42"/>
        <v>Travis County, TX</v>
      </c>
    </row>
    <row r="2754" spans="60:63" x14ac:dyDescent="0.35">
      <c r="BH2754" t="s">
        <v>7457</v>
      </c>
      <c r="BI2754" t="s">
        <v>4136</v>
      </c>
      <c r="BJ2754" t="s">
        <v>2707</v>
      </c>
      <c r="BK2754" t="str">
        <f t="shared" si="42"/>
        <v>Trinity County, TX</v>
      </c>
    </row>
    <row r="2755" spans="60:63" x14ac:dyDescent="0.35">
      <c r="BH2755" t="s">
        <v>7458</v>
      </c>
      <c r="BI2755" t="s">
        <v>4052</v>
      </c>
      <c r="BJ2755" t="s">
        <v>2707</v>
      </c>
      <c r="BK2755" t="str">
        <f t="shared" ref="BK2755:BK2818" si="43">_xlfn.TEXTJOIN(", ", TRUE, BI2755,BJ2755)</f>
        <v>Tyler County, TX</v>
      </c>
    </row>
    <row r="2756" spans="60:63" x14ac:dyDescent="0.35">
      <c r="BH2756" t="s">
        <v>7459</v>
      </c>
      <c r="BI2756" t="s">
        <v>4071</v>
      </c>
      <c r="BJ2756" t="s">
        <v>2707</v>
      </c>
      <c r="BK2756" t="str">
        <f t="shared" si="43"/>
        <v>Upshur County, TX</v>
      </c>
    </row>
    <row r="2757" spans="60:63" x14ac:dyDescent="0.35">
      <c r="BH2757" t="s">
        <v>7460</v>
      </c>
      <c r="BI2757" t="s">
        <v>4920</v>
      </c>
      <c r="BJ2757" t="s">
        <v>2707</v>
      </c>
      <c r="BK2757" t="str">
        <f t="shared" si="43"/>
        <v>Upton County, TX</v>
      </c>
    </row>
    <row r="2758" spans="60:63" x14ac:dyDescent="0.35">
      <c r="BH2758" t="s">
        <v>7461</v>
      </c>
      <c r="BI2758" t="s">
        <v>4922</v>
      </c>
      <c r="BJ2758" t="s">
        <v>2707</v>
      </c>
      <c r="BK2758" t="str">
        <f t="shared" si="43"/>
        <v>Uvalde County, TX</v>
      </c>
    </row>
    <row r="2759" spans="60:63" x14ac:dyDescent="0.35">
      <c r="BH2759" t="s">
        <v>7462</v>
      </c>
      <c r="BI2759" t="s">
        <v>4924</v>
      </c>
      <c r="BJ2759" t="s">
        <v>2707</v>
      </c>
      <c r="BK2759" t="str">
        <f t="shared" si="43"/>
        <v>Val Verde County, TX</v>
      </c>
    </row>
    <row r="2760" spans="60:63" x14ac:dyDescent="0.35">
      <c r="BH2760" t="s">
        <v>7463</v>
      </c>
      <c r="BI2760" t="s">
        <v>4926</v>
      </c>
      <c r="BJ2760" t="s">
        <v>2707</v>
      </c>
      <c r="BK2760" t="str">
        <f t="shared" si="43"/>
        <v>Van Zandt County, TX</v>
      </c>
    </row>
    <row r="2761" spans="60:63" x14ac:dyDescent="0.35">
      <c r="BH2761" t="s">
        <v>7464</v>
      </c>
      <c r="BI2761" t="s">
        <v>4928</v>
      </c>
      <c r="BJ2761" t="s">
        <v>2707</v>
      </c>
      <c r="BK2761" t="str">
        <f t="shared" si="43"/>
        <v>Victoria County, TX</v>
      </c>
    </row>
    <row r="2762" spans="60:63" x14ac:dyDescent="0.35">
      <c r="BH2762" t="s">
        <v>7465</v>
      </c>
      <c r="BI2762" t="s">
        <v>4317</v>
      </c>
      <c r="BJ2762" t="s">
        <v>2707</v>
      </c>
      <c r="BK2762" t="str">
        <f t="shared" si="43"/>
        <v>Walker County, TX</v>
      </c>
    </row>
    <row r="2763" spans="60:63" x14ac:dyDescent="0.35">
      <c r="BH2763" t="s">
        <v>7466</v>
      </c>
      <c r="BI2763" t="s">
        <v>4931</v>
      </c>
      <c r="BJ2763" t="s">
        <v>2707</v>
      </c>
      <c r="BK2763" t="str">
        <f t="shared" si="43"/>
        <v>Waller County, TX</v>
      </c>
    </row>
    <row r="2764" spans="60:63" x14ac:dyDescent="0.35">
      <c r="BH2764" t="s">
        <v>7467</v>
      </c>
      <c r="BI2764" t="s">
        <v>4106</v>
      </c>
      <c r="BJ2764" t="s">
        <v>2707</v>
      </c>
      <c r="BK2764" t="str">
        <f t="shared" si="43"/>
        <v>Ward County, TX</v>
      </c>
    </row>
    <row r="2765" spans="60:63" x14ac:dyDescent="0.35">
      <c r="BH2765" t="s">
        <v>7468</v>
      </c>
      <c r="BI2765" t="s">
        <v>2936</v>
      </c>
      <c r="BJ2765" t="s">
        <v>2707</v>
      </c>
      <c r="BK2765" t="str">
        <f t="shared" si="43"/>
        <v>Washington County, TX</v>
      </c>
    </row>
    <row r="2766" spans="60:63" x14ac:dyDescent="0.35">
      <c r="BH2766" t="s">
        <v>7469</v>
      </c>
      <c r="BI2766" t="s">
        <v>4935</v>
      </c>
      <c r="BJ2766" t="s">
        <v>2707</v>
      </c>
      <c r="BK2766" t="str">
        <f t="shared" si="43"/>
        <v>Webb County, TX</v>
      </c>
    </row>
    <row r="2767" spans="60:63" x14ac:dyDescent="0.35">
      <c r="BH2767" t="s">
        <v>7470</v>
      </c>
      <c r="BI2767" t="s">
        <v>4937</v>
      </c>
      <c r="BJ2767" t="s">
        <v>2707</v>
      </c>
      <c r="BK2767" t="str">
        <f t="shared" si="43"/>
        <v>Wharton County, TX</v>
      </c>
    </row>
    <row r="2768" spans="60:63" x14ac:dyDescent="0.35">
      <c r="BH2768" t="s">
        <v>7471</v>
      </c>
      <c r="BI2768" t="s">
        <v>3785</v>
      </c>
      <c r="BJ2768" t="s">
        <v>2707</v>
      </c>
      <c r="BK2768" t="str">
        <f t="shared" si="43"/>
        <v>Wheeler County, TX</v>
      </c>
    </row>
    <row r="2769" spans="60:63" x14ac:dyDescent="0.35">
      <c r="BH2769" t="s">
        <v>7472</v>
      </c>
      <c r="BI2769" t="s">
        <v>4653</v>
      </c>
      <c r="BJ2769" t="s">
        <v>2707</v>
      </c>
      <c r="BK2769" t="str">
        <f t="shared" si="43"/>
        <v>Wichita County, TX</v>
      </c>
    </row>
    <row r="2770" spans="60:63" x14ac:dyDescent="0.35">
      <c r="BH2770" t="s">
        <v>7473</v>
      </c>
      <c r="BI2770" t="s">
        <v>4941</v>
      </c>
      <c r="BJ2770" t="s">
        <v>2707</v>
      </c>
      <c r="BK2770" t="str">
        <f t="shared" si="43"/>
        <v>Wilbarger County, TX</v>
      </c>
    </row>
    <row r="2771" spans="60:63" x14ac:dyDescent="0.35">
      <c r="BH2771" t="s">
        <v>7474</v>
      </c>
      <c r="BI2771" t="s">
        <v>4943</v>
      </c>
      <c r="BJ2771" t="s">
        <v>2707</v>
      </c>
      <c r="BK2771" t="str">
        <f t="shared" si="43"/>
        <v>Willacy County, TX</v>
      </c>
    </row>
    <row r="2772" spans="60:63" x14ac:dyDescent="0.35">
      <c r="BH2772" t="s">
        <v>7475</v>
      </c>
      <c r="BI2772" t="s">
        <v>4618</v>
      </c>
      <c r="BJ2772" t="s">
        <v>2707</v>
      </c>
      <c r="BK2772" t="str">
        <f t="shared" si="43"/>
        <v>Williamson County, TX</v>
      </c>
    </row>
    <row r="2773" spans="60:63" x14ac:dyDescent="0.35">
      <c r="BH2773" t="s">
        <v>7476</v>
      </c>
      <c r="BI2773" t="s">
        <v>4624</v>
      </c>
      <c r="BJ2773" t="s">
        <v>2707</v>
      </c>
      <c r="BK2773" t="str">
        <f t="shared" si="43"/>
        <v>Wilson County, TX</v>
      </c>
    </row>
    <row r="2774" spans="60:63" x14ac:dyDescent="0.35">
      <c r="BH2774" t="s">
        <v>7477</v>
      </c>
      <c r="BI2774" t="s">
        <v>4947</v>
      </c>
      <c r="BJ2774" t="s">
        <v>2707</v>
      </c>
      <c r="BK2774" t="str">
        <f t="shared" si="43"/>
        <v>Winkler County, TX</v>
      </c>
    </row>
    <row r="2775" spans="60:63" x14ac:dyDescent="0.35">
      <c r="BH2775" t="s">
        <v>7478</v>
      </c>
      <c r="BI2775" t="s">
        <v>4614</v>
      </c>
      <c r="BJ2775" t="s">
        <v>2707</v>
      </c>
      <c r="BK2775" t="str">
        <f t="shared" si="43"/>
        <v>Wise County, TX</v>
      </c>
    </row>
    <row r="2776" spans="60:63" x14ac:dyDescent="0.35">
      <c r="BH2776" t="s">
        <v>7479</v>
      </c>
      <c r="BI2776" t="s">
        <v>4171</v>
      </c>
      <c r="BJ2776" t="s">
        <v>2707</v>
      </c>
      <c r="BK2776" t="str">
        <f t="shared" si="43"/>
        <v>Wood County, TX</v>
      </c>
    </row>
    <row r="2777" spans="60:63" x14ac:dyDescent="0.35">
      <c r="BH2777" t="s">
        <v>7480</v>
      </c>
      <c r="BI2777" t="s">
        <v>4951</v>
      </c>
      <c r="BJ2777" t="s">
        <v>2707</v>
      </c>
      <c r="BK2777" t="str">
        <f t="shared" si="43"/>
        <v>Yoakum County, TX</v>
      </c>
    </row>
    <row r="2778" spans="60:63" x14ac:dyDescent="0.35">
      <c r="BH2778" t="s">
        <v>7481</v>
      </c>
      <c r="BI2778" t="s">
        <v>4953</v>
      </c>
      <c r="BJ2778" t="s">
        <v>2707</v>
      </c>
      <c r="BK2778" t="str">
        <f t="shared" si="43"/>
        <v>Young County, TX</v>
      </c>
    </row>
    <row r="2779" spans="60:63" x14ac:dyDescent="0.35">
      <c r="BH2779" t="s">
        <v>7482</v>
      </c>
      <c r="BI2779" t="s">
        <v>4955</v>
      </c>
      <c r="BJ2779" t="s">
        <v>2707</v>
      </c>
      <c r="BK2779" t="str">
        <f t="shared" si="43"/>
        <v>Zapata County, TX</v>
      </c>
    </row>
    <row r="2780" spans="60:63" x14ac:dyDescent="0.35">
      <c r="BH2780" t="s">
        <v>7483</v>
      </c>
      <c r="BI2780" t="s">
        <v>4957</v>
      </c>
      <c r="BJ2780" t="s">
        <v>2707</v>
      </c>
      <c r="BK2780" t="str">
        <f t="shared" si="43"/>
        <v>Zavala County, TX</v>
      </c>
    </row>
    <row r="2781" spans="60:63" x14ac:dyDescent="0.35">
      <c r="BH2781" t="s">
        <v>7484</v>
      </c>
      <c r="BI2781" t="s">
        <v>2761</v>
      </c>
      <c r="BJ2781" t="s">
        <v>2709</v>
      </c>
      <c r="BK2781" t="str">
        <f t="shared" si="43"/>
        <v>Beaver County, UT</v>
      </c>
    </row>
    <row r="2782" spans="60:63" x14ac:dyDescent="0.35">
      <c r="BH2782" t="s">
        <v>7485</v>
      </c>
      <c r="BI2782" t="s">
        <v>2803</v>
      </c>
      <c r="BJ2782" t="s">
        <v>2709</v>
      </c>
      <c r="BK2782" t="str">
        <f t="shared" si="43"/>
        <v>Box Elder County, UT</v>
      </c>
    </row>
    <row r="2783" spans="60:63" x14ac:dyDescent="0.35">
      <c r="BH2783" t="s">
        <v>7486</v>
      </c>
      <c r="BI2783" t="s">
        <v>2851</v>
      </c>
      <c r="BJ2783" t="s">
        <v>2709</v>
      </c>
      <c r="BK2783" t="str">
        <f t="shared" si="43"/>
        <v>Cache County, UT</v>
      </c>
    </row>
    <row r="2784" spans="60:63" x14ac:dyDescent="0.35">
      <c r="BH2784" t="s">
        <v>7487</v>
      </c>
      <c r="BI2784" t="s">
        <v>2896</v>
      </c>
      <c r="BJ2784" t="s">
        <v>2709</v>
      </c>
      <c r="BK2784" t="str">
        <f t="shared" si="43"/>
        <v>Carbon County, UT</v>
      </c>
    </row>
    <row r="2785" spans="60:63" x14ac:dyDescent="0.35">
      <c r="BH2785" t="s">
        <v>7488</v>
      </c>
      <c r="BI2785" t="s">
        <v>2940</v>
      </c>
      <c r="BJ2785" t="s">
        <v>2709</v>
      </c>
      <c r="BK2785" t="str">
        <f t="shared" si="43"/>
        <v>Daggett County, UT</v>
      </c>
    </row>
    <row r="2786" spans="60:63" x14ac:dyDescent="0.35">
      <c r="BH2786" t="s">
        <v>7489</v>
      </c>
      <c r="BI2786" t="s">
        <v>2976</v>
      </c>
      <c r="BJ2786" t="s">
        <v>2709</v>
      </c>
      <c r="BK2786" t="str">
        <f t="shared" si="43"/>
        <v>Davis County, UT</v>
      </c>
    </row>
    <row r="2787" spans="60:63" x14ac:dyDescent="0.35">
      <c r="BH2787" t="s">
        <v>7490</v>
      </c>
      <c r="BI2787" t="s">
        <v>3013</v>
      </c>
      <c r="BJ2787" t="s">
        <v>2709</v>
      </c>
      <c r="BK2787" t="str">
        <f t="shared" si="43"/>
        <v>Duchesne County, UT</v>
      </c>
    </row>
    <row r="2788" spans="60:63" x14ac:dyDescent="0.35">
      <c r="BH2788" t="s">
        <v>7491</v>
      </c>
      <c r="BI2788" t="s">
        <v>3044</v>
      </c>
      <c r="BJ2788" t="s">
        <v>2709</v>
      </c>
      <c r="BK2788" t="str">
        <f t="shared" si="43"/>
        <v>Emery County, UT</v>
      </c>
    </row>
    <row r="2789" spans="60:63" x14ac:dyDescent="0.35">
      <c r="BH2789" t="s">
        <v>7492</v>
      </c>
      <c r="BI2789" t="s">
        <v>3083</v>
      </c>
      <c r="BJ2789" t="s">
        <v>2709</v>
      </c>
      <c r="BK2789" t="str">
        <f t="shared" si="43"/>
        <v>Garfield County, UT</v>
      </c>
    </row>
    <row r="2790" spans="60:63" x14ac:dyDescent="0.35">
      <c r="BH2790" t="s">
        <v>7493</v>
      </c>
      <c r="BI2790" t="s">
        <v>3117</v>
      </c>
      <c r="BJ2790" t="s">
        <v>2709</v>
      </c>
      <c r="BK2790" t="str">
        <f t="shared" si="43"/>
        <v>Grand County, UT</v>
      </c>
    </row>
    <row r="2791" spans="60:63" x14ac:dyDescent="0.35">
      <c r="BH2791" t="s">
        <v>7494</v>
      </c>
      <c r="BI2791" t="s">
        <v>3152</v>
      </c>
      <c r="BJ2791" t="s">
        <v>2709</v>
      </c>
      <c r="BK2791" t="str">
        <f t="shared" si="43"/>
        <v>Iron County, UT</v>
      </c>
    </row>
    <row r="2792" spans="60:63" x14ac:dyDescent="0.35">
      <c r="BH2792" t="s">
        <v>7495</v>
      </c>
      <c r="BI2792" t="s">
        <v>3180</v>
      </c>
      <c r="BJ2792" t="s">
        <v>2709</v>
      </c>
      <c r="BK2792" t="str">
        <f t="shared" si="43"/>
        <v>Juab County, UT</v>
      </c>
    </row>
    <row r="2793" spans="60:63" x14ac:dyDescent="0.35">
      <c r="BH2793" t="s">
        <v>7496</v>
      </c>
      <c r="BI2793" t="s">
        <v>3212</v>
      </c>
      <c r="BJ2793" t="s">
        <v>2709</v>
      </c>
      <c r="BK2793" t="str">
        <f t="shared" si="43"/>
        <v>Kane County, UT</v>
      </c>
    </row>
    <row r="2794" spans="60:63" x14ac:dyDescent="0.35">
      <c r="BH2794" t="s">
        <v>7497</v>
      </c>
      <c r="BI2794" t="s">
        <v>3244</v>
      </c>
      <c r="BJ2794" t="s">
        <v>2709</v>
      </c>
      <c r="BK2794" t="str">
        <f t="shared" si="43"/>
        <v>Millard County, UT</v>
      </c>
    </row>
    <row r="2795" spans="60:63" x14ac:dyDescent="0.35">
      <c r="BH2795" t="s">
        <v>7498</v>
      </c>
      <c r="BI2795" t="s">
        <v>3279</v>
      </c>
      <c r="BJ2795" t="s">
        <v>2709</v>
      </c>
      <c r="BK2795" t="str">
        <f t="shared" si="43"/>
        <v>Morgan County, UT</v>
      </c>
    </row>
    <row r="2796" spans="60:63" x14ac:dyDescent="0.35">
      <c r="BH2796" t="s">
        <v>7499</v>
      </c>
      <c r="BI2796" t="s">
        <v>3317</v>
      </c>
      <c r="BJ2796" t="s">
        <v>2709</v>
      </c>
      <c r="BK2796" t="str">
        <f t="shared" si="43"/>
        <v>Piute County, UT</v>
      </c>
    </row>
    <row r="2797" spans="60:63" x14ac:dyDescent="0.35">
      <c r="BH2797" t="s">
        <v>7500</v>
      </c>
      <c r="BI2797" t="s">
        <v>3344</v>
      </c>
      <c r="BJ2797" t="s">
        <v>2709</v>
      </c>
      <c r="BK2797" t="str">
        <f t="shared" si="43"/>
        <v>Rich County, UT</v>
      </c>
    </row>
    <row r="2798" spans="60:63" x14ac:dyDescent="0.35">
      <c r="BH2798" t="s">
        <v>7501</v>
      </c>
      <c r="BI2798" t="s">
        <v>3373</v>
      </c>
      <c r="BJ2798" t="s">
        <v>2709</v>
      </c>
      <c r="BK2798" t="str">
        <f t="shared" si="43"/>
        <v>Salt Lake County, UT</v>
      </c>
    </row>
    <row r="2799" spans="60:63" x14ac:dyDescent="0.35">
      <c r="BH2799" t="s">
        <v>7502</v>
      </c>
      <c r="BI2799" t="s">
        <v>3396</v>
      </c>
      <c r="BJ2799" t="s">
        <v>2709</v>
      </c>
      <c r="BK2799" t="str">
        <f t="shared" si="43"/>
        <v>San Juan County, UT</v>
      </c>
    </row>
    <row r="2800" spans="60:63" x14ac:dyDescent="0.35">
      <c r="BH2800" t="s">
        <v>7503</v>
      </c>
      <c r="BI2800" t="s">
        <v>3425</v>
      </c>
      <c r="BJ2800" t="s">
        <v>2709</v>
      </c>
      <c r="BK2800" t="str">
        <f t="shared" si="43"/>
        <v>Sanpete County, UT</v>
      </c>
    </row>
    <row r="2801" spans="60:63" x14ac:dyDescent="0.35">
      <c r="BH2801" t="s">
        <v>7504</v>
      </c>
      <c r="BI2801" t="s">
        <v>3449</v>
      </c>
      <c r="BJ2801" t="s">
        <v>2709</v>
      </c>
      <c r="BK2801" t="str">
        <f t="shared" si="43"/>
        <v>Sevier County, UT</v>
      </c>
    </row>
    <row r="2802" spans="60:63" x14ac:dyDescent="0.35">
      <c r="BH2802" t="s">
        <v>7505</v>
      </c>
      <c r="BI2802" t="s">
        <v>3478</v>
      </c>
      <c r="BJ2802" t="s">
        <v>2709</v>
      </c>
      <c r="BK2802" t="str">
        <f t="shared" si="43"/>
        <v>Summit County, UT</v>
      </c>
    </row>
    <row r="2803" spans="60:63" x14ac:dyDescent="0.35">
      <c r="BH2803" t="s">
        <v>7506</v>
      </c>
      <c r="BI2803" t="s">
        <v>3504</v>
      </c>
      <c r="BJ2803" t="s">
        <v>2709</v>
      </c>
      <c r="BK2803" t="str">
        <f t="shared" si="43"/>
        <v>Tooele County, UT</v>
      </c>
    </row>
    <row r="2804" spans="60:63" x14ac:dyDescent="0.35">
      <c r="BH2804" t="s">
        <v>7507</v>
      </c>
      <c r="BI2804" t="s">
        <v>3527</v>
      </c>
      <c r="BJ2804" t="s">
        <v>2709</v>
      </c>
      <c r="BK2804" t="str">
        <f t="shared" si="43"/>
        <v>Uintah County, UT</v>
      </c>
    </row>
    <row r="2805" spans="60:63" x14ac:dyDescent="0.35">
      <c r="BH2805" t="s">
        <v>7508</v>
      </c>
      <c r="BI2805" t="s">
        <v>3550</v>
      </c>
      <c r="BJ2805" t="s">
        <v>2709</v>
      </c>
      <c r="BK2805" t="str">
        <f t="shared" si="43"/>
        <v>Utah County, UT</v>
      </c>
    </row>
    <row r="2806" spans="60:63" x14ac:dyDescent="0.35">
      <c r="BH2806" t="s">
        <v>7509</v>
      </c>
      <c r="BI2806" t="s">
        <v>3575</v>
      </c>
      <c r="BJ2806" t="s">
        <v>2709</v>
      </c>
      <c r="BK2806" t="str">
        <f t="shared" si="43"/>
        <v>Wasatch County, UT</v>
      </c>
    </row>
    <row r="2807" spans="60:63" x14ac:dyDescent="0.35">
      <c r="BH2807" t="s">
        <v>7510</v>
      </c>
      <c r="BI2807" t="s">
        <v>2936</v>
      </c>
      <c r="BJ2807" t="s">
        <v>2709</v>
      </c>
      <c r="BK2807" t="str">
        <f t="shared" si="43"/>
        <v>Washington County, UT</v>
      </c>
    </row>
    <row r="2808" spans="60:63" x14ac:dyDescent="0.35">
      <c r="BH2808" t="s">
        <v>7511</v>
      </c>
      <c r="BI2808" t="s">
        <v>3628</v>
      </c>
      <c r="BJ2808" t="s">
        <v>2709</v>
      </c>
      <c r="BK2808" t="str">
        <f t="shared" si="43"/>
        <v>Wayne County, UT</v>
      </c>
    </row>
    <row r="2809" spans="60:63" x14ac:dyDescent="0.35">
      <c r="BH2809" t="s">
        <v>7512</v>
      </c>
      <c r="BI2809" t="s">
        <v>3649</v>
      </c>
      <c r="BJ2809" t="s">
        <v>2709</v>
      </c>
      <c r="BK2809" t="str">
        <f t="shared" si="43"/>
        <v>Weber County, UT</v>
      </c>
    </row>
    <row r="2810" spans="60:63" x14ac:dyDescent="0.35">
      <c r="BH2810" t="s">
        <v>7513</v>
      </c>
      <c r="BI2810" t="s">
        <v>2762</v>
      </c>
      <c r="BJ2810" t="s">
        <v>2715</v>
      </c>
      <c r="BK2810" t="str">
        <f t="shared" si="43"/>
        <v>Addison County, VT</v>
      </c>
    </row>
    <row r="2811" spans="60:63" x14ac:dyDescent="0.35">
      <c r="BH2811" t="s">
        <v>7514</v>
      </c>
      <c r="BI2811" t="s">
        <v>2804</v>
      </c>
      <c r="BJ2811" t="s">
        <v>2715</v>
      </c>
      <c r="BK2811" t="str">
        <f t="shared" si="43"/>
        <v>Bennington County, VT</v>
      </c>
    </row>
    <row r="2812" spans="60:63" x14ac:dyDescent="0.35">
      <c r="BH2812" t="s">
        <v>7515</v>
      </c>
      <c r="BI2812" t="s">
        <v>2852</v>
      </c>
      <c r="BJ2812" t="s">
        <v>2715</v>
      </c>
      <c r="BK2812" t="str">
        <f t="shared" si="43"/>
        <v>Caledonia County, VT</v>
      </c>
    </row>
    <row r="2813" spans="60:63" x14ac:dyDescent="0.35">
      <c r="BH2813" t="s">
        <v>7516</v>
      </c>
      <c r="BI2813" t="s">
        <v>2897</v>
      </c>
      <c r="BJ2813" t="s">
        <v>2715</v>
      </c>
      <c r="BK2813" t="str">
        <f t="shared" si="43"/>
        <v>Chittenden County, VT</v>
      </c>
    </row>
    <row r="2814" spans="60:63" x14ac:dyDescent="0.35">
      <c r="BH2814" t="s">
        <v>7517</v>
      </c>
      <c r="BI2814" t="s">
        <v>2923</v>
      </c>
      <c r="BJ2814" t="s">
        <v>2715</v>
      </c>
      <c r="BK2814" t="str">
        <f t="shared" si="43"/>
        <v>Essex County, VT</v>
      </c>
    </row>
    <row r="2815" spans="60:63" x14ac:dyDescent="0.35">
      <c r="BH2815" t="s">
        <v>7518</v>
      </c>
      <c r="BI2815" t="s">
        <v>2874</v>
      </c>
      <c r="BJ2815" t="s">
        <v>2715</v>
      </c>
      <c r="BK2815" t="str">
        <f t="shared" si="43"/>
        <v>Franklin County, VT</v>
      </c>
    </row>
    <row r="2816" spans="60:63" x14ac:dyDescent="0.35">
      <c r="BH2816" t="s">
        <v>7519</v>
      </c>
      <c r="BI2816" t="s">
        <v>3014</v>
      </c>
      <c r="BJ2816" t="s">
        <v>2715</v>
      </c>
      <c r="BK2816" t="str">
        <f t="shared" si="43"/>
        <v>Grand Isle County, VT</v>
      </c>
    </row>
    <row r="2817" spans="60:63" x14ac:dyDescent="0.35">
      <c r="BH2817" t="s">
        <v>7520</v>
      </c>
      <c r="BI2817" t="s">
        <v>3045</v>
      </c>
      <c r="BJ2817" t="s">
        <v>2715</v>
      </c>
      <c r="BK2817" t="str">
        <f t="shared" si="43"/>
        <v>Lamoille County, VT</v>
      </c>
    </row>
    <row r="2818" spans="60:63" x14ac:dyDescent="0.35">
      <c r="BH2818" t="s">
        <v>7521</v>
      </c>
      <c r="BI2818" t="s">
        <v>3084</v>
      </c>
      <c r="BJ2818" t="s">
        <v>2715</v>
      </c>
      <c r="BK2818" t="str">
        <f t="shared" si="43"/>
        <v>Orange County, VT</v>
      </c>
    </row>
    <row r="2819" spans="60:63" x14ac:dyDescent="0.35">
      <c r="BH2819" t="s">
        <v>7522</v>
      </c>
      <c r="BI2819" t="s">
        <v>3118</v>
      </c>
      <c r="BJ2819" t="s">
        <v>2715</v>
      </c>
      <c r="BK2819" t="str">
        <f t="shared" ref="BK2819:BK2882" si="44">_xlfn.TEXTJOIN(", ", TRUE, BI2819,BJ2819)</f>
        <v>Orleans County, VT</v>
      </c>
    </row>
    <row r="2820" spans="60:63" x14ac:dyDescent="0.35">
      <c r="BH2820" t="s">
        <v>7523</v>
      </c>
      <c r="BI2820" t="s">
        <v>3153</v>
      </c>
      <c r="BJ2820" t="s">
        <v>2715</v>
      </c>
      <c r="BK2820" t="str">
        <f t="shared" si="44"/>
        <v>Rutland County, VT</v>
      </c>
    </row>
    <row r="2821" spans="60:63" x14ac:dyDescent="0.35">
      <c r="BH2821" t="s">
        <v>7524</v>
      </c>
      <c r="BI2821" t="s">
        <v>2936</v>
      </c>
      <c r="BJ2821" t="s">
        <v>2715</v>
      </c>
      <c r="BK2821" t="str">
        <f t="shared" si="44"/>
        <v>Washington County, VT</v>
      </c>
    </row>
    <row r="2822" spans="60:63" x14ac:dyDescent="0.35">
      <c r="BH2822" t="s">
        <v>7525</v>
      </c>
      <c r="BI2822" t="s">
        <v>3213</v>
      </c>
      <c r="BJ2822" t="s">
        <v>2715</v>
      </c>
      <c r="BK2822" t="str">
        <f t="shared" si="44"/>
        <v>Windham County, VT</v>
      </c>
    </row>
    <row r="2823" spans="60:63" x14ac:dyDescent="0.35">
      <c r="BH2823" t="s">
        <v>7526</v>
      </c>
      <c r="BI2823" t="s">
        <v>3245</v>
      </c>
      <c r="BJ2823" t="s">
        <v>2715</v>
      </c>
      <c r="BK2823" t="str">
        <f t="shared" si="44"/>
        <v>Windsor County, VT</v>
      </c>
    </row>
    <row r="2824" spans="60:63" x14ac:dyDescent="0.35">
      <c r="BH2824" t="s">
        <v>7527</v>
      </c>
      <c r="BI2824" t="s">
        <v>2763</v>
      </c>
      <c r="BJ2824" t="s">
        <v>2711</v>
      </c>
      <c r="BK2824" t="str">
        <f t="shared" si="44"/>
        <v>Accomack County, VA</v>
      </c>
    </row>
    <row r="2825" spans="60:63" x14ac:dyDescent="0.35">
      <c r="BH2825" t="s">
        <v>7528</v>
      </c>
      <c r="BI2825" t="s">
        <v>2805</v>
      </c>
      <c r="BJ2825" t="s">
        <v>2711</v>
      </c>
      <c r="BK2825" t="str">
        <f t="shared" si="44"/>
        <v>Albemarle County, VA</v>
      </c>
    </row>
    <row r="2826" spans="60:63" x14ac:dyDescent="0.35">
      <c r="BH2826" t="s">
        <v>7529</v>
      </c>
      <c r="BI2826" t="s">
        <v>2842</v>
      </c>
      <c r="BJ2826" t="s">
        <v>2711</v>
      </c>
      <c r="BK2826" t="str">
        <f t="shared" si="44"/>
        <v>Alleghany County, VA</v>
      </c>
    </row>
    <row r="2827" spans="60:63" x14ac:dyDescent="0.35">
      <c r="BH2827" t="s">
        <v>7530</v>
      </c>
      <c r="BI2827" t="s">
        <v>2898</v>
      </c>
      <c r="BJ2827" t="s">
        <v>2711</v>
      </c>
      <c r="BK2827" t="str">
        <f t="shared" si="44"/>
        <v>Amelia County, VA</v>
      </c>
    </row>
    <row r="2828" spans="60:63" x14ac:dyDescent="0.35">
      <c r="BH2828" t="s">
        <v>7531</v>
      </c>
      <c r="BI2828" t="s">
        <v>2941</v>
      </c>
      <c r="BJ2828" t="s">
        <v>2711</v>
      </c>
      <c r="BK2828" t="str">
        <f t="shared" si="44"/>
        <v>Amherst County, VA</v>
      </c>
    </row>
    <row r="2829" spans="60:63" x14ac:dyDescent="0.35">
      <c r="BH2829" t="s">
        <v>7532</v>
      </c>
      <c r="BI2829" t="s">
        <v>2977</v>
      </c>
      <c r="BJ2829" t="s">
        <v>2711</v>
      </c>
      <c r="BK2829" t="str">
        <f t="shared" si="44"/>
        <v>Appomattox County, VA</v>
      </c>
    </row>
    <row r="2830" spans="60:63" x14ac:dyDescent="0.35">
      <c r="BH2830" t="s">
        <v>7533</v>
      </c>
      <c r="BI2830" t="s">
        <v>3015</v>
      </c>
      <c r="BJ2830" t="s">
        <v>2711</v>
      </c>
      <c r="BK2830" t="str">
        <f t="shared" si="44"/>
        <v>Arlington County, VA</v>
      </c>
    </row>
    <row r="2831" spans="60:63" x14ac:dyDescent="0.35">
      <c r="BH2831" t="s">
        <v>7534</v>
      </c>
      <c r="BI2831" t="s">
        <v>3046</v>
      </c>
      <c r="BJ2831" t="s">
        <v>2711</v>
      </c>
      <c r="BK2831" t="str">
        <f t="shared" si="44"/>
        <v>Augusta County, VA</v>
      </c>
    </row>
    <row r="2832" spans="60:63" x14ac:dyDescent="0.35">
      <c r="BH2832" t="s">
        <v>7535</v>
      </c>
      <c r="BI2832" t="s">
        <v>2960</v>
      </c>
      <c r="BJ2832" t="s">
        <v>2711</v>
      </c>
      <c r="BK2832" t="str">
        <f t="shared" si="44"/>
        <v>Bath County, VA</v>
      </c>
    </row>
    <row r="2833" spans="60:63" x14ac:dyDescent="0.35">
      <c r="BH2833" t="s">
        <v>7536</v>
      </c>
      <c r="BI2833" t="s">
        <v>2801</v>
      </c>
      <c r="BJ2833" t="s">
        <v>2711</v>
      </c>
      <c r="BK2833" t="str">
        <f t="shared" si="44"/>
        <v>Bedford County, VA</v>
      </c>
    </row>
    <row r="2834" spans="60:63" x14ac:dyDescent="0.35">
      <c r="BH2834" t="s">
        <v>7537</v>
      </c>
      <c r="BI2834" t="s">
        <v>3154</v>
      </c>
      <c r="BJ2834" t="s">
        <v>2711</v>
      </c>
      <c r="BK2834" t="str">
        <f t="shared" si="44"/>
        <v>Bland County, VA</v>
      </c>
    </row>
    <row r="2835" spans="60:63" x14ac:dyDescent="0.35">
      <c r="BH2835" t="s">
        <v>7538</v>
      </c>
      <c r="BI2835" t="s">
        <v>3181</v>
      </c>
      <c r="BJ2835" t="s">
        <v>2711</v>
      </c>
      <c r="BK2835" t="str">
        <f t="shared" si="44"/>
        <v>Botetourt County, VA</v>
      </c>
    </row>
    <row r="2836" spans="60:63" x14ac:dyDescent="0.35">
      <c r="BH2836" t="s">
        <v>7539</v>
      </c>
      <c r="BI2836" t="s">
        <v>3113</v>
      </c>
      <c r="BJ2836" t="s">
        <v>2711</v>
      </c>
      <c r="BK2836" t="str">
        <f t="shared" si="44"/>
        <v>Brunswick County, VA</v>
      </c>
    </row>
    <row r="2837" spans="60:63" x14ac:dyDescent="0.35">
      <c r="BH2837" t="s">
        <v>7540</v>
      </c>
      <c r="BI2837" t="s">
        <v>3099</v>
      </c>
      <c r="BJ2837" t="s">
        <v>2711</v>
      </c>
      <c r="BK2837" t="str">
        <f t="shared" si="44"/>
        <v>Buchanan County, VA</v>
      </c>
    </row>
    <row r="2838" spans="60:63" x14ac:dyDescent="0.35">
      <c r="BH2838" t="s">
        <v>7541</v>
      </c>
      <c r="BI2838" t="s">
        <v>3280</v>
      </c>
      <c r="BJ2838" t="s">
        <v>2711</v>
      </c>
      <c r="BK2838" t="str">
        <f t="shared" si="44"/>
        <v>Buckingham County, VA</v>
      </c>
    </row>
    <row r="2839" spans="60:63" x14ac:dyDescent="0.35">
      <c r="BH2839" t="s">
        <v>7542</v>
      </c>
      <c r="BI2839" t="s">
        <v>2855</v>
      </c>
      <c r="BJ2839" t="s">
        <v>2711</v>
      </c>
      <c r="BK2839" t="str">
        <f t="shared" si="44"/>
        <v>Campbell County, VA</v>
      </c>
    </row>
    <row r="2840" spans="60:63" x14ac:dyDescent="0.35">
      <c r="BH2840" t="s">
        <v>7543</v>
      </c>
      <c r="BI2840" t="s">
        <v>2922</v>
      </c>
      <c r="BJ2840" t="s">
        <v>2711</v>
      </c>
      <c r="BK2840" t="str">
        <f t="shared" si="44"/>
        <v>Caroline County, VA</v>
      </c>
    </row>
    <row r="2841" spans="60:63" x14ac:dyDescent="0.35">
      <c r="BH2841" t="s">
        <v>7544</v>
      </c>
      <c r="BI2841" t="s">
        <v>2792</v>
      </c>
      <c r="BJ2841" t="s">
        <v>2711</v>
      </c>
      <c r="BK2841" t="str">
        <f t="shared" si="44"/>
        <v>Carroll County, VA</v>
      </c>
    </row>
    <row r="2842" spans="60:63" x14ac:dyDescent="0.35">
      <c r="BH2842" t="s">
        <v>7545</v>
      </c>
      <c r="BI2842" t="s">
        <v>3397</v>
      </c>
      <c r="BJ2842" t="s">
        <v>2711</v>
      </c>
      <c r="BK2842" t="str">
        <f t="shared" si="44"/>
        <v>Charles City County, VA</v>
      </c>
    </row>
    <row r="2843" spans="60:63" x14ac:dyDescent="0.35">
      <c r="BH2843" t="s">
        <v>7546</v>
      </c>
      <c r="BI2843" t="s">
        <v>3025</v>
      </c>
      <c r="BJ2843" t="s">
        <v>2711</v>
      </c>
      <c r="BK2843" t="str">
        <f t="shared" si="44"/>
        <v>Charlotte County, VA</v>
      </c>
    </row>
    <row r="2844" spans="60:63" x14ac:dyDescent="0.35">
      <c r="BH2844" t="s">
        <v>7547</v>
      </c>
      <c r="BI2844" t="s">
        <v>3210</v>
      </c>
      <c r="BJ2844" t="s">
        <v>2711</v>
      </c>
      <c r="BK2844" t="str">
        <f t="shared" si="44"/>
        <v>Chesterfield County, VA</v>
      </c>
    </row>
    <row r="2845" spans="60:63" x14ac:dyDescent="0.35">
      <c r="BH2845" t="s">
        <v>7548</v>
      </c>
      <c r="BI2845" t="s">
        <v>3171</v>
      </c>
      <c r="BJ2845" t="s">
        <v>2711</v>
      </c>
      <c r="BK2845" t="str">
        <f t="shared" si="44"/>
        <v>Clarke County, VA</v>
      </c>
    </row>
    <row r="2846" spans="60:63" x14ac:dyDescent="0.35">
      <c r="BH2846" t="s">
        <v>7549</v>
      </c>
      <c r="BI2846" t="s">
        <v>3369</v>
      </c>
      <c r="BJ2846" t="s">
        <v>2711</v>
      </c>
      <c r="BK2846" t="str">
        <f t="shared" si="44"/>
        <v>Craig County, VA</v>
      </c>
    </row>
    <row r="2847" spans="60:63" x14ac:dyDescent="0.35">
      <c r="BH2847" t="s">
        <v>7550</v>
      </c>
      <c r="BI2847" t="s">
        <v>3528</v>
      </c>
      <c r="BJ2847" t="s">
        <v>2711</v>
      </c>
      <c r="BK2847" t="str">
        <f t="shared" si="44"/>
        <v>Culpeper County, VA</v>
      </c>
    </row>
    <row r="2848" spans="60:63" x14ac:dyDescent="0.35">
      <c r="BH2848" t="s">
        <v>7551</v>
      </c>
      <c r="BI2848" t="s">
        <v>2830</v>
      </c>
      <c r="BJ2848" t="s">
        <v>2711</v>
      </c>
      <c r="BK2848" t="str">
        <f t="shared" si="44"/>
        <v>Cumberland County, VA</v>
      </c>
    </row>
    <row r="2849" spans="60:63" x14ac:dyDescent="0.35">
      <c r="BH2849" t="s">
        <v>7552</v>
      </c>
      <c r="BI2849" t="s">
        <v>3576</v>
      </c>
      <c r="BJ2849" t="s">
        <v>2711</v>
      </c>
      <c r="BK2849" t="str">
        <f t="shared" si="44"/>
        <v>Dickenson County, VA</v>
      </c>
    </row>
    <row r="2850" spans="60:63" x14ac:dyDescent="0.35">
      <c r="BH2850" t="s">
        <v>7553</v>
      </c>
      <c r="BI2850" t="s">
        <v>3603</v>
      </c>
      <c r="BJ2850" t="s">
        <v>2711</v>
      </c>
      <c r="BK2850" t="str">
        <f t="shared" si="44"/>
        <v>Dinwiddie County, VA</v>
      </c>
    </row>
    <row r="2851" spans="60:63" x14ac:dyDescent="0.35">
      <c r="BH2851" t="s">
        <v>7554</v>
      </c>
      <c r="BI2851" t="s">
        <v>2923</v>
      </c>
      <c r="BJ2851" t="s">
        <v>2711</v>
      </c>
      <c r="BK2851" t="str">
        <f t="shared" si="44"/>
        <v>Essex County, VA</v>
      </c>
    </row>
    <row r="2852" spans="60:63" x14ac:dyDescent="0.35">
      <c r="BH2852" t="s">
        <v>7555</v>
      </c>
      <c r="BI2852" t="s">
        <v>3650</v>
      </c>
      <c r="BJ2852" t="s">
        <v>2711</v>
      </c>
      <c r="BK2852" t="str">
        <f t="shared" si="44"/>
        <v>Fairfax County, VA</v>
      </c>
    </row>
    <row r="2853" spans="60:63" x14ac:dyDescent="0.35">
      <c r="BH2853" t="s">
        <v>7556</v>
      </c>
      <c r="BI2853" t="s">
        <v>3673</v>
      </c>
      <c r="BJ2853" t="s">
        <v>2711</v>
      </c>
      <c r="BK2853" t="str">
        <f t="shared" si="44"/>
        <v>Fauquier County, VA</v>
      </c>
    </row>
    <row r="2854" spans="60:63" x14ac:dyDescent="0.35">
      <c r="BH2854" t="s">
        <v>7557</v>
      </c>
      <c r="BI2854" t="s">
        <v>3462</v>
      </c>
      <c r="BJ2854" t="s">
        <v>2711</v>
      </c>
      <c r="BK2854" t="str">
        <f t="shared" si="44"/>
        <v>Floyd County, VA</v>
      </c>
    </row>
    <row r="2855" spans="60:63" x14ac:dyDescent="0.35">
      <c r="BH2855" t="s">
        <v>7558</v>
      </c>
      <c r="BI2855" t="s">
        <v>3720</v>
      </c>
      <c r="BJ2855" t="s">
        <v>2711</v>
      </c>
      <c r="BK2855" t="str">
        <f t="shared" si="44"/>
        <v>Fluvanna County, VA</v>
      </c>
    </row>
    <row r="2856" spans="60:63" x14ac:dyDescent="0.35">
      <c r="BH2856" t="s">
        <v>7559</v>
      </c>
      <c r="BI2856" t="s">
        <v>2874</v>
      </c>
      <c r="BJ2856" t="s">
        <v>2711</v>
      </c>
      <c r="BK2856" t="str">
        <f t="shared" si="44"/>
        <v>Franklin County, VA</v>
      </c>
    </row>
    <row r="2857" spans="60:63" x14ac:dyDescent="0.35">
      <c r="BH2857" t="s">
        <v>7560</v>
      </c>
      <c r="BI2857" t="s">
        <v>3102</v>
      </c>
      <c r="BJ2857" t="s">
        <v>2711</v>
      </c>
      <c r="BK2857" t="str">
        <f t="shared" si="44"/>
        <v>Frederick County, VA</v>
      </c>
    </row>
    <row r="2858" spans="60:63" x14ac:dyDescent="0.35">
      <c r="BH2858" t="s">
        <v>7561</v>
      </c>
      <c r="BI2858" t="s">
        <v>3627</v>
      </c>
      <c r="BJ2858" t="s">
        <v>2711</v>
      </c>
      <c r="BK2858" t="str">
        <f t="shared" si="44"/>
        <v>Giles County, VA</v>
      </c>
    </row>
    <row r="2859" spans="60:63" x14ac:dyDescent="0.35">
      <c r="BH2859" t="s">
        <v>7562</v>
      </c>
      <c r="BI2859" t="s">
        <v>3036</v>
      </c>
      <c r="BJ2859" t="s">
        <v>2711</v>
      </c>
      <c r="BK2859" t="str">
        <f t="shared" si="44"/>
        <v>Gloucester County, VA</v>
      </c>
    </row>
    <row r="2860" spans="60:63" x14ac:dyDescent="0.35">
      <c r="BH2860" t="s">
        <v>7563</v>
      </c>
      <c r="BI2860" t="s">
        <v>3832</v>
      </c>
      <c r="BJ2860" t="s">
        <v>2711</v>
      </c>
      <c r="BK2860" t="str">
        <f t="shared" si="44"/>
        <v>Goochland County, VA</v>
      </c>
    </row>
    <row r="2861" spans="60:63" x14ac:dyDescent="0.35">
      <c r="BH2861" t="s">
        <v>7564</v>
      </c>
      <c r="BI2861" t="s">
        <v>3854</v>
      </c>
      <c r="BJ2861" t="s">
        <v>2711</v>
      </c>
      <c r="BK2861" t="str">
        <f t="shared" si="44"/>
        <v>Grayson County, VA</v>
      </c>
    </row>
    <row r="2862" spans="60:63" x14ac:dyDescent="0.35">
      <c r="BH2862" t="s">
        <v>7565</v>
      </c>
      <c r="BI2862" t="s">
        <v>3419</v>
      </c>
      <c r="BJ2862" t="s">
        <v>2711</v>
      </c>
      <c r="BK2862" t="str">
        <f t="shared" si="44"/>
        <v>Greene County, VA</v>
      </c>
    </row>
    <row r="2863" spans="60:63" x14ac:dyDescent="0.35">
      <c r="BH2863" t="s">
        <v>7566</v>
      </c>
      <c r="BI2863" t="s">
        <v>3897</v>
      </c>
      <c r="BJ2863" t="s">
        <v>2711</v>
      </c>
      <c r="BK2863" t="str">
        <f t="shared" si="44"/>
        <v>Greensville County, VA</v>
      </c>
    </row>
    <row r="2864" spans="60:63" x14ac:dyDescent="0.35">
      <c r="BH2864" t="s">
        <v>7567</v>
      </c>
      <c r="BI2864" t="s">
        <v>3912</v>
      </c>
      <c r="BJ2864" t="s">
        <v>2711</v>
      </c>
      <c r="BK2864" t="str">
        <f t="shared" si="44"/>
        <v>Halifax County, VA</v>
      </c>
    </row>
    <row r="2865" spans="60:63" x14ac:dyDescent="0.35">
      <c r="BH2865" t="s">
        <v>7568</v>
      </c>
      <c r="BI2865" t="s">
        <v>3934</v>
      </c>
      <c r="BJ2865" t="s">
        <v>2711</v>
      </c>
      <c r="BK2865" t="str">
        <f t="shared" si="44"/>
        <v>Hanover County, VA</v>
      </c>
    </row>
    <row r="2866" spans="60:63" x14ac:dyDescent="0.35">
      <c r="BH2866" t="s">
        <v>7569</v>
      </c>
      <c r="BI2866" t="s">
        <v>3957</v>
      </c>
      <c r="BJ2866" t="s">
        <v>2711</v>
      </c>
      <c r="BK2866" t="str">
        <f t="shared" si="44"/>
        <v>Henrico County, VA</v>
      </c>
    </row>
    <row r="2867" spans="60:63" x14ac:dyDescent="0.35">
      <c r="BH2867" t="s">
        <v>7570</v>
      </c>
      <c r="BI2867" t="s">
        <v>3731</v>
      </c>
      <c r="BJ2867" t="s">
        <v>2711</v>
      </c>
      <c r="BK2867" t="str">
        <f t="shared" si="44"/>
        <v>Henry County, VA</v>
      </c>
    </row>
    <row r="2868" spans="60:63" x14ac:dyDescent="0.35">
      <c r="BH2868" t="s">
        <v>7571</v>
      </c>
      <c r="BI2868" t="s">
        <v>3804</v>
      </c>
      <c r="BJ2868" t="s">
        <v>2711</v>
      </c>
      <c r="BK2868" t="str">
        <f t="shared" si="44"/>
        <v>Highland County, VA</v>
      </c>
    </row>
    <row r="2869" spans="60:63" x14ac:dyDescent="0.35">
      <c r="BH2869" t="s">
        <v>7572</v>
      </c>
      <c r="BI2869" t="s">
        <v>4011</v>
      </c>
      <c r="BJ2869" t="s">
        <v>2711</v>
      </c>
      <c r="BK2869" t="str">
        <f t="shared" si="44"/>
        <v>Isle of Wight County, VA</v>
      </c>
    </row>
    <row r="2870" spans="60:63" x14ac:dyDescent="0.35">
      <c r="BH2870" t="s">
        <v>7573</v>
      </c>
      <c r="BI2870" t="s">
        <v>4034</v>
      </c>
      <c r="BJ2870" t="s">
        <v>2711</v>
      </c>
      <c r="BK2870" t="str">
        <f t="shared" si="44"/>
        <v>James City County, VA</v>
      </c>
    </row>
    <row r="2871" spans="60:63" x14ac:dyDescent="0.35">
      <c r="BH2871" t="s">
        <v>7574</v>
      </c>
      <c r="BI2871" t="s">
        <v>4051</v>
      </c>
      <c r="BJ2871" t="s">
        <v>2711</v>
      </c>
      <c r="BK2871" t="str">
        <f t="shared" si="44"/>
        <v>King and Queen County, VA</v>
      </c>
    </row>
    <row r="2872" spans="60:63" x14ac:dyDescent="0.35">
      <c r="BH2872" t="s">
        <v>7575</v>
      </c>
      <c r="BI2872" t="s">
        <v>4070</v>
      </c>
      <c r="BJ2872" t="s">
        <v>2711</v>
      </c>
      <c r="BK2872" t="str">
        <f t="shared" si="44"/>
        <v>King George County, VA</v>
      </c>
    </row>
    <row r="2873" spans="60:63" x14ac:dyDescent="0.35">
      <c r="BH2873" t="s">
        <v>7576</v>
      </c>
      <c r="BI2873" t="s">
        <v>4093</v>
      </c>
      <c r="BJ2873" t="s">
        <v>2711</v>
      </c>
      <c r="BK2873" t="str">
        <f t="shared" si="44"/>
        <v>King William County, VA</v>
      </c>
    </row>
    <row r="2874" spans="60:63" x14ac:dyDescent="0.35">
      <c r="BH2874" t="s">
        <v>7577</v>
      </c>
      <c r="BI2874" t="s">
        <v>3646</v>
      </c>
      <c r="BJ2874" t="s">
        <v>2711</v>
      </c>
      <c r="BK2874" t="str">
        <f t="shared" si="44"/>
        <v>Lancaster County, VA</v>
      </c>
    </row>
    <row r="2875" spans="60:63" x14ac:dyDescent="0.35">
      <c r="BH2875" t="s">
        <v>7578</v>
      </c>
      <c r="BI2875" t="s">
        <v>3693</v>
      </c>
      <c r="BJ2875" t="s">
        <v>2711</v>
      </c>
      <c r="BK2875" t="str">
        <f t="shared" si="44"/>
        <v>Lee County, VA</v>
      </c>
    </row>
    <row r="2876" spans="60:63" x14ac:dyDescent="0.35">
      <c r="BH2876" t="s">
        <v>7579</v>
      </c>
      <c r="BI2876" t="s">
        <v>4150</v>
      </c>
      <c r="BJ2876" t="s">
        <v>2711</v>
      </c>
      <c r="BK2876" t="str">
        <f t="shared" si="44"/>
        <v>Loudoun County, VA</v>
      </c>
    </row>
    <row r="2877" spans="60:63" x14ac:dyDescent="0.35">
      <c r="BH2877" t="s">
        <v>7580</v>
      </c>
      <c r="BI2877" t="s">
        <v>4170</v>
      </c>
      <c r="BJ2877" t="s">
        <v>2711</v>
      </c>
      <c r="BK2877" t="str">
        <f t="shared" si="44"/>
        <v>Louisa County, VA</v>
      </c>
    </row>
    <row r="2878" spans="60:63" x14ac:dyDescent="0.35">
      <c r="BH2878" t="s">
        <v>7581</v>
      </c>
      <c r="BI2878" t="s">
        <v>4191</v>
      </c>
      <c r="BJ2878" t="s">
        <v>2711</v>
      </c>
      <c r="BK2878" t="str">
        <f t="shared" si="44"/>
        <v>Lunenburg County, VA</v>
      </c>
    </row>
    <row r="2879" spans="60:63" x14ac:dyDescent="0.35">
      <c r="BH2879" t="s">
        <v>7582</v>
      </c>
      <c r="BI2879" t="s">
        <v>3595</v>
      </c>
      <c r="BJ2879" t="s">
        <v>2711</v>
      </c>
      <c r="BK2879" t="str">
        <f t="shared" si="44"/>
        <v>Madison County, VA</v>
      </c>
    </row>
    <row r="2880" spans="60:63" x14ac:dyDescent="0.35">
      <c r="BH2880" t="s">
        <v>7583</v>
      </c>
      <c r="BI2880" t="s">
        <v>4219</v>
      </c>
      <c r="BJ2880" t="s">
        <v>2711</v>
      </c>
      <c r="BK2880" t="str">
        <f t="shared" si="44"/>
        <v>Mathews County, VA</v>
      </c>
    </row>
    <row r="2881" spans="60:63" x14ac:dyDescent="0.35">
      <c r="BH2881" t="s">
        <v>7584</v>
      </c>
      <c r="BI2881" t="s">
        <v>4234</v>
      </c>
      <c r="BJ2881" t="s">
        <v>2711</v>
      </c>
      <c r="BK2881" t="str">
        <f t="shared" si="44"/>
        <v>Mecklenburg County, VA</v>
      </c>
    </row>
    <row r="2882" spans="60:63" x14ac:dyDescent="0.35">
      <c r="BH2882" t="s">
        <v>7585</v>
      </c>
      <c r="BI2882" t="s">
        <v>3069</v>
      </c>
      <c r="BJ2882" t="s">
        <v>2711</v>
      </c>
      <c r="BK2882" t="str">
        <f t="shared" si="44"/>
        <v>Middlesex County, VA</v>
      </c>
    </row>
    <row r="2883" spans="60:63" x14ac:dyDescent="0.35">
      <c r="BH2883" t="s">
        <v>7586</v>
      </c>
      <c r="BI2883" t="s">
        <v>3263</v>
      </c>
      <c r="BJ2883" t="s">
        <v>2711</v>
      </c>
      <c r="BK2883" t="str">
        <f t="shared" ref="BK2883:BK2946" si="45">_xlfn.TEXTJOIN(", ", TRUE, BI2883,BJ2883)</f>
        <v>Montgomery County, VA</v>
      </c>
    </row>
    <row r="2884" spans="60:63" x14ac:dyDescent="0.35">
      <c r="BH2884" t="s">
        <v>7587</v>
      </c>
      <c r="BI2884" t="s">
        <v>3713</v>
      </c>
      <c r="BJ2884" t="s">
        <v>2711</v>
      </c>
      <c r="BK2884" t="str">
        <f t="shared" si="45"/>
        <v>Nelson County, VA</v>
      </c>
    </row>
    <row r="2885" spans="60:63" x14ac:dyDescent="0.35">
      <c r="BH2885" t="s">
        <v>7588</v>
      </c>
      <c r="BI2885" t="s">
        <v>4295</v>
      </c>
      <c r="BJ2885" t="s">
        <v>2711</v>
      </c>
      <c r="BK2885" t="str">
        <f t="shared" si="45"/>
        <v>New Kent County, VA</v>
      </c>
    </row>
    <row r="2886" spans="60:63" x14ac:dyDescent="0.35">
      <c r="BH2886" t="s">
        <v>7589</v>
      </c>
      <c r="BI2886" t="s">
        <v>4048</v>
      </c>
      <c r="BJ2886" t="s">
        <v>2711</v>
      </c>
      <c r="BK2886" t="str">
        <f t="shared" si="45"/>
        <v>Northampton County, VA</v>
      </c>
    </row>
    <row r="2887" spans="60:63" x14ac:dyDescent="0.35">
      <c r="BH2887" t="s">
        <v>7590</v>
      </c>
      <c r="BI2887" t="s">
        <v>4067</v>
      </c>
      <c r="BJ2887" t="s">
        <v>2711</v>
      </c>
      <c r="BK2887" t="str">
        <f t="shared" si="45"/>
        <v>Northumberland County, VA</v>
      </c>
    </row>
    <row r="2888" spans="60:63" x14ac:dyDescent="0.35">
      <c r="BH2888" t="s">
        <v>7591</v>
      </c>
      <c r="BI2888" t="s">
        <v>4348</v>
      </c>
      <c r="BJ2888" t="s">
        <v>2711</v>
      </c>
      <c r="BK2888" t="str">
        <f t="shared" si="45"/>
        <v>Nottoway County, VA</v>
      </c>
    </row>
    <row r="2889" spans="60:63" x14ac:dyDescent="0.35">
      <c r="BH2889" t="s">
        <v>7592</v>
      </c>
      <c r="BI2889" t="s">
        <v>3084</v>
      </c>
      <c r="BJ2889" t="s">
        <v>2711</v>
      </c>
      <c r="BK2889" t="str">
        <f t="shared" si="45"/>
        <v>Orange County, VA</v>
      </c>
    </row>
    <row r="2890" spans="60:63" x14ac:dyDescent="0.35">
      <c r="BH2890" t="s">
        <v>7593</v>
      </c>
      <c r="BI2890" t="s">
        <v>4374</v>
      </c>
      <c r="BJ2890" t="s">
        <v>2711</v>
      </c>
      <c r="BK2890" t="str">
        <f t="shared" si="45"/>
        <v>Page County, VA</v>
      </c>
    </row>
    <row r="2891" spans="60:63" x14ac:dyDescent="0.35">
      <c r="BH2891" t="s">
        <v>7594</v>
      </c>
      <c r="BI2891" t="s">
        <v>4387</v>
      </c>
      <c r="BJ2891" t="s">
        <v>2711</v>
      </c>
      <c r="BK2891" t="str">
        <f t="shared" si="45"/>
        <v>Patrick County, VA</v>
      </c>
    </row>
    <row r="2892" spans="60:63" x14ac:dyDescent="0.35">
      <c r="BH2892" t="s">
        <v>7595</v>
      </c>
      <c r="BI2892" t="s">
        <v>4399</v>
      </c>
      <c r="BJ2892" t="s">
        <v>2711</v>
      </c>
      <c r="BK2892" t="str">
        <f t="shared" si="45"/>
        <v>Pittsylvania County, VA</v>
      </c>
    </row>
    <row r="2893" spans="60:63" x14ac:dyDescent="0.35">
      <c r="BH2893" t="s">
        <v>7596</v>
      </c>
      <c r="BI2893" t="s">
        <v>4409</v>
      </c>
      <c r="BJ2893" t="s">
        <v>2711</v>
      </c>
      <c r="BK2893" t="str">
        <f t="shared" si="45"/>
        <v>Powhatan County, VA</v>
      </c>
    </row>
    <row r="2894" spans="60:63" x14ac:dyDescent="0.35">
      <c r="BH2894" t="s">
        <v>7597</v>
      </c>
      <c r="BI2894" t="s">
        <v>4425</v>
      </c>
      <c r="BJ2894" t="s">
        <v>2711</v>
      </c>
      <c r="BK2894" t="str">
        <f t="shared" si="45"/>
        <v>Prince Edward County, VA</v>
      </c>
    </row>
    <row r="2895" spans="60:63" x14ac:dyDescent="0.35">
      <c r="BH2895" t="s">
        <v>7598</v>
      </c>
      <c r="BI2895" t="s">
        <v>4440</v>
      </c>
      <c r="BJ2895" t="s">
        <v>2711</v>
      </c>
      <c r="BK2895" t="str">
        <f t="shared" si="45"/>
        <v>Prince George County, VA</v>
      </c>
    </row>
    <row r="2896" spans="60:63" x14ac:dyDescent="0.35">
      <c r="BH2896" t="s">
        <v>7599</v>
      </c>
      <c r="BI2896" t="s">
        <v>4452</v>
      </c>
      <c r="BJ2896" t="s">
        <v>2711</v>
      </c>
      <c r="BK2896" t="str">
        <f t="shared" si="45"/>
        <v>Prince William County, VA</v>
      </c>
    </row>
    <row r="2897" spans="60:63" x14ac:dyDescent="0.35">
      <c r="BH2897" t="s">
        <v>7600</v>
      </c>
      <c r="BI2897" t="s">
        <v>4253</v>
      </c>
      <c r="BJ2897" t="s">
        <v>2711</v>
      </c>
      <c r="BK2897" t="str">
        <f t="shared" si="45"/>
        <v>Pulaski County, VA</v>
      </c>
    </row>
    <row r="2898" spans="60:63" x14ac:dyDescent="0.35">
      <c r="BH2898" t="s">
        <v>7601</v>
      </c>
      <c r="BI2898" t="s">
        <v>4473</v>
      </c>
      <c r="BJ2898" t="s">
        <v>2711</v>
      </c>
      <c r="BK2898" t="str">
        <f t="shared" si="45"/>
        <v>Rappahannock County, VA</v>
      </c>
    </row>
    <row r="2899" spans="60:63" x14ac:dyDescent="0.35">
      <c r="BH2899" t="s">
        <v>7602</v>
      </c>
      <c r="BI2899" t="s">
        <v>3950</v>
      </c>
      <c r="BJ2899" t="s">
        <v>2711</v>
      </c>
      <c r="BK2899" t="str">
        <f t="shared" si="45"/>
        <v>Richmond County, VA</v>
      </c>
    </row>
    <row r="2900" spans="60:63" x14ac:dyDescent="0.35">
      <c r="BH2900" t="s">
        <v>7603</v>
      </c>
      <c r="BI2900" t="s">
        <v>4491</v>
      </c>
      <c r="BJ2900" t="s">
        <v>2711</v>
      </c>
      <c r="BK2900" t="str">
        <f t="shared" si="45"/>
        <v>Roanoke County, VA</v>
      </c>
    </row>
    <row r="2901" spans="60:63" x14ac:dyDescent="0.35">
      <c r="BH2901" t="s">
        <v>7604</v>
      </c>
      <c r="BI2901" t="s">
        <v>4504</v>
      </c>
      <c r="BJ2901" t="s">
        <v>2711</v>
      </c>
      <c r="BK2901" t="str">
        <f t="shared" si="45"/>
        <v>Rockbridge County, VA</v>
      </c>
    </row>
    <row r="2902" spans="60:63" x14ac:dyDescent="0.35">
      <c r="BH2902" t="s">
        <v>7605</v>
      </c>
      <c r="BI2902" t="s">
        <v>3035</v>
      </c>
      <c r="BJ2902" t="s">
        <v>2711</v>
      </c>
      <c r="BK2902" t="str">
        <f t="shared" si="45"/>
        <v>Rockingham County, VA</v>
      </c>
    </row>
    <row r="2903" spans="60:63" x14ac:dyDescent="0.35">
      <c r="BH2903" t="s">
        <v>7606</v>
      </c>
      <c r="BI2903" t="s">
        <v>4211</v>
      </c>
      <c r="BJ2903" t="s">
        <v>2711</v>
      </c>
      <c r="BK2903" t="str">
        <f t="shared" si="45"/>
        <v>Russell County, VA</v>
      </c>
    </row>
    <row r="2904" spans="60:63" x14ac:dyDescent="0.35">
      <c r="BH2904" t="s">
        <v>7607</v>
      </c>
      <c r="BI2904" t="s">
        <v>4290</v>
      </c>
      <c r="BJ2904" t="s">
        <v>2711</v>
      </c>
      <c r="BK2904" t="str">
        <f t="shared" si="45"/>
        <v>Scott County, VA</v>
      </c>
    </row>
    <row r="2905" spans="60:63" x14ac:dyDescent="0.35">
      <c r="BH2905" t="s">
        <v>7608</v>
      </c>
      <c r="BI2905" t="s">
        <v>4542</v>
      </c>
      <c r="BJ2905" t="s">
        <v>2711</v>
      </c>
      <c r="BK2905" t="str">
        <f t="shared" si="45"/>
        <v>Shenandoah County, VA</v>
      </c>
    </row>
    <row r="2906" spans="60:63" x14ac:dyDescent="0.35">
      <c r="BH2906" t="s">
        <v>7609</v>
      </c>
      <c r="BI2906" t="s">
        <v>4551</v>
      </c>
      <c r="BJ2906" t="s">
        <v>2711</v>
      </c>
      <c r="BK2906" t="str">
        <f t="shared" si="45"/>
        <v>Smyth County, VA</v>
      </c>
    </row>
    <row r="2907" spans="60:63" x14ac:dyDescent="0.35">
      <c r="BH2907" t="s">
        <v>7610</v>
      </c>
      <c r="BI2907" t="s">
        <v>4559</v>
      </c>
      <c r="BJ2907" t="s">
        <v>2711</v>
      </c>
      <c r="BK2907" t="str">
        <f t="shared" si="45"/>
        <v>Southampton County, VA</v>
      </c>
    </row>
    <row r="2908" spans="60:63" x14ac:dyDescent="0.35">
      <c r="BH2908" t="s">
        <v>7611</v>
      </c>
      <c r="BI2908" t="s">
        <v>4569</v>
      </c>
      <c r="BJ2908" t="s">
        <v>2711</v>
      </c>
      <c r="BK2908" t="str">
        <f t="shared" si="45"/>
        <v>Spotsylvania County, VA</v>
      </c>
    </row>
    <row r="2909" spans="60:63" x14ac:dyDescent="0.35">
      <c r="BH2909" t="s">
        <v>7612</v>
      </c>
      <c r="BI2909" t="s">
        <v>4578</v>
      </c>
      <c r="BJ2909" t="s">
        <v>2711</v>
      </c>
      <c r="BK2909" t="str">
        <f t="shared" si="45"/>
        <v>Stafford County, VA</v>
      </c>
    </row>
    <row r="2910" spans="60:63" x14ac:dyDescent="0.35">
      <c r="BH2910" t="s">
        <v>7613</v>
      </c>
      <c r="BI2910" t="s">
        <v>4575</v>
      </c>
      <c r="BJ2910" t="s">
        <v>2711</v>
      </c>
      <c r="BK2910" t="str">
        <f t="shared" si="45"/>
        <v>Surry County, VA</v>
      </c>
    </row>
    <row r="2911" spans="60:63" x14ac:dyDescent="0.35">
      <c r="BH2911" t="s">
        <v>7614</v>
      </c>
      <c r="BI2911" t="s">
        <v>2820</v>
      </c>
      <c r="BJ2911" t="s">
        <v>2711</v>
      </c>
      <c r="BK2911" t="str">
        <f t="shared" si="45"/>
        <v>Sussex County, VA</v>
      </c>
    </row>
    <row r="2912" spans="60:63" x14ac:dyDescent="0.35">
      <c r="BH2912" t="s">
        <v>7615</v>
      </c>
      <c r="BI2912" t="s">
        <v>4596</v>
      </c>
      <c r="BJ2912" t="s">
        <v>2711</v>
      </c>
      <c r="BK2912" t="str">
        <f t="shared" si="45"/>
        <v>Tazewell County, VA</v>
      </c>
    </row>
    <row r="2913" spans="60:63" x14ac:dyDescent="0.35">
      <c r="BH2913" t="s">
        <v>7616</v>
      </c>
      <c r="BI2913" t="s">
        <v>3443</v>
      </c>
      <c r="BJ2913" t="s">
        <v>2711</v>
      </c>
      <c r="BK2913" t="str">
        <f t="shared" si="45"/>
        <v>Warren County, VA</v>
      </c>
    </row>
    <row r="2914" spans="60:63" x14ac:dyDescent="0.35">
      <c r="BH2914" t="s">
        <v>7617</v>
      </c>
      <c r="BI2914" t="s">
        <v>2936</v>
      </c>
      <c r="BJ2914" t="s">
        <v>2711</v>
      </c>
      <c r="BK2914" t="str">
        <f t="shared" si="45"/>
        <v>Washington County, VA</v>
      </c>
    </row>
    <row r="2915" spans="60:63" x14ac:dyDescent="0.35">
      <c r="BH2915" t="s">
        <v>7618</v>
      </c>
      <c r="BI2915" t="s">
        <v>4345</v>
      </c>
      <c r="BJ2915" t="s">
        <v>2711</v>
      </c>
      <c r="BK2915" t="str">
        <f t="shared" si="45"/>
        <v>Westmoreland County, VA</v>
      </c>
    </row>
    <row r="2916" spans="60:63" x14ac:dyDescent="0.35">
      <c r="BH2916" t="s">
        <v>7619</v>
      </c>
      <c r="BI2916" t="s">
        <v>4614</v>
      </c>
      <c r="BJ2916" t="s">
        <v>2711</v>
      </c>
      <c r="BK2916" t="str">
        <f t="shared" si="45"/>
        <v>Wise County, VA</v>
      </c>
    </row>
    <row r="2917" spans="60:63" x14ac:dyDescent="0.35">
      <c r="BH2917" t="s">
        <v>7620</v>
      </c>
      <c r="BI2917" t="s">
        <v>4619</v>
      </c>
      <c r="BJ2917" t="s">
        <v>2711</v>
      </c>
      <c r="BK2917" t="str">
        <f t="shared" si="45"/>
        <v>Wythe County, VA</v>
      </c>
    </row>
    <row r="2918" spans="60:63" x14ac:dyDescent="0.35">
      <c r="BH2918" t="s">
        <v>7621</v>
      </c>
      <c r="BI2918" t="s">
        <v>3299</v>
      </c>
      <c r="BJ2918" t="s">
        <v>2711</v>
      </c>
      <c r="BK2918" t="str">
        <f t="shared" si="45"/>
        <v>York County, VA</v>
      </c>
    </row>
    <row r="2919" spans="60:63" x14ac:dyDescent="0.35">
      <c r="BH2919" t="s">
        <v>7622</v>
      </c>
      <c r="BI2919" t="s">
        <v>4627</v>
      </c>
      <c r="BJ2919" t="s">
        <v>2711</v>
      </c>
      <c r="BK2919" t="str">
        <f t="shared" si="45"/>
        <v>Alexandria city, VA</v>
      </c>
    </row>
    <row r="2920" spans="60:63" x14ac:dyDescent="0.35">
      <c r="BH2920" t="s">
        <v>7623</v>
      </c>
      <c r="BI2920" t="s">
        <v>4631</v>
      </c>
      <c r="BJ2920" t="s">
        <v>2711</v>
      </c>
      <c r="BK2920" t="str">
        <f t="shared" si="45"/>
        <v>Bristol city, VA</v>
      </c>
    </row>
    <row r="2921" spans="60:63" x14ac:dyDescent="0.35">
      <c r="BH2921" t="s">
        <v>7624</v>
      </c>
      <c r="BI2921" t="s">
        <v>4637</v>
      </c>
      <c r="BJ2921" t="s">
        <v>2711</v>
      </c>
      <c r="BK2921" t="str">
        <f t="shared" si="45"/>
        <v>Buena Vista city, VA</v>
      </c>
    </row>
    <row r="2922" spans="60:63" x14ac:dyDescent="0.35">
      <c r="BH2922" t="s">
        <v>7625</v>
      </c>
      <c r="BI2922" t="s">
        <v>4643</v>
      </c>
      <c r="BJ2922" t="s">
        <v>2711</v>
      </c>
      <c r="BK2922" t="str">
        <f t="shared" si="45"/>
        <v>Charlottesville city, VA</v>
      </c>
    </row>
    <row r="2923" spans="60:63" x14ac:dyDescent="0.35">
      <c r="BH2923" t="s">
        <v>7626</v>
      </c>
      <c r="BI2923" t="s">
        <v>4647</v>
      </c>
      <c r="BJ2923" t="s">
        <v>2711</v>
      </c>
      <c r="BK2923" t="str">
        <f t="shared" si="45"/>
        <v>Chesapeake city, VA</v>
      </c>
    </row>
    <row r="2924" spans="60:63" x14ac:dyDescent="0.35">
      <c r="BH2924" t="s">
        <v>7627</v>
      </c>
      <c r="BI2924" t="s">
        <v>4650</v>
      </c>
      <c r="BJ2924" t="s">
        <v>2711</v>
      </c>
      <c r="BK2924" t="str">
        <f t="shared" si="45"/>
        <v>Colonial Heights city, VA</v>
      </c>
    </row>
    <row r="2925" spans="60:63" x14ac:dyDescent="0.35">
      <c r="BH2925" t="s">
        <v>7628</v>
      </c>
      <c r="BI2925" t="s">
        <v>4655</v>
      </c>
      <c r="BJ2925" t="s">
        <v>2711</v>
      </c>
      <c r="BK2925" t="str">
        <f t="shared" si="45"/>
        <v>Covington city, VA</v>
      </c>
    </row>
    <row r="2926" spans="60:63" x14ac:dyDescent="0.35">
      <c r="BH2926" t="s">
        <v>7629</v>
      </c>
      <c r="BI2926" t="s">
        <v>4659</v>
      </c>
      <c r="BJ2926" t="s">
        <v>2711</v>
      </c>
      <c r="BK2926" t="str">
        <f t="shared" si="45"/>
        <v>Danville city, VA</v>
      </c>
    </row>
    <row r="2927" spans="60:63" x14ac:dyDescent="0.35">
      <c r="BH2927" t="s">
        <v>7630</v>
      </c>
      <c r="BI2927" t="s">
        <v>4662</v>
      </c>
      <c r="BJ2927" t="s">
        <v>2711</v>
      </c>
      <c r="BK2927" t="str">
        <f t="shared" si="45"/>
        <v>Emporia city, VA</v>
      </c>
    </row>
    <row r="2928" spans="60:63" x14ac:dyDescent="0.35">
      <c r="BH2928" t="s">
        <v>7631</v>
      </c>
      <c r="BI2928" t="s">
        <v>4666</v>
      </c>
      <c r="BJ2928" t="s">
        <v>2711</v>
      </c>
      <c r="BK2928" t="str">
        <f t="shared" si="45"/>
        <v>Fairfax city, VA</v>
      </c>
    </row>
    <row r="2929" spans="60:63" x14ac:dyDescent="0.35">
      <c r="BH2929" t="s">
        <v>7632</v>
      </c>
      <c r="BI2929" t="s">
        <v>4671</v>
      </c>
      <c r="BJ2929" t="s">
        <v>2711</v>
      </c>
      <c r="BK2929" t="str">
        <f t="shared" si="45"/>
        <v>Falls Church city, VA</v>
      </c>
    </row>
    <row r="2930" spans="60:63" x14ac:dyDescent="0.35">
      <c r="BH2930" t="s">
        <v>7633</v>
      </c>
      <c r="BI2930" t="s">
        <v>4673</v>
      </c>
      <c r="BJ2930" t="s">
        <v>2711</v>
      </c>
      <c r="BK2930" t="str">
        <f t="shared" si="45"/>
        <v>Franklin city, VA</v>
      </c>
    </row>
    <row r="2931" spans="60:63" x14ac:dyDescent="0.35">
      <c r="BH2931" t="s">
        <v>7634</v>
      </c>
      <c r="BI2931" t="s">
        <v>4675</v>
      </c>
      <c r="BJ2931" t="s">
        <v>2711</v>
      </c>
      <c r="BK2931" t="str">
        <f t="shared" si="45"/>
        <v>Fredericksburg city, VA</v>
      </c>
    </row>
    <row r="2932" spans="60:63" x14ac:dyDescent="0.35">
      <c r="BH2932" t="s">
        <v>7635</v>
      </c>
      <c r="BI2932" t="s">
        <v>4678</v>
      </c>
      <c r="BJ2932" t="s">
        <v>2711</v>
      </c>
      <c r="BK2932" t="str">
        <f t="shared" si="45"/>
        <v>Galax city, VA</v>
      </c>
    </row>
    <row r="2933" spans="60:63" x14ac:dyDescent="0.35">
      <c r="BH2933" t="s">
        <v>7636</v>
      </c>
      <c r="BI2933" t="s">
        <v>4681</v>
      </c>
      <c r="BJ2933" t="s">
        <v>2711</v>
      </c>
      <c r="BK2933" t="str">
        <f t="shared" si="45"/>
        <v>Hampton city, VA</v>
      </c>
    </row>
    <row r="2934" spans="60:63" x14ac:dyDescent="0.35">
      <c r="BH2934" t="s">
        <v>7637</v>
      </c>
      <c r="BI2934" t="s">
        <v>4686</v>
      </c>
      <c r="BJ2934" t="s">
        <v>2711</v>
      </c>
      <c r="BK2934" t="str">
        <f t="shared" si="45"/>
        <v>Harrisonburg city, VA</v>
      </c>
    </row>
    <row r="2935" spans="60:63" x14ac:dyDescent="0.35">
      <c r="BH2935" t="s">
        <v>7638</v>
      </c>
      <c r="BI2935" t="s">
        <v>4689</v>
      </c>
      <c r="BJ2935" t="s">
        <v>2711</v>
      </c>
      <c r="BK2935" t="str">
        <f t="shared" si="45"/>
        <v>Hopewell city, VA</v>
      </c>
    </row>
    <row r="2936" spans="60:63" x14ac:dyDescent="0.35">
      <c r="BH2936" t="s">
        <v>7639</v>
      </c>
      <c r="BI2936" t="s">
        <v>4691</v>
      </c>
      <c r="BJ2936" t="s">
        <v>2711</v>
      </c>
      <c r="BK2936" t="str">
        <f t="shared" si="45"/>
        <v>Lexington city, VA</v>
      </c>
    </row>
    <row r="2937" spans="60:63" x14ac:dyDescent="0.35">
      <c r="BH2937" t="s">
        <v>7640</v>
      </c>
      <c r="BI2937" t="s">
        <v>4693</v>
      </c>
      <c r="BJ2937" t="s">
        <v>2711</v>
      </c>
      <c r="BK2937" t="str">
        <f t="shared" si="45"/>
        <v>Lynchburg city, VA</v>
      </c>
    </row>
    <row r="2938" spans="60:63" x14ac:dyDescent="0.35">
      <c r="BH2938" t="s">
        <v>7641</v>
      </c>
      <c r="BI2938" t="s">
        <v>4697</v>
      </c>
      <c r="BJ2938" t="s">
        <v>2711</v>
      </c>
      <c r="BK2938" t="str">
        <f t="shared" si="45"/>
        <v>Manassas city, VA</v>
      </c>
    </row>
    <row r="2939" spans="60:63" x14ac:dyDescent="0.35">
      <c r="BH2939" t="s">
        <v>7642</v>
      </c>
      <c r="BI2939" t="s">
        <v>4700</v>
      </c>
      <c r="BJ2939" t="s">
        <v>2711</v>
      </c>
      <c r="BK2939" t="str">
        <f t="shared" si="45"/>
        <v>Manassas Park city, VA</v>
      </c>
    </row>
    <row r="2940" spans="60:63" x14ac:dyDescent="0.35">
      <c r="BH2940" t="s">
        <v>7643</v>
      </c>
      <c r="BI2940" t="s">
        <v>4702</v>
      </c>
      <c r="BJ2940" t="s">
        <v>2711</v>
      </c>
      <c r="BK2940" t="str">
        <f t="shared" si="45"/>
        <v>Martinsville city, VA</v>
      </c>
    </row>
    <row r="2941" spans="60:63" x14ac:dyDescent="0.35">
      <c r="BH2941" t="s">
        <v>7644</v>
      </c>
      <c r="BI2941" t="s">
        <v>4705</v>
      </c>
      <c r="BJ2941" t="s">
        <v>2711</v>
      </c>
      <c r="BK2941" t="str">
        <f t="shared" si="45"/>
        <v>Newport News city, VA</v>
      </c>
    </row>
    <row r="2942" spans="60:63" x14ac:dyDescent="0.35">
      <c r="BH2942" t="s">
        <v>7645</v>
      </c>
      <c r="BI2942" t="s">
        <v>4710</v>
      </c>
      <c r="BJ2942" t="s">
        <v>2711</v>
      </c>
      <c r="BK2942" t="str">
        <f t="shared" si="45"/>
        <v>Norfolk city, VA</v>
      </c>
    </row>
    <row r="2943" spans="60:63" x14ac:dyDescent="0.35">
      <c r="BH2943" t="s">
        <v>7646</v>
      </c>
      <c r="BI2943" t="s">
        <v>4712</v>
      </c>
      <c r="BJ2943" t="s">
        <v>2711</v>
      </c>
      <c r="BK2943" t="str">
        <f t="shared" si="45"/>
        <v>Norton city, VA</v>
      </c>
    </row>
    <row r="2944" spans="60:63" x14ac:dyDescent="0.35">
      <c r="BH2944" t="s">
        <v>7647</v>
      </c>
      <c r="BI2944" t="s">
        <v>4714</v>
      </c>
      <c r="BJ2944" t="s">
        <v>2711</v>
      </c>
      <c r="BK2944" t="str">
        <f t="shared" si="45"/>
        <v>Petersburg city, VA</v>
      </c>
    </row>
    <row r="2945" spans="60:63" x14ac:dyDescent="0.35">
      <c r="BH2945" t="s">
        <v>7648</v>
      </c>
      <c r="BI2945" t="s">
        <v>4717</v>
      </c>
      <c r="BJ2945" t="s">
        <v>2711</v>
      </c>
      <c r="BK2945" t="str">
        <f t="shared" si="45"/>
        <v>Poquoson city, VA</v>
      </c>
    </row>
    <row r="2946" spans="60:63" x14ac:dyDescent="0.35">
      <c r="BH2946" t="s">
        <v>7649</v>
      </c>
      <c r="BI2946" t="s">
        <v>4720</v>
      </c>
      <c r="BJ2946" t="s">
        <v>2711</v>
      </c>
      <c r="BK2946" t="str">
        <f t="shared" si="45"/>
        <v>Portsmouth city, VA</v>
      </c>
    </row>
    <row r="2947" spans="60:63" x14ac:dyDescent="0.35">
      <c r="BH2947" t="s">
        <v>7650</v>
      </c>
      <c r="BI2947" t="s">
        <v>4724</v>
      </c>
      <c r="BJ2947" t="s">
        <v>2711</v>
      </c>
      <c r="BK2947" t="str">
        <f t="shared" ref="BK2947:BK3010" si="46">_xlfn.TEXTJOIN(", ", TRUE, BI2947,BJ2947)</f>
        <v>Radford city, VA</v>
      </c>
    </row>
    <row r="2948" spans="60:63" x14ac:dyDescent="0.35">
      <c r="BH2948" t="s">
        <v>7651</v>
      </c>
      <c r="BI2948" t="s">
        <v>4727</v>
      </c>
      <c r="BJ2948" t="s">
        <v>2711</v>
      </c>
      <c r="BK2948" t="str">
        <f t="shared" si="46"/>
        <v>Richmond city, VA</v>
      </c>
    </row>
    <row r="2949" spans="60:63" x14ac:dyDescent="0.35">
      <c r="BH2949" t="s">
        <v>7652</v>
      </c>
      <c r="BI2949" t="s">
        <v>4730</v>
      </c>
      <c r="BJ2949" t="s">
        <v>2711</v>
      </c>
      <c r="BK2949" t="str">
        <f t="shared" si="46"/>
        <v>Roanoke city, VA</v>
      </c>
    </row>
    <row r="2950" spans="60:63" x14ac:dyDescent="0.35">
      <c r="BH2950" t="s">
        <v>7653</v>
      </c>
      <c r="BI2950" t="s">
        <v>4732</v>
      </c>
      <c r="BJ2950" t="s">
        <v>2711</v>
      </c>
      <c r="BK2950" t="str">
        <f t="shared" si="46"/>
        <v>Salem city, VA</v>
      </c>
    </row>
    <row r="2951" spans="60:63" x14ac:dyDescent="0.35">
      <c r="BH2951" t="s">
        <v>7654</v>
      </c>
      <c r="BI2951" t="s">
        <v>4735</v>
      </c>
      <c r="BJ2951" t="s">
        <v>2711</v>
      </c>
      <c r="BK2951" t="str">
        <f t="shared" si="46"/>
        <v>Staunton city, VA</v>
      </c>
    </row>
    <row r="2952" spans="60:63" x14ac:dyDescent="0.35">
      <c r="BH2952" t="s">
        <v>7655</v>
      </c>
      <c r="BI2952" t="s">
        <v>4738</v>
      </c>
      <c r="BJ2952" t="s">
        <v>2711</v>
      </c>
      <c r="BK2952" t="str">
        <f t="shared" si="46"/>
        <v>Suffolk city, VA</v>
      </c>
    </row>
    <row r="2953" spans="60:63" x14ac:dyDescent="0.35">
      <c r="BH2953" t="s">
        <v>7656</v>
      </c>
      <c r="BI2953" t="s">
        <v>4740</v>
      </c>
      <c r="BJ2953" t="s">
        <v>2711</v>
      </c>
      <c r="BK2953" t="str">
        <f t="shared" si="46"/>
        <v>Virginia Beach city, VA</v>
      </c>
    </row>
    <row r="2954" spans="60:63" x14ac:dyDescent="0.35">
      <c r="BH2954" t="s">
        <v>7657</v>
      </c>
      <c r="BI2954" t="s">
        <v>4744</v>
      </c>
      <c r="BJ2954" t="s">
        <v>2711</v>
      </c>
      <c r="BK2954" t="str">
        <f t="shared" si="46"/>
        <v>Waynesboro city, VA</v>
      </c>
    </row>
    <row r="2955" spans="60:63" x14ac:dyDescent="0.35">
      <c r="BH2955" t="s">
        <v>7658</v>
      </c>
      <c r="BI2955" t="s">
        <v>4747</v>
      </c>
      <c r="BJ2955" t="s">
        <v>2711</v>
      </c>
      <c r="BK2955" t="str">
        <f t="shared" si="46"/>
        <v>Williamsburg city, VA</v>
      </c>
    </row>
    <row r="2956" spans="60:63" x14ac:dyDescent="0.35">
      <c r="BH2956" t="s">
        <v>7659</v>
      </c>
      <c r="BI2956" t="s">
        <v>4750</v>
      </c>
      <c r="BJ2956" t="s">
        <v>2711</v>
      </c>
      <c r="BK2956" t="str">
        <f t="shared" si="46"/>
        <v>Winchester city, VA</v>
      </c>
    </row>
    <row r="2957" spans="60:63" x14ac:dyDescent="0.35">
      <c r="BH2957" t="s">
        <v>7660</v>
      </c>
      <c r="BI2957" t="s">
        <v>2734</v>
      </c>
      <c r="BJ2957" t="s">
        <v>2717</v>
      </c>
      <c r="BK2957" t="str">
        <f t="shared" si="46"/>
        <v>Adams County, WA</v>
      </c>
    </row>
    <row r="2958" spans="60:63" x14ac:dyDescent="0.35">
      <c r="BH2958" t="s">
        <v>7661</v>
      </c>
      <c r="BI2958" t="s">
        <v>2806</v>
      </c>
      <c r="BJ2958" t="s">
        <v>2717</v>
      </c>
      <c r="BK2958" t="str">
        <f t="shared" si="46"/>
        <v>Asotin County, WA</v>
      </c>
    </row>
    <row r="2959" spans="60:63" x14ac:dyDescent="0.35">
      <c r="BH2959" t="s">
        <v>7662</v>
      </c>
      <c r="BI2959" t="s">
        <v>2797</v>
      </c>
      <c r="BJ2959" t="s">
        <v>2717</v>
      </c>
      <c r="BK2959" t="str">
        <f t="shared" si="46"/>
        <v>Benton County, WA</v>
      </c>
    </row>
    <row r="2960" spans="60:63" x14ac:dyDescent="0.35">
      <c r="BH2960" t="s">
        <v>7663</v>
      </c>
      <c r="BI2960" t="s">
        <v>2899</v>
      </c>
      <c r="BJ2960" t="s">
        <v>2717</v>
      </c>
      <c r="BK2960" t="str">
        <f t="shared" si="46"/>
        <v>Chelan County, WA</v>
      </c>
    </row>
    <row r="2961" spans="60:63" x14ac:dyDescent="0.35">
      <c r="BH2961" t="s">
        <v>7664</v>
      </c>
      <c r="BI2961" t="s">
        <v>2942</v>
      </c>
      <c r="BJ2961" t="s">
        <v>2717</v>
      </c>
      <c r="BK2961" t="str">
        <f t="shared" si="46"/>
        <v>Clallam County, WA</v>
      </c>
    </row>
    <row r="2962" spans="60:63" x14ac:dyDescent="0.35">
      <c r="BH2962" t="s">
        <v>7665</v>
      </c>
      <c r="BI2962" t="s">
        <v>2791</v>
      </c>
      <c r="BJ2962" t="s">
        <v>2717</v>
      </c>
      <c r="BK2962" t="str">
        <f t="shared" si="46"/>
        <v>Clark County, WA</v>
      </c>
    </row>
    <row r="2963" spans="60:63" x14ac:dyDescent="0.35">
      <c r="BH2963" t="s">
        <v>7666</v>
      </c>
      <c r="BI2963" t="s">
        <v>2935</v>
      </c>
      <c r="BJ2963" t="s">
        <v>2717</v>
      </c>
      <c r="BK2963" t="str">
        <f t="shared" si="46"/>
        <v>Columbia County, WA</v>
      </c>
    </row>
    <row r="2964" spans="60:63" x14ac:dyDescent="0.35">
      <c r="BH2964" t="s">
        <v>7667</v>
      </c>
      <c r="BI2964" t="s">
        <v>3047</v>
      </c>
      <c r="BJ2964" t="s">
        <v>2717</v>
      </c>
      <c r="BK2964" t="str">
        <f t="shared" si="46"/>
        <v>Cowlitz County, WA</v>
      </c>
    </row>
    <row r="2965" spans="60:63" x14ac:dyDescent="0.35">
      <c r="BH2965" t="s">
        <v>7668</v>
      </c>
      <c r="BI2965" t="s">
        <v>2837</v>
      </c>
      <c r="BJ2965" t="s">
        <v>2717</v>
      </c>
      <c r="BK2965" t="str">
        <f t="shared" si="46"/>
        <v>Douglas County, WA</v>
      </c>
    </row>
    <row r="2966" spans="60:63" x14ac:dyDescent="0.35">
      <c r="BH2966" t="s">
        <v>7669</v>
      </c>
      <c r="BI2966" t="s">
        <v>3119</v>
      </c>
      <c r="BJ2966" t="s">
        <v>2717</v>
      </c>
      <c r="BK2966" t="str">
        <f t="shared" si="46"/>
        <v>Ferry County, WA</v>
      </c>
    </row>
    <row r="2967" spans="60:63" x14ac:dyDescent="0.35">
      <c r="BH2967" t="s">
        <v>7670</v>
      </c>
      <c r="BI2967" t="s">
        <v>2874</v>
      </c>
      <c r="BJ2967" t="s">
        <v>2717</v>
      </c>
      <c r="BK2967" t="str">
        <f t="shared" si="46"/>
        <v>Franklin County, WA</v>
      </c>
    </row>
    <row r="2968" spans="60:63" x14ac:dyDescent="0.35">
      <c r="BH2968" t="s">
        <v>7671</v>
      </c>
      <c r="BI2968" t="s">
        <v>3083</v>
      </c>
      <c r="BJ2968" t="s">
        <v>2717</v>
      </c>
      <c r="BK2968" t="str">
        <f t="shared" si="46"/>
        <v>Garfield County, WA</v>
      </c>
    </row>
    <row r="2969" spans="60:63" x14ac:dyDescent="0.35">
      <c r="BH2969" t="s">
        <v>7672</v>
      </c>
      <c r="BI2969" t="s">
        <v>3111</v>
      </c>
      <c r="BJ2969" t="s">
        <v>2717</v>
      </c>
      <c r="BK2969" t="str">
        <f t="shared" si="46"/>
        <v>Grant County, WA</v>
      </c>
    </row>
    <row r="2970" spans="60:63" x14ac:dyDescent="0.35">
      <c r="BH2970" t="s">
        <v>7673</v>
      </c>
      <c r="BI2970" t="s">
        <v>3246</v>
      </c>
      <c r="BJ2970" t="s">
        <v>2717</v>
      </c>
      <c r="BK2970" t="str">
        <f t="shared" si="46"/>
        <v>Grays Harbor County, WA</v>
      </c>
    </row>
    <row r="2971" spans="60:63" x14ac:dyDescent="0.35">
      <c r="BH2971" t="s">
        <v>7674</v>
      </c>
      <c r="BI2971" t="s">
        <v>3281</v>
      </c>
      <c r="BJ2971" t="s">
        <v>2717</v>
      </c>
      <c r="BK2971" t="str">
        <f t="shared" si="46"/>
        <v>Island County, WA</v>
      </c>
    </row>
    <row r="2972" spans="60:63" x14ac:dyDescent="0.35">
      <c r="BH2972" t="s">
        <v>7675</v>
      </c>
      <c r="BI2972" t="s">
        <v>3313</v>
      </c>
      <c r="BJ2972" t="s">
        <v>2717</v>
      </c>
      <c r="BK2972" t="str">
        <f t="shared" si="46"/>
        <v>Jefferson County, WA</v>
      </c>
    </row>
    <row r="2973" spans="60:63" x14ac:dyDescent="0.35">
      <c r="BH2973" t="s">
        <v>7676</v>
      </c>
      <c r="BI2973" t="s">
        <v>3345</v>
      </c>
      <c r="BJ2973" t="s">
        <v>2717</v>
      </c>
      <c r="BK2973" t="str">
        <f t="shared" si="46"/>
        <v>King County, WA</v>
      </c>
    </row>
    <row r="2974" spans="60:63" x14ac:dyDescent="0.35">
      <c r="BH2974" t="s">
        <v>7677</v>
      </c>
      <c r="BI2974" t="s">
        <v>3374</v>
      </c>
      <c r="BJ2974" t="s">
        <v>2717</v>
      </c>
      <c r="BK2974" t="str">
        <f t="shared" si="46"/>
        <v>Kitsap County, WA</v>
      </c>
    </row>
    <row r="2975" spans="60:63" x14ac:dyDescent="0.35">
      <c r="BH2975" t="s">
        <v>7678</v>
      </c>
      <c r="BI2975" t="s">
        <v>3398</v>
      </c>
      <c r="BJ2975" t="s">
        <v>2717</v>
      </c>
      <c r="BK2975" t="str">
        <f t="shared" si="46"/>
        <v>Kittitas County, WA</v>
      </c>
    </row>
    <row r="2976" spans="60:63" x14ac:dyDescent="0.35">
      <c r="BH2976" t="s">
        <v>7679</v>
      </c>
      <c r="BI2976" t="s">
        <v>3426</v>
      </c>
      <c r="BJ2976" t="s">
        <v>2717</v>
      </c>
      <c r="BK2976" t="str">
        <f t="shared" si="46"/>
        <v>Klickitat County, WA</v>
      </c>
    </row>
    <row r="2977" spans="60:63" x14ac:dyDescent="0.35">
      <c r="BH2977" t="s">
        <v>7680</v>
      </c>
      <c r="BI2977" t="s">
        <v>3450</v>
      </c>
      <c r="BJ2977" t="s">
        <v>2717</v>
      </c>
      <c r="BK2977" t="str">
        <f t="shared" si="46"/>
        <v>Lewis County, WA</v>
      </c>
    </row>
    <row r="2978" spans="60:63" x14ac:dyDescent="0.35">
      <c r="BH2978" t="s">
        <v>7681</v>
      </c>
      <c r="BI2978" t="s">
        <v>3029</v>
      </c>
      <c r="BJ2978" t="s">
        <v>2717</v>
      </c>
      <c r="BK2978" t="str">
        <f t="shared" si="46"/>
        <v>Lincoln County, WA</v>
      </c>
    </row>
    <row r="2979" spans="60:63" x14ac:dyDescent="0.35">
      <c r="BH2979" t="s">
        <v>7682</v>
      </c>
      <c r="BI2979" t="s">
        <v>3505</v>
      </c>
      <c r="BJ2979" t="s">
        <v>2717</v>
      </c>
      <c r="BK2979" t="str">
        <f t="shared" si="46"/>
        <v>Mason County, WA</v>
      </c>
    </row>
    <row r="2980" spans="60:63" x14ac:dyDescent="0.35">
      <c r="BH2980" t="s">
        <v>7683</v>
      </c>
      <c r="BI2980" t="s">
        <v>3529</v>
      </c>
      <c r="BJ2980" t="s">
        <v>2717</v>
      </c>
      <c r="BK2980" t="str">
        <f t="shared" si="46"/>
        <v>Okanogan County, WA</v>
      </c>
    </row>
    <row r="2981" spans="60:63" x14ac:dyDescent="0.35">
      <c r="BH2981" t="s">
        <v>7684</v>
      </c>
      <c r="BI2981" t="s">
        <v>3551</v>
      </c>
      <c r="BJ2981" t="s">
        <v>2717</v>
      </c>
      <c r="BK2981" t="str">
        <f t="shared" si="46"/>
        <v>Pacific County, WA</v>
      </c>
    </row>
    <row r="2982" spans="60:63" x14ac:dyDescent="0.35">
      <c r="BH2982" t="s">
        <v>7685</v>
      </c>
      <c r="BI2982" t="s">
        <v>3577</v>
      </c>
      <c r="BJ2982" t="s">
        <v>2717</v>
      </c>
      <c r="BK2982" t="str">
        <f t="shared" si="46"/>
        <v>Pend Oreille County, WA</v>
      </c>
    </row>
    <row r="2983" spans="60:63" x14ac:dyDescent="0.35">
      <c r="BH2983" t="s">
        <v>7686</v>
      </c>
      <c r="BI2983" t="s">
        <v>3604</v>
      </c>
      <c r="BJ2983" t="s">
        <v>2717</v>
      </c>
      <c r="BK2983" t="str">
        <f t="shared" si="46"/>
        <v>Pierce County, WA</v>
      </c>
    </row>
    <row r="2984" spans="60:63" x14ac:dyDescent="0.35">
      <c r="BH2984" t="s">
        <v>7687</v>
      </c>
      <c r="BI2984" t="s">
        <v>3396</v>
      </c>
      <c r="BJ2984" t="s">
        <v>2717</v>
      </c>
      <c r="BK2984" t="str">
        <f t="shared" si="46"/>
        <v>San Juan County, WA</v>
      </c>
    </row>
    <row r="2985" spans="60:63" x14ac:dyDescent="0.35">
      <c r="BH2985" t="s">
        <v>7688</v>
      </c>
      <c r="BI2985" t="s">
        <v>3651</v>
      </c>
      <c r="BJ2985" t="s">
        <v>2717</v>
      </c>
      <c r="BK2985" t="str">
        <f t="shared" si="46"/>
        <v>Skagit County, WA</v>
      </c>
    </row>
    <row r="2986" spans="60:63" x14ac:dyDescent="0.35">
      <c r="BH2986" t="s">
        <v>7689</v>
      </c>
      <c r="BI2986" t="s">
        <v>3674</v>
      </c>
      <c r="BJ2986" t="s">
        <v>2717</v>
      </c>
      <c r="BK2986" t="str">
        <f t="shared" si="46"/>
        <v>Skamania County, WA</v>
      </c>
    </row>
    <row r="2987" spans="60:63" x14ac:dyDescent="0.35">
      <c r="BH2987" t="s">
        <v>7690</v>
      </c>
      <c r="BI2987" t="s">
        <v>3695</v>
      </c>
      <c r="BJ2987" t="s">
        <v>2717</v>
      </c>
      <c r="BK2987" t="str">
        <f t="shared" si="46"/>
        <v>Snohomish County, WA</v>
      </c>
    </row>
    <row r="2988" spans="60:63" x14ac:dyDescent="0.35">
      <c r="BH2988" t="s">
        <v>7691</v>
      </c>
      <c r="BI2988" t="s">
        <v>3721</v>
      </c>
      <c r="BJ2988" t="s">
        <v>2717</v>
      </c>
      <c r="BK2988" t="str">
        <f t="shared" si="46"/>
        <v>Spokane County, WA</v>
      </c>
    </row>
    <row r="2989" spans="60:63" x14ac:dyDescent="0.35">
      <c r="BH2989" t="s">
        <v>7692</v>
      </c>
      <c r="BI2989" t="s">
        <v>3749</v>
      </c>
      <c r="BJ2989" t="s">
        <v>2717</v>
      </c>
      <c r="BK2989" t="str">
        <f t="shared" si="46"/>
        <v>Stevens County, WA</v>
      </c>
    </row>
    <row r="2990" spans="60:63" x14ac:dyDescent="0.35">
      <c r="BH2990" t="s">
        <v>7693</v>
      </c>
      <c r="BI2990" t="s">
        <v>3764</v>
      </c>
      <c r="BJ2990" t="s">
        <v>2717</v>
      </c>
      <c r="BK2990" t="str">
        <f t="shared" si="46"/>
        <v>Thurston County, WA</v>
      </c>
    </row>
    <row r="2991" spans="60:63" x14ac:dyDescent="0.35">
      <c r="BH2991" t="s">
        <v>7694</v>
      </c>
      <c r="BI2991" t="s">
        <v>3790</v>
      </c>
      <c r="BJ2991" t="s">
        <v>2717</v>
      </c>
      <c r="BK2991" t="str">
        <f t="shared" si="46"/>
        <v>Wahkiakum County, WA</v>
      </c>
    </row>
    <row r="2992" spans="60:63" x14ac:dyDescent="0.35">
      <c r="BH2992" t="s">
        <v>7695</v>
      </c>
      <c r="BI2992" t="s">
        <v>3809</v>
      </c>
      <c r="BJ2992" t="s">
        <v>2717</v>
      </c>
      <c r="BK2992" t="str">
        <f t="shared" si="46"/>
        <v>Walla Walla County, WA</v>
      </c>
    </row>
    <row r="2993" spans="60:63" x14ac:dyDescent="0.35">
      <c r="BH2993" t="s">
        <v>7696</v>
      </c>
      <c r="BI2993" t="s">
        <v>3833</v>
      </c>
      <c r="BJ2993" t="s">
        <v>2717</v>
      </c>
      <c r="BK2993" t="str">
        <f t="shared" si="46"/>
        <v>Whatcom County, WA</v>
      </c>
    </row>
    <row r="2994" spans="60:63" x14ac:dyDescent="0.35">
      <c r="BH2994" t="s">
        <v>7697</v>
      </c>
      <c r="BI2994" t="s">
        <v>3855</v>
      </c>
      <c r="BJ2994" t="s">
        <v>2717</v>
      </c>
      <c r="BK2994" t="str">
        <f t="shared" si="46"/>
        <v>Whitman County, WA</v>
      </c>
    </row>
    <row r="2995" spans="60:63" x14ac:dyDescent="0.35">
      <c r="BH2995" t="s">
        <v>7698</v>
      </c>
      <c r="BI2995" t="s">
        <v>3873</v>
      </c>
      <c r="BJ2995" t="s">
        <v>2717</v>
      </c>
      <c r="BK2995" t="str">
        <f t="shared" si="46"/>
        <v>Yakima County, WA</v>
      </c>
    </row>
    <row r="2996" spans="60:63" x14ac:dyDescent="0.35">
      <c r="BH2996" t="s">
        <v>7699</v>
      </c>
      <c r="BI2996" t="s">
        <v>2764</v>
      </c>
      <c r="BJ2996" t="s">
        <v>2721</v>
      </c>
      <c r="BK2996" t="str">
        <f t="shared" si="46"/>
        <v>Barbour County, WV</v>
      </c>
    </row>
    <row r="2997" spans="60:63" x14ac:dyDescent="0.35">
      <c r="BH2997" t="s">
        <v>7700</v>
      </c>
      <c r="BI2997" t="s">
        <v>2807</v>
      </c>
      <c r="BJ2997" t="s">
        <v>2721</v>
      </c>
      <c r="BK2997" t="str">
        <f t="shared" si="46"/>
        <v>Berkeley County, WV</v>
      </c>
    </row>
    <row r="2998" spans="60:63" x14ac:dyDescent="0.35">
      <c r="BH2998" t="s">
        <v>7701</v>
      </c>
      <c r="BI2998" t="s">
        <v>2853</v>
      </c>
      <c r="BJ2998" t="s">
        <v>2721</v>
      </c>
      <c r="BK2998" t="str">
        <f t="shared" si="46"/>
        <v>Boone County, WV</v>
      </c>
    </row>
    <row r="2999" spans="60:63" x14ac:dyDescent="0.35">
      <c r="BH2999" t="s">
        <v>7702</v>
      </c>
      <c r="BI2999" t="s">
        <v>2900</v>
      </c>
      <c r="BJ2999" t="s">
        <v>2721</v>
      </c>
      <c r="BK2999" t="str">
        <f t="shared" si="46"/>
        <v>Braxton County, WV</v>
      </c>
    </row>
    <row r="3000" spans="60:63" x14ac:dyDescent="0.35">
      <c r="BH3000" t="s">
        <v>7703</v>
      </c>
      <c r="BI3000" t="s">
        <v>2943</v>
      </c>
      <c r="BJ3000" t="s">
        <v>2721</v>
      </c>
      <c r="BK3000" t="str">
        <f t="shared" si="46"/>
        <v>Brooke County, WV</v>
      </c>
    </row>
    <row r="3001" spans="60:63" x14ac:dyDescent="0.35">
      <c r="BH3001" t="s">
        <v>7704</v>
      </c>
      <c r="BI3001" t="s">
        <v>2978</v>
      </c>
      <c r="BJ3001" t="s">
        <v>2721</v>
      </c>
      <c r="BK3001" t="str">
        <f t="shared" si="46"/>
        <v>Cabell County, WV</v>
      </c>
    </row>
    <row r="3002" spans="60:63" x14ac:dyDescent="0.35">
      <c r="BH3002" t="s">
        <v>7705</v>
      </c>
      <c r="BI3002" t="s">
        <v>2986</v>
      </c>
      <c r="BJ3002" t="s">
        <v>2721</v>
      </c>
      <c r="BK3002" t="str">
        <f t="shared" si="46"/>
        <v>Calhoun County, WV</v>
      </c>
    </row>
    <row r="3003" spans="60:63" x14ac:dyDescent="0.35">
      <c r="BH3003" t="s">
        <v>7706</v>
      </c>
      <c r="BI3003" t="s">
        <v>3048</v>
      </c>
      <c r="BJ3003" t="s">
        <v>2721</v>
      </c>
      <c r="BK3003" t="str">
        <f t="shared" si="46"/>
        <v>Clay County, WV</v>
      </c>
    </row>
    <row r="3004" spans="60:63" x14ac:dyDescent="0.35">
      <c r="BH3004" t="s">
        <v>7707</v>
      </c>
      <c r="BI3004" t="s">
        <v>3085</v>
      </c>
      <c r="BJ3004" t="s">
        <v>2721</v>
      </c>
      <c r="BK3004" t="str">
        <f t="shared" si="46"/>
        <v>Doddridge County, WV</v>
      </c>
    </row>
    <row r="3005" spans="60:63" x14ac:dyDescent="0.35">
      <c r="BH3005" t="s">
        <v>7708</v>
      </c>
      <c r="BI3005" t="s">
        <v>3120</v>
      </c>
      <c r="BJ3005" t="s">
        <v>2721</v>
      </c>
      <c r="BK3005" t="str">
        <f t="shared" si="46"/>
        <v>Fayette County, WV</v>
      </c>
    </row>
    <row r="3006" spans="60:63" x14ac:dyDescent="0.35">
      <c r="BH3006" t="s">
        <v>7709</v>
      </c>
      <c r="BI3006" t="s">
        <v>3155</v>
      </c>
      <c r="BJ3006" t="s">
        <v>2721</v>
      </c>
      <c r="BK3006" t="str">
        <f t="shared" si="46"/>
        <v>Gilmer County, WV</v>
      </c>
    </row>
    <row r="3007" spans="60:63" x14ac:dyDescent="0.35">
      <c r="BH3007" t="s">
        <v>7710</v>
      </c>
      <c r="BI3007" t="s">
        <v>3111</v>
      </c>
      <c r="BJ3007" t="s">
        <v>2721</v>
      </c>
      <c r="BK3007" t="str">
        <f t="shared" si="46"/>
        <v>Grant County, WV</v>
      </c>
    </row>
    <row r="3008" spans="60:63" x14ac:dyDescent="0.35">
      <c r="BH3008" t="s">
        <v>7711</v>
      </c>
      <c r="BI3008" t="s">
        <v>3214</v>
      </c>
      <c r="BJ3008" t="s">
        <v>2721</v>
      </c>
      <c r="BK3008" t="str">
        <f t="shared" si="46"/>
        <v>Greenbrier County, WV</v>
      </c>
    </row>
    <row r="3009" spans="60:63" x14ac:dyDescent="0.35">
      <c r="BH3009" t="s">
        <v>7712</v>
      </c>
      <c r="BI3009" t="s">
        <v>3031</v>
      </c>
      <c r="BJ3009" t="s">
        <v>2721</v>
      </c>
      <c r="BK3009" t="str">
        <f t="shared" si="46"/>
        <v>Hampshire County, WV</v>
      </c>
    </row>
    <row r="3010" spans="60:63" x14ac:dyDescent="0.35">
      <c r="BH3010" t="s">
        <v>7713</v>
      </c>
      <c r="BI3010" t="s">
        <v>2921</v>
      </c>
      <c r="BJ3010" t="s">
        <v>2721</v>
      </c>
      <c r="BK3010" t="str">
        <f t="shared" si="46"/>
        <v>Hancock County, WV</v>
      </c>
    </row>
    <row r="3011" spans="60:63" x14ac:dyDescent="0.35">
      <c r="BH3011" t="s">
        <v>7714</v>
      </c>
      <c r="BI3011" t="s">
        <v>3318</v>
      </c>
      <c r="BJ3011" t="s">
        <v>2721</v>
      </c>
      <c r="BK3011" t="str">
        <f t="shared" ref="BK3011:BK3074" si="47">_xlfn.TEXTJOIN(", ", TRUE, BI3011,BJ3011)</f>
        <v>Hardy County, WV</v>
      </c>
    </row>
    <row r="3012" spans="60:63" x14ac:dyDescent="0.35">
      <c r="BH3012" t="s">
        <v>7715</v>
      </c>
      <c r="BI3012" t="s">
        <v>3346</v>
      </c>
      <c r="BJ3012" t="s">
        <v>2721</v>
      </c>
      <c r="BK3012" t="str">
        <f t="shared" si="47"/>
        <v>Harrison County, WV</v>
      </c>
    </row>
    <row r="3013" spans="60:63" x14ac:dyDescent="0.35">
      <c r="BH3013" t="s">
        <v>7716</v>
      </c>
      <c r="BI3013" t="s">
        <v>3274</v>
      </c>
      <c r="BJ3013" t="s">
        <v>2721</v>
      </c>
      <c r="BK3013" t="str">
        <f t="shared" si="47"/>
        <v>Jackson County, WV</v>
      </c>
    </row>
    <row r="3014" spans="60:63" x14ac:dyDescent="0.35">
      <c r="BH3014" t="s">
        <v>7717</v>
      </c>
      <c r="BI3014" t="s">
        <v>3313</v>
      </c>
      <c r="BJ3014" t="s">
        <v>2721</v>
      </c>
      <c r="BK3014" t="str">
        <f t="shared" si="47"/>
        <v>Jefferson County, WV</v>
      </c>
    </row>
    <row r="3015" spans="60:63" x14ac:dyDescent="0.35">
      <c r="BH3015" t="s">
        <v>7718</v>
      </c>
      <c r="BI3015" t="s">
        <v>3427</v>
      </c>
      <c r="BJ3015" t="s">
        <v>2721</v>
      </c>
      <c r="BK3015" t="str">
        <f t="shared" si="47"/>
        <v>Kanawha County, WV</v>
      </c>
    </row>
    <row r="3016" spans="60:63" x14ac:dyDescent="0.35">
      <c r="BH3016" t="s">
        <v>7719</v>
      </c>
      <c r="BI3016" t="s">
        <v>3450</v>
      </c>
      <c r="BJ3016" t="s">
        <v>2721</v>
      </c>
      <c r="BK3016" t="str">
        <f t="shared" si="47"/>
        <v>Lewis County, WV</v>
      </c>
    </row>
    <row r="3017" spans="60:63" x14ac:dyDescent="0.35">
      <c r="BH3017" t="s">
        <v>7720</v>
      </c>
      <c r="BI3017" t="s">
        <v>3029</v>
      </c>
      <c r="BJ3017" t="s">
        <v>2721</v>
      </c>
      <c r="BK3017" t="str">
        <f t="shared" si="47"/>
        <v>Lincoln County, WV</v>
      </c>
    </row>
    <row r="3018" spans="60:63" x14ac:dyDescent="0.35">
      <c r="BH3018" t="s">
        <v>7721</v>
      </c>
      <c r="BI3018" t="s">
        <v>3506</v>
      </c>
      <c r="BJ3018" t="s">
        <v>2721</v>
      </c>
      <c r="BK3018" t="str">
        <f t="shared" si="47"/>
        <v>Logan County, WV</v>
      </c>
    </row>
    <row r="3019" spans="60:63" x14ac:dyDescent="0.35">
      <c r="BH3019" t="s">
        <v>7722</v>
      </c>
      <c r="BI3019" t="s">
        <v>3530</v>
      </c>
      <c r="BJ3019" t="s">
        <v>2721</v>
      </c>
      <c r="BK3019" t="str">
        <f t="shared" si="47"/>
        <v>McDowell County, WV</v>
      </c>
    </row>
    <row r="3020" spans="60:63" x14ac:dyDescent="0.35">
      <c r="BH3020" t="s">
        <v>7723</v>
      </c>
      <c r="BI3020" t="s">
        <v>3523</v>
      </c>
      <c r="BJ3020" t="s">
        <v>2721</v>
      </c>
      <c r="BK3020" t="str">
        <f t="shared" si="47"/>
        <v>Marion County, WV</v>
      </c>
    </row>
    <row r="3021" spans="60:63" x14ac:dyDescent="0.35">
      <c r="BH3021" t="s">
        <v>7724</v>
      </c>
      <c r="BI3021" t="s">
        <v>3578</v>
      </c>
      <c r="BJ3021" t="s">
        <v>2721</v>
      </c>
      <c r="BK3021" t="str">
        <f t="shared" si="47"/>
        <v>Marshall County, WV</v>
      </c>
    </row>
    <row r="3022" spans="60:63" x14ac:dyDescent="0.35">
      <c r="BH3022" t="s">
        <v>7725</v>
      </c>
      <c r="BI3022" t="s">
        <v>3505</v>
      </c>
      <c r="BJ3022" t="s">
        <v>2721</v>
      </c>
      <c r="BK3022" t="str">
        <f t="shared" si="47"/>
        <v>Mason County, WV</v>
      </c>
    </row>
    <row r="3023" spans="60:63" x14ac:dyDescent="0.35">
      <c r="BH3023" t="s">
        <v>7726</v>
      </c>
      <c r="BI3023" t="s">
        <v>3143</v>
      </c>
      <c r="BJ3023" t="s">
        <v>2721</v>
      </c>
      <c r="BK3023" t="str">
        <f t="shared" si="47"/>
        <v>Mercer County, WV</v>
      </c>
    </row>
    <row r="3024" spans="60:63" x14ac:dyDescent="0.35">
      <c r="BH3024" t="s">
        <v>7727</v>
      </c>
      <c r="BI3024" t="s">
        <v>3142</v>
      </c>
      <c r="BJ3024" t="s">
        <v>2721</v>
      </c>
      <c r="BK3024" t="str">
        <f t="shared" si="47"/>
        <v>Mineral County, WV</v>
      </c>
    </row>
    <row r="3025" spans="60:63" x14ac:dyDescent="0.35">
      <c r="BH3025" t="s">
        <v>7728</v>
      </c>
      <c r="BI3025" t="s">
        <v>3675</v>
      </c>
      <c r="BJ3025" t="s">
        <v>2721</v>
      </c>
      <c r="BK3025" t="str">
        <f t="shared" si="47"/>
        <v>Mingo County, WV</v>
      </c>
    </row>
    <row r="3026" spans="60:63" x14ac:dyDescent="0.35">
      <c r="BH3026" t="s">
        <v>7729</v>
      </c>
      <c r="BI3026" t="s">
        <v>3696</v>
      </c>
      <c r="BJ3026" t="s">
        <v>2721</v>
      </c>
      <c r="BK3026" t="str">
        <f t="shared" si="47"/>
        <v>Monongalia County, WV</v>
      </c>
    </row>
    <row r="3027" spans="60:63" x14ac:dyDescent="0.35">
      <c r="BH3027" t="s">
        <v>7730</v>
      </c>
      <c r="BI3027" t="s">
        <v>3619</v>
      </c>
      <c r="BJ3027" t="s">
        <v>2721</v>
      </c>
      <c r="BK3027" t="str">
        <f t="shared" si="47"/>
        <v>Monroe County, WV</v>
      </c>
    </row>
    <row r="3028" spans="60:63" x14ac:dyDescent="0.35">
      <c r="BH3028" t="s">
        <v>7731</v>
      </c>
      <c r="BI3028" t="s">
        <v>3279</v>
      </c>
      <c r="BJ3028" t="s">
        <v>2721</v>
      </c>
      <c r="BK3028" t="str">
        <f t="shared" si="47"/>
        <v>Morgan County, WV</v>
      </c>
    </row>
    <row r="3029" spans="60:63" x14ac:dyDescent="0.35">
      <c r="BH3029" t="s">
        <v>7732</v>
      </c>
      <c r="BI3029" t="s">
        <v>3765</v>
      </c>
      <c r="BJ3029" t="s">
        <v>2721</v>
      </c>
      <c r="BK3029" t="str">
        <f t="shared" si="47"/>
        <v>Nicholas County, WV</v>
      </c>
    </row>
    <row r="3030" spans="60:63" x14ac:dyDescent="0.35">
      <c r="BH3030" t="s">
        <v>7733</v>
      </c>
      <c r="BI3030" t="s">
        <v>3791</v>
      </c>
      <c r="BJ3030" t="s">
        <v>2721</v>
      </c>
      <c r="BK3030" t="str">
        <f t="shared" si="47"/>
        <v>Ohio County, WV</v>
      </c>
    </row>
    <row r="3031" spans="60:63" x14ac:dyDescent="0.35">
      <c r="BH3031" t="s">
        <v>7734</v>
      </c>
      <c r="BI3031" t="s">
        <v>3810</v>
      </c>
      <c r="BJ3031" t="s">
        <v>2721</v>
      </c>
      <c r="BK3031" t="str">
        <f t="shared" si="47"/>
        <v>Pendleton County, WV</v>
      </c>
    </row>
    <row r="3032" spans="60:63" x14ac:dyDescent="0.35">
      <c r="BH3032" t="s">
        <v>7735</v>
      </c>
      <c r="BI3032" t="s">
        <v>3834</v>
      </c>
      <c r="BJ3032" t="s">
        <v>2721</v>
      </c>
      <c r="BK3032" t="str">
        <f t="shared" si="47"/>
        <v>Pleasants County, WV</v>
      </c>
    </row>
    <row r="3033" spans="60:63" x14ac:dyDescent="0.35">
      <c r="BH3033" t="s">
        <v>7736</v>
      </c>
      <c r="BI3033" t="s">
        <v>3856</v>
      </c>
      <c r="BJ3033" t="s">
        <v>2721</v>
      </c>
      <c r="BK3033" t="str">
        <f t="shared" si="47"/>
        <v>Pocahontas County, WV</v>
      </c>
    </row>
    <row r="3034" spans="60:63" x14ac:dyDescent="0.35">
      <c r="BH3034" t="s">
        <v>7737</v>
      </c>
      <c r="BI3034" t="s">
        <v>3874</v>
      </c>
      <c r="BJ3034" t="s">
        <v>2721</v>
      </c>
      <c r="BK3034" t="str">
        <f t="shared" si="47"/>
        <v>Preston County, WV</v>
      </c>
    </row>
    <row r="3035" spans="60:63" x14ac:dyDescent="0.35">
      <c r="BH3035" t="s">
        <v>7738</v>
      </c>
      <c r="BI3035" t="s">
        <v>3892</v>
      </c>
      <c r="BJ3035" t="s">
        <v>2721</v>
      </c>
      <c r="BK3035" t="str">
        <f t="shared" si="47"/>
        <v>Putnam County, WV</v>
      </c>
    </row>
    <row r="3036" spans="60:63" x14ac:dyDescent="0.35">
      <c r="BH3036" t="s">
        <v>7739</v>
      </c>
      <c r="BI3036" t="s">
        <v>3913</v>
      </c>
      <c r="BJ3036" t="s">
        <v>2721</v>
      </c>
      <c r="BK3036" t="str">
        <f t="shared" si="47"/>
        <v>Raleigh County, WV</v>
      </c>
    </row>
    <row r="3037" spans="60:63" x14ac:dyDescent="0.35">
      <c r="BH3037" t="s">
        <v>7740</v>
      </c>
      <c r="BI3037" t="s">
        <v>3935</v>
      </c>
      <c r="BJ3037" t="s">
        <v>2721</v>
      </c>
      <c r="BK3037" t="str">
        <f t="shared" si="47"/>
        <v>Randolph County, WV</v>
      </c>
    </row>
    <row r="3038" spans="60:63" x14ac:dyDescent="0.35">
      <c r="BH3038" t="s">
        <v>7741</v>
      </c>
      <c r="BI3038" t="s">
        <v>3958</v>
      </c>
      <c r="BJ3038" t="s">
        <v>2721</v>
      </c>
      <c r="BK3038" t="str">
        <f t="shared" si="47"/>
        <v>Ritchie County, WV</v>
      </c>
    </row>
    <row r="3039" spans="60:63" x14ac:dyDescent="0.35">
      <c r="BH3039" t="s">
        <v>7742</v>
      </c>
      <c r="BI3039" t="s">
        <v>3977</v>
      </c>
      <c r="BJ3039" t="s">
        <v>2721</v>
      </c>
      <c r="BK3039" t="str">
        <f t="shared" si="47"/>
        <v>Roane County, WV</v>
      </c>
    </row>
    <row r="3040" spans="60:63" x14ac:dyDescent="0.35">
      <c r="BH3040" t="s">
        <v>7743</v>
      </c>
      <c r="BI3040" t="s">
        <v>3992</v>
      </c>
      <c r="BJ3040" t="s">
        <v>2721</v>
      </c>
      <c r="BK3040" t="str">
        <f t="shared" si="47"/>
        <v>Summers County, WV</v>
      </c>
    </row>
    <row r="3041" spans="60:63" x14ac:dyDescent="0.35">
      <c r="BH3041" t="s">
        <v>7744</v>
      </c>
      <c r="BI3041" t="s">
        <v>4012</v>
      </c>
      <c r="BJ3041" t="s">
        <v>2721</v>
      </c>
      <c r="BK3041" t="str">
        <f t="shared" si="47"/>
        <v>Taylor County, WV</v>
      </c>
    </row>
    <row r="3042" spans="60:63" x14ac:dyDescent="0.35">
      <c r="BH3042" t="s">
        <v>7745</v>
      </c>
      <c r="BI3042" t="s">
        <v>4035</v>
      </c>
      <c r="BJ3042" t="s">
        <v>2721</v>
      </c>
      <c r="BK3042" t="str">
        <f t="shared" si="47"/>
        <v>Tucker County, WV</v>
      </c>
    </row>
    <row r="3043" spans="60:63" x14ac:dyDescent="0.35">
      <c r="BH3043" t="s">
        <v>7746</v>
      </c>
      <c r="BI3043" t="s">
        <v>4052</v>
      </c>
      <c r="BJ3043" t="s">
        <v>2721</v>
      </c>
      <c r="BK3043" t="str">
        <f t="shared" si="47"/>
        <v>Tyler County, WV</v>
      </c>
    </row>
    <row r="3044" spans="60:63" x14ac:dyDescent="0.35">
      <c r="BH3044" t="s">
        <v>7747</v>
      </c>
      <c r="BI3044" t="s">
        <v>4071</v>
      </c>
      <c r="BJ3044" t="s">
        <v>2721</v>
      </c>
      <c r="BK3044" t="str">
        <f t="shared" si="47"/>
        <v>Upshur County, WV</v>
      </c>
    </row>
    <row r="3045" spans="60:63" x14ac:dyDescent="0.35">
      <c r="BH3045" t="s">
        <v>7748</v>
      </c>
      <c r="BI3045" t="s">
        <v>3628</v>
      </c>
      <c r="BJ3045" t="s">
        <v>2721</v>
      </c>
      <c r="BK3045" t="str">
        <f t="shared" si="47"/>
        <v>Wayne County, WV</v>
      </c>
    </row>
    <row r="3046" spans="60:63" x14ac:dyDescent="0.35">
      <c r="BH3046" t="s">
        <v>7749</v>
      </c>
      <c r="BI3046" t="s">
        <v>4111</v>
      </c>
      <c r="BJ3046" t="s">
        <v>2721</v>
      </c>
      <c r="BK3046" t="str">
        <f t="shared" si="47"/>
        <v>Webster County, WV</v>
      </c>
    </row>
    <row r="3047" spans="60:63" x14ac:dyDescent="0.35">
      <c r="BH3047" t="s">
        <v>7750</v>
      </c>
      <c r="BI3047" t="s">
        <v>4132</v>
      </c>
      <c r="BJ3047" t="s">
        <v>2721</v>
      </c>
      <c r="BK3047" t="str">
        <f t="shared" si="47"/>
        <v>Wetzel County, WV</v>
      </c>
    </row>
    <row r="3048" spans="60:63" x14ac:dyDescent="0.35">
      <c r="BH3048" t="s">
        <v>7751</v>
      </c>
      <c r="BI3048" t="s">
        <v>4151</v>
      </c>
      <c r="BJ3048" t="s">
        <v>2721</v>
      </c>
      <c r="BK3048" t="str">
        <f t="shared" si="47"/>
        <v>Wirt County, WV</v>
      </c>
    </row>
    <row r="3049" spans="60:63" x14ac:dyDescent="0.35">
      <c r="BH3049" t="s">
        <v>7752</v>
      </c>
      <c r="BI3049" t="s">
        <v>4171</v>
      </c>
      <c r="BJ3049" t="s">
        <v>2721</v>
      </c>
      <c r="BK3049" t="str">
        <f t="shared" si="47"/>
        <v>Wood County, WV</v>
      </c>
    </row>
    <row r="3050" spans="60:63" x14ac:dyDescent="0.35">
      <c r="BH3050" t="s">
        <v>7753</v>
      </c>
      <c r="BI3050" t="s">
        <v>4192</v>
      </c>
      <c r="BJ3050" t="s">
        <v>2721</v>
      </c>
      <c r="BK3050" t="str">
        <f t="shared" si="47"/>
        <v>Wyoming County, WV</v>
      </c>
    </row>
    <row r="3051" spans="60:63" x14ac:dyDescent="0.35">
      <c r="BH3051" t="s">
        <v>7754</v>
      </c>
      <c r="BI3051" t="s">
        <v>2734</v>
      </c>
      <c r="BJ3051" t="s">
        <v>2719</v>
      </c>
      <c r="BK3051" t="str">
        <f t="shared" si="47"/>
        <v>Adams County, WI</v>
      </c>
    </row>
    <row r="3052" spans="60:63" x14ac:dyDescent="0.35">
      <c r="BH3052" t="s">
        <v>7755</v>
      </c>
      <c r="BI3052" t="s">
        <v>2808</v>
      </c>
      <c r="BJ3052" t="s">
        <v>2719</v>
      </c>
      <c r="BK3052" t="str">
        <f t="shared" si="47"/>
        <v>Ashland County, WI</v>
      </c>
    </row>
    <row r="3053" spans="60:63" x14ac:dyDescent="0.35">
      <c r="BH3053" t="s">
        <v>7756</v>
      </c>
      <c r="BI3053" t="s">
        <v>2854</v>
      </c>
      <c r="BJ3053" t="s">
        <v>2719</v>
      </c>
      <c r="BK3053" t="str">
        <f t="shared" si="47"/>
        <v>Barron County, WI</v>
      </c>
    </row>
    <row r="3054" spans="60:63" x14ac:dyDescent="0.35">
      <c r="BH3054" t="s">
        <v>7757</v>
      </c>
      <c r="BI3054" t="s">
        <v>2901</v>
      </c>
      <c r="BJ3054" t="s">
        <v>2719</v>
      </c>
      <c r="BK3054" t="str">
        <f t="shared" si="47"/>
        <v>Bayfield County, WI</v>
      </c>
    </row>
    <row r="3055" spans="60:63" x14ac:dyDescent="0.35">
      <c r="BH3055" t="s">
        <v>7758</v>
      </c>
      <c r="BI3055" t="s">
        <v>2915</v>
      </c>
      <c r="BJ3055" t="s">
        <v>2719</v>
      </c>
      <c r="BK3055" t="str">
        <f t="shared" si="47"/>
        <v>Brown County, WI</v>
      </c>
    </row>
    <row r="3056" spans="60:63" x14ac:dyDescent="0.35">
      <c r="BH3056" t="s">
        <v>7759</v>
      </c>
      <c r="BI3056" t="s">
        <v>2979</v>
      </c>
      <c r="BJ3056" t="s">
        <v>2719</v>
      </c>
      <c r="BK3056" t="str">
        <f t="shared" si="47"/>
        <v>Buffalo County, WI</v>
      </c>
    </row>
    <row r="3057" spans="60:63" x14ac:dyDescent="0.35">
      <c r="BH3057" t="s">
        <v>7760</v>
      </c>
      <c r="BI3057" t="s">
        <v>3016</v>
      </c>
      <c r="BJ3057" t="s">
        <v>2719</v>
      </c>
      <c r="BK3057" t="str">
        <f t="shared" si="47"/>
        <v>Burnett County, WI</v>
      </c>
    </row>
    <row r="3058" spans="60:63" x14ac:dyDescent="0.35">
      <c r="BH3058" t="s">
        <v>7761</v>
      </c>
      <c r="BI3058" t="s">
        <v>3049</v>
      </c>
      <c r="BJ3058" t="s">
        <v>2719</v>
      </c>
      <c r="BK3058" t="str">
        <f t="shared" si="47"/>
        <v>Calumet County, WI</v>
      </c>
    </row>
    <row r="3059" spans="60:63" x14ac:dyDescent="0.35">
      <c r="BH3059" t="s">
        <v>7762</v>
      </c>
      <c r="BI3059" t="s">
        <v>3086</v>
      </c>
      <c r="BJ3059" t="s">
        <v>2719</v>
      </c>
      <c r="BK3059" t="str">
        <f t="shared" si="47"/>
        <v>Chippewa County, WI</v>
      </c>
    </row>
    <row r="3060" spans="60:63" x14ac:dyDescent="0.35">
      <c r="BH3060" t="s">
        <v>7763</v>
      </c>
      <c r="BI3060" t="s">
        <v>2791</v>
      </c>
      <c r="BJ3060" t="s">
        <v>2719</v>
      </c>
      <c r="BK3060" t="str">
        <f t="shared" si="47"/>
        <v>Clark County, WI</v>
      </c>
    </row>
    <row r="3061" spans="60:63" x14ac:dyDescent="0.35">
      <c r="BH3061" t="s">
        <v>7764</v>
      </c>
      <c r="BI3061" t="s">
        <v>2935</v>
      </c>
      <c r="BJ3061" t="s">
        <v>2719</v>
      </c>
      <c r="BK3061" t="str">
        <f t="shared" si="47"/>
        <v>Columbia County, WI</v>
      </c>
    </row>
    <row r="3062" spans="60:63" x14ac:dyDescent="0.35">
      <c r="BH3062" t="s">
        <v>7765</v>
      </c>
      <c r="BI3062" t="s">
        <v>3182</v>
      </c>
      <c r="BJ3062" t="s">
        <v>2719</v>
      </c>
      <c r="BK3062" t="str">
        <f t="shared" si="47"/>
        <v>Crawford County, WI</v>
      </c>
    </row>
    <row r="3063" spans="60:63" x14ac:dyDescent="0.35">
      <c r="BH3063" t="s">
        <v>7766</v>
      </c>
      <c r="BI3063" t="s">
        <v>3215</v>
      </c>
      <c r="BJ3063" t="s">
        <v>2719</v>
      </c>
      <c r="BK3063" t="str">
        <f t="shared" si="47"/>
        <v>Dane County, WI</v>
      </c>
    </row>
    <row r="3064" spans="60:63" x14ac:dyDescent="0.35">
      <c r="BH3064" t="s">
        <v>7767</v>
      </c>
      <c r="BI3064" t="s">
        <v>3247</v>
      </c>
      <c r="BJ3064" t="s">
        <v>2719</v>
      </c>
      <c r="BK3064" t="str">
        <f t="shared" si="47"/>
        <v>Dodge County, WI</v>
      </c>
    </row>
    <row r="3065" spans="60:63" x14ac:dyDescent="0.35">
      <c r="BH3065" t="s">
        <v>7768</v>
      </c>
      <c r="BI3065" t="s">
        <v>3282</v>
      </c>
      <c r="BJ3065" t="s">
        <v>2719</v>
      </c>
      <c r="BK3065" t="str">
        <f t="shared" si="47"/>
        <v>Door County, WI</v>
      </c>
    </row>
    <row r="3066" spans="60:63" x14ac:dyDescent="0.35">
      <c r="BH3066" t="s">
        <v>7769</v>
      </c>
      <c r="BI3066" t="s">
        <v>2837</v>
      </c>
      <c r="BJ3066" t="s">
        <v>2719</v>
      </c>
      <c r="BK3066" t="str">
        <f t="shared" si="47"/>
        <v>Douglas County, WI</v>
      </c>
    </row>
    <row r="3067" spans="60:63" x14ac:dyDescent="0.35">
      <c r="BH3067" t="s">
        <v>7770</v>
      </c>
      <c r="BI3067" t="s">
        <v>3206</v>
      </c>
      <c r="BJ3067" t="s">
        <v>2719</v>
      </c>
      <c r="BK3067" t="str">
        <f t="shared" si="47"/>
        <v>Dunn County, WI</v>
      </c>
    </row>
    <row r="3068" spans="60:63" x14ac:dyDescent="0.35">
      <c r="BH3068" t="s">
        <v>7771</v>
      </c>
      <c r="BI3068" t="s">
        <v>3375</v>
      </c>
      <c r="BJ3068" t="s">
        <v>2719</v>
      </c>
      <c r="BK3068" t="str">
        <f t="shared" si="47"/>
        <v>Eau Claire County, WI</v>
      </c>
    </row>
    <row r="3069" spans="60:63" x14ac:dyDescent="0.35">
      <c r="BH3069" t="s">
        <v>7772</v>
      </c>
      <c r="BI3069" t="s">
        <v>3399</v>
      </c>
      <c r="BJ3069" t="s">
        <v>2719</v>
      </c>
      <c r="BK3069" t="str">
        <f t="shared" si="47"/>
        <v>Florence County, WI</v>
      </c>
    </row>
    <row r="3070" spans="60:63" x14ac:dyDescent="0.35">
      <c r="BH3070" t="s">
        <v>7773</v>
      </c>
      <c r="BI3070" t="s">
        <v>3428</v>
      </c>
      <c r="BJ3070" t="s">
        <v>2719</v>
      </c>
      <c r="BK3070" t="str">
        <f t="shared" si="47"/>
        <v>Fond du Lac County, WI</v>
      </c>
    </row>
    <row r="3071" spans="60:63" x14ac:dyDescent="0.35">
      <c r="BH3071" t="s">
        <v>7774</v>
      </c>
      <c r="BI3071" t="s">
        <v>3451</v>
      </c>
      <c r="BJ3071" t="s">
        <v>2719</v>
      </c>
      <c r="BK3071" t="str">
        <f t="shared" si="47"/>
        <v>Forest County, WI</v>
      </c>
    </row>
    <row r="3072" spans="60:63" x14ac:dyDescent="0.35">
      <c r="BH3072" t="s">
        <v>7775</v>
      </c>
      <c r="BI3072" t="s">
        <v>3111</v>
      </c>
      <c r="BJ3072" t="s">
        <v>2719</v>
      </c>
      <c r="BK3072" t="str">
        <f t="shared" si="47"/>
        <v>Grant County, WI</v>
      </c>
    </row>
    <row r="3073" spans="60:63" x14ac:dyDescent="0.35">
      <c r="BH3073" t="s">
        <v>7776</v>
      </c>
      <c r="BI3073" t="s">
        <v>3507</v>
      </c>
      <c r="BJ3073" t="s">
        <v>2719</v>
      </c>
      <c r="BK3073" t="str">
        <f t="shared" si="47"/>
        <v>Green County, WI</v>
      </c>
    </row>
    <row r="3074" spans="60:63" x14ac:dyDescent="0.35">
      <c r="BH3074" t="s">
        <v>7777</v>
      </c>
      <c r="BI3074" t="s">
        <v>3531</v>
      </c>
      <c r="BJ3074" t="s">
        <v>2719</v>
      </c>
      <c r="BK3074" t="str">
        <f t="shared" si="47"/>
        <v>Green Lake County, WI</v>
      </c>
    </row>
    <row r="3075" spans="60:63" x14ac:dyDescent="0.35">
      <c r="BH3075" t="s">
        <v>7778</v>
      </c>
      <c r="BI3075" t="s">
        <v>3552</v>
      </c>
      <c r="BJ3075" t="s">
        <v>2719</v>
      </c>
      <c r="BK3075" t="str">
        <f t="shared" ref="BK3075:BK3138" si="48">_xlfn.TEXTJOIN(", ", TRUE, BI3075,BJ3075)</f>
        <v>Iowa County, WI</v>
      </c>
    </row>
    <row r="3076" spans="60:63" x14ac:dyDescent="0.35">
      <c r="BH3076" t="s">
        <v>7779</v>
      </c>
      <c r="BI3076" t="s">
        <v>3152</v>
      </c>
      <c r="BJ3076" t="s">
        <v>2719</v>
      </c>
      <c r="BK3076" t="str">
        <f t="shared" si="48"/>
        <v>Iron County, WI</v>
      </c>
    </row>
    <row r="3077" spans="60:63" x14ac:dyDescent="0.35">
      <c r="BH3077" t="s">
        <v>7780</v>
      </c>
      <c r="BI3077" t="s">
        <v>3274</v>
      </c>
      <c r="BJ3077" t="s">
        <v>2719</v>
      </c>
      <c r="BK3077" t="str">
        <f t="shared" si="48"/>
        <v>Jackson County, WI</v>
      </c>
    </row>
    <row r="3078" spans="60:63" x14ac:dyDescent="0.35">
      <c r="BH3078" t="s">
        <v>7781</v>
      </c>
      <c r="BI3078" t="s">
        <v>3313</v>
      </c>
      <c r="BJ3078" t="s">
        <v>2719</v>
      </c>
      <c r="BK3078" t="str">
        <f t="shared" si="48"/>
        <v>Jefferson County, WI</v>
      </c>
    </row>
    <row r="3079" spans="60:63" x14ac:dyDescent="0.35">
      <c r="BH3079" t="s">
        <v>7782</v>
      </c>
      <c r="BI3079" t="s">
        <v>3652</v>
      </c>
      <c r="BJ3079" t="s">
        <v>2719</v>
      </c>
      <c r="BK3079" t="str">
        <f t="shared" si="48"/>
        <v>Juneau County, WI</v>
      </c>
    </row>
    <row r="3080" spans="60:63" x14ac:dyDescent="0.35">
      <c r="BH3080" t="s">
        <v>7783</v>
      </c>
      <c r="BI3080" t="s">
        <v>3676</v>
      </c>
      <c r="BJ3080" t="s">
        <v>2719</v>
      </c>
      <c r="BK3080" t="str">
        <f t="shared" si="48"/>
        <v>Kenosha County, WI</v>
      </c>
    </row>
    <row r="3081" spans="60:63" x14ac:dyDescent="0.35">
      <c r="BH3081" t="s">
        <v>7784</v>
      </c>
      <c r="BI3081" t="s">
        <v>3697</v>
      </c>
      <c r="BJ3081" t="s">
        <v>2719</v>
      </c>
      <c r="BK3081" t="str">
        <f t="shared" si="48"/>
        <v>Kewaunee County, WI</v>
      </c>
    </row>
    <row r="3082" spans="60:63" x14ac:dyDescent="0.35">
      <c r="BH3082" t="s">
        <v>7785</v>
      </c>
      <c r="BI3082" t="s">
        <v>3722</v>
      </c>
      <c r="BJ3082" t="s">
        <v>2719</v>
      </c>
      <c r="BK3082" t="str">
        <f t="shared" si="48"/>
        <v>La Crosse County, WI</v>
      </c>
    </row>
    <row r="3083" spans="60:63" x14ac:dyDescent="0.35">
      <c r="BH3083" t="s">
        <v>7786</v>
      </c>
      <c r="BI3083" t="s">
        <v>3729</v>
      </c>
      <c r="BJ3083" t="s">
        <v>2719</v>
      </c>
      <c r="BK3083" t="str">
        <f t="shared" si="48"/>
        <v>Lafayette County, WI</v>
      </c>
    </row>
    <row r="3084" spans="60:63" x14ac:dyDescent="0.35">
      <c r="BH3084" t="s">
        <v>7787</v>
      </c>
      <c r="BI3084" t="s">
        <v>3766</v>
      </c>
      <c r="BJ3084" t="s">
        <v>2719</v>
      </c>
      <c r="BK3084" t="str">
        <f t="shared" si="48"/>
        <v>Langlade County, WI</v>
      </c>
    </row>
    <row r="3085" spans="60:63" x14ac:dyDescent="0.35">
      <c r="BH3085" t="s">
        <v>7788</v>
      </c>
      <c r="BI3085" t="s">
        <v>3029</v>
      </c>
      <c r="BJ3085" t="s">
        <v>2719</v>
      </c>
      <c r="BK3085" t="str">
        <f t="shared" si="48"/>
        <v>Lincoln County, WI</v>
      </c>
    </row>
    <row r="3086" spans="60:63" x14ac:dyDescent="0.35">
      <c r="BH3086" t="s">
        <v>7789</v>
      </c>
      <c r="BI3086" t="s">
        <v>3811</v>
      </c>
      <c r="BJ3086" t="s">
        <v>2719</v>
      </c>
      <c r="BK3086" t="str">
        <f t="shared" si="48"/>
        <v>Manitowoc County, WI</v>
      </c>
    </row>
    <row r="3087" spans="60:63" x14ac:dyDescent="0.35">
      <c r="BH3087" t="s">
        <v>7790</v>
      </c>
      <c r="BI3087" t="s">
        <v>3835</v>
      </c>
      <c r="BJ3087" t="s">
        <v>2719</v>
      </c>
      <c r="BK3087" t="str">
        <f t="shared" si="48"/>
        <v>Marathon County, WI</v>
      </c>
    </row>
    <row r="3088" spans="60:63" x14ac:dyDescent="0.35">
      <c r="BH3088" t="s">
        <v>7791</v>
      </c>
      <c r="BI3088" t="s">
        <v>3857</v>
      </c>
      <c r="BJ3088" t="s">
        <v>2719</v>
      </c>
      <c r="BK3088" t="str">
        <f t="shared" si="48"/>
        <v>Marinette County, WI</v>
      </c>
    </row>
    <row r="3089" spans="60:63" x14ac:dyDescent="0.35">
      <c r="BH3089" t="s">
        <v>7792</v>
      </c>
      <c r="BI3089" t="s">
        <v>3875</v>
      </c>
      <c r="BJ3089" t="s">
        <v>2719</v>
      </c>
      <c r="BK3089" t="str">
        <f t="shared" si="48"/>
        <v>Marquette County, WI</v>
      </c>
    </row>
    <row r="3090" spans="60:63" x14ac:dyDescent="0.35">
      <c r="BH3090" t="s">
        <v>7793</v>
      </c>
      <c r="BI3090" t="s">
        <v>3898</v>
      </c>
      <c r="BJ3090" t="s">
        <v>2719</v>
      </c>
      <c r="BK3090" t="str">
        <f t="shared" si="48"/>
        <v>Menominee County, WI</v>
      </c>
    </row>
    <row r="3091" spans="60:63" x14ac:dyDescent="0.35">
      <c r="BH3091" t="s">
        <v>7794</v>
      </c>
      <c r="BI3091" t="s">
        <v>3914</v>
      </c>
      <c r="BJ3091" t="s">
        <v>2719</v>
      </c>
      <c r="BK3091" t="str">
        <f t="shared" si="48"/>
        <v>Milwaukee County, WI</v>
      </c>
    </row>
    <row r="3092" spans="60:63" x14ac:dyDescent="0.35">
      <c r="BH3092" t="s">
        <v>7795</v>
      </c>
      <c r="BI3092" t="s">
        <v>3619</v>
      </c>
      <c r="BJ3092" t="s">
        <v>2719</v>
      </c>
      <c r="BK3092" t="str">
        <f t="shared" si="48"/>
        <v>Monroe County, WI</v>
      </c>
    </row>
    <row r="3093" spans="60:63" x14ac:dyDescent="0.35">
      <c r="BH3093" t="s">
        <v>7796</v>
      </c>
      <c r="BI3093" t="s">
        <v>3959</v>
      </c>
      <c r="BJ3093" t="s">
        <v>2719</v>
      </c>
      <c r="BK3093" t="str">
        <f t="shared" si="48"/>
        <v>Oconto County, WI</v>
      </c>
    </row>
    <row r="3094" spans="60:63" x14ac:dyDescent="0.35">
      <c r="BH3094" t="s">
        <v>7797</v>
      </c>
      <c r="BI3094" t="s">
        <v>3741</v>
      </c>
      <c r="BJ3094" t="s">
        <v>2719</v>
      </c>
      <c r="BK3094" t="str">
        <f t="shared" si="48"/>
        <v>Oneida County, WI</v>
      </c>
    </row>
    <row r="3095" spans="60:63" x14ac:dyDescent="0.35">
      <c r="BH3095" t="s">
        <v>7798</v>
      </c>
      <c r="BI3095" t="s">
        <v>3993</v>
      </c>
      <c r="BJ3095" t="s">
        <v>2719</v>
      </c>
      <c r="BK3095" t="str">
        <f t="shared" si="48"/>
        <v>Outagamie County, WI</v>
      </c>
    </row>
    <row r="3096" spans="60:63" x14ac:dyDescent="0.35">
      <c r="BH3096" t="s">
        <v>7799</v>
      </c>
      <c r="BI3096" t="s">
        <v>4013</v>
      </c>
      <c r="BJ3096" t="s">
        <v>2719</v>
      </c>
      <c r="BK3096" t="str">
        <f t="shared" si="48"/>
        <v>Ozaukee County, WI</v>
      </c>
    </row>
    <row r="3097" spans="60:63" x14ac:dyDescent="0.35">
      <c r="BH3097" t="s">
        <v>7800</v>
      </c>
      <c r="BI3097" t="s">
        <v>4036</v>
      </c>
      <c r="BJ3097" t="s">
        <v>2719</v>
      </c>
      <c r="BK3097" t="str">
        <f t="shared" si="48"/>
        <v>Pepin County, WI</v>
      </c>
    </row>
    <row r="3098" spans="60:63" x14ac:dyDescent="0.35">
      <c r="BH3098" t="s">
        <v>7801</v>
      </c>
      <c r="BI3098" t="s">
        <v>3604</v>
      </c>
      <c r="BJ3098" t="s">
        <v>2719</v>
      </c>
      <c r="BK3098" t="str">
        <f t="shared" si="48"/>
        <v>Pierce County, WI</v>
      </c>
    </row>
    <row r="3099" spans="60:63" x14ac:dyDescent="0.35">
      <c r="BH3099" t="s">
        <v>7802</v>
      </c>
      <c r="BI3099" t="s">
        <v>3599</v>
      </c>
      <c r="BJ3099" t="s">
        <v>2719</v>
      </c>
      <c r="BK3099" t="str">
        <f t="shared" si="48"/>
        <v>Polk County, WI</v>
      </c>
    </row>
    <row r="3100" spans="60:63" x14ac:dyDescent="0.35">
      <c r="BH3100" t="s">
        <v>7803</v>
      </c>
      <c r="BI3100" t="s">
        <v>4094</v>
      </c>
      <c r="BJ3100" t="s">
        <v>2719</v>
      </c>
      <c r="BK3100" t="str">
        <f t="shared" si="48"/>
        <v>Portage County, WI</v>
      </c>
    </row>
    <row r="3101" spans="60:63" x14ac:dyDescent="0.35">
      <c r="BH3101" t="s">
        <v>7804</v>
      </c>
      <c r="BI3101" t="s">
        <v>4112</v>
      </c>
      <c r="BJ3101" t="s">
        <v>2719</v>
      </c>
      <c r="BK3101" t="str">
        <f t="shared" si="48"/>
        <v>Price County, WI</v>
      </c>
    </row>
    <row r="3102" spans="60:63" x14ac:dyDescent="0.35">
      <c r="BH3102" t="s">
        <v>7805</v>
      </c>
      <c r="BI3102" t="s">
        <v>4133</v>
      </c>
      <c r="BJ3102" t="s">
        <v>2719</v>
      </c>
      <c r="BK3102" t="str">
        <f t="shared" si="48"/>
        <v>Racine County, WI</v>
      </c>
    </row>
    <row r="3103" spans="60:63" x14ac:dyDescent="0.35">
      <c r="BH3103" t="s">
        <v>7806</v>
      </c>
      <c r="BI3103" t="s">
        <v>3869</v>
      </c>
      <c r="BJ3103" t="s">
        <v>2719</v>
      </c>
      <c r="BK3103" t="str">
        <f t="shared" si="48"/>
        <v>Richland County, WI</v>
      </c>
    </row>
    <row r="3104" spans="60:63" x14ac:dyDescent="0.35">
      <c r="BH3104" t="s">
        <v>7807</v>
      </c>
      <c r="BI3104" t="s">
        <v>4172</v>
      </c>
      <c r="BJ3104" t="s">
        <v>2719</v>
      </c>
      <c r="BK3104" t="str">
        <f t="shared" si="48"/>
        <v>Rock County, WI</v>
      </c>
    </row>
    <row r="3105" spans="60:63" x14ac:dyDescent="0.35">
      <c r="BH3105" t="s">
        <v>7808</v>
      </c>
      <c r="BI3105" t="s">
        <v>4193</v>
      </c>
      <c r="BJ3105" t="s">
        <v>2719</v>
      </c>
      <c r="BK3105" t="str">
        <f t="shared" si="48"/>
        <v>Rusk County, WI</v>
      </c>
    </row>
    <row r="3106" spans="60:63" x14ac:dyDescent="0.35">
      <c r="BH3106" t="s">
        <v>7809</v>
      </c>
      <c r="BI3106" t="s">
        <v>4208</v>
      </c>
      <c r="BJ3106" t="s">
        <v>2719</v>
      </c>
      <c r="BK3106" t="str">
        <f t="shared" si="48"/>
        <v>St. Croix County, WI</v>
      </c>
    </row>
    <row r="3107" spans="60:63" x14ac:dyDescent="0.35">
      <c r="BH3107" t="s">
        <v>7810</v>
      </c>
      <c r="BI3107" t="s">
        <v>4220</v>
      </c>
      <c r="BJ3107" t="s">
        <v>2719</v>
      </c>
      <c r="BK3107" t="str">
        <f t="shared" si="48"/>
        <v>Sauk County, WI</v>
      </c>
    </row>
    <row r="3108" spans="60:63" x14ac:dyDescent="0.35">
      <c r="BH3108" t="s">
        <v>7811</v>
      </c>
      <c r="BI3108" t="s">
        <v>4235</v>
      </c>
      <c r="BJ3108" t="s">
        <v>2719</v>
      </c>
      <c r="BK3108" t="str">
        <f t="shared" si="48"/>
        <v>Sawyer County, WI</v>
      </c>
    </row>
    <row r="3109" spans="60:63" x14ac:dyDescent="0.35">
      <c r="BH3109" t="s">
        <v>7812</v>
      </c>
      <c r="BI3109" t="s">
        <v>4250</v>
      </c>
      <c r="BJ3109" t="s">
        <v>2719</v>
      </c>
      <c r="BK3109" t="str">
        <f t="shared" si="48"/>
        <v>Shawano County, WI</v>
      </c>
    </row>
    <row r="3110" spans="60:63" x14ac:dyDescent="0.35">
      <c r="BH3110" t="s">
        <v>7813</v>
      </c>
      <c r="BI3110" t="s">
        <v>4265</v>
      </c>
      <c r="BJ3110" t="s">
        <v>2719</v>
      </c>
      <c r="BK3110" t="str">
        <f t="shared" si="48"/>
        <v>Sheboygan County, WI</v>
      </c>
    </row>
    <row r="3111" spans="60:63" x14ac:dyDescent="0.35">
      <c r="BH3111" t="s">
        <v>7814</v>
      </c>
      <c r="BI3111" t="s">
        <v>4012</v>
      </c>
      <c r="BJ3111" t="s">
        <v>2719</v>
      </c>
      <c r="BK3111" t="str">
        <f t="shared" si="48"/>
        <v>Taylor County, WI</v>
      </c>
    </row>
    <row r="3112" spans="60:63" x14ac:dyDescent="0.35">
      <c r="BH3112" t="s">
        <v>7815</v>
      </c>
      <c r="BI3112" t="s">
        <v>4296</v>
      </c>
      <c r="BJ3112" t="s">
        <v>2719</v>
      </c>
      <c r="BK3112" t="str">
        <f t="shared" si="48"/>
        <v>Trempealeau County, WI</v>
      </c>
    </row>
    <row r="3113" spans="60:63" x14ac:dyDescent="0.35">
      <c r="BH3113" t="s">
        <v>7816</v>
      </c>
      <c r="BI3113" t="s">
        <v>4314</v>
      </c>
      <c r="BJ3113" t="s">
        <v>2719</v>
      </c>
      <c r="BK3113" t="str">
        <f t="shared" si="48"/>
        <v>Vernon County, WI</v>
      </c>
    </row>
    <row r="3114" spans="60:63" x14ac:dyDescent="0.35">
      <c r="BH3114" t="s">
        <v>7817</v>
      </c>
      <c r="BI3114" t="s">
        <v>4331</v>
      </c>
      <c r="BJ3114" t="s">
        <v>2719</v>
      </c>
      <c r="BK3114" t="str">
        <f t="shared" si="48"/>
        <v>Vilas County, WI</v>
      </c>
    </row>
    <row r="3115" spans="60:63" x14ac:dyDescent="0.35">
      <c r="BH3115" t="s">
        <v>7818</v>
      </c>
      <c r="BI3115" t="s">
        <v>4329</v>
      </c>
      <c r="BJ3115" t="s">
        <v>2719</v>
      </c>
      <c r="BK3115" t="str">
        <f t="shared" si="48"/>
        <v>Walworth County, WI</v>
      </c>
    </row>
    <row r="3116" spans="60:63" x14ac:dyDescent="0.35">
      <c r="BH3116" t="s">
        <v>7819</v>
      </c>
      <c r="BI3116" t="s">
        <v>4362</v>
      </c>
      <c r="BJ3116" t="s">
        <v>2719</v>
      </c>
      <c r="BK3116" t="str">
        <f t="shared" si="48"/>
        <v>Washburn County, WI</v>
      </c>
    </row>
    <row r="3117" spans="60:63" x14ac:dyDescent="0.35">
      <c r="BH3117" t="s">
        <v>7820</v>
      </c>
      <c r="BI3117" t="s">
        <v>2936</v>
      </c>
      <c r="BJ3117" t="s">
        <v>2719</v>
      </c>
      <c r="BK3117" t="str">
        <f t="shared" si="48"/>
        <v>Washington County, WI</v>
      </c>
    </row>
    <row r="3118" spans="60:63" x14ac:dyDescent="0.35">
      <c r="BH3118" t="s">
        <v>7821</v>
      </c>
      <c r="BI3118" t="s">
        <v>4388</v>
      </c>
      <c r="BJ3118" t="s">
        <v>2719</v>
      </c>
      <c r="BK3118" t="str">
        <f t="shared" si="48"/>
        <v>Waukesha County, WI</v>
      </c>
    </row>
    <row r="3119" spans="60:63" x14ac:dyDescent="0.35">
      <c r="BH3119" t="s">
        <v>7822</v>
      </c>
      <c r="BI3119" t="s">
        <v>4400</v>
      </c>
      <c r="BJ3119" t="s">
        <v>2719</v>
      </c>
      <c r="BK3119" t="str">
        <f t="shared" si="48"/>
        <v>Waupaca County, WI</v>
      </c>
    </row>
    <row r="3120" spans="60:63" x14ac:dyDescent="0.35">
      <c r="BH3120" t="s">
        <v>7823</v>
      </c>
      <c r="BI3120" t="s">
        <v>4410</v>
      </c>
      <c r="BJ3120" t="s">
        <v>2719</v>
      </c>
      <c r="BK3120" t="str">
        <f t="shared" si="48"/>
        <v>Waushara County, WI</v>
      </c>
    </row>
    <row r="3121" spans="60:63" x14ac:dyDescent="0.35">
      <c r="BH3121" t="s">
        <v>7824</v>
      </c>
      <c r="BI3121" t="s">
        <v>4426</v>
      </c>
      <c r="BJ3121" t="s">
        <v>2719</v>
      </c>
      <c r="BK3121" t="str">
        <f t="shared" si="48"/>
        <v>Winnebago County, WI</v>
      </c>
    </row>
    <row r="3122" spans="60:63" x14ac:dyDescent="0.35">
      <c r="BH3122" t="s">
        <v>7825</v>
      </c>
      <c r="BI3122" t="s">
        <v>4171</v>
      </c>
      <c r="BJ3122" t="s">
        <v>2719</v>
      </c>
      <c r="BK3122" t="str">
        <f t="shared" si="48"/>
        <v>Wood County, WI</v>
      </c>
    </row>
    <row r="3123" spans="60:63" x14ac:dyDescent="0.35">
      <c r="BH3123" t="s">
        <v>7826</v>
      </c>
      <c r="BI3123" t="s">
        <v>2754</v>
      </c>
      <c r="BJ3123" t="s">
        <v>2723</v>
      </c>
      <c r="BK3123" t="str">
        <f t="shared" si="48"/>
        <v>Albany County, WY</v>
      </c>
    </row>
    <row r="3124" spans="60:63" x14ac:dyDescent="0.35">
      <c r="BH3124" t="s">
        <v>7827</v>
      </c>
      <c r="BI3124" t="s">
        <v>2789</v>
      </c>
      <c r="BJ3124" t="s">
        <v>2723</v>
      </c>
      <c r="BK3124" t="str">
        <f t="shared" si="48"/>
        <v>Big Horn County, WY</v>
      </c>
    </row>
    <row r="3125" spans="60:63" x14ac:dyDescent="0.35">
      <c r="BH3125" t="s">
        <v>7828</v>
      </c>
      <c r="BI3125" t="s">
        <v>2855</v>
      </c>
      <c r="BJ3125" t="s">
        <v>2723</v>
      </c>
      <c r="BK3125" t="str">
        <f t="shared" si="48"/>
        <v>Campbell County, WY</v>
      </c>
    </row>
    <row r="3126" spans="60:63" x14ac:dyDescent="0.35">
      <c r="BH3126" t="s">
        <v>7829</v>
      </c>
      <c r="BI3126" t="s">
        <v>2896</v>
      </c>
      <c r="BJ3126" t="s">
        <v>2723</v>
      </c>
      <c r="BK3126" t="str">
        <f t="shared" si="48"/>
        <v>Carbon County, WY</v>
      </c>
    </row>
    <row r="3127" spans="60:63" x14ac:dyDescent="0.35">
      <c r="BH3127" t="s">
        <v>7830</v>
      </c>
      <c r="BI3127" t="s">
        <v>2944</v>
      </c>
      <c r="BJ3127" t="s">
        <v>2723</v>
      </c>
      <c r="BK3127" t="str">
        <f t="shared" si="48"/>
        <v>Converse County, WY</v>
      </c>
    </row>
    <row r="3128" spans="60:63" x14ac:dyDescent="0.35">
      <c r="BH3128" t="s">
        <v>7831</v>
      </c>
      <c r="BI3128" t="s">
        <v>2980</v>
      </c>
      <c r="BJ3128" t="s">
        <v>2723</v>
      </c>
      <c r="BK3128" t="str">
        <f t="shared" si="48"/>
        <v>Crook County, WY</v>
      </c>
    </row>
    <row r="3129" spans="60:63" x14ac:dyDescent="0.35">
      <c r="BH3129" t="s">
        <v>7832</v>
      </c>
      <c r="BI3129" t="s">
        <v>3017</v>
      </c>
      <c r="BJ3129" t="s">
        <v>2723</v>
      </c>
      <c r="BK3129" t="str">
        <f t="shared" si="48"/>
        <v>Fremont County, WY</v>
      </c>
    </row>
    <row r="3130" spans="60:63" x14ac:dyDescent="0.35">
      <c r="BH3130" t="s">
        <v>7833</v>
      </c>
      <c r="BI3130" t="s">
        <v>3050</v>
      </c>
      <c r="BJ3130" t="s">
        <v>2723</v>
      </c>
      <c r="BK3130" t="str">
        <f t="shared" si="48"/>
        <v>Goshen County, WY</v>
      </c>
    </row>
    <row r="3131" spans="60:63" x14ac:dyDescent="0.35">
      <c r="BH3131" t="s">
        <v>7834</v>
      </c>
      <c r="BI3131" t="s">
        <v>3087</v>
      </c>
      <c r="BJ3131" t="s">
        <v>2723</v>
      </c>
      <c r="BK3131" t="str">
        <f t="shared" si="48"/>
        <v>Hot Springs County, WY</v>
      </c>
    </row>
    <row r="3132" spans="60:63" x14ac:dyDescent="0.35">
      <c r="BH3132" t="s">
        <v>7835</v>
      </c>
      <c r="BI3132" t="s">
        <v>3121</v>
      </c>
      <c r="BJ3132" t="s">
        <v>2723</v>
      </c>
      <c r="BK3132" t="str">
        <f t="shared" si="48"/>
        <v>Johnson County, WY</v>
      </c>
    </row>
    <row r="3133" spans="60:63" x14ac:dyDescent="0.35">
      <c r="BH3133" t="s">
        <v>7836</v>
      </c>
      <c r="BI3133" t="s">
        <v>3156</v>
      </c>
      <c r="BJ3133" t="s">
        <v>2723</v>
      </c>
      <c r="BK3133" t="str">
        <f t="shared" si="48"/>
        <v>Laramie County, WY</v>
      </c>
    </row>
    <row r="3134" spans="60:63" x14ac:dyDescent="0.35">
      <c r="BH3134" t="s">
        <v>7837</v>
      </c>
      <c r="BI3134" t="s">
        <v>3029</v>
      </c>
      <c r="BJ3134" t="s">
        <v>2723</v>
      </c>
      <c r="BK3134" t="str">
        <f t="shared" si="48"/>
        <v>Lincoln County, WY</v>
      </c>
    </row>
    <row r="3135" spans="60:63" x14ac:dyDescent="0.35">
      <c r="BH3135" t="s">
        <v>7838</v>
      </c>
      <c r="BI3135" t="s">
        <v>3216</v>
      </c>
      <c r="BJ3135" t="s">
        <v>2723</v>
      </c>
      <c r="BK3135" t="str">
        <f t="shared" si="48"/>
        <v>Natrona County, WY</v>
      </c>
    </row>
    <row r="3136" spans="60:63" x14ac:dyDescent="0.35">
      <c r="BH3136" t="s">
        <v>7839</v>
      </c>
      <c r="BI3136" t="s">
        <v>3248</v>
      </c>
      <c r="BJ3136" t="s">
        <v>2723</v>
      </c>
      <c r="BK3136" t="str">
        <f t="shared" si="48"/>
        <v>Niobrara County, WY</v>
      </c>
    </row>
    <row r="3137" spans="60:63" x14ac:dyDescent="0.35">
      <c r="BH3137" t="s">
        <v>7840</v>
      </c>
      <c r="BI3137" t="s">
        <v>3283</v>
      </c>
      <c r="BJ3137" t="s">
        <v>2723</v>
      </c>
      <c r="BK3137" t="str">
        <f t="shared" si="48"/>
        <v>Park County, WY</v>
      </c>
    </row>
    <row r="3138" spans="60:63" x14ac:dyDescent="0.35">
      <c r="BH3138" t="s">
        <v>7841</v>
      </c>
      <c r="BI3138" t="s">
        <v>3319</v>
      </c>
      <c r="BJ3138" t="s">
        <v>2723</v>
      </c>
      <c r="BK3138" t="str">
        <f t="shared" si="48"/>
        <v>Platte County, WY</v>
      </c>
    </row>
    <row r="3139" spans="60:63" x14ac:dyDescent="0.35">
      <c r="BH3139" t="s">
        <v>7842</v>
      </c>
      <c r="BI3139" t="s">
        <v>3347</v>
      </c>
      <c r="BJ3139" t="s">
        <v>2723</v>
      </c>
      <c r="BK3139" t="str">
        <f t="shared" ref="BK3139:BK3202" si="49">_xlfn.TEXTJOIN(", ", TRUE, BI3139,BJ3139)</f>
        <v>Sheridan County, WY</v>
      </c>
    </row>
    <row r="3140" spans="60:63" x14ac:dyDescent="0.35">
      <c r="BH3140" t="s">
        <v>7843</v>
      </c>
      <c r="BI3140" t="s">
        <v>3376</v>
      </c>
      <c r="BJ3140" t="s">
        <v>2723</v>
      </c>
      <c r="BK3140" t="str">
        <f t="shared" si="49"/>
        <v>Sublette County, WY</v>
      </c>
    </row>
    <row r="3141" spans="60:63" x14ac:dyDescent="0.35">
      <c r="BH3141" t="s">
        <v>7844</v>
      </c>
      <c r="BI3141" t="s">
        <v>3400</v>
      </c>
      <c r="BJ3141" t="s">
        <v>2723</v>
      </c>
      <c r="BK3141" t="str">
        <f t="shared" si="49"/>
        <v>Sweetwater County, WY</v>
      </c>
    </row>
    <row r="3142" spans="60:63" x14ac:dyDescent="0.35">
      <c r="BH3142" t="s">
        <v>7845</v>
      </c>
      <c r="BI3142" t="s">
        <v>3429</v>
      </c>
      <c r="BJ3142" t="s">
        <v>2723</v>
      </c>
      <c r="BK3142" t="str">
        <f t="shared" si="49"/>
        <v>Teton County, WY</v>
      </c>
    </row>
    <row r="3143" spans="60:63" x14ac:dyDescent="0.35">
      <c r="BH3143" t="s">
        <v>7846</v>
      </c>
      <c r="BI3143" t="s">
        <v>3452</v>
      </c>
      <c r="BJ3143" t="s">
        <v>2723</v>
      </c>
      <c r="BK3143" t="str">
        <f t="shared" si="49"/>
        <v>Uinta County, WY</v>
      </c>
    </row>
    <row r="3144" spans="60:63" x14ac:dyDescent="0.35">
      <c r="BH3144" t="s">
        <v>7847</v>
      </c>
      <c r="BI3144" t="s">
        <v>3479</v>
      </c>
      <c r="BJ3144" t="s">
        <v>2723</v>
      </c>
      <c r="BK3144" t="str">
        <f t="shared" si="49"/>
        <v>Washakie County, WY</v>
      </c>
    </row>
    <row r="3145" spans="60:63" x14ac:dyDescent="0.35">
      <c r="BH3145" t="s">
        <v>7848</v>
      </c>
      <c r="BI3145" t="s">
        <v>3508</v>
      </c>
      <c r="BJ3145" t="s">
        <v>2723</v>
      </c>
      <c r="BK3145" t="str">
        <f t="shared" si="49"/>
        <v>Weston County, WY</v>
      </c>
    </row>
    <row r="3146" spans="60:63" x14ac:dyDescent="0.35">
      <c r="BH3146" t="s">
        <v>7849</v>
      </c>
      <c r="BI3146" t="s">
        <v>2765</v>
      </c>
      <c r="BJ3146" t="s">
        <v>2528</v>
      </c>
      <c r="BK3146" t="str">
        <f t="shared" si="49"/>
        <v>Eastern District, AS</v>
      </c>
    </row>
    <row r="3147" spans="60:63" x14ac:dyDescent="0.35">
      <c r="BH3147" t="s">
        <v>7850</v>
      </c>
      <c r="BI3147" t="s">
        <v>2809</v>
      </c>
      <c r="BJ3147" t="s">
        <v>2528</v>
      </c>
      <c r="BK3147" t="str">
        <f t="shared" si="49"/>
        <v>Manu'a District, AS</v>
      </c>
    </row>
    <row r="3148" spans="60:63" x14ac:dyDescent="0.35">
      <c r="BH3148" t="s">
        <v>7851</v>
      </c>
      <c r="BI3148" t="s">
        <v>2856</v>
      </c>
      <c r="BJ3148" t="s">
        <v>2528</v>
      </c>
      <c r="BK3148" t="str">
        <f t="shared" si="49"/>
        <v>Rose Island, AS</v>
      </c>
    </row>
    <row r="3149" spans="60:63" x14ac:dyDescent="0.35">
      <c r="BH3149" t="s">
        <v>7852</v>
      </c>
      <c r="BI3149" t="s">
        <v>2902</v>
      </c>
      <c r="BJ3149" t="s">
        <v>2528</v>
      </c>
      <c r="BK3149" t="str">
        <f t="shared" si="49"/>
        <v>Swains Island, AS</v>
      </c>
    </row>
    <row r="3150" spans="60:63" x14ac:dyDescent="0.35">
      <c r="BH3150" t="s">
        <v>7853</v>
      </c>
      <c r="BI3150" t="s">
        <v>2945</v>
      </c>
      <c r="BJ3150" t="s">
        <v>2528</v>
      </c>
      <c r="BK3150" t="str">
        <f t="shared" si="49"/>
        <v>Western District, AS</v>
      </c>
    </row>
    <row r="3151" spans="60:63" x14ac:dyDescent="0.35">
      <c r="BH3151" t="s">
        <v>7854</v>
      </c>
      <c r="BI3151" t="s">
        <v>2612</v>
      </c>
      <c r="BJ3151" t="s">
        <v>2613</v>
      </c>
      <c r="BK3151" t="str">
        <f t="shared" si="49"/>
        <v>Guam, GU</v>
      </c>
    </row>
    <row r="3152" spans="60:63" x14ac:dyDescent="0.35">
      <c r="BH3152" t="s">
        <v>7855</v>
      </c>
      <c r="BI3152" t="s">
        <v>2766</v>
      </c>
      <c r="BJ3152" t="s">
        <v>2667</v>
      </c>
      <c r="BK3152" t="str">
        <f t="shared" si="49"/>
        <v>Northern Islands Municipality, MP</v>
      </c>
    </row>
    <row r="3153" spans="60:63" x14ac:dyDescent="0.35">
      <c r="BH3153" t="s">
        <v>7856</v>
      </c>
      <c r="BI3153" t="s">
        <v>2810</v>
      </c>
      <c r="BJ3153" t="s">
        <v>2667</v>
      </c>
      <c r="BK3153" t="str">
        <f t="shared" si="49"/>
        <v>Rota Municipality, MP</v>
      </c>
    </row>
    <row r="3154" spans="60:63" x14ac:dyDescent="0.35">
      <c r="BH3154" t="s">
        <v>7857</v>
      </c>
      <c r="BI3154" t="s">
        <v>2857</v>
      </c>
      <c r="BJ3154" t="s">
        <v>2667</v>
      </c>
      <c r="BK3154" t="str">
        <f t="shared" si="49"/>
        <v>Saipan Municipality, MP</v>
      </c>
    </row>
    <row r="3155" spans="60:63" x14ac:dyDescent="0.35">
      <c r="BH3155" t="s">
        <v>7858</v>
      </c>
      <c r="BI3155" t="s">
        <v>2903</v>
      </c>
      <c r="BJ3155" t="s">
        <v>2667</v>
      </c>
      <c r="BK3155" t="str">
        <f t="shared" si="49"/>
        <v>Tinian Municipality, MP</v>
      </c>
    </row>
    <row r="3156" spans="60:63" x14ac:dyDescent="0.35">
      <c r="BH3156" t="s">
        <v>7859</v>
      </c>
      <c r="BI3156" t="s">
        <v>2767</v>
      </c>
      <c r="BJ3156" t="s">
        <v>2697</v>
      </c>
      <c r="BK3156" t="str">
        <f t="shared" si="49"/>
        <v>Adjuntas Municipio, PR</v>
      </c>
    </row>
    <row r="3157" spans="60:63" x14ac:dyDescent="0.35">
      <c r="BH3157" t="s">
        <v>7860</v>
      </c>
      <c r="BI3157" t="s">
        <v>2811</v>
      </c>
      <c r="BJ3157" t="s">
        <v>2697</v>
      </c>
      <c r="BK3157" t="str">
        <f t="shared" si="49"/>
        <v>Aguada Municipio, PR</v>
      </c>
    </row>
    <row r="3158" spans="60:63" x14ac:dyDescent="0.35">
      <c r="BH3158" t="s">
        <v>7861</v>
      </c>
      <c r="BI3158" t="s">
        <v>2858</v>
      </c>
      <c r="BJ3158" t="s">
        <v>2697</v>
      </c>
      <c r="BK3158" t="str">
        <f t="shared" si="49"/>
        <v>Aguadilla Municipio, PR</v>
      </c>
    </row>
    <row r="3159" spans="60:63" x14ac:dyDescent="0.35">
      <c r="BH3159" t="s">
        <v>7862</v>
      </c>
      <c r="BI3159" t="s">
        <v>2904</v>
      </c>
      <c r="BJ3159" t="s">
        <v>2697</v>
      </c>
      <c r="BK3159" t="str">
        <f t="shared" si="49"/>
        <v>Aguas Buenas Municipio, PR</v>
      </c>
    </row>
    <row r="3160" spans="60:63" x14ac:dyDescent="0.35">
      <c r="BH3160" t="s">
        <v>7863</v>
      </c>
      <c r="BI3160" t="s">
        <v>2946</v>
      </c>
      <c r="BJ3160" t="s">
        <v>2697</v>
      </c>
      <c r="BK3160" t="str">
        <f t="shared" si="49"/>
        <v>Aibonito Municipio, PR</v>
      </c>
    </row>
    <row r="3161" spans="60:63" x14ac:dyDescent="0.35">
      <c r="BH3161" t="s">
        <v>7864</v>
      </c>
      <c r="BI3161" t="s">
        <v>2981</v>
      </c>
      <c r="BJ3161" t="s">
        <v>2697</v>
      </c>
      <c r="BK3161" t="str">
        <f t="shared" si="49"/>
        <v>Anasco Municipio, PR</v>
      </c>
    </row>
    <row r="3162" spans="60:63" x14ac:dyDescent="0.35">
      <c r="BH3162" t="s">
        <v>7865</v>
      </c>
      <c r="BI3162" t="s">
        <v>3018</v>
      </c>
      <c r="BJ3162" t="s">
        <v>2697</v>
      </c>
      <c r="BK3162" t="str">
        <f t="shared" si="49"/>
        <v>Arecibo Municipio, PR</v>
      </c>
    </row>
    <row r="3163" spans="60:63" x14ac:dyDescent="0.35">
      <c r="BH3163" t="s">
        <v>7866</v>
      </c>
      <c r="BI3163" t="s">
        <v>3051</v>
      </c>
      <c r="BJ3163" t="s">
        <v>2697</v>
      </c>
      <c r="BK3163" t="str">
        <f t="shared" si="49"/>
        <v>Arroyo Municipio, PR</v>
      </c>
    </row>
    <row r="3164" spans="60:63" x14ac:dyDescent="0.35">
      <c r="BH3164" t="s">
        <v>7867</v>
      </c>
      <c r="BI3164" t="s">
        <v>3088</v>
      </c>
      <c r="BJ3164" t="s">
        <v>2697</v>
      </c>
      <c r="BK3164" t="str">
        <f t="shared" si="49"/>
        <v>Barceloneta Municipio, PR</v>
      </c>
    </row>
    <row r="3165" spans="60:63" x14ac:dyDescent="0.35">
      <c r="BH3165" t="s">
        <v>7868</v>
      </c>
      <c r="BI3165" t="s">
        <v>3122</v>
      </c>
      <c r="BJ3165" t="s">
        <v>2697</v>
      </c>
      <c r="BK3165" t="str">
        <f t="shared" si="49"/>
        <v>Barranquitas Municipio, PR</v>
      </c>
    </row>
    <row r="3166" spans="60:63" x14ac:dyDescent="0.35">
      <c r="BH3166" t="s">
        <v>7869</v>
      </c>
      <c r="BI3166" t="s">
        <v>3157</v>
      </c>
      <c r="BJ3166" t="s">
        <v>2697</v>
      </c>
      <c r="BK3166" t="str">
        <f t="shared" si="49"/>
        <v>Bayamon Municipio, PR</v>
      </c>
    </row>
    <row r="3167" spans="60:63" x14ac:dyDescent="0.35">
      <c r="BH3167" t="s">
        <v>7870</v>
      </c>
      <c r="BI3167" t="s">
        <v>3183</v>
      </c>
      <c r="BJ3167" t="s">
        <v>2697</v>
      </c>
      <c r="BK3167" t="str">
        <f t="shared" si="49"/>
        <v>Cabo Rojo Municipio, PR</v>
      </c>
    </row>
    <row r="3168" spans="60:63" x14ac:dyDescent="0.35">
      <c r="BH3168" t="s">
        <v>7871</v>
      </c>
      <c r="BI3168" t="s">
        <v>3217</v>
      </c>
      <c r="BJ3168" t="s">
        <v>2697</v>
      </c>
      <c r="BK3168" t="str">
        <f t="shared" si="49"/>
        <v>Caguas Municipio, PR</v>
      </c>
    </row>
    <row r="3169" spans="60:63" x14ac:dyDescent="0.35">
      <c r="BH3169" t="s">
        <v>7872</v>
      </c>
      <c r="BI3169" t="s">
        <v>3249</v>
      </c>
      <c r="BJ3169" t="s">
        <v>2697</v>
      </c>
      <c r="BK3169" t="str">
        <f t="shared" si="49"/>
        <v>Camuy Municipio, PR</v>
      </c>
    </row>
    <row r="3170" spans="60:63" x14ac:dyDescent="0.35">
      <c r="BH3170" t="s">
        <v>7873</v>
      </c>
      <c r="BI3170" t="s">
        <v>3284</v>
      </c>
      <c r="BJ3170" t="s">
        <v>2697</v>
      </c>
      <c r="BK3170" t="str">
        <f t="shared" si="49"/>
        <v>Canovanas Municipio, PR</v>
      </c>
    </row>
    <row r="3171" spans="60:63" x14ac:dyDescent="0.35">
      <c r="BH3171" t="s">
        <v>7874</v>
      </c>
      <c r="BI3171" t="s">
        <v>3320</v>
      </c>
      <c r="BJ3171" t="s">
        <v>2697</v>
      </c>
      <c r="BK3171" t="str">
        <f t="shared" si="49"/>
        <v>Carolina Municipio, PR</v>
      </c>
    </row>
    <row r="3172" spans="60:63" x14ac:dyDescent="0.35">
      <c r="BH3172" t="s">
        <v>7875</v>
      </c>
      <c r="BI3172" t="s">
        <v>3348</v>
      </c>
      <c r="BJ3172" t="s">
        <v>2697</v>
      </c>
      <c r="BK3172" t="str">
        <f t="shared" si="49"/>
        <v>Catano Municipio, PR</v>
      </c>
    </row>
    <row r="3173" spans="60:63" x14ac:dyDescent="0.35">
      <c r="BH3173" t="s">
        <v>7876</v>
      </c>
      <c r="BI3173" t="s">
        <v>3377</v>
      </c>
      <c r="BJ3173" t="s">
        <v>2697</v>
      </c>
      <c r="BK3173" t="str">
        <f t="shared" si="49"/>
        <v>Cayey Municipio, PR</v>
      </c>
    </row>
    <row r="3174" spans="60:63" x14ac:dyDescent="0.35">
      <c r="BH3174" t="s">
        <v>7877</v>
      </c>
      <c r="BI3174" t="s">
        <v>3401</v>
      </c>
      <c r="BJ3174" t="s">
        <v>2697</v>
      </c>
      <c r="BK3174" t="str">
        <f t="shared" si="49"/>
        <v>Ceiba Municipio, PR</v>
      </c>
    </row>
    <row r="3175" spans="60:63" x14ac:dyDescent="0.35">
      <c r="BH3175" t="s">
        <v>7878</v>
      </c>
      <c r="BI3175" t="s">
        <v>3430</v>
      </c>
      <c r="BJ3175" t="s">
        <v>2697</v>
      </c>
      <c r="BK3175" t="str">
        <f t="shared" si="49"/>
        <v>Ciales Municipio, PR</v>
      </c>
    </row>
    <row r="3176" spans="60:63" x14ac:dyDescent="0.35">
      <c r="BH3176" t="s">
        <v>7879</v>
      </c>
      <c r="BI3176" t="s">
        <v>3453</v>
      </c>
      <c r="BJ3176" t="s">
        <v>2697</v>
      </c>
      <c r="BK3176" t="str">
        <f t="shared" si="49"/>
        <v>Cidra Municipio, PR</v>
      </c>
    </row>
    <row r="3177" spans="60:63" x14ac:dyDescent="0.35">
      <c r="BH3177" t="s">
        <v>7880</v>
      </c>
      <c r="BI3177" t="s">
        <v>3480</v>
      </c>
      <c r="BJ3177" t="s">
        <v>2697</v>
      </c>
      <c r="BK3177" t="str">
        <f t="shared" si="49"/>
        <v>Coamo Municipio, PR</v>
      </c>
    </row>
    <row r="3178" spans="60:63" x14ac:dyDescent="0.35">
      <c r="BH3178" t="s">
        <v>7881</v>
      </c>
      <c r="BI3178" t="s">
        <v>3509</v>
      </c>
      <c r="BJ3178" t="s">
        <v>2697</v>
      </c>
      <c r="BK3178" t="str">
        <f t="shared" si="49"/>
        <v>Comerio Municipio, PR</v>
      </c>
    </row>
    <row r="3179" spans="60:63" x14ac:dyDescent="0.35">
      <c r="BH3179" t="s">
        <v>7882</v>
      </c>
      <c r="BI3179" t="s">
        <v>3532</v>
      </c>
      <c r="BJ3179" t="s">
        <v>2697</v>
      </c>
      <c r="BK3179" t="str">
        <f t="shared" si="49"/>
        <v>Corozal Municipio, PR</v>
      </c>
    </row>
    <row r="3180" spans="60:63" x14ac:dyDescent="0.35">
      <c r="BH3180" t="s">
        <v>7883</v>
      </c>
      <c r="BI3180" t="s">
        <v>3553</v>
      </c>
      <c r="BJ3180" t="s">
        <v>2697</v>
      </c>
      <c r="BK3180" t="str">
        <f t="shared" si="49"/>
        <v>Culebra Municipio, PR</v>
      </c>
    </row>
    <row r="3181" spans="60:63" x14ac:dyDescent="0.35">
      <c r="BH3181" t="s">
        <v>7884</v>
      </c>
      <c r="BI3181" t="s">
        <v>3579</v>
      </c>
      <c r="BJ3181" t="s">
        <v>2697</v>
      </c>
      <c r="BK3181" t="str">
        <f t="shared" si="49"/>
        <v>Dorado Municipio, PR</v>
      </c>
    </row>
    <row r="3182" spans="60:63" x14ac:dyDescent="0.35">
      <c r="BH3182" t="s">
        <v>7885</v>
      </c>
      <c r="BI3182" t="s">
        <v>3605</v>
      </c>
      <c r="BJ3182" t="s">
        <v>2697</v>
      </c>
      <c r="BK3182" t="str">
        <f t="shared" si="49"/>
        <v>Fajardo Municipio, PR</v>
      </c>
    </row>
    <row r="3183" spans="60:63" x14ac:dyDescent="0.35">
      <c r="BH3183" t="s">
        <v>7886</v>
      </c>
      <c r="BI3183" t="s">
        <v>3629</v>
      </c>
      <c r="BJ3183" t="s">
        <v>2697</v>
      </c>
      <c r="BK3183" t="str">
        <f t="shared" si="49"/>
        <v>Florida Municipio, PR</v>
      </c>
    </row>
    <row r="3184" spans="60:63" x14ac:dyDescent="0.35">
      <c r="BH3184" t="s">
        <v>7887</v>
      </c>
      <c r="BI3184" t="s">
        <v>3653</v>
      </c>
      <c r="BJ3184" t="s">
        <v>2697</v>
      </c>
      <c r="BK3184" t="str">
        <f t="shared" si="49"/>
        <v>Guanica Municipio, PR</v>
      </c>
    </row>
    <row r="3185" spans="60:63" x14ac:dyDescent="0.35">
      <c r="BH3185" t="s">
        <v>7888</v>
      </c>
      <c r="BI3185" t="s">
        <v>3677</v>
      </c>
      <c r="BJ3185" t="s">
        <v>2697</v>
      </c>
      <c r="BK3185" t="str">
        <f t="shared" si="49"/>
        <v>Guayama Municipio, PR</v>
      </c>
    </row>
    <row r="3186" spans="60:63" x14ac:dyDescent="0.35">
      <c r="BH3186" t="s">
        <v>7889</v>
      </c>
      <c r="BI3186" t="s">
        <v>3698</v>
      </c>
      <c r="BJ3186" t="s">
        <v>2697</v>
      </c>
      <c r="BK3186" t="str">
        <f t="shared" si="49"/>
        <v>Guayanilla Municipio, PR</v>
      </c>
    </row>
    <row r="3187" spans="60:63" x14ac:dyDescent="0.35">
      <c r="BH3187" t="s">
        <v>7890</v>
      </c>
      <c r="BI3187" t="s">
        <v>3723</v>
      </c>
      <c r="BJ3187" t="s">
        <v>2697</v>
      </c>
      <c r="BK3187" t="str">
        <f t="shared" si="49"/>
        <v>Guaynabo Municipio, PR</v>
      </c>
    </row>
    <row r="3188" spans="60:63" x14ac:dyDescent="0.35">
      <c r="BH3188" t="s">
        <v>7891</v>
      </c>
      <c r="BI3188" t="s">
        <v>3750</v>
      </c>
      <c r="BJ3188" t="s">
        <v>2697</v>
      </c>
      <c r="BK3188" t="str">
        <f t="shared" si="49"/>
        <v>Gurabo Municipio, PR</v>
      </c>
    </row>
    <row r="3189" spans="60:63" x14ac:dyDescent="0.35">
      <c r="BH3189" t="s">
        <v>7892</v>
      </c>
      <c r="BI3189" t="s">
        <v>3767</v>
      </c>
      <c r="BJ3189" t="s">
        <v>2697</v>
      </c>
      <c r="BK3189" t="str">
        <f t="shared" si="49"/>
        <v>Hatillo Municipio, PR</v>
      </c>
    </row>
    <row r="3190" spans="60:63" x14ac:dyDescent="0.35">
      <c r="BH3190" t="s">
        <v>7893</v>
      </c>
      <c r="BI3190" t="s">
        <v>3792</v>
      </c>
      <c r="BJ3190" t="s">
        <v>2697</v>
      </c>
      <c r="BK3190" t="str">
        <f t="shared" si="49"/>
        <v>Hormigueros Municipio, PR</v>
      </c>
    </row>
    <row r="3191" spans="60:63" x14ac:dyDescent="0.35">
      <c r="BH3191" t="s">
        <v>7894</v>
      </c>
      <c r="BI3191" t="s">
        <v>3812</v>
      </c>
      <c r="BJ3191" t="s">
        <v>2697</v>
      </c>
      <c r="BK3191" t="str">
        <f t="shared" si="49"/>
        <v>Humacao Municipio, PR</v>
      </c>
    </row>
    <row r="3192" spans="60:63" x14ac:dyDescent="0.35">
      <c r="BH3192" t="s">
        <v>7895</v>
      </c>
      <c r="BI3192" t="s">
        <v>3836</v>
      </c>
      <c r="BJ3192" t="s">
        <v>2697</v>
      </c>
      <c r="BK3192" t="str">
        <f t="shared" si="49"/>
        <v>Isabela Municipio, PR</v>
      </c>
    </row>
    <row r="3193" spans="60:63" x14ac:dyDescent="0.35">
      <c r="BH3193" t="s">
        <v>7896</v>
      </c>
      <c r="BI3193" t="s">
        <v>3858</v>
      </c>
      <c r="BJ3193" t="s">
        <v>2697</v>
      </c>
      <c r="BK3193" t="str">
        <f t="shared" si="49"/>
        <v>Jayuya Municipio, PR</v>
      </c>
    </row>
    <row r="3194" spans="60:63" x14ac:dyDescent="0.35">
      <c r="BH3194" t="s">
        <v>7897</v>
      </c>
      <c r="BI3194" t="s">
        <v>3876</v>
      </c>
      <c r="BJ3194" t="s">
        <v>2697</v>
      </c>
      <c r="BK3194" t="str">
        <f t="shared" si="49"/>
        <v>Juana Diaz Municipio, PR</v>
      </c>
    </row>
    <row r="3195" spans="60:63" x14ac:dyDescent="0.35">
      <c r="BH3195" t="s">
        <v>7898</v>
      </c>
      <c r="BI3195" t="s">
        <v>3899</v>
      </c>
      <c r="BJ3195" t="s">
        <v>2697</v>
      </c>
      <c r="BK3195" t="str">
        <f t="shared" si="49"/>
        <v>Juncos Municipio, PR</v>
      </c>
    </row>
    <row r="3196" spans="60:63" x14ac:dyDescent="0.35">
      <c r="BH3196" t="s">
        <v>7899</v>
      </c>
      <c r="BI3196" t="s">
        <v>3915</v>
      </c>
      <c r="BJ3196" t="s">
        <v>2697</v>
      </c>
      <c r="BK3196" t="str">
        <f t="shared" si="49"/>
        <v>Lajas Municipio, PR</v>
      </c>
    </row>
    <row r="3197" spans="60:63" x14ac:dyDescent="0.35">
      <c r="BH3197" t="s">
        <v>7900</v>
      </c>
      <c r="BI3197" t="s">
        <v>3936</v>
      </c>
      <c r="BJ3197" t="s">
        <v>2697</v>
      </c>
      <c r="BK3197" t="str">
        <f t="shared" si="49"/>
        <v>Lares Municipio, PR</v>
      </c>
    </row>
    <row r="3198" spans="60:63" x14ac:dyDescent="0.35">
      <c r="BH3198" t="s">
        <v>7901</v>
      </c>
      <c r="BI3198" t="s">
        <v>3960</v>
      </c>
      <c r="BJ3198" t="s">
        <v>2697</v>
      </c>
      <c r="BK3198" t="str">
        <f t="shared" si="49"/>
        <v>Las Marias Municipio, PR</v>
      </c>
    </row>
    <row r="3199" spans="60:63" x14ac:dyDescent="0.35">
      <c r="BH3199" t="s">
        <v>7902</v>
      </c>
      <c r="BI3199" t="s">
        <v>3978</v>
      </c>
      <c r="BJ3199" t="s">
        <v>2697</v>
      </c>
      <c r="BK3199" t="str">
        <f t="shared" si="49"/>
        <v>Las Piedras Municipio, PR</v>
      </c>
    </row>
    <row r="3200" spans="60:63" x14ac:dyDescent="0.35">
      <c r="BH3200" t="s">
        <v>7903</v>
      </c>
      <c r="BI3200" t="s">
        <v>3994</v>
      </c>
      <c r="BJ3200" t="s">
        <v>2697</v>
      </c>
      <c r="BK3200" t="str">
        <f t="shared" si="49"/>
        <v>Loiza Municipio, PR</v>
      </c>
    </row>
    <row r="3201" spans="60:63" x14ac:dyDescent="0.35">
      <c r="BH3201" t="s">
        <v>7904</v>
      </c>
      <c r="BI3201" t="s">
        <v>4014</v>
      </c>
      <c r="BJ3201" t="s">
        <v>2697</v>
      </c>
      <c r="BK3201" t="str">
        <f t="shared" si="49"/>
        <v>Luquillo Municipio, PR</v>
      </c>
    </row>
    <row r="3202" spans="60:63" x14ac:dyDescent="0.35">
      <c r="BH3202" t="s">
        <v>7905</v>
      </c>
      <c r="BI3202" t="s">
        <v>4037</v>
      </c>
      <c r="BJ3202" t="s">
        <v>2697</v>
      </c>
      <c r="BK3202" t="str">
        <f t="shared" si="49"/>
        <v>Manati Municipio, PR</v>
      </c>
    </row>
    <row r="3203" spans="60:63" x14ac:dyDescent="0.35">
      <c r="BH3203" t="s">
        <v>7906</v>
      </c>
      <c r="BI3203" t="s">
        <v>4053</v>
      </c>
      <c r="BJ3203" t="s">
        <v>2697</v>
      </c>
      <c r="BK3203" t="str">
        <f t="shared" ref="BK3203:BK3236" si="50">_xlfn.TEXTJOIN(", ", TRUE, BI3203,BJ3203)</f>
        <v>Maricao Municipio, PR</v>
      </c>
    </row>
    <row r="3204" spans="60:63" x14ac:dyDescent="0.35">
      <c r="BH3204" t="s">
        <v>7907</v>
      </c>
      <c r="BI3204" t="s">
        <v>4072</v>
      </c>
      <c r="BJ3204" t="s">
        <v>2697</v>
      </c>
      <c r="BK3204" t="str">
        <f t="shared" si="50"/>
        <v>Maunabo Municipio, PR</v>
      </c>
    </row>
    <row r="3205" spans="60:63" x14ac:dyDescent="0.35">
      <c r="BH3205" t="s">
        <v>7908</v>
      </c>
      <c r="BI3205" t="s">
        <v>4095</v>
      </c>
      <c r="BJ3205" t="s">
        <v>2697</v>
      </c>
      <c r="BK3205" t="str">
        <f t="shared" si="50"/>
        <v>Mayaguez Municipio, PR</v>
      </c>
    </row>
    <row r="3206" spans="60:63" x14ac:dyDescent="0.35">
      <c r="BH3206" t="s">
        <v>7909</v>
      </c>
      <c r="BI3206" t="s">
        <v>4113</v>
      </c>
      <c r="BJ3206" t="s">
        <v>2697</v>
      </c>
      <c r="BK3206" t="str">
        <f t="shared" si="50"/>
        <v>Moca Municipio, PR</v>
      </c>
    </row>
    <row r="3207" spans="60:63" x14ac:dyDescent="0.35">
      <c r="BH3207" t="s">
        <v>7910</v>
      </c>
      <c r="BI3207" t="s">
        <v>4134</v>
      </c>
      <c r="BJ3207" t="s">
        <v>2697</v>
      </c>
      <c r="BK3207" t="str">
        <f t="shared" si="50"/>
        <v>Morovis Municipio, PR</v>
      </c>
    </row>
    <row r="3208" spans="60:63" x14ac:dyDescent="0.35">
      <c r="BH3208" t="s">
        <v>7911</v>
      </c>
      <c r="BI3208" t="s">
        <v>4152</v>
      </c>
      <c r="BJ3208" t="s">
        <v>2697</v>
      </c>
      <c r="BK3208" t="str">
        <f t="shared" si="50"/>
        <v>Naguabo Municipio, PR</v>
      </c>
    </row>
    <row r="3209" spans="60:63" x14ac:dyDescent="0.35">
      <c r="BH3209" t="s">
        <v>7912</v>
      </c>
      <c r="BI3209" t="s">
        <v>4173</v>
      </c>
      <c r="BJ3209" t="s">
        <v>2697</v>
      </c>
      <c r="BK3209" t="str">
        <f t="shared" si="50"/>
        <v>Naranjito Municipio, PR</v>
      </c>
    </row>
    <row r="3210" spans="60:63" x14ac:dyDescent="0.35">
      <c r="BH3210" t="s">
        <v>7913</v>
      </c>
      <c r="BI3210" t="s">
        <v>4194</v>
      </c>
      <c r="BJ3210" t="s">
        <v>2697</v>
      </c>
      <c r="BK3210" t="str">
        <f t="shared" si="50"/>
        <v>Orocovis Municipio, PR</v>
      </c>
    </row>
    <row r="3211" spans="60:63" x14ac:dyDescent="0.35">
      <c r="BH3211" t="s">
        <v>7914</v>
      </c>
      <c r="BI3211" t="s">
        <v>4209</v>
      </c>
      <c r="BJ3211" t="s">
        <v>2697</v>
      </c>
      <c r="BK3211" t="str">
        <f t="shared" si="50"/>
        <v>Patillas Municipio, PR</v>
      </c>
    </row>
    <row r="3212" spans="60:63" x14ac:dyDescent="0.35">
      <c r="BH3212" t="s">
        <v>7915</v>
      </c>
      <c r="BI3212" t="s">
        <v>4221</v>
      </c>
      <c r="BJ3212" t="s">
        <v>2697</v>
      </c>
      <c r="BK3212" t="str">
        <f t="shared" si="50"/>
        <v>Penuelas Municipio, PR</v>
      </c>
    </row>
    <row r="3213" spans="60:63" x14ac:dyDescent="0.35">
      <c r="BH3213" t="s">
        <v>7916</v>
      </c>
      <c r="BI3213" t="s">
        <v>4236</v>
      </c>
      <c r="BJ3213" t="s">
        <v>2697</v>
      </c>
      <c r="BK3213" t="str">
        <f t="shared" si="50"/>
        <v>Ponce Municipio, PR</v>
      </c>
    </row>
    <row r="3214" spans="60:63" x14ac:dyDescent="0.35">
      <c r="BH3214" t="s">
        <v>7917</v>
      </c>
      <c r="BI3214" t="s">
        <v>4251</v>
      </c>
      <c r="BJ3214" t="s">
        <v>2697</v>
      </c>
      <c r="BK3214" t="str">
        <f t="shared" si="50"/>
        <v>Quebradillas Municipio, PR</v>
      </c>
    </row>
    <row r="3215" spans="60:63" x14ac:dyDescent="0.35">
      <c r="BH3215" t="s">
        <v>7918</v>
      </c>
      <c r="BI3215" t="s">
        <v>4266</v>
      </c>
      <c r="BJ3215" t="s">
        <v>2697</v>
      </c>
      <c r="BK3215" t="str">
        <f t="shared" si="50"/>
        <v>Rincon Municipio, PR</v>
      </c>
    </row>
    <row r="3216" spans="60:63" x14ac:dyDescent="0.35">
      <c r="BH3216" t="s">
        <v>7919</v>
      </c>
      <c r="BI3216" t="s">
        <v>4281</v>
      </c>
      <c r="BJ3216" t="s">
        <v>2697</v>
      </c>
      <c r="BK3216" t="str">
        <f t="shared" si="50"/>
        <v>Rio Grande Municipio, PR</v>
      </c>
    </row>
    <row r="3217" spans="60:63" x14ac:dyDescent="0.35">
      <c r="BH3217" t="s">
        <v>7920</v>
      </c>
      <c r="BI3217" t="s">
        <v>4297</v>
      </c>
      <c r="BJ3217" t="s">
        <v>2697</v>
      </c>
      <c r="BK3217" t="str">
        <f t="shared" si="50"/>
        <v>Sabana Grande Municipio, PR</v>
      </c>
    </row>
    <row r="3218" spans="60:63" x14ac:dyDescent="0.35">
      <c r="BH3218" t="s">
        <v>7921</v>
      </c>
      <c r="BI3218" t="s">
        <v>4315</v>
      </c>
      <c r="BJ3218" t="s">
        <v>2697</v>
      </c>
      <c r="BK3218" t="str">
        <f t="shared" si="50"/>
        <v>Salinas Municipio, PR</v>
      </c>
    </row>
    <row r="3219" spans="60:63" x14ac:dyDescent="0.35">
      <c r="BH3219" t="s">
        <v>7922</v>
      </c>
      <c r="BI3219" t="s">
        <v>4332</v>
      </c>
      <c r="BJ3219" t="s">
        <v>2697</v>
      </c>
      <c r="BK3219" t="str">
        <f t="shared" si="50"/>
        <v>San German Municipio, PR</v>
      </c>
    </row>
    <row r="3220" spans="60:63" x14ac:dyDescent="0.35">
      <c r="BH3220" t="s">
        <v>7923</v>
      </c>
      <c r="BI3220" t="s">
        <v>4349</v>
      </c>
      <c r="BJ3220" t="s">
        <v>2697</v>
      </c>
      <c r="BK3220" t="str">
        <f t="shared" si="50"/>
        <v>San Juan Municipio, PR</v>
      </c>
    </row>
    <row r="3221" spans="60:63" x14ac:dyDescent="0.35">
      <c r="BH3221" t="s">
        <v>7924</v>
      </c>
      <c r="BI3221" t="s">
        <v>4363</v>
      </c>
      <c r="BJ3221" t="s">
        <v>2697</v>
      </c>
      <c r="BK3221" t="str">
        <f t="shared" si="50"/>
        <v>San Lorenzo Municipio, PR</v>
      </c>
    </row>
    <row r="3222" spans="60:63" x14ac:dyDescent="0.35">
      <c r="BH3222" t="s">
        <v>7925</v>
      </c>
      <c r="BI3222" t="s">
        <v>4375</v>
      </c>
      <c r="BJ3222" t="s">
        <v>2697</v>
      </c>
      <c r="BK3222" t="str">
        <f t="shared" si="50"/>
        <v>San Sebastian Municipio, PR</v>
      </c>
    </row>
    <row r="3223" spans="60:63" x14ac:dyDescent="0.35">
      <c r="BH3223" t="s">
        <v>7926</v>
      </c>
      <c r="BI3223" t="s">
        <v>4389</v>
      </c>
      <c r="BJ3223" t="s">
        <v>2697</v>
      </c>
      <c r="BK3223" t="str">
        <f t="shared" si="50"/>
        <v>Santa Isabel Municipio, PR</v>
      </c>
    </row>
    <row r="3224" spans="60:63" x14ac:dyDescent="0.35">
      <c r="BH3224" t="s">
        <v>7927</v>
      </c>
      <c r="BI3224" t="s">
        <v>4401</v>
      </c>
      <c r="BJ3224" t="s">
        <v>2697</v>
      </c>
      <c r="BK3224" t="str">
        <f t="shared" si="50"/>
        <v>Toa Alta Municipio, PR</v>
      </c>
    </row>
    <row r="3225" spans="60:63" x14ac:dyDescent="0.35">
      <c r="BH3225" t="s">
        <v>7928</v>
      </c>
      <c r="BI3225" t="s">
        <v>4411</v>
      </c>
      <c r="BJ3225" t="s">
        <v>2697</v>
      </c>
      <c r="BK3225" t="str">
        <f t="shared" si="50"/>
        <v>Toa Baja Municipio, PR</v>
      </c>
    </row>
    <row r="3226" spans="60:63" x14ac:dyDescent="0.35">
      <c r="BH3226" t="s">
        <v>7929</v>
      </c>
      <c r="BI3226" t="s">
        <v>4427</v>
      </c>
      <c r="BJ3226" t="s">
        <v>2697</v>
      </c>
      <c r="BK3226" t="str">
        <f t="shared" si="50"/>
        <v>Trujillo Alto Municipio, PR</v>
      </c>
    </row>
    <row r="3227" spans="60:63" x14ac:dyDescent="0.35">
      <c r="BH3227" t="s">
        <v>7930</v>
      </c>
      <c r="BI3227" t="s">
        <v>4441</v>
      </c>
      <c r="BJ3227" t="s">
        <v>2697</v>
      </c>
      <c r="BK3227" t="str">
        <f t="shared" si="50"/>
        <v>Utuado Municipio, PR</v>
      </c>
    </row>
    <row r="3228" spans="60:63" x14ac:dyDescent="0.35">
      <c r="BH3228" t="s">
        <v>7931</v>
      </c>
      <c r="BI3228" t="s">
        <v>4453</v>
      </c>
      <c r="BJ3228" t="s">
        <v>2697</v>
      </c>
      <c r="BK3228" t="str">
        <f t="shared" si="50"/>
        <v>Vega Alta Municipio, PR</v>
      </c>
    </row>
    <row r="3229" spans="60:63" x14ac:dyDescent="0.35">
      <c r="BH3229" t="s">
        <v>7932</v>
      </c>
      <c r="BI3229" t="s">
        <v>4466</v>
      </c>
      <c r="BJ3229" t="s">
        <v>2697</v>
      </c>
      <c r="BK3229" t="str">
        <f t="shared" si="50"/>
        <v>Vega Baja Municipio, PR</v>
      </c>
    </row>
    <row r="3230" spans="60:63" x14ac:dyDescent="0.35">
      <c r="BH3230" t="s">
        <v>7933</v>
      </c>
      <c r="BI3230" t="s">
        <v>4474</v>
      </c>
      <c r="BJ3230" t="s">
        <v>2697</v>
      </c>
      <c r="BK3230" t="str">
        <f t="shared" si="50"/>
        <v>Vieques Municipio, PR</v>
      </c>
    </row>
    <row r="3231" spans="60:63" x14ac:dyDescent="0.35">
      <c r="BH3231" t="s">
        <v>7934</v>
      </c>
      <c r="BI3231" t="s">
        <v>4481</v>
      </c>
      <c r="BJ3231" t="s">
        <v>2697</v>
      </c>
      <c r="BK3231" t="str">
        <f t="shared" si="50"/>
        <v>Villalba Municipio, PR</v>
      </c>
    </row>
    <row r="3232" spans="60:63" x14ac:dyDescent="0.35">
      <c r="BH3232" t="s">
        <v>7935</v>
      </c>
      <c r="BI3232" t="s">
        <v>4492</v>
      </c>
      <c r="BJ3232" t="s">
        <v>2697</v>
      </c>
      <c r="BK3232" t="str">
        <f t="shared" si="50"/>
        <v>Yabucoa Municipio, PR</v>
      </c>
    </row>
    <row r="3233" spans="60:63" x14ac:dyDescent="0.35">
      <c r="BH3233" t="s">
        <v>7936</v>
      </c>
      <c r="BI3233" t="s">
        <v>4505</v>
      </c>
      <c r="BJ3233" t="s">
        <v>2697</v>
      </c>
      <c r="BK3233" t="str">
        <f t="shared" si="50"/>
        <v>Yauco Municipio, PR</v>
      </c>
    </row>
    <row r="3234" spans="60:63" x14ac:dyDescent="0.35">
      <c r="BH3234" t="s">
        <v>7937</v>
      </c>
      <c r="BI3234" t="s">
        <v>2768</v>
      </c>
      <c r="BJ3234" t="s">
        <v>2713</v>
      </c>
      <c r="BK3234" t="str">
        <f t="shared" si="50"/>
        <v>St. Croix Island, VI</v>
      </c>
    </row>
    <row r="3235" spans="60:63" x14ac:dyDescent="0.35">
      <c r="BH3235" t="s">
        <v>7938</v>
      </c>
      <c r="BI3235" t="s">
        <v>2812</v>
      </c>
      <c r="BJ3235" t="s">
        <v>2713</v>
      </c>
      <c r="BK3235" t="str">
        <f t="shared" si="50"/>
        <v>St. John Island, VI</v>
      </c>
    </row>
    <row r="3236" spans="60:63" x14ac:dyDescent="0.35">
      <c r="BH3236" t="s">
        <v>7939</v>
      </c>
      <c r="BI3236" t="s">
        <v>2859</v>
      </c>
      <c r="BJ3236" t="s">
        <v>2713</v>
      </c>
      <c r="BK3236" t="str">
        <f t="shared" si="50"/>
        <v>St. Thomas Island, VI</v>
      </c>
    </row>
  </sheetData>
  <sheetProtection sheet="1" objects="1" scenarios="1"/>
  <pageMargins left="0.7" right="0.7" top="0.75" bottom="0.75" header="0.3" footer="0.3"/>
  <tableParts count="5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9A775-8853-435C-8F5F-8A03F21351DB}">
  <dimension ref="A1:N214"/>
  <sheetViews>
    <sheetView zoomScaleNormal="100" workbookViewId="0">
      <selection activeCell="A2" sqref="A2:E2"/>
    </sheetView>
  </sheetViews>
  <sheetFormatPr defaultColWidth="8.7265625" defaultRowHeight="15" outlineLevelRow="2" x14ac:dyDescent="0.35"/>
  <cols>
    <col min="1" max="1" width="67.1796875" style="21" customWidth="1"/>
    <col min="2" max="2" width="56.453125" style="21" customWidth="1"/>
    <col min="3" max="3" width="20.81640625" style="21" customWidth="1"/>
    <col min="4" max="4" width="57.1796875" style="21" customWidth="1"/>
    <col min="5" max="5" width="24.26953125" style="21" customWidth="1"/>
    <col min="6" max="6" width="17.7265625" style="21" customWidth="1"/>
    <col min="7" max="7" width="36.7265625" style="21" customWidth="1"/>
    <col min="8" max="8" width="28.453125" style="21" customWidth="1"/>
    <col min="9" max="9" width="40.26953125" style="21" customWidth="1"/>
    <col min="10" max="10" width="42.1796875" style="21" customWidth="1"/>
    <col min="11" max="11" width="38.26953125" style="21" customWidth="1"/>
    <col min="12" max="12" width="38.453125" style="21" customWidth="1"/>
    <col min="13" max="13" width="36.54296875" style="21" customWidth="1"/>
    <col min="14" max="14" width="31.7265625" style="21" customWidth="1"/>
    <col min="15" max="15" width="28.54296875" style="21" customWidth="1"/>
    <col min="16" max="16" width="34.26953125" style="21" customWidth="1"/>
    <col min="17" max="16384" width="8.7265625" style="21"/>
  </cols>
  <sheetData>
    <row r="1" spans="1:5" x14ac:dyDescent="0.35">
      <c r="A1" s="1210" t="s">
        <v>0</v>
      </c>
      <c r="B1" s="1211"/>
      <c r="C1" s="1211"/>
      <c r="D1" s="1211"/>
      <c r="E1" s="1211"/>
    </row>
    <row r="2" spans="1:5" x14ac:dyDescent="0.35">
      <c r="A2" s="1212" t="s">
        <v>33</v>
      </c>
      <c r="B2" s="1213"/>
      <c r="C2" s="1213"/>
      <c r="D2" s="1213"/>
      <c r="E2" s="1213"/>
    </row>
    <row r="3" spans="1:5" ht="15.5" thickBot="1" x14ac:dyDescent="0.4">
      <c r="A3" s="1214" t="s">
        <v>34</v>
      </c>
      <c r="B3" s="1215"/>
      <c r="C3" s="1215"/>
      <c r="D3" s="1215"/>
      <c r="E3" s="1215"/>
    </row>
    <row r="4" spans="1:5" ht="15.5" thickBot="1" x14ac:dyDescent="0.4">
      <c r="A4" s="118"/>
      <c r="B4" s="118"/>
      <c r="C4" s="118"/>
      <c r="D4" s="118"/>
      <c r="E4" s="118"/>
    </row>
    <row r="5" spans="1:5" x14ac:dyDescent="0.35">
      <c r="A5" s="1216" t="s">
        <v>5</v>
      </c>
      <c r="B5" s="1217"/>
    </row>
    <row r="6" spans="1:5" x14ac:dyDescent="0.35">
      <c r="A6" s="1218" t="s">
        <v>35</v>
      </c>
      <c r="B6" s="1219"/>
    </row>
    <row r="7" spans="1:5" x14ac:dyDescent="0.35">
      <c r="A7" s="1218"/>
      <c r="B7" s="1219"/>
    </row>
    <row r="8" spans="1:5" ht="15.5" thickBot="1" x14ac:dyDescent="0.4">
      <c r="A8" s="1220"/>
      <c r="B8" s="1221"/>
    </row>
    <row r="9" spans="1:5" x14ac:dyDescent="0.35">
      <c r="A9" s="118"/>
    </row>
    <row r="10" spans="1:5" x14ac:dyDescent="0.35">
      <c r="A10" s="128" t="s">
        <v>36</v>
      </c>
      <c r="B10" s="128"/>
      <c r="C10" s="118"/>
    </row>
    <row r="11" spans="1:5" x14ac:dyDescent="0.35">
      <c r="A11" s="130" t="s">
        <v>37</v>
      </c>
      <c r="B11" s="131" t="s">
        <v>38</v>
      </c>
      <c r="C11" s="118"/>
    </row>
    <row r="12" spans="1:5" x14ac:dyDescent="0.35">
      <c r="A12" s="136" t="s">
        <v>39</v>
      </c>
      <c r="B12" s="616"/>
      <c r="C12" s="118"/>
    </row>
    <row r="13" spans="1:5" x14ac:dyDescent="0.35">
      <c r="A13" s="136" t="s">
        <v>40</v>
      </c>
      <c r="B13" s="616"/>
      <c r="C13" s="118"/>
    </row>
    <row r="14" spans="1:5" x14ac:dyDescent="0.35">
      <c r="A14" s="136" t="s">
        <v>41</v>
      </c>
      <c r="B14" s="617"/>
      <c r="D14" s="32"/>
      <c r="E14" s="32"/>
    </row>
    <row r="15" spans="1:5" x14ac:dyDescent="0.35">
      <c r="A15" s="136" t="s">
        <v>42</v>
      </c>
      <c r="B15" s="618"/>
      <c r="D15" s="32"/>
      <c r="E15" s="32"/>
    </row>
    <row r="16" spans="1:5" x14ac:dyDescent="0.35">
      <c r="A16" s="136" t="s">
        <v>43</v>
      </c>
      <c r="B16" s="619"/>
    </row>
    <row r="17" spans="1:2" x14ac:dyDescent="0.35">
      <c r="A17" s="135" t="s">
        <v>44</v>
      </c>
      <c r="B17" s="619"/>
    </row>
    <row r="18" spans="1:2" x14ac:dyDescent="0.35">
      <c r="A18" s="176" t="s">
        <v>45</v>
      </c>
      <c r="B18" s="619"/>
    </row>
    <row r="19" spans="1:2" x14ac:dyDescent="0.35">
      <c r="A19" s="135" t="s">
        <v>46</v>
      </c>
      <c r="B19" s="129">
        <f>SUM(B20:B22)</f>
        <v>0</v>
      </c>
    </row>
    <row r="20" spans="1:2" x14ac:dyDescent="0.35">
      <c r="A20" s="135" t="s">
        <v>47</v>
      </c>
      <c r="B20" s="619"/>
    </row>
    <row r="21" spans="1:2" x14ac:dyDescent="0.35">
      <c r="A21" s="135" t="s">
        <v>48</v>
      </c>
      <c r="B21" s="619"/>
    </row>
    <row r="22" spans="1:2" x14ac:dyDescent="0.35">
      <c r="A22" s="135" t="s">
        <v>49</v>
      </c>
      <c r="B22" s="619"/>
    </row>
    <row r="23" spans="1:2" x14ac:dyDescent="0.35">
      <c r="A23" s="135" t="s">
        <v>50</v>
      </c>
      <c r="B23" s="129">
        <f>SUM(B24:B27)</f>
        <v>0</v>
      </c>
    </row>
    <row r="24" spans="1:2" x14ac:dyDescent="0.35">
      <c r="A24" s="135" t="s">
        <v>51</v>
      </c>
      <c r="B24" s="619"/>
    </row>
    <row r="25" spans="1:2" x14ac:dyDescent="0.35">
      <c r="A25" s="135" t="s">
        <v>52</v>
      </c>
      <c r="B25" s="619"/>
    </row>
    <row r="26" spans="1:2" x14ac:dyDescent="0.35">
      <c r="A26" s="135" t="s">
        <v>53</v>
      </c>
      <c r="B26" s="619"/>
    </row>
    <row r="27" spans="1:2" ht="30" x14ac:dyDescent="0.35">
      <c r="A27" s="177" t="s">
        <v>54</v>
      </c>
      <c r="B27" s="620"/>
    </row>
    <row r="28" spans="1:2" x14ac:dyDescent="0.35">
      <c r="A28" s="119"/>
      <c r="B28" s="119"/>
    </row>
    <row r="29" spans="1:2" x14ac:dyDescent="0.35">
      <c r="A29" s="128" t="s">
        <v>55</v>
      </c>
      <c r="B29" s="128"/>
    </row>
    <row r="30" spans="1:2" x14ac:dyDescent="0.35">
      <c r="A30" s="130" t="s">
        <v>56</v>
      </c>
      <c r="B30" s="131" t="s">
        <v>57</v>
      </c>
    </row>
    <row r="31" spans="1:2" ht="87.75" customHeight="1" x14ac:dyDescent="0.35">
      <c r="A31" s="139" t="s">
        <v>58</v>
      </c>
      <c r="B31" s="621"/>
    </row>
    <row r="32" spans="1:2" x14ac:dyDescent="0.35">
      <c r="A32" s="138" t="s">
        <v>59</v>
      </c>
      <c r="B32" s="622"/>
    </row>
    <row r="33" spans="1:2" x14ac:dyDescent="0.35">
      <c r="A33" s="139" t="s">
        <v>60</v>
      </c>
      <c r="B33" s="622"/>
    </row>
    <row r="34" spans="1:2" s="22" customFormat="1" ht="30" x14ac:dyDescent="0.35">
      <c r="A34" s="140" t="s">
        <v>61</v>
      </c>
      <c r="B34" s="622"/>
    </row>
    <row r="35" spans="1:2" ht="60" x14ac:dyDescent="0.35">
      <c r="A35" s="141" t="s">
        <v>62</v>
      </c>
      <c r="B35" s="622"/>
    </row>
    <row r="37" spans="1:2" ht="28.5" customHeight="1" x14ac:dyDescent="0.35">
      <c r="A37" s="1208" t="s">
        <v>63</v>
      </c>
      <c r="B37" s="1209"/>
    </row>
    <row r="38" spans="1:2" ht="21" customHeight="1" x14ac:dyDescent="0.35">
      <c r="A38" s="137" t="s">
        <v>64</v>
      </c>
      <c r="B38" s="137" t="s">
        <v>65</v>
      </c>
    </row>
    <row r="39" spans="1:2" x14ac:dyDescent="0.35">
      <c r="A39" s="461" t="s">
        <v>66</v>
      </c>
      <c r="B39" s="455">
        <f>'4. Financial Summary'!B22</f>
        <v>0</v>
      </c>
    </row>
    <row r="40" spans="1:2" x14ac:dyDescent="0.35">
      <c r="A40" s="460" t="s">
        <v>67</v>
      </c>
      <c r="B40" s="444">
        <f>SUM(B41:B43)</f>
        <v>0</v>
      </c>
    </row>
    <row r="41" spans="1:2" x14ac:dyDescent="0.35">
      <c r="A41" s="456" t="s">
        <v>68</v>
      </c>
      <c r="B41" s="444" t="str">
        <f>IF(B17="School Bus", SUM(Table23_NewReplacementVehicleInformation[Total Federal Funds Expended Per Vehicle 
($ of Total Cost per Unit)]), "")</f>
        <v/>
      </c>
    </row>
    <row r="42" spans="1:2" x14ac:dyDescent="0.35">
      <c r="A42" s="457" t="s">
        <v>69</v>
      </c>
      <c r="B42" s="444" t="str">
        <f>IF(B17="Vocational Vehicles", SUMIFS(Table23_NewReplacementVehicleInformation[Total Federal Funds Expended Per Vehicle 
($ of Total Cost per Unit)], Table23_NewReplacementVehicleInformation[New Vehicle Fuel Type],  "Battery Electric"), "")</f>
        <v/>
      </c>
    </row>
    <row r="43" spans="1:2" x14ac:dyDescent="0.35">
      <c r="A43" s="456" t="s">
        <v>70</v>
      </c>
      <c r="B43" s="444" t="str">
        <f>IF(B17="Vocational Vehicles", SUMIFS(Table23_NewReplacementVehicleInformation[Total Federal Funds Expended Per Vehicle 
($ of Total Cost per Unit)], Table23_NewReplacementVehicleInformation[New Vehicle Fuel Type],  "Fuel Cell EV"), "")</f>
        <v/>
      </c>
    </row>
    <row r="44" spans="1:2" x14ac:dyDescent="0.35">
      <c r="A44" s="462" t="s">
        <v>71</v>
      </c>
      <c r="B44" s="444">
        <f>SUM(B45,B48,B49)</f>
        <v>0</v>
      </c>
    </row>
    <row r="45" spans="1:2" x14ac:dyDescent="0.35">
      <c r="A45" s="458" t="s">
        <v>72</v>
      </c>
      <c r="B45" s="444">
        <f>SUM(B46:B47)</f>
        <v>0</v>
      </c>
    </row>
    <row r="46" spans="1:2" x14ac:dyDescent="0.35">
      <c r="A46" s="463" t="s">
        <v>73</v>
      </c>
      <c r="B46" s="444">
        <f>SUMIFS(Table24_EVSE[Total EPA Funds Expended on EVSE Equipment and Installation], Table24_EVSE[Type of Charger], "AC Level 2")</f>
        <v>0</v>
      </c>
    </row>
    <row r="47" spans="1:2" x14ac:dyDescent="0.35">
      <c r="A47" s="463" t="s">
        <v>74</v>
      </c>
      <c r="B47" s="444">
        <f>SUMIFS(Table24_EVSE[Total EPA Funds Expended on EVSE Equipment and Installation], Table24_EVSE[Type of Charger], "DC Level 3")</f>
        <v>0</v>
      </c>
    </row>
    <row r="48" spans="1:2" x14ac:dyDescent="0.35">
      <c r="A48" s="458" t="s">
        <v>75</v>
      </c>
      <c r="B48" s="444">
        <f>SUM(Table27_H2FuelingInfra[Total EPA Funds Expended on H2 Fueling Infrastructure Equipment and Installation])</f>
        <v>0</v>
      </c>
    </row>
    <row r="49" spans="1:13" ht="30" x14ac:dyDescent="0.35">
      <c r="A49" s="459" t="s">
        <v>76</v>
      </c>
      <c r="B49" s="455">
        <f>SUM(Table25_OnSitePowerGen[Total EPA Funds Expended - Equipment and Installation], Table26_BESS[Total EPA Funds Expended - Equipment and Installation], Table_OtherInfraFunds[EPA Funds for Other Eligible Infrastructure not listed in tables above:])</f>
        <v>0</v>
      </c>
    </row>
    <row r="51" spans="1:13" x14ac:dyDescent="0.35">
      <c r="E51" s="24"/>
      <c r="F51" s="24"/>
      <c r="G51" s="24"/>
      <c r="H51" s="24"/>
    </row>
    <row r="52" spans="1:13" x14ac:dyDescent="0.35">
      <c r="A52" s="1228" t="s">
        <v>77</v>
      </c>
      <c r="B52" s="1229"/>
      <c r="C52" s="1229"/>
      <c r="D52" s="1229"/>
      <c r="E52" s="1229"/>
      <c r="F52" s="1229"/>
      <c r="G52" s="1229"/>
      <c r="H52" s="1229"/>
      <c r="I52" s="1229"/>
      <c r="J52" s="1229"/>
      <c r="K52" s="1229"/>
      <c r="L52" s="1229"/>
      <c r="M52" s="1229"/>
    </row>
    <row r="53" spans="1:13" s="25" customFormat="1" ht="46.5" customHeight="1" thickBot="1" x14ac:dyDescent="0.4">
      <c r="A53" s="1224" t="s">
        <v>78</v>
      </c>
      <c r="B53" s="1225"/>
      <c r="C53" s="1225"/>
      <c r="D53" s="1225"/>
      <c r="E53" s="353"/>
      <c r="F53" s="353"/>
      <c r="G53" s="353"/>
      <c r="H53" s="1177"/>
      <c r="I53" s="1177"/>
      <c r="J53" s="1177"/>
      <c r="K53" s="1230"/>
      <c r="L53" s="1230"/>
      <c r="M53" s="1230"/>
    </row>
    <row r="54" spans="1:13" ht="15.75" customHeight="1" thickBot="1" x14ac:dyDescent="0.4">
      <c r="A54" s="469" t="s">
        <v>79</v>
      </c>
      <c r="B54" s="470"/>
      <c r="C54" s="470"/>
      <c r="D54" s="470"/>
      <c r="E54" s="470"/>
      <c r="F54" s="470"/>
      <c r="G54" s="470"/>
      <c r="H54" s="1065" t="s">
        <v>80</v>
      </c>
      <c r="I54" s="1066"/>
      <c r="J54" s="1066"/>
      <c r="K54" s="1066"/>
      <c r="L54" s="1066"/>
      <c r="M54" s="1067"/>
    </row>
    <row r="55" spans="1:13" s="26" customFormat="1" ht="45" x14ac:dyDescent="0.35">
      <c r="A55" s="351" t="s">
        <v>81</v>
      </c>
      <c r="B55" s="120" t="s">
        <v>82</v>
      </c>
      <c r="C55" s="120" t="s">
        <v>83</v>
      </c>
      <c r="D55" s="120" t="s">
        <v>84</v>
      </c>
      <c r="E55" s="120" t="s">
        <v>85</v>
      </c>
      <c r="F55" s="120" t="s">
        <v>86</v>
      </c>
      <c r="G55" s="349" t="s">
        <v>87</v>
      </c>
      <c r="H55" s="151" t="s">
        <v>88</v>
      </c>
      <c r="I55" s="149" t="s">
        <v>89</v>
      </c>
      <c r="J55" s="1179" t="s">
        <v>90</v>
      </c>
      <c r="K55" s="467" t="s">
        <v>91</v>
      </c>
      <c r="L55" s="32" t="s">
        <v>92</v>
      </c>
      <c r="M55" s="32" t="s">
        <v>93</v>
      </c>
    </row>
    <row r="56" spans="1:13" s="26" customFormat="1" x14ac:dyDescent="0.35">
      <c r="A56" s="147" t="s">
        <v>94</v>
      </c>
      <c r="B56" s="145" t="s">
        <v>95</v>
      </c>
      <c r="C56" s="411" t="s">
        <v>96</v>
      </c>
      <c r="D56" s="411" t="s">
        <v>97</v>
      </c>
      <c r="E56" s="145" t="s">
        <v>98</v>
      </c>
      <c r="F56" s="145" t="s">
        <v>99</v>
      </c>
      <c r="G56" s="146" t="s">
        <v>100</v>
      </c>
      <c r="H56" s="147" t="s">
        <v>101</v>
      </c>
      <c r="I56" s="145" t="s">
        <v>102</v>
      </c>
      <c r="J56" s="145" t="s">
        <v>103</v>
      </c>
      <c r="K56" s="352" t="s">
        <v>104</v>
      </c>
      <c r="L56" s="145" t="s">
        <v>103</v>
      </c>
      <c r="M56" s="145" t="s">
        <v>103</v>
      </c>
    </row>
    <row r="57" spans="1:13" s="26" customFormat="1" x14ac:dyDescent="0.35">
      <c r="A57" s="623"/>
      <c r="B57" s="624"/>
      <c r="C57" s="625"/>
      <c r="D57" s="625"/>
      <c r="E57" s="626"/>
      <c r="F57" s="627"/>
      <c r="G57" s="628"/>
      <c r="H57" s="629"/>
      <c r="I57" s="630"/>
      <c r="J57" s="628"/>
      <c r="K57" s="88">
        <f t="shared" ref="K57:K88" si="0">SUM(I57:J57)</f>
        <v>0</v>
      </c>
      <c r="L57" s="628"/>
      <c r="M57" s="628"/>
    </row>
    <row r="58" spans="1:13" s="26" customFormat="1" x14ac:dyDescent="0.35">
      <c r="A58" s="623"/>
      <c r="B58" s="631"/>
      <c r="C58" s="625"/>
      <c r="D58" s="625"/>
      <c r="E58" s="627"/>
      <c r="F58" s="627"/>
      <c r="G58" s="628"/>
      <c r="H58" s="629"/>
      <c r="I58" s="630"/>
      <c r="J58" s="628"/>
      <c r="K58" s="88">
        <f t="shared" si="0"/>
        <v>0</v>
      </c>
      <c r="L58" s="628"/>
      <c r="M58" s="628"/>
    </row>
    <row r="59" spans="1:13" s="26" customFormat="1" x14ac:dyDescent="0.35">
      <c r="A59" s="623"/>
      <c r="B59" s="631"/>
      <c r="C59" s="625"/>
      <c r="D59" s="625"/>
      <c r="E59" s="627"/>
      <c r="F59" s="627"/>
      <c r="G59" s="628"/>
      <c r="H59" s="629"/>
      <c r="I59" s="630"/>
      <c r="J59" s="628"/>
      <c r="K59" s="88">
        <f t="shared" si="0"/>
        <v>0</v>
      </c>
      <c r="L59" s="628"/>
      <c r="M59" s="628"/>
    </row>
    <row r="60" spans="1:13" s="26" customFormat="1" x14ac:dyDescent="0.35">
      <c r="A60" s="623"/>
      <c r="B60" s="631"/>
      <c r="C60" s="625"/>
      <c r="D60" s="625"/>
      <c r="E60" s="627"/>
      <c r="F60" s="627"/>
      <c r="G60" s="628"/>
      <c r="H60" s="629"/>
      <c r="I60" s="630"/>
      <c r="J60" s="628"/>
      <c r="K60" s="88">
        <f t="shared" si="0"/>
        <v>0</v>
      </c>
      <c r="L60" s="628"/>
      <c r="M60" s="628"/>
    </row>
    <row r="61" spans="1:13" s="26" customFormat="1" x14ac:dyDescent="0.35">
      <c r="A61" s="623"/>
      <c r="B61" s="631"/>
      <c r="C61" s="625"/>
      <c r="D61" s="625"/>
      <c r="E61" s="627"/>
      <c r="F61" s="627"/>
      <c r="G61" s="628"/>
      <c r="H61" s="629"/>
      <c r="I61" s="630"/>
      <c r="J61" s="628"/>
      <c r="K61" s="88">
        <f t="shared" si="0"/>
        <v>0</v>
      </c>
      <c r="L61" s="628"/>
      <c r="M61" s="628"/>
    </row>
    <row r="62" spans="1:13" s="26" customFormat="1" x14ac:dyDescent="0.35">
      <c r="A62" s="623"/>
      <c r="B62" s="631"/>
      <c r="C62" s="625"/>
      <c r="D62" s="625"/>
      <c r="E62" s="627"/>
      <c r="F62" s="627"/>
      <c r="G62" s="628"/>
      <c r="H62" s="629"/>
      <c r="I62" s="630"/>
      <c r="J62" s="628"/>
      <c r="K62" s="88">
        <f t="shared" si="0"/>
        <v>0</v>
      </c>
      <c r="L62" s="628"/>
      <c r="M62" s="628"/>
    </row>
    <row r="63" spans="1:13" s="26" customFormat="1" x14ac:dyDescent="0.35">
      <c r="A63" s="623"/>
      <c r="B63" s="631"/>
      <c r="C63" s="625"/>
      <c r="D63" s="625"/>
      <c r="E63" s="627"/>
      <c r="F63" s="627"/>
      <c r="G63" s="628"/>
      <c r="H63" s="629"/>
      <c r="I63" s="630"/>
      <c r="J63" s="628"/>
      <c r="K63" s="88">
        <f t="shared" si="0"/>
        <v>0</v>
      </c>
      <c r="L63" s="628"/>
      <c r="M63" s="628"/>
    </row>
    <row r="64" spans="1:13" s="26" customFormat="1" x14ac:dyDescent="0.35">
      <c r="A64" s="623"/>
      <c r="B64" s="631"/>
      <c r="C64" s="625"/>
      <c r="D64" s="625"/>
      <c r="E64" s="627"/>
      <c r="F64" s="627"/>
      <c r="G64" s="628"/>
      <c r="H64" s="629"/>
      <c r="I64" s="630"/>
      <c r="J64" s="628"/>
      <c r="K64" s="88">
        <f t="shared" si="0"/>
        <v>0</v>
      </c>
      <c r="L64" s="628"/>
      <c r="M64" s="628"/>
    </row>
    <row r="65" spans="1:13" s="26" customFormat="1" x14ac:dyDescent="0.35">
      <c r="A65" s="623"/>
      <c r="B65" s="631"/>
      <c r="C65" s="625"/>
      <c r="D65" s="625"/>
      <c r="E65" s="627"/>
      <c r="F65" s="627"/>
      <c r="G65" s="628"/>
      <c r="H65" s="629"/>
      <c r="I65" s="630"/>
      <c r="J65" s="628"/>
      <c r="K65" s="88">
        <f t="shared" si="0"/>
        <v>0</v>
      </c>
      <c r="L65" s="628"/>
      <c r="M65" s="628"/>
    </row>
    <row r="66" spans="1:13" s="26" customFormat="1" x14ac:dyDescent="0.35">
      <c r="A66" s="623"/>
      <c r="B66" s="631"/>
      <c r="C66" s="625"/>
      <c r="D66" s="625"/>
      <c r="E66" s="627"/>
      <c r="F66" s="627"/>
      <c r="G66" s="628"/>
      <c r="H66" s="629"/>
      <c r="I66" s="630"/>
      <c r="J66" s="628"/>
      <c r="K66" s="88">
        <f t="shared" si="0"/>
        <v>0</v>
      </c>
      <c r="L66" s="628"/>
      <c r="M66" s="628"/>
    </row>
    <row r="67" spans="1:13" s="26" customFormat="1" x14ac:dyDescent="0.35">
      <c r="A67" s="623"/>
      <c r="B67" s="631"/>
      <c r="C67" s="625"/>
      <c r="D67" s="625"/>
      <c r="E67" s="627"/>
      <c r="F67" s="627"/>
      <c r="G67" s="628"/>
      <c r="H67" s="629"/>
      <c r="I67" s="630"/>
      <c r="J67" s="628"/>
      <c r="K67" s="88">
        <f t="shared" si="0"/>
        <v>0</v>
      </c>
      <c r="L67" s="628"/>
      <c r="M67" s="628"/>
    </row>
    <row r="68" spans="1:13" s="26" customFormat="1" x14ac:dyDescent="0.35">
      <c r="A68" s="623"/>
      <c r="B68" s="631"/>
      <c r="C68" s="625"/>
      <c r="D68" s="625"/>
      <c r="E68" s="627"/>
      <c r="F68" s="627"/>
      <c r="G68" s="628"/>
      <c r="H68" s="629"/>
      <c r="I68" s="630"/>
      <c r="J68" s="628"/>
      <c r="K68" s="88">
        <f t="shared" si="0"/>
        <v>0</v>
      </c>
      <c r="L68" s="628"/>
      <c r="M68" s="628"/>
    </row>
    <row r="69" spans="1:13" s="26" customFormat="1" x14ac:dyDescent="0.35">
      <c r="A69" s="623"/>
      <c r="B69" s="631"/>
      <c r="C69" s="625"/>
      <c r="D69" s="625"/>
      <c r="E69" s="627"/>
      <c r="F69" s="627"/>
      <c r="G69" s="628"/>
      <c r="H69" s="629"/>
      <c r="I69" s="630"/>
      <c r="J69" s="628"/>
      <c r="K69" s="88">
        <f t="shared" si="0"/>
        <v>0</v>
      </c>
      <c r="L69" s="628"/>
      <c r="M69" s="628"/>
    </row>
    <row r="70" spans="1:13" s="26" customFormat="1" x14ac:dyDescent="0.35">
      <c r="A70" s="623"/>
      <c r="B70" s="631"/>
      <c r="C70" s="625"/>
      <c r="D70" s="625"/>
      <c r="E70" s="627"/>
      <c r="F70" s="627"/>
      <c r="G70" s="628"/>
      <c r="H70" s="629"/>
      <c r="I70" s="630"/>
      <c r="J70" s="628"/>
      <c r="K70" s="88">
        <f t="shared" si="0"/>
        <v>0</v>
      </c>
      <c r="L70" s="628"/>
      <c r="M70" s="628"/>
    </row>
    <row r="71" spans="1:13" s="26" customFormat="1" x14ac:dyDescent="0.35">
      <c r="A71" s="623"/>
      <c r="B71" s="631"/>
      <c r="C71" s="625"/>
      <c r="D71" s="625"/>
      <c r="E71" s="627"/>
      <c r="F71" s="627"/>
      <c r="G71" s="628"/>
      <c r="H71" s="629"/>
      <c r="I71" s="630"/>
      <c r="J71" s="628"/>
      <c r="K71" s="88">
        <f t="shared" si="0"/>
        <v>0</v>
      </c>
      <c r="L71" s="628"/>
      <c r="M71" s="628"/>
    </row>
    <row r="72" spans="1:13" s="26" customFormat="1" x14ac:dyDescent="0.35">
      <c r="A72" s="623"/>
      <c r="B72" s="631"/>
      <c r="C72" s="625"/>
      <c r="D72" s="625"/>
      <c r="E72" s="627"/>
      <c r="F72" s="627"/>
      <c r="G72" s="628"/>
      <c r="H72" s="629"/>
      <c r="I72" s="630"/>
      <c r="J72" s="628"/>
      <c r="K72" s="88">
        <f t="shared" si="0"/>
        <v>0</v>
      </c>
      <c r="L72" s="628"/>
      <c r="M72" s="628"/>
    </row>
    <row r="73" spans="1:13" s="26" customFormat="1" x14ac:dyDescent="0.35">
      <c r="A73" s="623"/>
      <c r="B73" s="631"/>
      <c r="C73" s="625"/>
      <c r="D73" s="625"/>
      <c r="E73" s="627"/>
      <c r="F73" s="627"/>
      <c r="G73" s="628"/>
      <c r="H73" s="629"/>
      <c r="I73" s="630"/>
      <c r="J73" s="628"/>
      <c r="K73" s="88">
        <f t="shared" si="0"/>
        <v>0</v>
      </c>
      <c r="L73" s="628"/>
      <c r="M73" s="628"/>
    </row>
    <row r="74" spans="1:13" s="26" customFormat="1" x14ac:dyDescent="0.35">
      <c r="A74" s="623"/>
      <c r="B74" s="631"/>
      <c r="C74" s="625"/>
      <c r="D74" s="625"/>
      <c r="E74" s="627"/>
      <c r="F74" s="627"/>
      <c r="G74" s="628"/>
      <c r="H74" s="629"/>
      <c r="I74" s="630"/>
      <c r="J74" s="628"/>
      <c r="K74" s="88">
        <f t="shared" si="0"/>
        <v>0</v>
      </c>
      <c r="L74" s="628"/>
      <c r="M74" s="628"/>
    </row>
    <row r="75" spans="1:13" s="26" customFormat="1" x14ac:dyDescent="0.35">
      <c r="A75" s="623"/>
      <c r="B75" s="631"/>
      <c r="C75" s="625"/>
      <c r="D75" s="625"/>
      <c r="E75" s="627"/>
      <c r="F75" s="627"/>
      <c r="G75" s="628"/>
      <c r="H75" s="629"/>
      <c r="I75" s="630"/>
      <c r="J75" s="628"/>
      <c r="K75" s="88">
        <f t="shared" si="0"/>
        <v>0</v>
      </c>
      <c r="L75" s="628"/>
      <c r="M75" s="628"/>
    </row>
    <row r="76" spans="1:13" s="26" customFormat="1" x14ac:dyDescent="0.35">
      <c r="A76" s="632"/>
      <c r="B76" s="633"/>
      <c r="C76" s="625"/>
      <c r="D76" s="625"/>
      <c r="E76" s="634"/>
      <c r="F76" s="634"/>
      <c r="G76" s="628"/>
      <c r="H76" s="629"/>
      <c r="I76" s="630"/>
      <c r="J76" s="628"/>
      <c r="K76" s="88">
        <f t="shared" si="0"/>
        <v>0</v>
      </c>
      <c r="L76" s="628"/>
      <c r="M76" s="628"/>
    </row>
    <row r="77" spans="1:13" s="26" customFormat="1" x14ac:dyDescent="0.35">
      <c r="A77" s="632"/>
      <c r="B77" s="633"/>
      <c r="C77" s="625"/>
      <c r="D77" s="625"/>
      <c r="E77" s="634"/>
      <c r="F77" s="634"/>
      <c r="G77" s="628"/>
      <c r="H77" s="629"/>
      <c r="I77" s="630"/>
      <c r="J77" s="628"/>
      <c r="K77" s="88">
        <f t="shared" si="0"/>
        <v>0</v>
      </c>
      <c r="L77" s="628"/>
      <c r="M77" s="628"/>
    </row>
    <row r="78" spans="1:13" s="27" customFormat="1" x14ac:dyDescent="0.35">
      <c r="A78" s="632"/>
      <c r="B78" s="633"/>
      <c r="C78" s="625"/>
      <c r="D78" s="625"/>
      <c r="E78" s="634"/>
      <c r="F78" s="634"/>
      <c r="G78" s="628"/>
      <c r="H78" s="629"/>
      <c r="I78" s="630"/>
      <c r="J78" s="628"/>
      <c r="K78" s="88">
        <f t="shared" si="0"/>
        <v>0</v>
      </c>
      <c r="L78" s="628"/>
      <c r="M78" s="628"/>
    </row>
    <row r="79" spans="1:13" x14ac:dyDescent="0.35">
      <c r="A79" s="632"/>
      <c r="B79" s="633"/>
      <c r="C79" s="625"/>
      <c r="D79" s="625"/>
      <c r="E79" s="634"/>
      <c r="F79" s="634"/>
      <c r="G79" s="628"/>
      <c r="H79" s="629"/>
      <c r="I79" s="630"/>
      <c r="J79" s="628"/>
      <c r="K79" s="88">
        <f t="shared" si="0"/>
        <v>0</v>
      </c>
      <c r="L79" s="628"/>
      <c r="M79" s="628"/>
    </row>
    <row r="80" spans="1:13" x14ac:dyDescent="0.35">
      <c r="A80" s="632"/>
      <c r="B80" s="633"/>
      <c r="C80" s="625"/>
      <c r="D80" s="625"/>
      <c r="E80" s="634"/>
      <c r="F80" s="634"/>
      <c r="G80" s="628"/>
      <c r="H80" s="629"/>
      <c r="I80" s="630"/>
      <c r="J80" s="628"/>
      <c r="K80" s="88">
        <f t="shared" si="0"/>
        <v>0</v>
      </c>
      <c r="L80" s="628"/>
      <c r="M80" s="628"/>
    </row>
    <row r="81" spans="1:13" ht="15.5" thickBot="1" x14ac:dyDescent="0.4">
      <c r="A81" s="635"/>
      <c r="B81" s="636"/>
      <c r="C81" s="625"/>
      <c r="D81" s="625"/>
      <c r="E81" s="637"/>
      <c r="F81" s="637"/>
      <c r="G81" s="638"/>
      <c r="H81" s="639"/>
      <c r="I81" s="640"/>
      <c r="J81" s="638"/>
      <c r="K81" s="89">
        <f t="shared" si="0"/>
        <v>0</v>
      </c>
      <c r="L81" s="638"/>
      <c r="M81" s="638"/>
    </row>
    <row r="82" spans="1:13" hidden="1" outlineLevel="1" x14ac:dyDescent="0.35">
      <c r="A82" s="641"/>
      <c r="B82" s="642"/>
      <c r="C82" s="643"/>
      <c r="D82" s="642"/>
      <c r="E82" s="642"/>
      <c r="F82" s="642"/>
      <c r="G82" s="644"/>
      <c r="H82" s="645"/>
      <c r="I82" s="646"/>
      <c r="J82" s="644"/>
      <c r="K82" s="350">
        <f t="shared" si="0"/>
        <v>0</v>
      </c>
      <c r="L82" s="628"/>
      <c r="M82" s="628"/>
    </row>
    <row r="83" spans="1:13" hidden="1" outlineLevel="1" x14ac:dyDescent="0.35">
      <c r="A83" s="626"/>
      <c r="B83" s="627"/>
      <c r="C83" s="647"/>
      <c r="D83" s="627"/>
      <c r="E83" s="627"/>
      <c r="F83" s="627"/>
      <c r="G83" s="628"/>
      <c r="H83" s="629"/>
      <c r="I83" s="630"/>
      <c r="J83" s="628"/>
      <c r="K83" s="142">
        <f t="shared" si="0"/>
        <v>0</v>
      </c>
      <c r="L83" s="628"/>
      <c r="M83" s="628"/>
    </row>
    <row r="84" spans="1:13" hidden="1" outlineLevel="1" x14ac:dyDescent="0.35">
      <c r="A84" s="626"/>
      <c r="B84" s="627"/>
      <c r="C84" s="647"/>
      <c r="D84" s="627"/>
      <c r="E84" s="627"/>
      <c r="F84" s="627"/>
      <c r="G84" s="628"/>
      <c r="H84" s="629"/>
      <c r="I84" s="630"/>
      <c r="J84" s="628"/>
      <c r="K84" s="142">
        <f t="shared" si="0"/>
        <v>0</v>
      </c>
      <c r="L84" s="628"/>
      <c r="M84" s="628"/>
    </row>
    <row r="85" spans="1:13" hidden="1" outlineLevel="1" x14ac:dyDescent="0.35">
      <c r="A85" s="626"/>
      <c r="B85" s="627"/>
      <c r="C85" s="647"/>
      <c r="D85" s="627"/>
      <c r="E85" s="627"/>
      <c r="F85" s="627"/>
      <c r="G85" s="628"/>
      <c r="H85" s="629"/>
      <c r="I85" s="630"/>
      <c r="J85" s="628"/>
      <c r="K85" s="142">
        <f t="shared" si="0"/>
        <v>0</v>
      </c>
      <c r="L85" s="628"/>
      <c r="M85" s="628"/>
    </row>
    <row r="86" spans="1:13" hidden="1" outlineLevel="1" x14ac:dyDescent="0.35">
      <c r="A86" s="626"/>
      <c r="B86" s="627"/>
      <c r="C86" s="647"/>
      <c r="D86" s="627"/>
      <c r="E86" s="627"/>
      <c r="F86" s="627"/>
      <c r="G86" s="628"/>
      <c r="H86" s="629"/>
      <c r="I86" s="630"/>
      <c r="J86" s="628"/>
      <c r="K86" s="142">
        <f t="shared" si="0"/>
        <v>0</v>
      </c>
      <c r="L86" s="628"/>
      <c r="M86" s="628"/>
    </row>
    <row r="87" spans="1:13" hidden="1" outlineLevel="1" x14ac:dyDescent="0.35">
      <c r="A87" s="626"/>
      <c r="B87" s="627"/>
      <c r="C87" s="647"/>
      <c r="D87" s="627"/>
      <c r="E87" s="627"/>
      <c r="F87" s="627"/>
      <c r="G87" s="628"/>
      <c r="H87" s="629"/>
      <c r="I87" s="630"/>
      <c r="J87" s="628"/>
      <c r="K87" s="142">
        <f t="shared" si="0"/>
        <v>0</v>
      </c>
      <c r="L87" s="628"/>
      <c r="M87" s="628"/>
    </row>
    <row r="88" spans="1:13" hidden="1" outlineLevel="1" x14ac:dyDescent="0.35">
      <c r="A88" s="626"/>
      <c r="B88" s="627"/>
      <c r="C88" s="647"/>
      <c r="D88" s="627"/>
      <c r="E88" s="627"/>
      <c r="F88" s="627"/>
      <c r="G88" s="628"/>
      <c r="H88" s="629"/>
      <c r="I88" s="630"/>
      <c r="J88" s="628"/>
      <c r="K88" s="142">
        <f t="shared" si="0"/>
        <v>0</v>
      </c>
      <c r="L88" s="628"/>
      <c r="M88" s="628"/>
    </row>
    <row r="89" spans="1:13" hidden="1" outlineLevel="1" x14ac:dyDescent="0.35">
      <c r="A89" s="626"/>
      <c r="B89" s="627"/>
      <c r="C89" s="647"/>
      <c r="D89" s="627"/>
      <c r="E89" s="627"/>
      <c r="F89" s="627"/>
      <c r="G89" s="628"/>
      <c r="H89" s="629"/>
      <c r="I89" s="630"/>
      <c r="J89" s="628"/>
      <c r="K89" s="142">
        <f t="shared" ref="K89:K106" si="1">SUM(I89:J89)</f>
        <v>0</v>
      </c>
      <c r="L89" s="628"/>
      <c r="M89" s="628"/>
    </row>
    <row r="90" spans="1:13" hidden="1" outlineLevel="1" x14ac:dyDescent="0.35">
      <c r="A90" s="626"/>
      <c r="B90" s="627"/>
      <c r="C90" s="647"/>
      <c r="D90" s="627"/>
      <c r="E90" s="627"/>
      <c r="F90" s="627"/>
      <c r="G90" s="628"/>
      <c r="H90" s="629"/>
      <c r="I90" s="630"/>
      <c r="J90" s="628"/>
      <c r="K90" s="142">
        <f t="shared" si="1"/>
        <v>0</v>
      </c>
      <c r="L90" s="628"/>
      <c r="M90" s="628"/>
    </row>
    <row r="91" spans="1:13" hidden="1" outlineLevel="1" x14ac:dyDescent="0.35">
      <c r="A91" s="626"/>
      <c r="B91" s="627"/>
      <c r="C91" s="647"/>
      <c r="D91" s="627"/>
      <c r="E91" s="627"/>
      <c r="F91" s="627"/>
      <c r="G91" s="628"/>
      <c r="H91" s="629"/>
      <c r="I91" s="630"/>
      <c r="J91" s="628"/>
      <c r="K91" s="142">
        <f t="shared" si="1"/>
        <v>0</v>
      </c>
      <c r="L91" s="628"/>
      <c r="M91" s="628"/>
    </row>
    <row r="92" spans="1:13" hidden="1" outlineLevel="1" x14ac:dyDescent="0.35">
      <c r="A92" s="626"/>
      <c r="B92" s="627"/>
      <c r="C92" s="647"/>
      <c r="D92" s="627"/>
      <c r="E92" s="627"/>
      <c r="F92" s="627"/>
      <c r="G92" s="628"/>
      <c r="H92" s="629"/>
      <c r="I92" s="630"/>
      <c r="J92" s="628"/>
      <c r="K92" s="142">
        <f t="shared" si="1"/>
        <v>0</v>
      </c>
      <c r="L92" s="628"/>
      <c r="M92" s="628"/>
    </row>
    <row r="93" spans="1:13" hidden="1" outlineLevel="1" x14ac:dyDescent="0.35">
      <c r="A93" s="626"/>
      <c r="B93" s="627"/>
      <c r="C93" s="647"/>
      <c r="D93" s="627"/>
      <c r="E93" s="627"/>
      <c r="F93" s="627"/>
      <c r="G93" s="628"/>
      <c r="H93" s="629"/>
      <c r="I93" s="630"/>
      <c r="J93" s="628"/>
      <c r="K93" s="142">
        <f t="shared" si="1"/>
        <v>0</v>
      </c>
      <c r="L93" s="628"/>
      <c r="M93" s="628"/>
    </row>
    <row r="94" spans="1:13" hidden="1" outlineLevel="1" x14ac:dyDescent="0.35">
      <c r="A94" s="626"/>
      <c r="B94" s="627"/>
      <c r="C94" s="647"/>
      <c r="D94" s="627"/>
      <c r="E94" s="627"/>
      <c r="F94" s="627"/>
      <c r="G94" s="628"/>
      <c r="H94" s="629"/>
      <c r="I94" s="630"/>
      <c r="J94" s="628"/>
      <c r="K94" s="142">
        <f t="shared" si="1"/>
        <v>0</v>
      </c>
      <c r="L94" s="628"/>
      <c r="M94" s="628"/>
    </row>
    <row r="95" spans="1:13" hidden="1" outlineLevel="1" x14ac:dyDescent="0.35">
      <c r="A95" s="626"/>
      <c r="B95" s="627"/>
      <c r="C95" s="647"/>
      <c r="D95" s="627"/>
      <c r="E95" s="627"/>
      <c r="F95" s="627"/>
      <c r="G95" s="628"/>
      <c r="H95" s="629"/>
      <c r="I95" s="630"/>
      <c r="J95" s="628"/>
      <c r="K95" s="142">
        <f t="shared" si="1"/>
        <v>0</v>
      </c>
      <c r="L95" s="628"/>
      <c r="M95" s="628"/>
    </row>
    <row r="96" spans="1:13" hidden="1" outlineLevel="1" x14ac:dyDescent="0.35">
      <c r="A96" s="626"/>
      <c r="B96" s="627"/>
      <c r="C96" s="647"/>
      <c r="D96" s="627"/>
      <c r="E96" s="627"/>
      <c r="F96" s="627"/>
      <c r="G96" s="628"/>
      <c r="H96" s="629"/>
      <c r="I96" s="630"/>
      <c r="J96" s="628"/>
      <c r="K96" s="142">
        <f t="shared" si="1"/>
        <v>0</v>
      </c>
      <c r="L96" s="628"/>
      <c r="M96" s="628"/>
    </row>
    <row r="97" spans="1:14" hidden="1" outlineLevel="1" x14ac:dyDescent="0.35">
      <c r="A97" s="626"/>
      <c r="B97" s="627"/>
      <c r="C97" s="647"/>
      <c r="D97" s="627"/>
      <c r="E97" s="627"/>
      <c r="F97" s="627"/>
      <c r="G97" s="628"/>
      <c r="H97" s="629"/>
      <c r="I97" s="630"/>
      <c r="J97" s="628"/>
      <c r="K97" s="142">
        <f t="shared" si="1"/>
        <v>0</v>
      </c>
      <c r="L97" s="628"/>
      <c r="M97" s="628"/>
    </row>
    <row r="98" spans="1:14" hidden="1" outlineLevel="1" x14ac:dyDescent="0.35">
      <c r="A98" s="626"/>
      <c r="B98" s="627"/>
      <c r="C98" s="647"/>
      <c r="D98" s="627"/>
      <c r="E98" s="627"/>
      <c r="F98" s="627"/>
      <c r="G98" s="628"/>
      <c r="H98" s="629"/>
      <c r="I98" s="630"/>
      <c r="J98" s="628"/>
      <c r="K98" s="142">
        <f t="shared" si="1"/>
        <v>0</v>
      </c>
      <c r="L98" s="628"/>
      <c r="M98" s="628"/>
    </row>
    <row r="99" spans="1:14" hidden="1" outlineLevel="1" x14ac:dyDescent="0.35">
      <c r="A99" s="626"/>
      <c r="B99" s="627"/>
      <c r="C99" s="647"/>
      <c r="D99" s="627"/>
      <c r="E99" s="627"/>
      <c r="F99" s="627"/>
      <c r="G99" s="628"/>
      <c r="H99" s="629"/>
      <c r="I99" s="630"/>
      <c r="J99" s="628"/>
      <c r="K99" s="142">
        <f t="shared" si="1"/>
        <v>0</v>
      </c>
      <c r="L99" s="628"/>
      <c r="M99" s="628"/>
    </row>
    <row r="100" spans="1:14" hidden="1" outlineLevel="1" x14ac:dyDescent="0.35">
      <c r="A100" s="626"/>
      <c r="B100" s="627"/>
      <c r="C100" s="647"/>
      <c r="D100" s="627"/>
      <c r="E100" s="627"/>
      <c r="F100" s="627"/>
      <c r="G100" s="628"/>
      <c r="H100" s="629"/>
      <c r="I100" s="630"/>
      <c r="J100" s="628"/>
      <c r="K100" s="142">
        <f t="shared" si="1"/>
        <v>0</v>
      </c>
      <c r="L100" s="628"/>
      <c r="M100" s="628"/>
    </row>
    <row r="101" spans="1:14" hidden="1" outlineLevel="1" x14ac:dyDescent="0.35">
      <c r="A101" s="648"/>
      <c r="B101" s="634"/>
      <c r="C101" s="647"/>
      <c r="D101" s="634"/>
      <c r="E101" s="634"/>
      <c r="F101" s="634"/>
      <c r="G101" s="628"/>
      <c r="H101" s="629"/>
      <c r="I101" s="630"/>
      <c r="J101" s="628"/>
      <c r="K101" s="142">
        <f t="shared" si="1"/>
        <v>0</v>
      </c>
      <c r="L101" s="628"/>
      <c r="M101" s="628"/>
    </row>
    <row r="102" spans="1:14" s="26" customFormat="1" hidden="1" outlineLevel="1" x14ac:dyDescent="0.35">
      <c r="A102" s="648"/>
      <c r="B102" s="634"/>
      <c r="C102" s="647"/>
      <c r="D102" s="634"/>
      <c r="E102" s="634"/>
      <c r="F102" s="634"/>
      <c r="G102" s="628"/>
      <c r="H102" s="629"/>
      <c r="I102" s="630"/>
      <c r="J102" s="628"/>
      <c r="K102" s="142">
        <f t="shared" si="1"/>
        <v>0</v>
      </c>
      <c r="L102" s="628"/>
      <c r="M102" s="628"/>
    </row>
    <row r="103" spans="1:14" s="26" customFormat="1" hidden="1" outlineLevel="1" x14ac:dyDescent="0.35">
      <c r="A103" s="626"/>
      <c r="B103" s="627"/>
      <c r="C103" s="647"/>
      <c r="D103" s="627"/>
      <c r="E103" s="627"/>
      <c r="F103" s="627"/>
      <c r="G103" s="628"/>
      <c r="H103" s="629"/>
      <c r="I103" s="630"/>
      <c r="J103" s="628"/>
      <c r="K103" s="142">
        <f t="shared" si="1"/>
        <v>0</v>
      </c>
      <c r="L103" s="628"/>
      <c r="M103" s="628"/>
    </row>
    <row r="104" spans="1:14" s="26" customFormat="1" hidden="1" outlineLevel="1" x14ac:dyDescent="0.35">
      <c r="A104" s="648"/>
      <c r="B104" s="634"/>
      <c r="C104" s="647"/>
      <c r="D104" s="634"/>
      <c r="E104" s="634"/>
      <c r="F104" s="634"/>
      <c r="G104" s="628"/>
      <c r="H104" s="629"/>
      <c r="I104" s="630"/>
      <c r="J104" s="628"/>
      <c r="K104" s="142">
        <f t="shared" si="1"/>
        <v>0</v>
      </c>
      <c r="L104" s="628"/>
      <c r="M104" s="628"/>
    </row>
    <row r="105" spans="1:14" s="26" customFormat="1" hidden="1" outlineLevel="1" x14ac:dyDescent="0.35">
      <c r="A105" s="648"/>
      <c r="B105" s="634"/>
      <c r="C105" s="647"/>
      <c r="D105" s="634"/>
      <c r="E105" s="634"/>
      <c r="F105" s="634"/>
      <c r="G105" s="628"/>
      <c r="H105" s="629"/>
      <c r="I105" s="630"/>
      <c r="J105" s="628"/>
      <c r="K105" s="142">
        <f t="shared" si="1"/>
        <v>0</v>
      </c>
      <c r="L105" s="628"/>
      <c r="M105" s="628"/>
    </row>
    <row r="106" spans="1:14" s="26" customFormat="1" hidden="1" outlineLevel="1" x14ac:dyDescent="0.35">
      <c r="A106" s="649"/>
      <c r="B106" s="650"/>
      <c r="C106" s="650"/>
      <c r="D106" s="634"/>
      <c r="E106" s="650"/>
      <c r="F106" s="650"/>
      <c r="G106" s="651" t="s">
        <v>105</v>
      </c>
      <c r="H106" s="652"/>
      <c r="I106" s="649" t="s">
        <v>105</v>
      </c>
      <c r="J106" s="653" t="s">
        <v>105</v>
      </c>
      <c r="K106" s="143">
        <f t="shared" si="1"/>
        <v>0</v>
      </c>
      <c r="L106" s="657"/>
      <c r="M106" s="657"/>
    </row>
    <row r="107" spans="1:14" s="34" customFormat="1" collapsed="1" x14ac:dyDescent="0.35">
      <c r="A107" s="1173" t="s">
        <v>106</v>
      </c>
      <c r="B107" s="655"/>
      <c r="C107" s="655"/>
      <c r="D107" s="656"/>
      <c r="E107" s="655"/>
      <c r="F107" s="655"/>
      <c r="G107" s="655"/>
      <c r="H107" s="656"/>
      <c r="I107" s="656"/>
      <c r="J107" s="655"/>
      <c r="K107" s="162"/>
      <c r="L107" s="655"/>
      <c r="M107" s="658"/>
    </row>
    <row r="108" spans="1:14" s="34" customFormat="1" x14ac:dyDescent="0.35">
      <c r="A108" s="160"/>
      <c r="B108" s="160"/>
      <c r="C108" s="160"/>
      <c r="D108" s="92"/>
      <c r="E108" s="160"/>
      <c r="F108" s="160"/>
      <c r="G108" s="160"/>
      <c r="H108" s="92"/>
      <c r="I108" s="92"/>
      <c r="J108" s="160"/>
      <c r="K108" s="160"/>
      <c r="L108" s="160"/>
      <c r="M108" s="161"/>
    </row>
    <row r="109" spans="1:14" s="27" customFormat="1" x14ac:dyDescent="0.35">
      <c r="A109" s="471" t="s">
        <v>107</v>
      </c>
      <c r="B109" s="472"/>
      <c r="C109" s="472"/>
      <c r="D109" s="472"/>
      <c r="E109" s="472"/>
      <c r="F109" s="472"/>
      <c r="G109" s="473"/>
      <c r="H109" s="1226" t="s">
        <v>80</v>
      </c>
      <c r="I109" s="1227"/>
      <c r="J109" s="1227"/>
      <c r="K109" s="1227"/>
      <c r="L109" s="1227"/>
      <c r="M109" s="1227"/>
      <c r="N109" s="1227"/>
    </row>
    <row r="110" spans="1:14" s="26" customFormat="1" ht="45" x14ac:dyDescent="0.35">
      <c r="A110" s="149" t="s">
        <v>108</v>
      </c>
      <c r="B110" s="150" t="s">
        <v>109</v>
      </c>
      <c r="C110" s="150" t="s">
        <v>83</v>
      </c>
      <c r="D110" s="150" t="s">
        <v>84</v>
      </c>
      <c r="E110" s="150" t="s">
        <v>85</v>
      </c>
      <c r="F110" s="150" t="s">
        <v>86</v>
      </c>
      <c r="G110" s="148" t="s">
        <v>110</v>
      </c>
      <c r="H110" s="151" t="s">
        <v>88</v>
      </c>
      <c r="I110" s="121" t="s">
        <v>89</v>
      </c>
      <c r="J110" s="122" t="s">
        <v>90</v>
      </c>
      <c r="K110" s="152" t="s">
        <v>91</v>
      </c>
      <c r="L110" s="464" t="s">
        <v>92</v>
      </c>
      <c r="M110" s="465" t="s">
        <v>111</v>
      </c>
      <c r="N110" s="466" t="s">
        <v>112</v>
      </c>
    </row>
    <row r="111" spans="1:14" s="26" customFormat="1" x14ac:dyDescent="0.35">
      <c r="A111" s="144" t="s">
        <v>113</v>
      </c>
      <c r="B111" s="23"/>
      <c r="C111" s="145" t="s">
        <v>96</v>
      </c>
      <c r="D111" s="145" t="s">
        <v>97</v>
      </c>
      <c r="E111" s="145" t="s">
        <v>98</v>
      </c>
      <c r="F111" s="145" t="s">
        <v>99</v>
      </c>
      <c r="G111" s="146" t="s">
        <v>100</v>
      </c>
      <c r="H111" s="147" t="s">
        <v>101</v>
      </c>
      <c r="I111" s="145" t="s">
        <v>102</v>
      </c>
      <c r="J111" s="145" t="s">
        <v>103</v>
      </c>
      <c r="K111" s="146" t="s">
        <v>104</v>
      </c>
      <c r="L111" s="145" t="s">
        <v>103</v>
      </c>
      <c r="M111" s="145" t="s">
        <v>114</v>
      </c>
      <c r="N111" s="145" t="s">
        <v>115</v>
      </c>
    </row>
    <row r="112" spans="1:14" s="26" customFormat="1" x14ac:dyDescent="0.35">
      <c r="A112" s="659"/>
      <c r="B112" s="660"/>
      <c r="C112" s="625"/>
      <c r="D112" s="625"/>
      <c r="E112" s="661"/>
      <c r="F112" s="661"/>
      <c r="G112" s="662"/>
      <c r="H112" s="663"/>
      <c r="I112" s="664"/>
      <c r="J112" s="664"/>
      <c r="K112" s="142">
        <f>SUM(I112:J112)</f>
        <v>0</v>
      </c>
      <c r="L112" s="664"/>
      <c r="M112" s="664"/>
      <c r="N112" s="664"/>
    </row>
    <row r="113" spans="1:14" s="26" customFormat="1" x14ac:dyDescent="0.35">
      <c r="A113" s="659"/>
      <c r="B113" s="660"/>
      <c r="C113" s="625"/>
      <c r="D113" s="625"/>
      <c r="E113" s="661"/>
      <c r="F113" s="661"/>
      <c r="G113" s="662"/>
      <c r="H113" s="663"/>
      <c r="I113" s="664"/>
      <c r="J113" s="664"/>
      <c r="K113" s="142">
        <f t="shared" ref="K113:K143" si="2">SUM(I113:J113)</f>
        <v>0</v>
      </c>
      <c r="L113" s="664"/>
      <c r="M113" s="664"/>
      <c r="N113" s="664"/>
    </row>
    <row r="114" spans="1:14" s="26" customFormat="1" x14ac:dyDescent="0.35">
      <c r="A114" s="659"/>
      <c r="B114" s="660"/>
      <c r="C114" s="625"/>
      <c r="D114" s="625"/>
      <c r="E114" s="661"/>
      <c r="F114" s="661"/>
      <c r="G114" s="662"/>
      <c r="H114" s="663"/>
      <c r="I114" s="664"/>
      <c r="J114" s="664"/>
      <c r="K114" s="142">
        <f t="shared" si="2"/>
        <v>0</v>
      </c>
      <c r="L114" s="664"/>
      <c r="M114" s="664"/>
      <c r="N114" s="664"/>
    </row>
    <row r="115" spans="1:14" s="26" customFormat="1" x14ac:dyDescent="0.35">
      <c r="A115" s="659"/>
      <c r="B115" s="660"/>
      <c r="C115" s="625"/>
      <c r="D115" s="625"/>
      <c r="E115" s="661"/>
      <c r="F115" s="661"/>
      <c r="G115" s="662"/>
      <c r="H115" s="663"/>
      <c r="I115" s="664"/>
      <c r="J115" s="664"/>
      <c r="K115" s="142">
        <f t="shared" si="2"/>
        <v>0</v>
      </c>
      <c r="L115" s="664"/>
      <c r="M115" s="664"/>
      <c r="N115" s="664"/>
    </row>
    <row r="116" spans="1:14" s="26" customFormat="1" x14ac:dyDescent="0.35">
      <c r="A116" s="659"/>
      <c r="B116" s="660"/>
      <c r="C116" s="625"/>
      <c r="D116" s="625"/>
      <c r="E116" s="661"/>
      <c r="F116" s="661"/>
      <c r="G116" s="662"/>
      <c r="H116" s="663"/>
      <c r="I116" s="664"/>
      <c r="J116" s="664"/>
      <c r="K116" s="142">
        <f t="shared" si="2"/>
        <v>0</v>
      </c>
      <c r="L116" s="664"/>
      <c r="M116" s="664"/>
      <c r="N116" s="664"/>
    </row>
    <row r="117" spans="1:14" s="26" customFormat="1" x14ac:dyDescent="0.35">
      <c r="A117" s="659"/>
      <c r="B117" s="660"/>
      <c r="C117" s="625"/>
      <c r="D117" s="625"/>
      <c r="E117" s="661"/>
      <c r="F117" s="661"/>
      <c r="G117" s="662"/>
      <c r="H117" s="663"/>
      <c r="I117" s="664"/>
      <c r="J117" s="664"/>
      <c r="K117" s="142">
        <f t="shared" si="2"/>
        <v>0</v>
      </c>
      <c r="L117" s="664"/>
      <c r="M117" s="664"/>
      <c r="N117" s="664"/>
    </row>
    <row r="118" spans="1:14" s="26" customFormat="1" x14ac:dyDescent="0.35">
      <c r="A118" s="659"/>
      <c r="B118" s="660"/>
      <c r="C118" s="625"/>
      <c r="D118" s="625"/>
      <c r="E118" s="661"/>
      <c r="F118" s="661"/>
      <c r="G118" s="662"/>
      <c r="H118" s="663"/>
      <c r="I118" s="664"/>
      <c r="J118" s="664"/>
      <c r="K118" s="142">
        <f t="shared" si="2"/>
        <v>0</v>
      </c>
      <c r="L118" s="664"/>
      <c r="M118" s="664"/>
      <c r="N118" s="664"/>
    </row>
    <row r="119" spans="1:14" s="26" customFormat="1" x14ac:dyDescent="0.35">
      <c r="A119" s="659"/>
      <c r="B119" s="660"/>
      <c r="C119" s="625"/>
      <c r="D119" s="625"/>
      <c r="E119" s="661"/>
      <c r="F119" s="661"/>
      <c r="G119" s="662"/>
      <c r="H119" s="663"/>
      <c r="I119" s="664"/>
      <c r="J119" s="664"/>
      <c r="K119" s="142">
        <f t="shared" si="2"/>
        <v>0</v>
      </c>
      <c r="L119" s="664"/>
      <c r="M119" s="664"/>
      <c r="N119" s="664"/>
    </row>
    <row r="120" spans="1:14" s="26" customFormat="1" x14ac:dyDescent="0.35">
      <c r="A120" s="659"/>
      <c r="B120" s="660"/>
      <c r="C120" s="625"/>
      <c r="D120" s="625"/>
      <c r="E120" s="661"/>
      <c r="F120" s="661"/>
      <c r="G120" s="662"/>
      <c r="H120" s="663"/>
      <c r="I120" s="664"/>
      <c r="J120" s="664"/>
      <c r="K120" s="142">
        <f t="shared" si="2"/>
        <v>0</v>
      </c>
      <c r="L120" s="664"/>
      <c r="M120" s="664"/>
      <c r="N120" s="664"/>
    </row>
    <row r="121" spans="1:14" s="26" customFormat="1" x14ac:dyDescent="0.35">
      <c r="A121" s="659"/>
      <c r="B121" s="660"/>
      <c r="C121" s="625"/>
      <c r="D121" s="625"/>
      <c r="E121" s="661"/>
      <c r="F121" s="661"/>
      <c r="G121" s="662"/>
      <c r="H121" s="663"/>
      <c r="I121" s="664"/>
      <c r="J121" s="664"/>
      <c r="K121" s="142">
        <f t="shared" si="2"/>
        <v>0</v>
      </c>
      <c r="L121" s="664"/>
      <c r="M121" s="664"/>
      <c r="N121" s="664"/>
    </row>
    <row r="122" spans="1:14" s="26" customFormat="1" x14ac:dyDescent="0.35">
      <c r="A122" s="659"/>
      <c r="B122" s="660"/>
      <c r="C122" s="625"/>
      <c r="D122" s="625"/>
      <c r="E122" s="661"/>
      <c r="F122" s="661"/>
      <c r="G122" s="662"/>
      <c r="H122" s="663"/>
      <c r="I122" s="664"/>
      <c r="J122" s="664"/>
      <c r="K122" s="142">
        <f t="shared" si="2"/>
        <v>0</v>
      </c>
      <c r="L122" s="664"/>
      <c r="M122" s="664"/>
      <c r="N122" s="664"/>
    </row>
    <row r="123" spans="1:14" s="26" customFormat="1" x14ac:dyDescent="0.35">
      <c r="A123" s="659"/>
      <c r="B123" s="660"/>
      <c r="C123" s="625"/>
      <c r="D123" s="625"/>
      <c r="E123" s="661"/>
      <c r="F123" s="661"/>
      <c r="G123" s="662"/>
      <c r="H123" s="663"/>
      <c r="I123" s="664"/>
      <c r="J123" s="664"/>
      <c r="K123" s="142">
        <f t="shared" si="2"/>
        <v>0</v>
      </c>
      <c r="L123" s="664"/>
      <c r="M123" s="664"/>
      <c r="N123" s="664"/>
    </row>
    <row r="124" spans="1:14" s="26" customFormat="1" x14ac:dyDescent="0.35">
      <c r="A124" s="659"/>
      <c r="B124" s="660"/>
      <c r="C124" s="625"/>
      <c r="D124" s="625"/>
      <c r="E124" s="661"/>
      <c r="F124" s="661"/>
      <c r="G124" s="662"/>
      <c r="H124" s="663"/>
      <c r="I124" s="664"/>
      <c r="J124" s="664"/>
      <c r="K124" s="142">
        <f t="shared" si="2"/>
        <v>0</v>
      </c>
      <c r="L124" s="664"/>
      <c r="M124" s="664"/>
      <c r="N124" s="664"/>
    </row>
    <row r="125" spans="1:14" s="26" customFormat="1" x14ac:dyDescent="0.35">
      <c r="A125" s="659"/>
      <c r="B125" s="660"/>
      <c r="C125" s="625"/>
      <c r="D125" s="625"/>
      <c r="E125" s="661"/>
      <c r="F125" s="661"/>
      <c r="G125" s="662"/>
      <c r="H125" s="663"/>
      <c r="I125" s="664"/>
      <c r="J125" s="664"/>
      <c r="K125" s="142">
        <f t="shared" si="2"/>
        <v>0</v>
      </c>
      <c r="L125" s="664"/>
      <c r="M125" s="664"/>
      <c r="N125" s="664"/>
    </row>
    <row r="126" spans="1:14" s="26" customFormat="1" x14ac:dyDescent="0.35">
      <c r="A126" s="659"/>
      <c r="B126" s="660"/>
      <c r="C126" s="625"/>
      <c r="D126" s="625"/>
      <c r="E126" s="661"/>
      <c r="F126" s="661"/>
      <c r="G126" s="662"/>
      <c r="H126" s="663"/>
      <c r="I126" s="664"/>
      <c r="J126" s="664"/>
      <c r="K126" s="142">
        <f t="shared" si="2"/>
        <v>0</v>
      </c>
      <c r="L126" s="664"/>
      <c r="M126" s="664"/>
      <c r="N126" s="664"/>
    </row>
    <row r="127" spans="1:14" s="26" customFormat="1" x14ac:dyDescent="0.35">
      <c r="A127" s="659"/>
      <c r="B127" s="660"/>
      <c r="C127" s="625"/>
      <c r="D127" s="625"/>
      <c r="E127" s="661"/>
      <c r="F127" s="661"/>
      <c r="G127" s="662"/>
      <c r="H127" s="663"/>
      <c r="I127" s="664"/>
      <c r="J127" s="664"/>
      <c r="K127" s="142">
        <f t="shared" si="2"/>
        <v>0</v>
      </c>
      <c r="L127" s="664"/>
      <c r="M127" s="664"/>
      <c r="N127" s="664"/>
    </row>
    <row r="128" spans="1:14" s="27" customFormat="1" x14ac:dyDescent="0.35">
      <c r="A128" s="659"/>
      <c r="B128" s="660"/>
      <c r="C128" s="625"/>
      <c r="D128" s="625"/>
      <c r="E128" s="661"/>
      <c r="F128" s="661"/>
      <c r="G128" s="662"/>
      <c r="H128" s="663"/>
      <c r="I128" s="664"/>
      <c r="J128" s="664"/>
      <c r="K128" s="142">
        <f t="shared" si="2"/>
        <v>0</v>
      </c>
      <c r="L128" s="664"/>
      <c r="M128" s="664"/>
      <c r="N128" s="664"/>
    </row>
    <row r="129" spans="1:14" s="27" customFormat="1" x14ac:dyDescent="0.35">
      <c r="A129" s="659"/>
      <c r="B129" s="660"/>
      <c r="C129" s="625"/>
      <c r="D129" s="625"/>
      <c r="E129" s="661"/>
      <c r="F129" s="661"/>
      <c r="G129" s="662"/>
      <c r="H129" s="663"/>
      <c r="I129" s="664"/>
      <c r="J129" s="664"/>
      <c r="K129" s="142">
        <f t="shared" si="2"/>
        <v>0</v>
      </c>
      <c r="L129" s="664"/>
      <c r="M129" s="664"/>
      <c r="N129" s="664"/>
    </row>
    <row r="130" spans="1:14" s="27" customFormat="1" x14ac:dyDescent="0.35">
      <c r="A130" s="659"/>
      <c r="B130" s="660"/>
      <c r="C130" s="625"/>
      <c r="D130" s="625"/>
      <c r="E130" s="661"/>
      <c r="F130" s="661"/>
      <c r="G130" s="662"/>
      <c r="H130" s="663"/>
      <c r="I130" s="664"/>
      <c r="J130" s="664"/>
      <c r="K130" s="142">
        <f t="shared" si="2"/>
        <v>0</v>
      </c>
      <c r="L130" s="664"/>
      <c r="M130" s="664"/>
      <c r="N130" s="664"/>
    </row>
    <row r="131" spans="1:14" s="27" customFormat="1" x14ac:dyDescent="0.35">
      <c r="A131" s="659"/>
      <c r="B131" s="660"/>
      <c r="C131" s="625"/>
      <c r="D131" s="625"/>
      <c r="E131" s="661"/>
      <c r="F131" s="661"/>
      <c r="G131" s="662"/>
      <c r="H131" s="663"/>
      <c r="I131" s="664"/>
      <c r="J131" s="664"/>
      <c r="K131" s="142">
        <f t="shared" si="2"/>
        <v>0</v>
      </c>
      <c r="L131" s="664"/>
      <c r="M131" s="664"/>
      <c r="N131" s="664"/>
    </row>
    <row r="132" spans="1:14" s="27" customFormat="1" x14ac:dyDescent="0.35">
      <c r="A132" s="659"/>
      <c r="B132" s="660"/>
      <c r="C132" s="625"/>
      <c r="D132" s="625"/>
      <c r="E132" s="661"/>
      <c r="F132" s="661"/>
      <c r="G132" s="662"/>
      <c r="H132" s="663"/>
      <c r="I132" s="664"/>
      <c r="J132" s="664"/>
      <c r="K132" s="142">
        <f t="shared" si="2"/>
        <v>0</v>
      </c>
      <c r="L132" s="664"/>
      <c r="M132" s="664"/>
      <c r="N132" s="664"/>
    </row>
    <row r="133" spans="1:14" s="27" customFormat="1" x14ac:dyDescent="0.35">
      <c r="A133" s="659"/>
      <c r="B133" s="660"/>
      <c r="C133" s="625"/>
      <c r="D133" s="625"/>
      <c r="E133" s="661"/>
      <c r="F133" s="661"/>
      <c r="G133" s="662"/>
      <c r="H133" s="663"/>
      <c r="I133" s="664"/>
      <c r="J133" s="664"/>
      <c r="K133" s="142">
        <f t="shared" si="2"/>
        <v>0</v>
      </c>
      <c r="L133" s="664"/>
      <c r="M133" s="664"/>
      <c r="N133" s="664"/>
    </row>
    <row r="134" spans="1:14" s="27" customFormat="1" x14ac:dyDescent="0.35">
      <c r="A134" s="659"/>
      <c r="B134" s="660"/>
      <c r="C134" s="625"/>
      <c r="D134" s="625"/>
      <c r="E134" s="661"/>
      <c r="F134" s="661"/>
      <c r="G134" s="662"/>
      <c r="H134" s="663"/>
      <c r="I134" s="664"/>
      <c r="J134" s="664"/>
      <c r="K134" s="142">
        <f t="shared" si="2"/>
        <v>0</v>
      </c>
      <c r="L134" s="664"/>
      <c r="M134" s="664"/>
      <c r="N134" s="664"/>
    </row>
    <row r="135" spans="1:14" s="27" customFormat="1" x14ac:dyDescent="0.35">
      <c r="A135" s="659"/>
      <c r="B135" s="660"/>
      <c r="C135" s="625"/>
      <c r="D135" s="625"/>
      <c r="E135" s="661"/>
      <c r="F135" s="661"/>
      <c r="G135" s="662"/>
      <c r="H135" s="663"/>
      <c r="I135" s="664"/>
      <c r="J135" s="664"/>
      <c r="K135" s="142">
        <f t="shared" si="2"/>
        <v>0</v>
      </c>
      <c r="L135" s="664"/>
      <c r="M135" s="664"/>
      <c r="N135" s="664"/>
    </row>
    <row r="136" spans="1:14" s="27" customFormat="1" x14ac:dyDescent="0.35">
      <c r="A136" s="659"/>
      <c r="B136" s="660"/>
      <c r="C136" s="625"/>
      <c r="D136" s="625"/>
      <c r="E136" s="661"/>
      <c r="F136" s="661"/>
      <c r="G136" s="662"/>
      <c r="H136" s="663"/>
      <c r="I136" s="664"/>
      <c r="J136" s="664"/>
      <c r="K136" s="142">
        <f t="shared" si="2"/>
        <v>0</v>
      </c>
      <c r="L136" s="664"/>
      <c r="M136" s="664"/>
      <c r="N136" s="664"/>
    </row>
    <row r="137" spans="1:14" s="27" customFormat="1" hidden="1" outlineLevel="2" x14ac:dyDescent="0.35">
      <c r="A137" s="659"/>
      <c r="B137" s="660"/>
      <c r="C137" s="665"/>
      <c r="D137" s="666"/>
      <c r="E137" s="661"/>
      <c r="F137" s="661"/>
      <c r="G137" s="662"/>
      <c r="H137" s="663"/>
      <c r="I137" s="664"/>
      <c r="J137" s="664"/>
      <c r="K137" s="142">
        <f t="shared" si="2"/>
        <v>0</v>
      </c>
      <c r="L137" s="664"/>
      <c r="M137" s="664"/>
      <c r="N137" s="664"/>
    </row>
    <row r="138" spans="1:14" s="27" customFormat="1" hidden="1" outlineLevel="2" x14ac:dyDescent="0.35">
      <c r="A138" s="659"/>
      <c r="B138" s="660"/>
      <c r="C138" s="665"/>
      <c r="D138" s="666"/>
      <c r="E138" s="661"/>
      <c r="F138" s="661"/>
      <c r="G138" s="662"/>
      <c r="H138" s="663"/>
      <c r="I138" s="664"/>
      <c r="J138" s="664"/>
      <c r="K138" s="142">
        <f t="shared" si="2"/>
        <v>0</v>
      </c>
      <c r="L138" s="664"/>
      <c r="M138" s="664"/>
      <c r="N138" s="664"/>
    </row>
    <row r="139" spans="1:14" s="27" customFormat="1" hidden="1" outlineLevel="2" x14ac:dyDescent="0.35">
      <c r="A139" s="659"/>
      <c r="B139" s="660"/>
      <c r="C139" s="665"/>
      <c r="D139" s="666"/>
      <c r="E139" s="661"/>
      <c r="F139" s="661"/>
      <c r="G139" s="662"/>
      <c r="H139" s="663"/>
      <c r="I139" s="664"/>
      <c r="J139" s="664"/>
      <c r="K139" s="142">
        <f t="shared" si="2"/>
        <v>0</v>
      </c>
      <c r="L139" s="664"/>
      <c r="M139" s="664"/>
      <c r="N139" s="664"/>
    </row>
    <row r="140" spans="1:14" s="27" customFormat="1" hidden="1" outlineLevel="2" x14ac:dyDescent="0.35">
      <c r="A140" s="659"/>
      <c r="B140" s="660"/>
      <c r="C140" s="665"/>
      <c r="D140" s="666"/>
      <c r="E140" s="661"/>
      <c r="F140" s="661"/>
      <c r="G140" s="662"/>
      <c r="H140" s="663"/>
      <c r="I140" s="664"/>
      <c r="J140" s="664"/>
      <c r="K140" s="142">
        <f t="shared" si="2"/>
        <v>0</v>
      </c>
      <c r="L140" s="664"/>
      <c r="M140" s="664"/>
      <c r="N140" s="664"/>
    </row>
    <row r="141" spans="1:14" s="27" customFormat="1" hidden="1" outlineLevel="2" x14ac:dyDescent="0.35">
      <c r="A141" s="659"/>
      <c r="B141" s="660"/>
      <c r="C141" s="665"/>
      <c r="D141" s="666"/>
      <c r="E141" s="661"/>
      <c r="F141" s="661"/>
      <c r="G141" s="662"/>
      <c r="H141" s="663"/>
      <c r="I141" s="664"/>
      <c r="J141" s="664"/>
      <c r="K141" s="142">
        <f t="shared" si="2"/>
        <v>0</v>
      </c>
      <c r="L141" s="664"/>
      <c r="M141" s="664"/>
      <c r="N141" s="664"/>
    </row>
    <row r="142" spans="1:14" s="27" customFormat="1" hidden="1" outlineLevel="2" x14ac:dyDescent="0.35">
      <c r="A142" s="659"/>
      <c r="B142" s="660"/>
      <c r="C142" s="665"/>
      <c r="D142" s="666"/>
      <c r="E142" s="661"/>
      <c r="F142" s="661"/>
      <c r="G142" s="662"/>
      <c r="H142" s="663"/>
      <c r="I142" s="664"/>
      <c r="J142" s="664"/>
      <c r="K142" s="142">
        <f t="shared" si="2"/>
        <v>0</v>
      </c>
      <c r="L142" s="664"/>
      <c r="M142" s="664"/>
      <c r="N142" s="664"/>
    </row>
    <row r="143" spans="1:14" s="27" customFormat="1" hidden="1" outlineLevel="2" x14ac:dyDescent="0.35">
      <c r="A143" s="659"/>
      <c r="B143" s="660"/>
      <c r="C143" s="665"/>
      <c r="D143" s="666"/>
      <c r="E143" s="661"/>
      <c r="F143" s="661"/>
      <c r="G143" s="662"/>
      <c r="H143" s="663"/>
      <c r="I143" s="664"/>
      <c r="J143" s="664"/>
      <c r="K143" s="142">
        <f t="shared" si="2"/>
        <v>0</v>
      </c>
      <c r="L143" s="664"/>
      <c r="M143" s="664"/>
      <c r="N143" s="664"/>
    </row>
    <row r="144" spans="1:14" s="27" customFormat="1" hidden="1" outlineLevel="2" x14ac:dyDescent="0.35">
      <c r="A144" s="659"/>
      <c r="B144" s="660"/>
      <c r="C144" s="665"/>
      <c r="D144" s="666"/>
      <c r="E144" s="661"/>
      <c r="F144" s="661"/>
      <c r="G144" s="662"/>
      <c r="H144" s="663"/>
      <c r="I144" s="664"/>
      <c r="J144" s="664"/>
      <c r="K144" s="142">
        <f t="shared" ref="K144:K161" si="3">SUM(I144:J144)</f>
        <v>0</v>
      </c>
      <c r="L144" s="664"/>
      <c r="M144" s="664"/>
      <c r="N144" s="664"/>
    </row>
    <row r="145" spans="1:14" s="27" customFormat="1" hidden="1" outlineLevel="2" x14ac:dyDescent="0.35">
      <c r="A145" s="659"/>
      <c r="B145" s="660"/>
      <c r="C145" s="665"/>
      <c r="D145" s="666"/>
      <c r="E145" s="661"/>
      <c r="F145" s="661"/>
      <c r="G145" s="662"/>
      <c r="H145" s="663"/>
      <c r="I145" s="664"/>
      <c r="J145" s="664"/>
      <c r="K145" s="142">
        <f t="shared" si="3"/>
        <v>0</v>
      </c>
      <c r="L145" s="664"/>
      <c r="M145" s="664"/>
      <c r="N145" s="664"/>
    </row>
    <row r="146" spans="1:14" s="27" customFormat="1" hidden="1" outlineLevel="2" x14ac:dyDescent="0.35">
      <c r="A146" s="659"/>
      <c r="B146" s="660"/>
      <c r="C146" s="665"/>
      <c r="D146" s="666"/>
      <c r="E146" s="661"/>
      <c r="F146" s="661"/>
      <c r="G146" s="662"/>
      <c r="H146" s="663"/>
      <c r="I146" s="664"/>
      <c r="J146" s="664"/>
      <c r="K146" s="142">
        <f t="shared" si="3"/>
        <v>0</v>
      </c>
      <c r="L146" s="664"/>
      <c r="M146" s="664"/>
      <c r="N146" s="664"/>
    </row>
    <row r="147" spans="1:14" s="27" customFormat="1" hidden="1" outlineLevel="2" x14ac:dyDescent="0.35">
      <c r="A147" s="659"/>
      <c r="B147" s="660"/>
      <c r="C147" s="665"/>
      <c r="D147" s="666"/>
      <c r="E147" s="661"/>
      <c r="F147" s="661"/>
      <c r="G147" s="662"/>
      <c r="H147" s="663"/>
      <c r="I147" s="664"/>
      <c r="J147" s="664"/>
      <c r="K147" s="142">
        <f t="shared" si="3"/>
        <v>0</v>
      </c>
      <c r="L147" s="664"/>
      <c r="M147" s="664"/>
      <c r="N147" s="664"/>
    </row>
    <row r="148" spans="1:14" s="27" customFormat="1" hidden="1" outlineLevel="2" x14ac:dyDescent="0.35">
      <c r="A148" s="659"/>
      <c r="B148" s="660"/>
      <c r="C148" s="665"/>
      <c r="D148" s="666"/>
      <c r="E148" s="661"/>
      <c r="F148" s="661"/>
      <c r="G148" s="662"/>
      <c r="H148" s="663"/>
      <c r="I148" s="664"/>
      <c r="J148" s="664"/>
      <c r="K148" s="142">
        <f t="shared" si="3"/>
        <v>0</v>
      </c>
      <c r="L148" s="664"/>
      <c r="M148" s="664"/>
      <c r="N148" s="664"/>
    </row>
    <row r="149" spans="1:14" s="27" customFormat="1" hidden="1" outlineLevel="2" x14ac:dyDescent="0.35">
      <c r="A149" s="659"/>
      <c r="B149" s="660"/>
      <c r="C149" s="665"/>
      <c r="D149" s="666"/>
      <c r="E149" s="661"/>
      <c r="F149" s="661"/>
      <c r="G149" s="662"/>
      <c r="H149" s="663"/>
      <c r="I149" s="664"/>
      <c r="J149" s="664"/>
      <c r="K149" s="142">
        <f t="shared" si="3"/>
        <v>0</v>
      </c>
      <c r="L149" s="664"/>
      <c r="M149" s="664"/>
      <c r="N149" s="664"/>
    </row>
    <row r="150" spans="1:14" s="27" customFormat="1" hidden="1" outlineLevel="2" x14ac:dyDescent="0.35">
      <c r="A150" s="659"/>
      <c r="B150" s="660"/>
      <c r="C150" s="665"/>
      <c r="D150" s="666"/>
      <c r="E150" s="661"/>
      <c r="F150" s="661"/>
      <c r="G150" s="662"/>
      <c r="H150" s="663"/>
      <c r="I150" s="664"/>
      <c r="J150" s="664"/>
      <c r="K150" s="142">
        <f t="shared" si="3"/>
        <v>0</v>
      </c>
      <c r="L150" s="664"/>
      <c r="M150" s="664"/>
      <c r="N150" s="664"/>
    </row>
    <row r="151" spans="1:14" s="27" customFormat="1" hidden="1" outlineLevel="2" x14ac:dyDescent="0.35">
      <c r="A151" s="659"/>
      <c r="B151" s="660"/>
      <c r="C151" s="665"/>
      <c r="D151" s="666"/>
      <c r="E151" s="661"/>
      <c r="F151" s="661"/>
      <c r="G151" s="662"/>
      <c r="H151" s="663"/>
      <c r="I151" s="664"/>
      <c r="J151" s="664"/>
      <c r="K151" s="142">
        <f t="shared" si="3"/>
        <v>0</v>
      </c>
      <c r="L151" s="664"/>
      <c r="M151" s="664"/>
      <c r="N151" s="664"/>
    </row>
    <row r="152" spans="1:14" s="26" customFormat="1" hidden="1" outlineLevel="2" x14ac:dyDescent="0.35">
      <c r="A152" s="659"/>
      <c r="B152" s="660"/>
      <c r="C152" s="665"/>
      <c r="D152" s="667"/>
      <c r="E152" s="661"/>
      <c r="F152" s="661"/>
      <c r="G152" s="662"/>
      <c r="H152" s="663"/>
      <c r="I152" s="664"/>
      <c r="J152" s="664"/>
      <c r="K152" s="142">
        <f t="shared" si="3"/>
        <v>0</v>
      </c>
      <c r="L152" s="664"/>
      <c r="M152" s="664"/>
      <c r="N152" s="664"/>
    </row>
    <row r="153" spans="1:14" s="26" customFormat="1" hidden="1" outlineLevel="2" x14ac:dyDescent="0.35">
      <c r="A153" s="659"/>
      <c r="B153" s="660"/>
      <c r="C153" s="665"/>
      <c r="D153" s="667"/>
      <c r="E153" s="661"/>
      <c r="F153" s="661"/>
      <c r="G153" s="662"/>
      <c r="H153" s="663"/>
      <c r="I153" s="664"/>
      <c r="J153" s="664"/>
      <c r="K153" s="142">
        <f t="shared" si="3"/>
        <v>0</v>
      </c>
      <c r="L153" s="664"/>
      <c r="M153" s="664"/>
      <c r="N153" s="664"/>
    </row>
    <row r="154" spans="1:14" s="26" customFormat="1" hidden="1" outlineLevel="2" x14ac:dyDescent="0.35">
      <c r="A154" s="659"/>
      <c r="B154" s="660"/>
      <c r="C154" s="665"/>
      <c r="D154" s="667"/>
      <c r="E154" s="661"/>
      <c r="F154" s="661"/>
      <c r="G154" s="662"/>
      <c r="H154" s="663"/>
      <c r="I154" s="664"/>
      <c r="J154" s="664"/>
      <c r="K154" s="142">
        <f t="shared" si="3"/>
        <v>0</v>
      </c>
      <c r="L154" s="664"/>
      <c r="M154" s="664"/>
      <c r="N154" s="664"/>
    </row>
    <row r="155" spans="1:14" s="26" customFormat="1" hidden="1" outlineLevel="2" x14ac:dyDescent="0.35">
      <c r="A155" s="659"/>
      <c r="B155" s="660"/>
      <c r="C155" s="665"/>
      <c r="D155" s="667"/>
      <c r="E155" s="661"/>
      <c r="F155" s="661"/>
      <c r="G155" s="662"/>
      <c r="H155" s="663"/>
      <c r="I155" s="664"/>
      <c r="J155" s="664"/>
      <c r="K155" s="142">
        <f t="shared" si="3"/>
        <v>0</v>
      </c>
      <c r="L155" s="664"/>
      <c r="M155" s="664"/>
      <c r="N155" s="664"/>
    </row>
    <row r="156" spans="1:14" s="27" customFormat="1" hidden="1" outlineLevel="2" x14ac:dyDescent="0.35">
      <c r="A156" s="659"/>
      <c r="B156" s="660"/>
      <c r="C156" s="665"/>
      <c r="D156" s="667"/>
      <c r="E156" s="661"/>
      <c r="F156" s="661"/>
      <c r="G156" s="662"/>
      <c r="H156" s="663"/>
      <c r="I156" s="664"/>
      <c r="J156" s="664"/>
      <c r="K156" s="142">
        <f t="shared" si="3"/>
        <v>0</v>
      </c>
      <c r="L156" s="664"/>
      <c r="M156" s="664"/>
      <c r="N156" s="664"/>
    </row>
    <row r="157" spans="1:14" hidden="1" outlineLevel="2" x14ac:dyDescent="0.35">
      <c r="A157" s="659"/>
      <c r="B157" s="660"/>
      <c r="C157" s="665"/>
      <c r="D157" s="667"/>
      <c r="E157" s="661"/>
      <c r="F157" s="661"/>
      <c r="G157" s="662"/>
      <c r="H157" s="663"/>
      <c r="I157" s="664"/>
      <c r="J157" s="664"/>
      <c r="K157" s="142">
        <f t="shared" si="3"/>
        <v>0</v>
      </c>
      <c r="L157" s="664"/>
      <c r="M157" s="664"/>
      <c r="N157" s="664"/>
    </row>
    <row r="158" spans="1:14" hidden="1" outlineLevel="2" x14ac:dyDescent="0.35">
      <c r="A158" s="659"/>
      <c r="B158" s="660"/>
      <c r="C158" s="665"/>
      <c r="D158" s="667"/>
      <c r="E158" s="661"/>
      <c r="F158" s="661"/>
      <c r="G158" s="662"/>
      <c r="H158" s="663"/>
      <c r="I158" s="664"/>
      <c r="J158" s="664"/>
      <c r="K158" s="142">
        <f t="shared" si="3"/>
        <v>0</v>
      </c>
      <c r="L158" s="664"/>
      <c r="M158" s="664"/>
      <c r="N158" s="664"/>
    </row>
    <row r="159" spans="1:14" hidden="1" outlineLevel="2" x14ac:dyDescent="0.35">
      <c r="A159" s="659"/>
      <c r="B159" s="660"/>
      <c r="C159" s="665"/>
      <c r="D159" s="667"/>
      <c r="E159" s="661"/>
      <c r="F159" s="661"/>
      <c r="G159" s="662"/>
      <c r="H159" s="663"/>
      <c r="I159" s="664"/>
      <c r="J159" s="664"/>
      <c r="K159" s="142">
        <f t="shared" si="3"/>
        <v>0</v>
      </c>
      <c r="L159" s="664"/>
      <c r="M159" s="664"/>
      <c r="N159" s="664"/>
    </row>
    <row r="160" spans="1:14" hidden="1" outlineLevel="2" x14ac:dyDescent="0.35">
      <c r="A160" s="659"/>
      <c r="B160" s="660"/>
      <c r="C160" s="665"/>
      <c r="D160" s="667"/>
      <c r="E160" s="661"/>
      <c r="F160" s="661"/>
      <c r="G160" s="662"/>
      <c r="H160" s="663"/>
      <c r="I160" s="664"/>
      <c r="J160" s="664"/>
      <c r="K160" s="142">
        <f t="shared" si="3"/>
        <v>0</v>
      </c>
      <c r="L160" s="664"/>
      <c r="M160" s="664"/>
      <c r="N160" s="664"/>
    </row>
    <row r="161" spans="1:14" hidden="1" outlineLevel="2" x14ac:dyDescent="0.35">
      <c r="A161" s="668"/>
      <c r="B161" s="669"/>
      <c r="C161" s="650"/>
      <c r="D161" s="667"/>
      <c r="E161" s="670"/>
      <c r="F161" s="670"/>
      <c r="G161" s="671"/>
      <c r="H161" s="672"/>
      <c r="I161" s="670"/>
      <c r="J161" s="670"/>
      <c r="K161" s="143">
        <f t="shared" si="3"/>
        <v>0</v>
      </c>
      <c r="L161" s="664"/>
      <c r="M161" s="664"/>
      <c r="N161" s="664"/>
    </row>
    <row r="162" spans="1:14" collapsed="1" x14ac:dyDescent="0.35">
      <c r="A162" s="654" t="s">
        <v>116</v>
      </c>
      <c r="B162" s="654"/>
      <c r="C162" s="654"/>
      <c r="D162" s="654"/>
      <c r="E162" s="654"/>
      <c r="F162" s="654"/>
      <c r="G162" s="654"/>
      <c r="H162" s="654"/>
      <c r="I162" s="654"/>
      <c r="J162" s="654"/>
      <c r="L162" s="654"/>
      <c r="M162" s="654"/>
      <c r="N162" s="654"/>
    </row>
    <row r="165" spans="1:14" ht="15.5" thickBot="1" x14ac:dyDescent="0.4"/>
    <row r="166" spans="1:14" x14ac:dyDescent="0.35">
      <c r="A166" s="123" t="s">
        <v>117</v>
      </c>
      <c r="B166" s="124"/>
      <c r="C166" s="124"/>
      <c r="D166" s="124"/>
    </row>
    <row r="167" spans="1:14" x14ac:dyDescent="0.35">
      <c r="A167" s="1101" t="s">
        <v>118</v>
      </c>
      <c r="B167" s="1101" t="s">
        <v>56</v>
      </c>
      <c r="C167" s="1101" t="s">
        <v>119</v>
      </c>
      <c r="D167" s="1101" t="s">
        <v>120</v>
      </c>
    </row>
    <row r="168" spans="1:14" ht="72" customHeight="1" x14ac:dyDescent="0.35">
      <c r="A168" s="153" t="s">
        <v>121</v>
      </c>
      <c r="B168" s="154" t="s">
        <v>122</v>
      </c>
      <c r="C168" s="155" t="s">
        <v>123</v>
      </c>
      <c r="D168" s="156"/>
    </row>
    <row r="169" spans="1:14" ht="72" customHeight="1" x14ac:dyDescent="0.35">
      <c r="A169" s="153" t="s">
        <v>121</v>
      </c>
      <c r="B169" s="157" t="s">
        <v>124</v>
      </c>
      <c r="C169" s="156"/>
      <c r="D169" s="158"/>
    </row>
    <row r="170" spans="1:14" ht="60" x14ac:dyDescent="0.35">
      <c r="A170" s="153" t="s">
        <v>125</v>
      </c>
      <c r="B170" s="159" t="s">
        <v>126</v>
      </c>
      <c r="C170" s="155" t="s">
        <v>123</v>
      </c>
      <c r="D170" s="156"/>
    </row>
    <row r="171" spans="1:14" ht="83.25" customHeight="1" x14ac:dyDescent="0.35">
      <c r="A171" s="153" t="s">
        <v>125</v>
      </c>
      <c r="B171" s="157" t="s">
        <v>127</v>
      </c>
      <c r="C171" s="156"/>
      <c r="D171" s="158"/>
    </row>
    <row r="172" spans="1:14" ht="73.5" customHeight="1" x14ac:dyDescent="0.35">
      <c r="A172" s="153" t="s">
        <v>128</v>
      </c>
      <c r="B172" s="1102" t="s">
        <v>129</v>
      </c>
      <c r="C172" s="155" t="s">
        <v>123</v>
      </c>
      <c r="D172" s="156"/>
    </row>
    <row r="173" spans="1:14" ht="78.75" customHeight="1" x14ac:dyDescent="0.35">
      <c r="A173" s="153" t="s">
        <v>128</v>
      </c>
      <c r="B173" s="157" t="s">
        <v>130</v>
      </c>
      <c r="C173" s="156"/>
      <c r="D173" s="158"/>
    </row>
    <row r="174" spans="1:14" ht="81" customHeight="1" x14ac:dyDescent="0.35">
      <c r="A174" s="153" t="s">
        <v>131</v>
      </c>
      <c r="B174" s="1102" t="s">
        <v>132</v>
      </c>
      <c r="C174" s="155" t="s">
        <v>123</v>
      </c>
      <c r="D174" s="156"/>
    </row>
    <row r="175" spans="1:14" ht="52.5" customHeight="1" x14ac:dyDescent="0.35">
      <c r="A175" s="153" t="s">
        <v>131</v>
      </c>
      <c r="B175" s="159" t="s">
        <v>133</v>
      </c>
      <c r="C175" s="156"/>
      <c r="D175" s="158"/>
    </row>
    <row r="176" spans="1:14" ht="85.5" customHeight="1" x14ac:dyDescent="0.35">
      <c r="A176" s="153" t="s">
        <v>134</v>
      </c>
      <c r="B176" s="159" t="s">
        <v>135</v>
      </c>
      <c r="C176" s="155" t="s">
        <v>123</v>
      </c>
      <c r="D176" s="156"/>
    </row>
    <row r="177" spans="1:4" ht="93" customHeight="1" x14ac:dyDescent="0.35">
      <c r="A177" s="153" t="s">
        <v>134</v>
      </c>
      <c r="B177" s="157" t="s">
        <v>136</v>
      </c>
      <c r="C177" s="156"/>
      <c r="D177" s="158"/>
    </row>
    <row r="179" spans="1:4" ht="15.5" thickBot="1" x14ac:dyDescent="0.4"/>
    <row r="180" spans="1:4" x14ac:dyDescent="0.35">
      <c r="A180" s="125" t="s">
        <v>137</v>
      </c>
      <c r="B180" s="126"/>
      <c r="C180" s="126"/>
    </row>
    <row r="181" spans="1:4" ht="76.5" customHeight="1" x14ac:dyDescent="0.35">
      <c r="A181" s="1222" t="s">
        <v>138</v>
      </c>
      <c r="B181" s="1223"/>
      <c r="C181" s="1223"/>
    </row>
    <row r="182" spans="1:4" x14ac:dyDescent="0.35">
      <c r="A182" s="134" t="s">
        <v>139</v>
      </c>
      <c r="B182" s="132" t="s">
        <v>140</v>
      </c>
      <c r="C182" s="133" t="s">
        <v>141</v>
      </c>
    </row>
    <row r="183" spans="1:4" ht="30" customHeight="1" x14ac:dyDescent="0.35">
      <c r="A183" s="673"/>
      <c r="B183" s="674"/>
      <c r="C183" s="675"/>
    </row>
    <row r="184" spans="1:4" ht="30" customHeight="1" x14ac:dyDescent="0.35">
      <c r="A184" s="673"/>
      <c r="B184" s="674"/>
      <c r="C184" s="675"/>
    </row>
    <row r="185" spans="1:4" ht="30" customHeight="1" x14ac:dyDescent="0.35">
      <c r="A185" s="673"/>
      <c r="B185" s="674"/>
      <c r="C185" s="675"/>
    </row>
    <row r="186" spans="1:4" ht="30" customHeight="1" x14ac:dyDescent="0.35">
      <c r="A186" s="673"/>
      <c r="B186" s="674"/>
      <c r="C186" s="675"/>
    </row>
    <row r="187" spans="1:4" ht="30" customHeight="1" x14ac:dyDescent="0.35">
      <c r="A187" s="673"/>
      <c r="B187" s="674"/>
      <c r="C187" s="675"/>
    </row>
    <row r="188" spans="1:4" ht="30" customHeight="1" x14ac:dyDescent="0.35">
      <c r="A188" s="673"/>
      <c r="B188" s="674"/>
      <c r="C188" s="675"/>
    </row>
    <row r="189" spans="1:4" ht="30" customHeight="1" x14ac:dyDescent="0.35">
      <c r="A189" s="673"/>
      <c r="B189" s="674"/>
      <c r="C189" s="675"/>
    </row>
    <row r="190" spans="1:4" ht="30" customHeight="1" x14ac:dyDescent="0.35">
      <c r="A190" s="673"/>
      <c r="B190" s="674"/>
      <c r="C190" s="675"/>
    </row>
    <row r="191" spans="1:4" ht="30" customHeight="1" x14ac:dyDescent="0.35">
      <c r="A191" s="673"/>
      <c r="B191" s="674"/>
      <c r="C191" s="675"/>
    </row>
    <row r="192" spans="1:4" ht="30" customHeight="1" x14ac:dyDescent="0.35">
      <c r="A192" s="673"/>
      <c r="B192" s="674"/>
      <c r="C192" s="675"/>
    </row>
    <row r="193" spans="1:3" ht="30" customHeight="1" x14ac:dyDescent="0.35">
      <c r="A193" s="673"/>
      <c r="B193" s="674"/>
      <c r="C193" s="675"/>
    </row>
    <row r="194" spans="1:3" ht="30" customHeight="1" x14ac:dyDescent="0.35">
      <c r="A194" s="673"/>
      <c r="B194" s="674"/>
      <c r="C194" s="675"/>
    </row>
    <row r="195" spans="1:3" ht="30" customHeight="1" x14ac:dyDescent="0.35">
      <c r="A195" s="673"/>
      <c r="B195" s="674"/>
      <c r="C195" s="675"/>
    </row>
    <row r="196" spans="1:3" ht="30" customHeight="1" x14ac:dyDescent="0.35">
      <c r="A196" s="673"/>
      <c r="B196" s="674"/>
      <c r="C196" s="675"/>
    </row>
    <row r="197" spans="1:3" ht="30" customHeight="1" x14ac:dyDescent="0.35">
      <c r="A197" s="673"/>
      <c r="B197" s="674"/>
      <c r="C197" s="675"/>
    </row>
    <row r="198" spans="1:3" ht="30" hidden="1" customHeight="1" outlineLevel="1" x14ac:dyDescent="0.35">
      <c r="A198" s="673"/>
      <c r="B198" s="674"/>
      <c r="C198" s="675"/>
    </row>
    <row r="199" spans="1:3" ht="30" hidden="1" customHeight="1" outlineLevel="1" x14ac:dyDescent="0.35">
      <c r="A199" s="673"/>
      <c r="B199" s="674"/>
      <c r="C199" s="675"/>
    </row>
    <row r="200" spans="1:3" ht="30" hidden="1" customHeight="1" outlineLevel="1" x14ac:dyDescent="0.35">
      <c r="A200" s="673"/>
      <c r="B200" s="674"/>
      <c r="C200" s="675"/>
    </row>
    <row r="201" spans="1:3" ht="30" hidden="1" customHeight="1" outlineLevel="1" x14ac:dyDescent="0.35">
      <c r="A201" s="673"/>
      <c r="B201" s="674"/>
      <c r="C201" s="675"/>
    </row>
    <row r="202" spans="1:3" ht="30" hidden="1" customHeight="1" outlineLevel="1" x14ac:dyDescent="0.35">
      <c r="A202" s="673"/>
      <c r="B202" s="674"/>
      <c r="C202" s="675"/>
    </row>
    <row r="203" spans="1:3" ht="30" hidden="1" customHeight="1" outlineLevel="1" x14ac:dyDescent="0.35">
      <c r="A203" s="673"/>
      <c r="B203" s="674"/>
      <c r="C203" s="675"/>
    </row>
    <row r="204" spans="1:3" ht="30" hidden="1" customHeight="1" outlineLevel="1" x14ac:dyDescent="0.35">
      <c r="A204" s="673"/>
      <c r="B204" s="674"/>
      <c r="C204" s="675"/>
    </row>
    <row r="205" spans="1:3" ht="30" hidden="1" customHeight="1" outlineLevel="1" x14ac:dyDescent="0.35">
      <c r="A205" s="673"/>
      <c r="B205" s="674"/>
      <c r="C205" s="675"/>
    </row>
    <row r="206" spans="1:3" ht="30" hidden="1" customHeight="1" outlineLevel="1" x14ac:dyDescent="0.35">
      <c r="A206" s="673"/>
      <c r="B206" s="674"/>
      <c r="C206" s="675"/>
    </row>
    <row r="207" spans="1:3" ht="30" hidden="1" customHeight="1" outlineLevel="1" x14ac:dyDescent="0.35">
      <c r="A207" s="673"/>
      <c r="B207" s="674"/>
      <c r="C207" s="675"/>
    </row>
    <row r="208" spans="1:3" ht="30" hidden="1" customHeight="1" outlineLevel="1" x14ac:dyDescent="0.35">
      <c r="A208" s="673"/>
      <c r="B208" s="674"/>
      <c r="C208" s="675"/>
    </row>
    <row r="209" spans="1:3" ht="30" hidden="1" customHeight="1" outlineLevel="1" x14ac:dyDescent="0.35">
      <c r="A209" s="673"/>
      <c r="B209" s="674"/>
      <c r="C209" s="675"/>
    </row>
    <row r="210" spans="1:3" ht="30" hidden="1" customHeight="1" outlineLevel="1" x14ac:dyDescent="0.35">
      <c r="A210" s="673"/>
      <c r="B210" s="674"/>
      <c r="C210" s="675"/>
    </row>
    <row r="211" spans="1:3" ht="30" hidden="1" customHeight="1" outlineLevel="1" x14ac:dyDescent="0.35">
      <c r="A211" s="673"/>
      <c r="B211" s="674"/>
      <c r="C211" s="675"/>
    </row>
    <row r="212" spans="1:3" ht="30" hidden="1" customHeight="1" outlineLevel="1" x14ac:dyDescent="0.35">
      <c r="A212" s="673"/>
      <c r="B212" s="674"/>
      <c r="C212" s="675"/>
    </row>
    <row r="213" spans="1:3" ht="30" hidden="1" customHeight="1" outlineLevel="1" x14ac:dyDescent="0.35">
      <c r="A213" s="676"/>
      <c r="B213" s="677"/>
      <c r="C213" s="678"/>
    </row>
    <row r="214" spans="1:3" collapsed="1" x14ac:dyDescent="0.35">
      <c r="A214" s="654" t="s">
        <v>142</v>
      </c>
      <c r="B214" s="654"/>
      <c r="C214" s="654"/>
    </row>
  </sheetData>
  <sheetProtection sheet="1" objects="1" scenarios="1" formatCells="0" formatColumns="0" formatRows="0"/>
  <mergeCells count="11">
    <mergeCell ref="A181:C181"/>
    <mergeCell ref="A53:D53"/>
    <mergeCell ref="H109:N109"/>
    <mergeCell ref="A52:M52"/>
    <mergeCell ref="K53:M53"/>
    <mergeCell ref="A37:B37"/>
    <mergeCell ref="A1:E1"/>
    <mergeCell ref="A2:E2"/>
    <mergeCell ref="A3:E3"/>
    <mergeCell ref="A5:B5"/>
    <mergeCell ref="A6:B8"/>
  </mergeCells>
  <conditionalFormatting sqref="C168">
    <cfRule type="cellIs" dxfId="260" priority="18" operator="equal">
      <formula>"N/A"</formula>
    </cfRule>
    <cfRule type="cellIs" dxfId="259" priority="19" operator="equal">
      <formula>"Yes"</formula>
    </cfRule>
    <cfRule type="cellIs" dxfId="258" priority="20" operator="equal">
      <formula>"No"</formula>
    </cfRule>
  </conditionalFormatting>
  <conditionalFormatting sqref="C170">
    <cfRule type="cellIs" dxfId="257" priority="15" operator="equal">
      <formula>"N/A"</formula>
    </cfRule>
    <cfRule type="cellIs" dxfId="256" priority="16" operator="equal">
      <formula>"Yes"</formula>
    </cfRule>
    <cfRule type="cellIs" dxfId="255" priority="17" operator="equal">
      <formula>"No"</formula>
    </cfRule>
  </conditionalFormatting>
  <conditionalFormatting sqref="C172">
    <cfRule type="cellIs" dxfId="254" priority="12" operator="equal">
      <formula>"N/A"</formula>
    </cfRule>
    <cfRule type="cellIs" dxfId="253" priority="13" operator="equal">
      <formula>"Yes"</formula>
    </cfRule>
    <cfRule type="cellIs" dxfId="252" priority="14" operator="equal">
      <formula>"No"</formula>
    </cfRule>
  </conditionalFormatting>
  <conditionalFormatting sqref="C174">
    <cfRule type="cellIs" dxfId="251" priority="9" operator="equal">
      <formula>"N/A"</formula>
    </cfRule>
    <cfRule type="cellIs" dxfId="250" priority="10" operator="equal">
      <formula>"Yes"</formula>
    </cfRule>
    <cfRule type="cellIs" dxfId="249" priority="11" operator="equal">
      <formula>"No"</formula>
    </cfRule>
  </conditionalFormatting>
  <conditionalFormatting sqref="C176">
    <cfRule type="cellIs" dxfId="248" priority="6" operator="equal">
      <formula>"N/A"</formula>
    </cfRule>
    <cfRule type="cellIs" dxfId="247" priority="7" operator="equal">
      <formula>"Yes"</formula>
    </cfRule>
    <cfRule type="cellIs" dxfId="246" priority="8" operator="equal">
      <formula>"No"</formula>
    </cfRule>
  </conditionalFormatting>
  <conditionalFormatting sqref="D169">
    <cfRule type="expression" dxfId="245" priority="1">
      <formula>$C$168= "No"</formula>
    </cfRule>
  </conditionalFormatting>
  <conditionalFormatting sqref="D171">
    <cfRule type="expression" dxfId="244" priority="2">
      <formula>$C$170= "No"</formula>
    </cfRule>
  </conditionalFormatting>
  <conditionalFormatting sqref="D173">
    <cfRule type="expression" dxfId="243" priority="3">
      <formula>$C$172= "No"</formula>
    </cfRule>
  </conditionalFormatting>
  <conditionalFormatting sqref="D175">
    <cfRule type="expression" dxfId="242" priority="4">
      <formula>$C$174= "No"</formula>
    </cfRule>
  </conditionalFormatting>
  <conditionalFormatting sqref="D177">
    <cfRule type="expression" dxfId="241" priority="5">
      <formula>$C$176 = "No"</formula>
    </cfRule>
  </conditionalFormatting>
  <dataValidations count="7">
    <dataValidation allowBlank="1" showInputMessage="1" showErrorMessage="1" sqref="H107:H108 I107:I108" xr:uid="{38215CF0-9054-41A0-8434-F0F7BC405479}"/>
    <dataValidation type="list" allowBlank="1" showInputMessage="1" showErrorMessage="1" sqref="B32:B33 G112:G161 G57:G108" xr:uid="{2017F616-8CE8-4E05-9D79-E866DF45FB8F}">
      <formula1>"Yes, No"</formula1>
    </dataValidation>
    <dataValidation type="list" allowBlank="1" showInputMessage="1" showErrorMessage="1" sqref="C168 C170 C172 C174 C176" xr:uid="{9C41DC4B-3F6C-4399-81F9-E682B13844B0}">
      <formula1>"(Y or N or N/A), Yes, No, N/A"</formula1>
    </dataValidation>
    <dataValidation type="list" allowBlank="1" showInputMessage="1" showErrorMessage="1" sqref="D82:D108 D137:D161" xr:uid="{AF00144E-C058-481E-94D7-89AE33094516}">
      <formula1>INDIRECT($C82)</formula1>
    </dataValidation>
    <dataValidation type="list" allowBlank="1" showInputMessage="1" showErrorMessage="1" sqref="B34" xr:uid="{DEB9FBEC-748E-4671-BEB5-9C9BB41F4B90}">
      <formula1>"Yes, No, N/A"</formula1>
    </dataValidation>
    <dataValidation type="list" allowBlank="1" showInputMessage="1" showErrorMessage="1" sqref="B17" xr:uid="{CC7B5981-75D6-407B-B7EE-9BA44C39CF33}">
      <formula1>"School Bus, Vocational Vehicles"</formula1>
    </dataValidation>
    <dataValidation type="list" allowBlank="1" showInputMessage="1" showErrorMessage="1" sqref="D57:D81 D112:D136" xr:uid="{30812191-82BC-4A24-B7CD-0423B16B434A}">
      <formula1>INDIRECT(C57)</formula1>
    </dataValidation>
  </dataValidations>
  <pageMargins left="0.85" right="0.85" top="1.1000000000000001" bottom="0.75" header="0.3" footer="0.3"/>
  <pageSetup scale="68" orientation="landscape" r:id="rId1"/>
  <headerFooter>
    <oddHeader>&amp;L&amp;G&amp;ROMB Control Number: 2060-0754
Expiration Date: 9/30/2028</oddHeader>
    <oddFooter>&amp;LEPA Form Number: 5900-683&amp;R&amp;A
&amp;P of &amp;N</oddFooter>
  </headerFooter>
  <legacyDrawingHF r:id="rId2"/>
  <tableParts count="7">
    <tablePart r:id="rId3"/>
    <tablePart r:id="rId4"/>
    <tablePart r:id="rId5"/>
    <tablePart r:id="rId6"/>
    <tablePart r:id="rId7"/>
    <tablePart r:id="rId8"/>
    <tablePart r:id="rId9"/>
  </tableParts>
  <extLst>
    <ext xmlns:x14="http://schemas.microsoft.com/office/spreadsheetml/2009/9/main" uri="{CCE6A557-97BC-4b89-ADB6-D9C93CAAB3DF}">
      <x14:dataValidations xmlns:xm="http://schemas.microsoft.com/office/excel/2006/main" count="1">
        <x14:dataValidation type="list" allowBlank="1" showInputMessage="1" showErrorMessage="1" xr:uid="{2BDAFBA8-9588-41B8-B379-5513538C007E}">
          <x14:formula1>
            <xm:f>'Data Validation'!$J$2:$J$57</xm:f>
          </x14:formula1>
          <xm:sqref>C57:C108 C112:C161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A194A-899B-4069-9ECE-E06D938FCD82}">
  <dimension ref="A1:L33"/>
  <sheetViews>
    <sheetView zoomScaleNormal="100" workbookViewId="0">
      <selection sqref="A1:G1"/>
    </sheetView>
  </sheetViews>
  <sheetFormatPr defaultRowHeight="14.5" x14ac:dyDescent="0.35"/>
  <cols>
    <col min="1" max="1" width="17.1796875" customWidth="1"/>
    <col min="2" max="2" width="30.54296875" customWidth="1"/>
    <col min="3" max="3" width="32.453125" customWidth="1"/>
    <col min="4" max="4" width="22.1796875" customWidth="1"/>
    <col min="5" max="5" width="35.81640625" customWidth="1"/>
    <col min="6" max="6" width="35.26953125" customWidth="1"/>
    <col min="7" max="7" width="37.81640625" customWidth="1"/>
    <col min="8" max="8" width="37" customWidth="1"/>
    <col min="9" max="9" width="43.54296875" customWidth="1"/>
    <col min="10" max="10" width="24" customWidth="1"/>
    <col min="11" max="11" width="20.81640625" customWidth="1"/>
    <col min="12" max="12" width="25.54296875" customWidth="1"/>
  </cols>
  <sheetData>
    <row r="1" spans="1:12" ht="15" x14ac:dyDescent="0.35">
      <c r="A1" s="1232" t="s">
        <v>0</v>
      </c>
      <c r="B1" s="1233"/>
      <c r="C1" s="1233"/>
      <c r="D1" s="1233"/>
      <c r="E1" s="1233"/>
      <c r="F1" s="1233"/>
      <c r="G1" s="1234"/>
    </row>
    <row r="2" spans="1:12" ht="15" x14ac:dyDescent="0.35">
      <c r="A2" s="1235" t="s">
        <v>33</v>
      </c>
      <c r="B2" s="1236"/>
      <c r="C2" s="1236"/>
      <c r="D2" s="1236"/>
      <c r="E2" s="1236"/>
      <c r="F2" s="1236"/>
      <c r="G2" s="1237"/>
    </row>
    <row r="3" spans="1:12" ht="15.5" thickBot="1" x14ac:dyDescent="0.4">
      <c r="A3" s="1238" t="s">
        <v>143</v>
      </c>
      <c r="B3" s="1239"/>
      <c r="C3" s="1239"/>
      <c r="D3" s="1239"/>
      <c r="E3" s="1239"/>
      <c r="F3" s="1239"/>
      <c r="G3" s="1240"/>
    </row>
    <row r="4" spans="1:12" ht="15.5" thickBot="1" x14ac:dyDescent="0.4">
      <c r="A4" s="21"/>
      <c r="B4" s="21"/>
      <c r="C4" s="21"/>
      <c r="D4" s="21"/>
      <c r="E4" s="21"/>
      <c r="F4" s="21"/>
      <c r="G4" s="21"/>
      <c r="H4" s="21"/>
      <c r="I4" s="21"/>
      <c r="J4" s="21"/>
    </row>
    <row r="5" spans="1:12" ht="15" x14ac:dyDescent="0.35">
      <c r="A5" s="1241" t="s">
        <v>5</v>
      </c>
      <c r="B5" s="1242"/>
      <c r="C5" s="1242"/>
      <c r="D5" s="1242"/>
      <c r="E5" s="1242"/>
      <c r="F5" s="1243"/>
    </row>
    <row r="6" spans="1:12" ht="81.75" customHeight="1" thickBot="1" x14ac:dyDescent="0.4">
      <c r="A6" s="1244" t="s">
        <v>144</v>
      </c>
      <c r="B6" s="1245"/>
      <c r="C6" s="1245"/>
      <c r="D6" s="1245"/>
      <c r="E6" s="1245"/>
      <c r="F6" s="1246"/>
    </row>
    <row r="7" spans="1:12" ht="15" thickBot="1" x14ac:dyDescent="0.4"/>
    <row r="8" spans="1:12" s="412" customFormat="1" ht="15" x14ac:dyDescent="0.35">
      <c r="A8" s="421" t="s">
        <v>145</v>
      </c>
      <c r="B8" s="422"/>
      <c r="C8" s="422"/>
      <c r="D8" s="422"/>
      <c r="E8" s="422"/>
      <c r="F8" s="422"/>
      <c r="G8" s="422"/>
      <c r="H8" s="422"/>
      <c r="I8" s="422"/>
      <c r="J8" s="422"/>
      <c r="K8" s="422"/>
      <c r="L8" s="423"/>
    </row>
    <row r="9" spans="1:12" s="412" customFormat="1" ht="30" customHeight="1" x14ac:dyDescent="0.35">
      <c r="A9" s="424" t="s">
        <v>146</v>
      </c>
      <c r="B9" s="417" t="s">
        <v>147</v>
      </c>
      <c r="C9" s="417" t="s">
        <v>148</v>
      </c>
      <c r="D9" s="418" t="s">
        <v>149</v>
      </c>
      <c r="E9" s="419" t="s">
        <v>150</v>
      </c>
      <c r="F9" s="419" t="s">
        <v>151</v>
      </c>
      <c r="G9" s="419" t="s">
        <v>152</v>
      </c>
      <c r="H9" s="419" t="s">
        <v>153</v>
      </c>
      <c r="I9" s="419" t="s">
        <v>154</v>
      </c>
      <c r="J9" s="419" t="s">
        <v>155</v>
      </c>
      <c r="K9" s="420" t="s">
        <v>156</v>
      </c>
      <c r="L9" s="425" t="s">
        <v>157</v>
      </c>
    </row>
    <row r="10" spans="1:12" ht="33.75" customHeight="1" x14ac:dyDescent="0.35">
      <c r="A10" s="679" t="s">
        <v>158</v>
      </c>
      <c r="B10" s="680" t="s">
        <v>159</v>
      </c>
      <c r="C10" s="680"/>
      <c r="D10" s="681"/>
      <c r="E10" s="682"/>
      <c r="F10" s="683"/>
      <c r="G10" s="683"/>
      <c r="H10" s="683"/>
      <c r="I10" s="683"/>
      <c r="J10" s="683"/>
      <c r="K10" s="684"/>
      <c r="L10" s="426">
        <f t="shared" ref="L10:L27" si="0">J10-K10</f>
        <v>0</v>
      </c>
    </row>
    <row r="11" spans="1:12" ht="33.75" customHeight="1" x14ac:dyDescent="0.35">
      <c r="A11" s="679" t="s">
        <v>158</v>
      </c>
      <c r="B11" s="680" t="s">
        <v>159</v>
      </c>
      <c r="C11" s="680"/>
      <c r="D11" s="681"/>
      <c r="E11" s="682"/>
      <c r="F11" s="683"/>
      <c r="G11" s="683"/>
      <c r="H11" s="683"/>
      <c r="I11" s="683"/>
      <c r="J11" s="683"/>
      <c r="K11" s="684"/>
      <c r="L11" s="426">
        <f t="shared" si="0"/>
        <v>0</v>
      </c>
    </row>
    <row r="12" spans="1:12" ht="33.75" customHeight="1" x14ac:dyDescent="0.35">
      <c r="A12" s="679" t="s">
        <v>158</v>
      </c>
      <c r="B12" s="680" t="s">
        <v>159</v>
      </c>
      <c r="C12" s="680"/>
      <c r="D12" s="681"/>
      <c r="E12" s="682"/>
      <c r="F12" s="683"/>
      <c r="G12" s="683"/>
      <c r="H12" s="683"/>
      <c r="I12" s="683"/>
      <c r="J12" s="683"/>
      <c r="K12" s="684"/>
      <c r="L12" s="426">
        <f t="shared" si="0"/>
        <v>0</v>
      </c>
    </row>
    <row r="13" spans="1:12" ht="33.75" customHeight="1" x14ac:dyDescent="0.35">
      <c r="A13" s="679" t="s">
        <v>158</v>
      </c>
      <c r="B13" s="680" t="s">
        <v>159</v>
      </c>
      <c r="C13" s="680"/>
      <c r="D13" s="681"/>
      <c r="E13" s="682"/>
      <c r="F13" s="683"/>
      <c r="G13" s="683"/>
      <c r="H13" s="683"/>
      <c r="I13" s="683"/>
      <c r="J13" s="683"/>
      <c r="K13" s="684"/>
      <c r="L13" s="426">
        <f t="shared" si="0"/>
        <v>0</v>
      </c>
    </row>
    <row r="14" spans="1:12" ht="33.75" customHeight="1" x14ac:dyDescent="0.35">
      <c r="A14" s="679" t="s">
        <v>158</v>
      </c>
      <c r="B14" s="680" t="s">
        <v>159</v>
      </c>
      <c r="C14" s="680"/>
      <c r="D14" s="681"/>
      <c r="E14" s="682"/>
      <c r="F14" s="683"/>
      <c r="G14" s="683"/>
      <c r="H14" s="683"/>
      <c r="I14" s="683"/>
      <c r="J14" s="683"/>
      <c r="K14" s="684"/>
      <c r="L14" s="426">
        <f t="shared" si="0"/>
        <v>0</v>
      </c>
    </row>
    <row r="15" spans="1:12" ht="33.75" customHeight="1" x14ac:dyDescent="0.35">
      <c r="A15" s="679" t="s">
        <v>158</v>
      </c>
      <c r="B15" s="680" t="s">
        <v>159</v>
      </c>
      <c r="C15" s="680"/>
      <c r="D15" s="681"/>
      <c r="E15" s="682"/>
      <c r="F15" s="683"/>
      <c r="G15" s="683"/>
      <c r="H15" s="683"/>
      <c r="I15" s="683"/>
      <c r="J15" s="683"/>
      <c r="K15" s="684"/>
      <c r="L15" s="426">
        <f t="shared" si="0"/>
        <v>0</v>
      </c>
    </row>
    <row r="16" spans="1:12" ht="33.75" customHeight="1" x14ac:dyDescent="0.35">
      <c r="A16" s="679" t="s">
        <v>158</v>
      </c>
      <c r="B16" s="680" t="s">
        <v>159</v>
      </c>
      <c r="C16" s="680"/>
      <c r="D16" s="681"/>
      <c r="E16" s="682"/>
      <c r="F16" s="683"/>
      <c r="G16" s="683"/>
      <c r="H16" s="683"/>
      <c r="I16" s="683"/>
      <c r="J16" s="683"/>
      <c r="K16" s="684"/>
      <c r="L16" s="426">
        <f t="shared" si="0"/>
        <v>0</v>
      </c>
    </row>
    <row r="17" spans="1:12" ht="33.75" customHeight="1" x14ac:dyDescent="0.35">
      <c r="A17" s="679" t="s">
        <v>158</v>
      </c>
      <c r="B17" s="680" t="s">
        <v>159</v>
      </c>
      <c r="C17" s="680"/>
      <c r="D17" s="681"/>
      <c r="E17" s="682"/>
      <c r="F17" s="683"/>
      <c r="G17" s="683"/>
      <c r="H17" s="683"/>
      <c r="I17" s="683"/>
      <c r="J17" s="683"/>
      <c r="K17" s="684"/>
      <c r="L17" s="426">
        <f t="shared" si="0"/>
        <v>0</v>
      </c>
    </row>
    <row r="18" spans="1:12" ht="33.75" customHeight="1" x14ac:dyDescent="0.35">
      <c r="A18" s="679" t="s">
        <v>158</v>
      </c>
      <c r="B18" s="680" t="s">
        <v>159</v>
      </c>
      <c r="C18" s="680"/>
      <c r="D18" s="681"/>
      <c r="E18" s="682"/>
      <c r="F18" s="683"/>
      <c r="G18" s="683"/>
      <c r="H18" s="683"/>
      <c r="I18" s="683"/>
      <c r="J18" s="683"/>
      <c r="K18" s="684"/>
      <c r="L18" s="426">
        <f t="shared" si="0"/>
        <v>0</v>
      </c>
    </row>
    <row r="19" spans="1:12" ht="33.75" customHeight="1" x14ac:dyDescent="0.35">
      <c r="A19" s="679" t="s">
        <v>158</v>
      </c>
      <c r="B19" s="680" t="s">
        <v>159</v>
      </c>
      <c r="C19" s="680"/>
      <c r="D19" s="681"/>
      <c r="E19" s="682"/>
      <c r="F19" s="683"/>
      <c r="G19" s="683"/>
      <c r="H19" s="683"/>
      <c r="I19" s="683"/>
      <c r="J19" s="683"/>
      <c r="K19" s="684"/>
      <c r="L19" s="426">
        <f t="shared" si="0"/>
        <v>0</v>
      </c>
    </row>
    <row r="20" spans="1:12" ht="33.75" customHeight="1" x14ac:dyDescent="0.35">
      <c r="A20" s="679" t="s">
        <v>158</v>
      </c>
      <c r="B20" s="680" t="s">
        <v>159</v>
      </c>
      <c r="C20" s="680"/>
      <c r="D20" s="681"/>
      <c r="E20" s="682"/>
      <c r="F20" s="683"/>
      <c r="G20" s="683"/>
      <c r="H20" s="683"/>
      <c r="I20" s="683"/>
      <c r="J20" s="683"/>
      <c r="K20" s="684"/>
      <c r="L20" s="426">
        <f t="shared" si="0"/>
        <v>0</v>
      </c>
    </row>
    <row r="21" spans="1:12" ht="33.75" customHeight="1" x14ac:dyDescent="0.35">
      <c r="A21" s="679" t="s">
        <v>158</v>
      </c>
      <c r="B21" s="680" t="s">
        <v>159</v>
      </c>
      <c r="C21" s="680"/>
      <c r="D21" s="681"/>
      <c r="E21" s="682"/>
      <c r="F21" s="683"/>
      <c r="G21" s="683"/>
      <c r="H21" s="683"/>
      <c r="I21" s="683"/>
      <c r="J21" s="683"/>
      <c r="K21" s="684"/>
      <c r="L21" s="426">
        <f t="shared" si="0"/>
        <v>0</v>
      </c>
    </row>
    <row r="22" spans="1:12" ht="33.75" customHeight="1" x14ac:dyDescent="0.35">
      <c r="A22" s="679" t="s">
        <v>158</v>
      </c>
      <c r="B22" s="680" t="s">
        <v>159</v>
      </c>
      <c r="C22" s="680"/>
      <c r="D22" s="681"/>
      <c r="E22" s="682"/>
      <c r="F22" s="683"/>
      <c r="G22" s="683"/>
      <c r="H22" s="683"/>
      <c r="I22" s="683"/>
      <c r="J22" s="683"/>
      <c r="K22" s="684"/>
      <c r="L22" s="426">
        <f t="shared" si="0"/>
        <v>0</v>
      </c>
    </row>
    <row r="23" spans="1:12" ht="33.75" customHeight="1" x14ac:dyDescent="0.35">
      <c r="A23" s="679" t="s">
        <v>158</v>
      </c>
      <c r="B23" s="680" t="s">
        <v>159</v>
      </c>
      <c r="C23" s="680"/>
      <c r="D23" s="681"/>
      <c r="E23" s="682"/>
      <c r="F23" s="683"/>
      <c r="G23" s="683"/>
      <c r="H23" s="683"/>
      <c r="I23" s="683"/>
      <c r="J23" s="683"/>
      <c r="K23" s="684"/>
      <c r="L23" s="426">
        <f t="shared" si="0"/>
        <v>0</v>
      </c>
    </row>
    <row r="24" spans="1:12" ht="33.75" customHeight="1" x14ac:dyDescent="0.35">
      <c r="A24" s="679" t="s">
        <v>158</v>
      </c>
      <c r="B24" s="680" t="s">
        <v>159</v>
      </c>
      <c r="C24" s="680"/>
      <c r="D24" s="681"/>
      <c r="E24" s="682"/>
      <c r="F24" s="683"/>
      <c r="G24" s="683"/>
      <c r="H24" s="683"/>
      <c r="I24" s="683"/>
      <c r="J24" s="683"/>
      <c r="K24" s="684"/>
      <c r="L24" s="426">
        <f t="shared" si="0"/>
        <v>0</v>
      </c>
    </row>
    <row r="25" spans="1:12" ht="33.75" customHeight="1" x14ac:dyDescent="0.35">
      <c r="A25" s="679" t="s">
        <v>158</v>
      </c>
      <c r="B25" s="680" t="s">
        <v>159</v>
      </c>
      <c r="C25" s="680"/>
      <c r="D25" s="681"/>
      <c r="E25" s="682"/>
      <c r="F25" s="683"/>
      <c r="G25" s="683"/>
      <c r="H25" s="683"/>
      <c r="I25" s="683"/>
      <c r="J25" s="683"/>
      <c r="K25" s="684"/>
      <c r="L25" s="426">
        <f t="shared" si="0"/>
        <v>0</v>
      </c>
    </row>
    <row r="26" spans="1:12" ht="33.75" customHeight="1" x14ac:dyDescent="0.35">
      <c r="A26" s="679" t="s">
        <v>158</v>
      </c>
      <c r="B26" s="680" t="s">
        <v>159</v>
      </c>
      <c r="C26" s="680"/>
      <c r="D26" s="681"/>
      <c r="E26" s="682"/>
      <c r="F26" s="683"/>
      <c r="G26" s="683"/>
      <c r="H26" s="683"/>
      <c r="I26" s="683"/>
      <c r="J26" s="683"/>
      <c r="K26" s="684"/>
      <c r="L26" s="426">
        <f t="shared" si="0"/>
        <v>0</v>
      </c>
    </row>
    <row r="27" spans="1:12" ht="33.75" customHeight="1" thickBot="1" x14ac:dyDescent="0.4">
      <c r="A27" s="685" t="s">
        <v>158</v>
      </c>
      <c r="B27" s="680" t="s">
        <v>159</v>
      </c>
      <c r="C27" s="686"/>
      <c r="D27" s="687"/>
      <c r="E27" s="688"/>
      <c r="F27" s="689"/>
      <c r="G27" s="689"/>
      <c r="H27" s="689"/>
      <c r="I27" s="689"/>
      <c r="J27" s="689"/>
      <c r="K27" s="690"/>
      <c r="L27" s="427">
        <f t="shared" si="0"/>
        <v>0</v>
      </c>
    </row>
    <row r="29" spans="1:12" ht="33.75" customHeight="1" x14ac:dyDescent="0.35">
      <c r="A29" s="1231" t="s">
        <v>160</v>
      </c>
      <c r="B29" s="1231"/>
      <c r="C29" s="1231"/>
      <c r="D29" s="413"/>
    </row>
    <row r="30" spans="1:12" ht="15.65" customHeight="1" x14ac:dyDescent="0.35">
      <c r="A30" s="414" t="s">
        <v>161</v>
      </c>
      <c r="B30" s="415" t="s">
        <v>162</v>
      </c>
      <c r="C30" s="415" t="s">
        <v>163</v>
      </c>
    </row>
    <row r="31" spans="1:12" x14ac:dyDescent="0.35">
      <c r="A31" s="416" t="s">
        <v>164</v>
      </c>
      <c r="B31" s="443">
        <f>COUNTIF($A$10:$B$27, "Year 1 Update")</f>
        <v>0</v>
      </c>
      <c r="C31" s="443">
        <f ca="1">SUMIF($A$10:$B$27, "Year 1 Update", $L$10:$L$27)</f>
        <v>0</v>
      </c>
    </row>
    <row r="32" spans="1:12" x14ac:dyDescent="0.35">
      <c r="A32" s="416" t="s">
        <v>165</v>
      </c>
      <c r="B32" s="443">
        <f>COUNTIF($A$10:$B$27, "Year 2 Update")</f>
        <v>0</v>
      </c>
      <c r="C32" s="443">
        <f ca="1">SUMIF($A$10:$B$27, "Year 2 Update", $L$10:$L$27)</f>
        <v>0</v>
      </c>
    </row>
    <row r="33" spans="1:3" x14ac:dyDescent="0.35">
      <c r="A33" s="416" t="s">
        <v>166</v>
      </c>
      <c r="B33" s="443">
        <f>COUNTIF($A$10:$B$27, "Year 3 Update")</f>
        <v>0</v>
      </c>
      <c r="C33" s="443">
        <f ca="1">SUMIF($A$10:$B$27, "Year 3 Update", $L$10:$L$27)</f>
        <v>0</v>
      </c>
    </row>
  </sheetData>
  <sheetProtection sheet="1" objects="1" scenarios="1" formatCells="0" formatColumns="0" formatRows="0"/>
  <mergeCells count="6">
    <mergeCell ref="A29:C29"/>
    <mergeCell ref="A1:G1"/>
    <mergeCell ref="A2:G2"/>
    <mergeCell ref="A3:G3"/>
    <mergeCell ref="A5:F5"/>
    <mergeCell ref="A6:F6"/>
  </mergeCells>
  <pageMargins left="0.85" right="0.85" top="0.85" bottom="0.5" header="0.3" footer="0.3"/>
  <pageSetup scale="68" orientation="portrait" r:id="rId1"/>
  <headerFooter>
    <oddHeader>&amp;L&amp;G&amp;ROMB Control Number: 2060-0754
Expiration Date: 9/30/2028</oddHeader>
    <oddFooter>&amp;LEPA Form Number: 5900-683&amp;R&amp;A
&amp;P of &amp;N</oddFooter>
  </headerFooter>
  <legacyDrawingHF r:id="rId2"/>
  <tableParts count="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xr:uid="{A20024EE-C333-4B63-9739-A21A9EFFA544}">
          <x14:formula1>
            <xm:f>'Data Validation'!$A$10:$A$14</xm:f>
          </x14:formula1>
          <xm:sqref>A11:A27</xm:sqref>
        </x14:dataValidation>
        <x14:dataValidation type="list" allowBlank="1" showInputMessage="1" xr:uid="{5AA661D5-AADD-49C0-B795-D8E87BA610AB}">
          <x14:formula1>
            <xm:f>'Data Validation'!$A$10:$A$15</xm:f>
          </x14:formula1>
          <xm:sqref>A10</xm:sqref>
        </x14:dataValidation>
        <x14:dataValidation type="list" allowBlank="1" showInputMessage="1" xr:uid="{C2907514-CEE6-41D3-A6E3-A56260BCBBDE}">
          <x14:formula1>
            <xm:f>'Data Validation'!$O$2:$O$14</xm:f>
          </x14:formula1>
          <xm:sqref>B10:B27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0E98A-12D5-4BC9-80F2-0E8A3DE9EA81}">
  <dimension ref="A1:N46"/>
  <sheetViews>
    <sheetView topLeftCell="A23" zoomScaleNormal="100" workbookViewId="0">
      <selection activeCell="F34" sqref="F34"/>
    </sheetView>
  </sheetViews>
  <sheetFormatPr defaultColWidth="15.54296875" defaultRowHeight="15" x14ac:dyDescent="0.35"/>
  <cols>
    <col min="1" max="1" width="27.54296875" style="26" customWidth="1"/>
    <col min="2" max="2" width="15.54296875" style="26"/>
    <col min="3" max="13" width="15.54296875" style="26" customWidth="1"/>
    <col min="14" max="16384" width="15.54296875" style="26"/>
  </cols>
  <sheetData>
    <row r="1" spans="1:14" x14ac:dyDescent="0.35">
      <c r="A1" s="1232" t="s">
        <v>0</v>
      </c>
      <c r="B1" s="1233"/>
      <c r="C1" s="1233"/>
      <c r="D1" s="1233"/>
      <c r="E1" s="1233"/>
      <c r="F1" s="1233"/>
      <c r="G1" s="1233"/>
      <c r="H1" s="1233"/>
      <c r="I1" s="1233"/>
      <c r="J1" s="1233"/>
      <c r="K1" s="1233"/>
      <c r="L1" s="1233"/>
      <c r="M1" s="1234"/>
      <c r="N1" s="28"/>
    </row>
    <row r="2" spans="1:14" x14ac:dyDescent="0.35">
      <c r="A2" s="1235" t="s">
        <v>33</v>
      </c>
      <c r="B2" s="1263"/>
      <c r="C2" s="1263"/>
      <c r="D2" s="1263"/>
      <c r="E2" s="1263"/>
      <c r="F2" s="1263"/>
      <c r="G2" s="1263"/>
      <c r="H2" s="1263"/>
      <c r="I2" s="1263"/>
      <c r="J2" s="1263"/>
      <c r="K2" s="1263"/>
      <c r="L2" s="1263"/>
      <c r="M2" s="1237"/>
      <c r="N2" s="28"/>
    </row>
    <row r="3" spans="1:14" ht="15.65" customHeight="1" thickBot="1" x14ac:dyDescent="0.4">
      <c r="A3" s="1238" t="s">
        <v>167</v>
      </c>
      <c r="B3" s="1239"/>
      <c r="C3" s="1239"/>
      <c r="D3" s="1239"/>
      <c r="E3" s="1239"/>
      <c r="F3" s="1239"/>
      <c r="G3" s="1239"/>
      <c r="H3" s="1239"/>
      <c r="I3" s="1239"/>
      <c r="J3" s="1239"/>
      <c r="K3" s="1239"/>
      <c r="L3" s="1239"/>
      <c r="M3" s="1240"/>
      <c r="N3" s="28"/>
    </row>
    <row r="4" spans="1:14" ht="15.65" customHeight="1" x14ac:dyDescent="0.35">
      <c r="A4" s="28"/>
      <c r="B4" s="28"/>
      <c r="C4" s="28"/>
    </row>
    <row r="5" spans="1:14" ht="15.65" customHeight="1" x14ac:dyDescent="0.35">
      <c r="A5" s="1264" t="s">
        <v>5</v>
      </c>
      <c r="B5" s="1265"/>
      <c r="C5" s="1265"/>
      <c r="D5" s="1265"/>
      <c r="E5" s="1265"/>
      <c r="F5" s="1265"/>
      <c r="G5" s="1265"/>
      <c r="H5" s="1265"/>
      <c r="I5" s="1265"/>
      <c r="J5" s="1265"/>
      <c r="K5" s="1265"/>
      <c r="L5" s="1265"/>
      <c r="M5" s="1265"/>
    </row>
    <row r="6" spans="1:14" ht="38.25" customHeight="1" x14ac:dyDescent="0.35">
      <c r="A6" s="1266" t="s">
        <v>168</v>
      </c>
      <c r="B6" s="1267"/>
      <c r="C6" s="1267"/>
      <c r="D6" s="1267"/>
      <c r="E6" s="1267"/>
      <c r="F6" s="1267"/>
      <c r="G6" s="1267"/>
      <c r="H6" s="1267"/>
      <c r="I6" s="1267"/>
      <c r="J6" s="1267"/>
      <c r="K6" s="1267"/>
      <c r="L6" s="1267"/>
      <c r="M6" s="1267"/>
    </row>
    <row r="7" spans="1:14" x14ac:dyDescent="0.35">
      <c r="A7" s="31"/>
      <c r="B7" s="31"/>
      <c r="C7" s="31"/>
      <c r="D7" s="29"/>
      <c r="E7" s="29"/>
      <c r="F7" s="29"/>
      <c r="G7" s="29"/>
      <c r="H7" s="29"/>
      <c r="I7" s="29"/>
      <c r="J7" s="29"/>
      <c r="K7" s="29"/>
      <c r="L7" s="29"/>
      <c r="M7" s="29"/>
      <c r="N7" s="29"/>
    </row>
    <row r="8" spans="1:14" ht="15" customHeight="1" x14ac:dyDescent="0.35">
      <c r="A8" s="1249" t="s">
        <v>169</v>
      </c>
      <c r="B8" s="1250"/>
      <c r="C8" s="1250"/>
      <c r="D8" s="1250"/>
      <c r="E8" s="1250"/>
      <c r="F8" s="1250"/>
      <c r="G8" s="1250"/>
      <c r="H8" s="1250"/>
      <c r="I8" s="1250"/>
      <c r="J8" s="1250"/>
      <c r="K8" s="1250"/>
      <c r="L8" s="1250"/>
      <c r="M8" s="1251"/>
      <c r="N8" s="27"/>
    </row>
    <row r="9" spans="1:14" ht="15" customHeight="1" thickBot="1" x14ac:dyDescent="0.4">
      <c r="A9" s="1260" t="s">
        <v>170</v>
      </c>
      <c r="B9" s="1253"/>
      <c r="C9" s="1253"/>
      <c r="D9" s="1253"/>
      <c r="E9" s="1253"/>
      <c r="F9" s="1253"/>
      <c r="G9" s="1253"/>
      <c r="H9" s="1253"/>
      <c r="I9" s="1253"/>
      <c r="J9" s="1253"/>
      <c r="K9" s="1253"/>
      <c r="L9" s="1253"/>
      <c r="M9" s="1254"/>
      <c r="N9" s="27"/>
    </row>
    <row r="10" spans="1:14" ht="15" customHeight="1" x14ac:dyDescent="0.35">
      <c r="A10" s="243"/>
      <c r="B10" s="1261" t="s">
        <v>171</v>
      </c>
      <c r="C10" s="1256"/>
      <c r="D10" s="1257"/>
      <c r="E10" s="1262"/>
      <c r="F10" s="1255" t="s">
        <v>172</v>
      </c>
      <c r="G10" s="1256"/>
      <c r="H10" s="1257"/>
      <c r="I10" s="1258"/>
      <c r="J10" s="1255" t="s">
        <v>173</v>
      </c>
      <c r="K10" s="1256"/>
      <c r="L10" s="1256"/>
      <c r="M10" s="1259"/>
      <c r="N10" s="27"/>
    </row>
    <row r="11" spans="1:14" ht="60" customHeight="1" thickBot="1" x14ac:dyDescent="0.4">
      <c r="A11" s="292" t="s">
        <v>174</v>
      </c>
      <c r="B11" s="298" t="s">
        <v>175</v>
      </c>
      <c r="C11" s="246" t="s">
        <v>176</v>
      </c>
      <c r="D11" s="246" t="s">
        <v>177</v>
      </c>
      <c r="E11" s="246" t="s">
        <v>178</v>
      </c>
      <c r="F11" s="245" t="s">
        <v>179</v>
      </c>
      <c r="G11" s="246" t="s">
        <v>180</v>
      </c>
      <c r="H11" s="246" t="s">
        <v>181</v>
      </c>
      <c r="I11" s="246" t="s">
        <v>182</v>
      </c>
      <c r="J11" s="245" t="s">
        <v>183</v>
      </c>
      <c r="K11" s="246" t="s">
        <v>184</v>
      </c>
      <c r="L11" s="246" t="s">
        <v>185</v>
      </c>
      <c r="M11" s="281" t="s">
        <v>186</v>
      </c>
      <c r="N11" s="27"/>
    </row>
    <row r="12" spans="1:14" ht="15.65" customHeight="1" x14ac:dyDescent="0.35">
      <c r="A12" s="293" t="s">
        <v>187</v>
      </c>
      <c r="B12" s="691"/>
      <c r="C12" s="692"/>
      <c r="D12" s="692"/>
      <c r="E12" s="251">
        <f>SUM(B12:D12)</f>
        <v>0</v>
      </c>
      <c r="F12" s="294">
        <f>B32+F32+J32</f>
        <v>0</v>
      </c>
      <c r="G12" s="294">
        <f t="shared" ref="F12:I17" si="0">C32+G32+K32</f>
        <v>0</v>
      </c>
      <c r="H12" s="294">
        <f t="shared" si="0"/>
        <v>0</v>
      </c>
      <c r="I12" s="294">
        <f t="shared" si="0"/>
        <v>0</v>
      </c>
      <c r="J12" s="294">
        <f t="shared" ref="J12:J22" si="1">B12-F12</f>
        <v>0</v>
      </c>
      <c r="K12" s="251">
        <f t="shared" ref="K12:K22" si="2">C12-G12</f>
        <v>0</v>
      </c>
      <c r="L12" s="251">
        <f t="shared" ref="L12:L22" si="3">D12-H12</f>
        <v>0</v>
      </c>
      <c r="M12" s="252">
        <f t="shared" ref="M12:M22" si="4">E12-I12</f>
        <v>0</v>
      </c>
      <c r="N12" s="27"/>
    </row>
    <row r="13" spans="1:14" ht="15.65" customHeight="1" x14ac:dyDescent="0.35">
      <c r="A13" s="250" t="s">
        <v>188</v>
      </c>
      <c r="B13" s="693"/>
      <c r="C13" s="694"/>
      <c r="D13" s="694"/>
      <c r="E13" s="253">
        <f t="shared" ref="E13:E19" si="5">SUM(B13:D13)</f>
        <v>0</v>
      </c>
      <c r="F13" s="256">
        <f t="shared" si="0"/>
        <v>0</v>
      </c>
      <c r="G13" s="256">
        <f t="shared" si="0"/>
        <v>0</v>
      </c>
      <c r="H13" s="256">
        <f t="shared" si="0"/>
        <v>0</v>
      </c>
      <c r="I13" s="256">
        <f t="shared" si="0"/>
        <v>0</v>
      </c>
      <c r="J13" s="256">
        <f t="shared" si="1"/>
        <v>0</v>
      </c>
      <c r="K13" s="253">
        <f t="shared" si="2"/>
        <v>0</v>
      </c>
      <c r="L13" s="253">
        <f t="shared" si="3"/>
        <v>0</v>
      </c>
      <c r="M13" s="254">
        <f t="shared" si="4"/>
        <v>0</v>
      </c>
      <c r="N13" s="27"/>
    </row>
    <row r="14" spans="1:14" x14ac:dyDescent="0.35">
      <c r="A14" s="255" t="s">
        <v>189</v>
      </c>
      <c r="B14" s="693"/>
      <c r="C14" s="694"/>
      <c r="D14" s="694"/>
      <c r="E14" s="253">
        <f>SUM(B14:D14)</f>
        <v>0</v>
      </c>
      <c r="F14" s="256">
        <f t="shared" si="0"/>
        <v>0</v>
      </c>
      <c r="G14" s="256">
        <f t="shared" si="0"/>
        <v>0</v>
      </c>
      <c r="H14" s="256">
        <f t="shared" si="0"/>
        <v>0</v>
      </c>
      <c r="I14" s="256">
        <f t="shared" si="0"/>
        <v>0</v>
      </c>
      <c r="J14" s="256">
        <f t="shared" si="1"/>
        <v>0</v>
      </c>
      <c r="K14" s="253">
        <f t="shared" si="2"/>
        <v>0</v>
      </c>
      <c r="L14" s="253">
        <f t="shared" si="3"/>
        <v>0</v>
      </c>
      <c r="M14" s="254">
        <f t="shared" si="4"/>
        <v>0</v>
      </c>
      <c r="N14" s="27"/>
    </row>
    <row r="15" spans="1:14" x14ac:dyDescent="0.35">
      <c r="A15" s="255" t="s">
        <v>190</v>
      </c>
      <c r="B15" s="693"/>
      <c r="C15" s="694"/>
      <c r="D15" s="694"/>
      <c r="E15" s="253">
        <f t="shared" si="5"/>
        <v>0</v>
      </c>
      <c r="F15" s="256">
        <f t="shared" si="0"/>
        <v>0</v>
      </c>
      <c r="G15" s="256">
        <f t="shared" si="0"/>
        <v>0</v>
      </c>
      <c r="H15" s="256">
        <f t="shared" si="0"/>
        <v>0</v>
      </c>
      <c r="I15" s="256">
        <f t="shared" si="0"/>
        <v>0</v>
      </c>
      <c r="J15" s="256">
        <f t="shared" si="1"/>
        <v>0</v>
      </c>
      <c r="K15" s="253">
        <f t="shared" si="2"/>
        <v>0</v>
      </c>
      <c r="L15" s="253">
        <f t="shared" si="3"/>
        <v>0</v>
      </c>
      <c r="M15" s="254">
        <f t="shared" si="4"/>
        <v>0</v>
      </c>
      <c r="N15" s="27"/>
    </row>
    <row r="16" spans="1:14" x14ac:dyDescent="0.35">
      <c r="A16" s="255" t="s">
        <v>191</v>
      </c>
      <c r="B16" s="693"/>
      <c r="C16" s="694"/>
      <c r="D16" s="694"/>
      <c r="E16" s="253">
        <f t="shared" si="5"/>
        <v>0</v>
      </c>
      <c r="F16" s="256">
        <f t="shared" si="0"/>
        <v>0</v>
      </c>
      <c r="G16" s="256">
        <f t="shared" si="0"/>
        <v>0</v>
      </c>
      <c r="H16" s="256">
        <f t="shared" si="0"/>
        <v>0</v>
      </c>
      <c r="I16" s="256">
        <f t="shared" si="0"/>
        <v>0</v>
      </c>
      <c r="J16" s="256">
        <f t="shared" si="1"/>
        <v>0</v>
      </c>
      <c r="K16" s="253">
        <f t="shared" si="2"/>
        <v>0</v>
      </c>
      <c r="L16" s="253">
        <f t="shared" si="3"/>
        <v>0</v>
      </c>
      <c r="M16" s="254">
        <f t="shared" si="4"/>
        <v>0</v>
      </c>
      <c r="N16" s="27"/>
    </row>
    <row r="17" spans="1:14" x14ac:dyDescent="0.35">
      <c r="A17" s="255" t="s">
        <v>192</v>
      </c>
      <c r="B17" s="693"/>
      <c r="C17" s="694"/>
      <c r="D17" s="694"/>
      <c r="E17" s="253">
        <f>SUM(B17:D17)</f>
        <v>0</v>
      </c>
      <c r="F17" s="256">
        <f t="shared" si="0"/>
        <v>0</v>
      </c>
      <c r="G17" s="256">
        <f t="shared" si="0"/>
        <v>0</v>
      </c>
      <c r="H17" s="256">
        <f t="shared" si="0"/>
        <v>0</v>
      </c>
      <c r="I17" s="256">
        <f t="shared" si="0"/>
        <v>0</v>
      </c>
      <c r="J17" s="256">
        <f t="shared" si="1"/>
        <v>0</v>
      </c>
      <c r="K17" s="253">
        <f t="shared" si="2"/>
        <v>0</v>
      </c>
      <c r="L17" s="253">
        <f t="shared" si="3"/>
        <v>0</v>
      </c>
      <c r="M17" s="254">
        <f t="shared" si="4"/>
        <v>0</v>
      </c>
      <c r="N17" s="27"/>
    </row>
    <row r="18" spans="1:14" x14ac:dyDescent="0.35">
      <c r="A18" s="255" t="s">
        <v>193</v>
      </c>
      <c r="B18" s="693"/>
      <c r="C18" s="694"/>
      <c r="D18" s="694"/>
      <c r="E18" s="253">
        <f t="shared" si="5"/>
        <v>0</v>
      </c>
      <c r="F18" s="256">
        <f t="shared" ref="F18" si="6">B38+F38+J38</f>
        <v>0</v>
      </c>
      <c r="G18" s="256">
        <f t="shared" ref="G18" si="7">C38+G38+K38</f>
        <v>0</v>
      </c>
      <c r="H18" s="256">
        <f t="shared" ref="H18" si="8">D38+H38+L38</f>
        <v>0</v>
      </c>
      <c r="I18" s="256">
        <f t="shared" ref="I18" si="9">E38+I38+M38</f>
        <v>0</v>
      </c>
      <c r="J18" s="256">
        <f>B18-F18</f>
        <v>0</v>
      </c>
      <c r="K18" s="253">
        <f>C18-G18</f>
        <v>0</v>
      </c>
      <c r="L18" s="253">
        <f>D18-H18</f>
        <v>0</v>
      </c>
      <c r="M18" s="254">
        <f>E18-I18</f>
        <v>0</v>
      </c>
      <c r="N18" s="27"/>
    </row>
    <row r="19" spans="1:14" x14ac:dyDescent="0.35">
      <c r="A19" s="255" t="s">
        <v>194</v>
      </c>
      <c r="B19" s="693"/>
      <c r="C19" s="694"/>
      <c r="D19" s="694"/>
      <c r="E19" s="253">
        <f t="shared" si="5"/>
        <v>0</v>
      </c>
      <c r="F19" s="256">
        <f t="shared" ref="F19:F22" si="10">B39+F39+J39</f>
        <v>0</v>
      </c>
      <c r="G19" s="256">
        <f t="shared" ref="G19:G22" si="11">C39+G39+K39</f>
        <v>0</v>
      </c>
      <c r="H19" s="256">
        <f t="shared" ref="H19:H22" si="12">D39+H39+L39</f>
        <v>0</v>
      </c>
      <c r="I19" s="256">
        <f t="shared" ref="I19:I22" si="13">E39+I39+M39</f>
        <v>0</v>
      </c>
      <c r="J19" s="256">
        <f t="shared" si="1"/>
        <v>0</v>
      </c>
      <c r="K19" s="253">
        <f t="shared" si="2"/>
        <v>0</v>
      </c>
      <c r="L19" s="253">
        <f t="shared" si="3"/>
        <v>0</v>
      </c>
      <c r="M19" s="254">
        <f t="shared" si="4"/>
        <v>0</v>
      </c>
      <c r="N19" s="27"/>
    </row>
    <row r="20" spans="1:14" x14ac:dyDescent="0.35">
      <c r="A20" s="255" t="s">
        <v>195</v>
      </c>
      <c r="B20" s="256">
        <f>SUM(B12:B19)</f>
        <v>0</v>
      </c>
      <c r="C20" s="253">
        <f>SUM(C12:C19)</f>
        <v>0</v>
      </c>
      <c r="D20" s="253">
        <f>SUM(D12:D19)</f>
        <v>0</v>
      </c>
      <c r="E20" s="253">
        <f>SUM(E12:E19)</f>
        <v>0</v>
      </c>
      <c r="F20" s="256">
        <f t="shared" si="10"/>
        <v>0</v>
      </c>
      <c r="G20" s="256">
        <f t="shared" si="11"/>
        <v>0</v>
      </c>
      <c r="H20" s="256">
        <f t="shared" si="12"/>
        <v>0</v>
      </c>
      <c r="I20" s="256">
        <f t="shared" si="13"/>
        <v>0</v>
      </c>
      <c r="J20" s="256">
        <f t="shared" si="1"/>
        <v>0</v>
      </c>
      <c r="K20" s="253">
        <f t="shared" si="2"/>
        <v>0</v>
      </c>
      <c r="L20" s="253">
        <f t="shared" si="3"/>
        <v>0</v>
      </c>
      <c r="M20" s="254">
        <f t="shared" si="4"/>
        <v>0</v>
      </c>
      <c r="N20" s="27" t="s">
        <v>196</v>
      </c>
    </row>
    <row r="21" spans="1:14" x14ac:dyDescent="0.35">
      <c r="A21" s="255" t="s">
        <v>197</v>
      </c>
      <c r="B21" s="693"/>
      <c r="C21" s="694"/>
      <c r="D21" s="694"/>
      <c r="E21" s="253">
        <f>SUM(B21:D21)</f>
        <v>0</v>
      </c>
      <c r="F21" s="256">
        <f>B41+F41+J41</f>
        <v>0</v>
      </c>
      <c r="G21" s="256">
        <f t="shared" si="11"/>
        <v>0</v>
      </c>
      <c r="H21" s="256">
        <f t="shared" si="12"/>
        <v>0</v>
      </c>
      <c r="I21" s="256">
        <f t="shared" si="13"/>
        <v>0</v>
      </c>
      <c r="J21" s="256">
        <f t="shared" si="1"/>
        <v>0</v>
      </c>
      <c r="K21" s="253">
        <f t="shared" si="2"/>
        <v>0</v>
      </c>
      <c r="L21" s="253">
        <f t="shared" si="3"/>
        <v>0</v>
      </c>
      <c r="M21" s="254">
        <f t="shared" si="4"/>
        <v>0</v>
      </c>
      <c r="N21" s="27"/>
    </row>
    <row r="22" spans="1:14" s="32" customFormat="1" ht="15.65" customHeight="1" x14ac:dyDescent="0.35">
      <c r="A22" s="295" t="s">
        <v>198</v>
      </c>
      <c r="B22" s="296">
        <f>B20+B21</f>
        <v>0</v>
      </c>
      <c r="C22" s="297">
        <f>C20+C21</f>
        <v>0</v>
      </c>
      <c r="D22" s="297">
        <f>D20+D21</f>
        <v>0</v>
      </c>
      <c r="E22" s="297">
        <f>E20+E21</f>
        <v>0</v>
      </c>
      <c r="F22" s="256">
        <f t="shared" si="10"/>
        <v>0</v>
      </c>
      <c r="G22" s="256">
        <f t="shared" si="11"/>
        <v>0</v>
      </c>
      <c r="H22" s="256">
        <f t="shared" si="12"/>
        <v>0</v>
      </c>
      <c r="I22" s="256">
        <f t="shared" si="13"/>
        <v>0</v>
      </c>
      <c r="J22" s="296">
        <f t="shared" si="1"/>
        <v>0</v>
      </c>
      <c r="K22" s="297">
        <f t="shared" si="2"/>
        <v>0</v>
      </c>
      <c r="L22" s="297">
        <f t="shared" si="3"/>
        <v>0</v>
      </c>
      <c r="M22" s="291">
        <f t="shared" si="4"/>
        <v>0</v>
      </c>
    </row>
    <row r="23" spans="1:14" ht="15.65" customHeight="1" thickBot="1" x14ac:dyDescent="0.4">
      <c r="A23" s="33"/>
      <c r="B23" s="33"/>
      <c r="C23" s="33"/>
      <c r="D23" s="33"/>
      <c r="E23" s="33"/>
      <c r="F23" s="33"/>
      <c r="G23" s="33"/>
      <c r="H23" s="33"/>
      <c r="I23" s="33"/>
      <c r="J23" s="33"/>
      <c r="K23" s="33"/>
      <c r="L23" s="33"/>
      <c r="M23" s="33"/>
      <c r="N23" s="33"/>
    </row>
    <row r="24" spans="1:14" s="585" customFormat="1" ht="15" customHeight="1" x14ac:dyDescent="0.35">
      <c r="A24" s="1247" t="s">
        <v>199</v>
      </c>
      <c r="B24" s="1247"/>
      <c r="C24" s="1247"/>
      <c r="D24" s="1247"/>
      <c r="E24" s="1247"/>
      <c r="F24" s="1247"/>
      <c r="G24" s="1247"/>
      <c r="H24" s="1247"/>
      <c r="I24" s="1247"/>
      <c r="J24" s="1247"/>
      <c r="K24" s="1247"/>
      <c r="L24" s="1247"/>
      <c r="M24" s="1248"/>
    </row>
    <row r="25" spans="1:14" ht="30" customHeight="1" thickBot="1" x14ac:dyDescent="0.4">
      <c r="A25" s="1125" t="s">
        <v>200</v>
      </c>
      <c r="B25" s="306" t="s">
        <v>171</v>
      </c>
      <c r="C25" s="1126" t="s">
        <v>201</v>
      </c>
      <c r="D25" s="1126" t="s">
        <v>202</v>
      </c>
      <c r="E25" s="1127" t="s">
        <v>203</v>
      </c>
      <c r="F25" s="306" t="s">
        <v>172</v>
      </c>
      <c r="G25" s="1126" t="s">
        <v>204</v>
      </c>
      <c r="H25" s="1126" t="s">
        <v>205</v>
      </c>
      <c r="I25" s="1128" t="s">
        <v>206</v>
      </c>
      <c r="J25" s="312" t="s">
        <v>173</v>
      </c>
      <c r="K25" s="1126" t="s">
        <v>207</v>
      </c>
      <c r="L25" s="1126" t="s">
        <v>208</v>
      </c>
      <c r="M25" s="1129" t="s">
        <v>209</v>
      </c>
      <c r="N25" s="27"/>
    </row>
    <row r="26" spans="1:14" s="27" customFormat="1" ht="14.5" customHeight="1" x14ac:dyDescent="0.35">
      <c r="A26" s="299" t="s">
        <v>210</v>
      </c>
      <c r="B26" s="695"/>
      <c r="C26" s="308"/>
      <c r="D26" s="308"/>
      <c r="E26" s="301"/>
      <c r="F26" s="1174">
        <f>SUM(B46,F46,J46)</f>
        <v>0</v>
      </c>
      <c r="G26" s="308"/>
      <c r="H26" s="308"/>
      <c r="I26" s="308"/>
      <c r="J26" s="1175">
        <f>Table6a_SummaryLeveragedFunds[[#This Row],[Project Budget]]-Table6a_SummaryLeveragedFunds[[#This Row],[Total Expenses to Date]]</f>
        <v>0</v>
      </c>
      <c r="K26" s="308"/>
      <c r="L26" s="308"/>
      <c r="M26" s="301"/>
      <c r="N26" s="29"/>
    </row>
    <row r="27" spans="1:14" s="27" customFormat="1" ht="21.75" customHeight="1" thickBot="1" x14ac:dyDescent="0.4">
      <c r="A27" s="28"/>
      <c r="B27" s="29"/>
      <c r="C27" s="29"/>
      <c r="D27" s="29"/>
      <c r="E27" s="29"/>
      <c r="F27" s="29"/>
      <c r="G27" s="29"/>
      <c r="H27" s="29"/>
      <c r="I27" s="29"/>
      <c r="J27" s="29"/>
      <c r="K27" s="29"/>
      <c r="L27" s="29"/>
      <c r="M27" s="29"/>
      <c r="N27" s="29"/>
    </row>
    <row r="28" spans="1:14" ht="15" customHeight="1" x14ac:dyDescent="0.35">
      <c r="A28" s="1249" t="s">
        <v>211</v>
      </c>
      <c r="B28" s="1250"/>
      <c r="C28" s="1250"/>
      <c r="D28" s="1250"/>
      <c r="E28" s="1250"/>
      <c r="F28" s="1250"/>
      <c r="G28" s="1250"/>
      <c r="H28" s="1250"/>
      <c r="I28" s="1250"/>
      <c r="J28" s="1250"/>
      <c r="K28" s="1250"/>
      <c r="L28" s="1250"/>
      <c r="M28" s="1251"/>
      <c r="N28" s="27"/>
    </row>
    <row r="29" spans="1:14" ht="15" customHeight="1" thickBot="1" x14ac:dyDescent="0.4">
      <c r="A29" s="1252" t="s">
        <v>212</v>
      </c>
      <c r="B29" s="1253"/>
      <c r="C29" s="1253"/>
      <c r="D29" s="1253"/>
      <c r="E29" s="1253"/>
      <c r="F29" s="1253"/>
      <c r="G29" s="1253"/>
      <c r="H29" s="1253"/>
      <c r="I29" s="1253"/>
      <c r="J29" s="1253"/>
      <c r="K29" s="1253"/>
      <c r="L29" s="1253"/>
      <c r="M29" s="1254"/>
      <c r="N29" s="27"/>
    </row>
    <row r="30" spans="1:14" ht="15" customHeight="1" x14ac:dyDescent="0.35">
      <c r="A30" s="244"/>
      <c r="B30" s="1255" t="s">
        <v>213</v>
      </c>
      <c r="C30" s="1256"/>
      <c r="D30" s="1257"/>
      <c r="E30" s="1258"/>
      <c r="F30" s="1255" t="s">
        <v>214</v>
      </c>
      <c r="G30" s="1256"/>
      <c r="H30" s="1257"/>
      <c r="I30" s="1258"/>
      <c r="J30" s="1255" t="s">
        <v>215</v>
      </c>
      <c r="K30" s="1256"/>
      <c r="L30" s="1256"/>
      <c r="M30" s="1259"/>
      <c r="N30" s="27"/>
    </row>
    <row r="31" spans="1:14" ht="60.65" customHeight="1" x14ac:dyDescent="0.35">
      <c r="A31" s="242" t="s">
        <v>174</v>
      </c>
      <c r="B31" s="310" t="s">
        <v>216</v>
      </c>
      <c r="C31" s="311" t="s">
        <v>217</v>
      </c>
      <c r="D31" s="311" t="s">
        <v>218</v>
      </c>
      <c r="E31" s="311" t="s">
        <v>219</v>
      </c>
      <c r="F31" s="310" t="s">
        <v>220</v>
      </c>
      <c r="G31" s="311" t="s">
        <v>221</v>
      </c>
      <c r="H31" s="311" t="s">
        <v>222</v>
      </c>
      <c r="I31" s="311" t="s">
        <v>223</v>
      </c>
      <c r="J31" s="310" t="s">
        <v>224</v>
      </c>
      <c r="K31" s="311" t="s">
        <v>225</v>
      </c>
      <c r="L31" s="311" t="s">
        <v>226</v>
      </c>
      <c r="M31" s="311" t="s">
        <v>227</v>
      </c>
      <c r="N31" s="27"/>
    </row>
    <row r="32" spans="1:14" ht="15.65" customHeight="1" thickBot="1" x14ac:dyDescent="0.4">
      <c r="A32" s="276" t="s">
        <v>187</v>
      </c>
      <c r="B32" s="294">
        <f>SUM('5. Year 1'!B13+'5. Year 1'!F13+'5. Year 1'!J13)</f>
        <v>0</v>
      </c>
      <c r="C32" s="294">
        <f>SUM('5. Year 1'!C13+'5. Year 1'!G13+'5. Year 1'!K13)</f>
        <v>0</v>
      </c>
      <c r="D32" s="294">
        <f>SUM('5. Year 1'!D13+'5. Year 1'!H13+'5. Year 1'!L13)</f>
        <v>0</v>
      </c>
      <c r="E32" s="294">
        <f>SUM('5. Year 1'!E13+'5. Year 1'!I13+'5. Year 1'!M13)</f>
        <v>0</v>
      </c>
      <c r="F32" s="294">
        <f>SUM('6. Year 2'!B13+'6. Year 2'!F13+'6. Year 2'!J13+'6. Year 2'!N13)</f>
        <v>0</v>
      </c>
      <c r="G32" s="294">
        <f>SUM('6. Year 2'!C13+'6. Year 2'!G13+'6. Year 2'!K13+'6. Year 2'!O13)</f>
        <v>0</v>
      </c>
      <c r="H32" s="294">
        <f>SUM('6. Year 2'!D13+'6. Year 2'!H13+'6. Year 2'!L13+'6. Year 2'!P13)</f>
        <v>0</v>
      </c>
      <c r="I32" s="294">
        <f>SUM('6. Year 2'!E13+'6. Year 2'!I13+'6. Year 2'!M13+'6. Year 2'!Q13)</f>
        <v>0</v>
      </c>
      <c r="J32" s="294">
        <f>SUM('7. Year 3'!B13+'7. Year 3'!F13+'7. Year 3'!J13+'6. Year 2'!N13)</f>
        <v>0</v>
      </c>
      <c r="K32" s="294">
        <f>SUM('7. Year 3'!C13+'7. Year 3'!G13+'7. Year 3'!K13+'6. Year 2'!O13)</f>
        <v>0</v>
      </c>
      <c r="L32" s="294">
        <f>SUM('7. Year 3'!D13+'7. Year 3'!H13+'7. Year 3'!L13+'6. Year 2'!P13)</f>
        <v>0</v>
      </c>
      <c r="M32" s="294">
        <f>SUM('7. Year 3'!E13+'7. Year 3'!I13+'7. Year 3'!M13+'6. Year 2'!Q13)</f>
        <v>0</v>
      </c>
      <c r="N32" s="27"/>
    </row>
    <row r="33" spans="1:13" ht="15.65" customHeight="1" thickBot="1" x14ac:dyDescent="0.4">
      <c r="A33" s="276" t="s">
        <v>188</v>
      </c>
      <c r="B33" s="294">
        <f>SUM('5. Year 1'!B14+'5. Year 1'!F14+'5. Year 1'!J14)</f>
        <v>0</v>
      </c>
      <c r="C33" s="294">
        <f>SUM('5. Year 1'!C14+'5. Year 1'!G14+'5. Year 1'!K14)</f>
        <v>0</v>
      </c>
      <c r="D33" s="294">
        <f>SUM('5. Year 1'!D14+'5. Year 1'!H14+'5. Year 1'!L14)</f>
        <v>0</v>
      </c>
      <c r="E33" s="294">
        <f>SUM('5. Year 1'!E14+'5. Year 1'!I14+'5. Year 1'!M14)</f>
        <v>0</v>
      </c>
      <c r="F33" s="294">
        <f>SUM('6. Year 2'!B14+'6. Year 2'!F14+'6. Year 2'!J14+'6. Year 2'!N14)</f>
        <v>0</v>
      </c>
      <c r="G33" s="294">
        <f>SUM('6. Year 2'!C14+'6. Year 2'!G14+'6. Year 2'!K14+'6. Year 2'!O14)</f>
        <v>0</v>
      </c>
      <c r="H33" s="294">
        <f>SUM('6. Year 2'!D14+'6. Year 2'!H14+'6. Year 2'!L14+'6. Year 2'!P14)</f>
        <v>0</v>
      </c>
      <c r="I33" s="294">
        <f>SUM('6. Year 2'!E14+'6. Year 2'!I14+'6. Year 2'!M14+'6. Year 2'!Q14)</f>
        <v>0</v>
      </c>
      <c r="J33" s="294">
        <f>SUM('7. Year 3'!B14+'7. Year 3'!F14+'7. Year 3'!J14+'6. Year 2'!N14)</f>
        <v>0</v>
      </c>
      <c r="K33" s="294">
        <f>SUM('7. Year 3'!C14+'7. Year 3'!G14+'7. Year 3'!K14+'6. Year 2'!O14)</f>
        <v>0</v>
      </c>
      <c r="L33" s="294">
        <f>SUM('7. Year 3'!D14+'7. Year 3'!H14+'7. Year 3'!L14+'6. Year 2'!P14)</f>
        <v>0</v>
      </c>
      <c r="M33" s="294">
        <f>SUM('7. Year 3'!E14+'7. Year 3'!I14+'7. Year 3'!M14+'6. Year 2'!Q14)</f>
        <v>0</v>
      </c>
    </row>
    <row r="34" spans="1:13" ht="15.5" thickBot="1" x14ac:dyDescent="0.4">
      <c r="A34" s="277" t="s">
        <v>189</v>
      </c>
      <c r="B34" s="294">
        <f>SUM('5. Year 1'!B15+'5. Year 1'!F15+'5. Year 1'!J15)</f>
        <v>0</v>
      </c>
      <c r="C34" s="294">
        <f>SUM('5. Year 1'!C15+'5. Year 1'!G15+'5. Year 1'!K15)</f>
        <v>0</v>
      </c>
      <c r="D34" s="294">
        <f>SUM('5. Year 1'!D15+'5. Year 1'!H15+'5. Year 1'!L15)</f>
        <v>0</v>
      </c>
      <c r="E34" s="294">
        <f>SUM('5. Year 1'!E15+'5. Year 1'!I15+'5. Year 1'!M15)</f>
        <v>0</v>
      </c>
      <c r="F34" s="294">
        <f>SUM('6. Year 2'!B15+'6. Year 2'!F15+'6. Year 2'!J15+'6. Year 2'!N15)</f>
        <v>0</v>
      </c>
      <c r="G34" s="294">
        <f>SUM('6. Year 2'!C15+'6. Year 2'!G15+'6. Year 2'!K15+'6. Year 2'!O15)</f>
        <v>0</v>
      </c>
      <c r="H34" s="294">
        <f>SUM('6. Year 2'!D15+'6. Year 2'!H15+'6. Year 2'!L15+'6. Year 2'!P15)</f>
        <v>0</v>
      </c>
      <c r="I34" s="294">
        <f>SUM('6. Year 2'!E15+'6. Year 2'!I15+'6. Year 2'!M15+'6. Year 2'!Q15)</f>
        <v>0</v>
      </c>
      <c r="J34" s="294">
        <f>SUM('7. Year 3'!B15+'7. Year 3'!F15+'7. Year 3'!J15+'6. Year 2'!N15)</f>
        <v>0</v>
      </c>
      <c r="K34" s="294">
        <f>SUM('7. Year 3'!C15+'7. Year 3'!G15+'7. Year 3'!K15+'6. Year 2'!O15)</f>
        <v>0</v>
      </c>
      <c r="L34" s="294">
        <f>SUM('7. Year 3'!D15+'7. Year 3'!H15+'7. Year 3'!L15+'6. Year 2'!P15)</f>
        <v>0</v>
      </c>
      <c r="M34" s="294">
        <f>SUM('7. Year 3'!E15+'7. Year 3'!I15+'7. Year 3'!M15+'6. Year 2'!Q15)</f>
        <v>0</v>
      </c>
    </row>
    <row r="35" spans="1:13" ht="15.5" thickBot="1" x14ac:dyDescent="0.4">
      <c r="A35" s="277" t="s">
        <v>190</v>
      </c>
      <c r="B35" s="294">
        <f>SUM('5. Year 1'!B16+'5. Year 1'!F16+'5. Year 1'!J16)</f>
        <v>0</v>
      </c>
      <c r="C35" s="294">
        <f>SUM('5. Year 1'!C16+'5. Year 1'!G16+'5. Year 1'!K16)</f>
        <v>0</v>
      </c>
      <c r="D35" s="294">
        <f>SUM('5. Year 1'!D16+'5. Year 1'!H16+'5. Year 1'!L16)</f>
        <v>0</v>
      </c>
      <c r="E35" s="294">
        <f>SUM('5. Year 1'!E16+'5. Year 1'!I16+'5. Year 1'!M16)</f>
        <v>0</v>
      </c>
      <c r="F35" s="294">
        <f>SUM('6. Year 2'!B16+'6. Year 2'!F16+'6. Year 2'!J16+'6. Year 2'!N16)</f>
        <v>0</v>
      </c>
      <c r="G35" s="294">
        <f>SUM('6. Year 2'!C16+'6. Year 2'!G16+'6. Year 2'!K16+'6. Year 2'!O16)</f>
        <v>0</v>
      </c>
      <c r="H35" s="294">
        <f>SUM('6. Year 2'!D16+'6. Year 2'!H16+'6. Year 2'!L16+'6. Year 2'!P16)</f>
        <v>0</v>
      </c>
      <c r="I35" s="294">
        <f>SUM('6. Year 2'!E16+'6. Year 2'!I16+'6. Year 2'!M16+'6. Year 2'!Q16)</f>
        <v>0</v>
      </c>
      <c r="J35" s="294">
        <f>SUM('7. Year 3'!B16+'7. Year 3'!F16+'7. Year 3'!J16+'6. Year 2'!N16)</f>
        <v>0</v>
      </c>
      <c r="K35" s="294">
        <f>SUM('7. Year 3'!C16+'7. Year 3'!G16+'7. Year 3'!K16+'6. Year 2'!O16)</f>
        <v>0</v>
      </c>
      <c r="L35" s="294">
        <f>SUM('7. Year 3'!D16+'7. Year 3'!H16+'7. Year 3'!L16+'6. Year 2'!P16)</f>
        <v>0</v>
      </c>
      <c r="M35" s="294">
        <f>SUM('7. Year 3'!E16+'7. Year 3'!I16+'7. Year 3'!M16+'6. Year 2'!Q16)</f>
        <v>0</v>
      </c>
    </row>
    <row r="36" spans="1:13" ht="15.5" thickBot="1" x14ac:dyDescent="0.4">
      <c r="A36" s="277" t="s">
        <v>191</v>
      </c>
      <c r="B36" s="294">
        <f>SUM('5. Year 1'!B17+'5. Year 1'!F17+'5. Year 1'!J17)</f>
        <v>0</v>
      </c>
      <c r="C36" s="294">
        <f>SUM('5. Year 1'!C17+'5. Year 1'!G17+'5. Year 1'!K17)</f>
        <v>0</v>
      </c>
      <c r="D36" s="294">
        <f>SUM('5. Year 1'!D17+'5. Year 1'!H17+'5. Year 1'!L17)</f>
        <v>0</v>
      </c>
      <c r="E36" s="294">
        <f>SUM('5. Year 1'!E17+'5. Year 1'!I17+'5. Year 1'!M17)</f>
        <v>0</v>
      </c>
      <c r="F36" s="294">
        <f>SUM('6. Year 2'!B17+'6. Year 2'!F17+'6. Year 2'!J17+'6. Year 2'!N17)</f>
        <v>0</v>
      </c>
      <c r="G36" s="294">
        <f>SUM('6. Year 2'!C17+'6. Year 2'!G17+'6. Year 2'!K17+'6. Year 2'!O17)</f>
        <v>0</v>
      </c>
      <c r="H36" s="294">
        <f>SUM('6. Year 2'!D17+'6. Year 2'!H17+'6. Year 2'!L17+'6. Year 2'!P17)</f>
        <v>0</v>
      </c>
      <c r="I36" s="294">
        <f>SUM('6. Year 2'!E17+'6. Year 2'!I17+'6. Year 2'!M17+'6. Year 2'!Q17)</f>
        <v>0</v>
      </c>
      <c r="J36" s="294">
        <f>SUM('7. Year 3'!B17+'7. Year 3'!F17+'7. Year 3'!J17+'6. Year 2'!N17)</f>
        <v>0</v>
      </c>
      <c r="K36" s="294">
        <f>SUM('7. Year 3'!C17+'7. Year 3'!G17+'7. Year 3'!K17+'6. Year 2'!O17)</f>
        <v>0</v>
      </c>
      <c r="L36" s="294">
        <f>SUM('7. Year 3'!D17+'7. Year 3'!H17+'7. Year 3'!L17+'6. Year 2'!P17)</f>
        <v>0</v>
      </c>
      <c r="M36" s="294">
        <f>SUM('7. Year 3'!E17+'7. Year 3'!I17+'7. Year 3'!M17+'6. Year 2'!Q17)</f>
        <v>0</v>
      </c>
    </row>
    <row r="37" spans="1:13" ht="15.5" thickBot="1" x14ac:dyDescent="0.4">
      <c r="A37" s="277" t="s">
        <v>192</v>
      </c>
      <c r="B37" s="294">
        <f>SUM('5. Year 1'!B18+'5. Year 1'!F18+'5. Year 1'!J18)</f>
        <v>0</v>
      </c>
      <c r="C37" s="294">
        <f>SUM('5. Year 1'!C18+'5. Year 1'!G18+'5. Year 1'!K18)</f>
        <v>0</v>
      </c>
      <c r="D37" s="294">
        <f>SUM('5. Year 1'!D18+'5. Year 1'!H18+'5. Year 1'!L18)</f>
        <v>0</v>
      </c>
      <c r="E37" s="294">
        <f>SUM('5. Year 1'!E18+'5. Year 1'!I18+'5. Year 1'!M18)</f>
        <v>0</v>
      </c>
      <c r="F37" s="294">
        <f>SUM('6. Year 2'!B18+'6. Year 2'!F18+'6. Year 2'!J18+'6. Year 2'!N18)</f>
        <v>0</v>
      </c>
      <c r="G37" s="294">
        <f>SUM('6. Year 2'!C18+'6. Year 2'!G18+'6. Year 2'!K18+'6. Year 2'!O18)</f>
        <v>0</v>
      </c>
      <c r="H37" s="294">
        <f>SUM('6. Year 2'!D18+'6. Year 2'!H18+'6. Year 2'!L18+'6. Year 2'!P18)</f>
        <v>0</v>
      </c>
      <c r="I37" s="294">
        <f>SUM('6. Year 2'!E18+'6. Year 2'!I18+'6. Year 2'!M18+'6. Year 2'!Q18)</f>
        <v>0</v>
      </c>
      <c r="J37" s="294">
        <f>SUM('7. Year 3'!B18+'7. Year 3'!F18+'7. Year 3'!J18+'6. Year 2'!N18)</f>
        <v>0</v>
      </c>
      <c r="K37" s="294">
        <f>SUM('7. Year 3'!C18+'7. Year 3'!G18+'7. Year 3'!K18+'6. Year 2'!O18)</f>
        <v>0</v>
      </c>
      <c r="L37" s="294">
        <f>SUM('7. Year 3'!D18+'7. Year 3'!H18+'7. Year 3'!L18+'6. Year 2'!P18)</f>
        <v>0</v>
      </c>
      <c r="M37" s="294">
        <f>SUM('7. Year 3'!E18+'7. Year 3'!I18+'7. Year 3'!M18+'6. Year 2'!Q18)</f>
        <v>0</v>
      </c>
    </row>
    <row r="38" spans="1:13" ht="15.5" thickBot="1" x14ac:dyDescent="0.4">
      <c r="A38" s="277" t="s">
        <v>193</v>
      </c>
      <c r="B38" s="294">
        <f>SUM('5. Year 1'!B19+'5. Year 1'!F19+'5. Year 1'!J19)</f>
        <v>0</v>
      </c>
      <c r="C38" s="294">
        <f>SUM('5. Year 1'!C19+'5. Year 1'!G19+'5. Year 1'!K19)</f>
        <v>0</v>
      </c>
      <c r="D38" s="294">
        <f>SUM('5. Year 1'!D19+'5. Year 1'!H19+'5. Year 1'!L19)</f>
        <v>0</v>
      </c>
      <c r="E38" s="294">
        <f>SUM('5. Year 1'!E19+'5. Year 1'!I19+'5. Year 1'!M19)</f>
        <v>0</v>
      </c>
      <c r="F38" s="294">
        <f>SUM('6. Year 2'!B19+'6. Year 2'!F19+'6. Year 2'!J19+'6. Year 2'!N19)</f>
        <v>0</v>
      </c>
      <c r="G38" s="294">
        <f>SUM('6. Year 2'!C19+'6. Year 2'!G19+'6. Year 2'!K19+'6. Year 2'!O19)</f>
        <v>0</v>
      </c>
      <c r="H38" s="294">
        <f>SUM('6. Year 2'!D19+'6. Year 2'!H19+'6. Year 2'!L19+'6. Year 2'!P19)</f>
        <v>0</v>
      </c>
      <c r="I38" s="294">
        <f>SUM('6. Year 2'!E19+'6. Year 2'!I19+'6. Year 2'!M19+'6. Year 2'!Q19)</f>
        <v>0</v>
      </c>
      <c r="J38" s="294">
        <f>SUM('7. Year 3'!B19+'7. Year 3'!F19+'7. Year 3'!J19+'6. Year 2'!N19)</f>
        <v>0</v>
      </c>
      <c r="K38" s="294">
        <f>SUM('7. Year 3'!C19+'7. Year 3'!G19+'7. Year 3'!K19+'6. Year 2'!O19)</f>
        <v>0</v>
      </c>
      <c r="L38" s="294">
        <f>SUM('7. Year 3'!D19+'7. Year 3'!H19+'7. Year 3'!L19+'6. Year 2'!P19)</f>
        <v>0</v>
      </c>
      <c r="M38" s="294">
        <f>SUM('7. Year 3'!E19+'7. Year 3'!I19+'7. Year 3'!M19+'6. Year 2'!Q19)</f>
        <v>0</v>
      </c>
    </row>
    <row r="39" spans="1:13" ht="15.5" thickBot="1" x14ac:dyDescent="0.4">
      <c r="A39" s="277" t="s">
        <v>194</v>
      </c>
      <c r="B39" s="294">
        <f>SUM('5. Year 1'!B20+'5. Year 1'!F20+'5. Year 1'!J20)</f>
        <v>0</v>
      </c>
      <c r="C39" s="294">
        <f>SUM('5. Year 1'!C20+'5. Year 1'!G20+'5. Year 1'!K20)</f>
        <v>0</v>
      </c>
      <c r="D39" s="294">
        <f>SUM('5. Year 1'!D20+'5. Year 1'!H20+'5. Year 1'!L20)</f>
        <v>0</v>
      </c>
      <c r="E39" s="294">
        <f>SUM('5. Year 1'!E20+'5. Year 1'!I20+'5. Year 1'!M20)</f>
        <v>0</v>
      </c>
      <c r="F39" s="294">
        <f>SUM('6. Year 2'!B20+'6. Year 2'!F20+'6. Year 2'!J20+'6. Year 2'!N20)</f>
        <v>0</v>
      </c>
      <c r="G39" s="294">
        <f>SUM('6. Year 2'!C20+'6. Year 2'!G20+'6. Year 2'!K20+'6. Year 2'!O20)</f>
        <v>0</v>
      </c>
      <c r="H39" s="294">
        <f>SUM('6. Year 2'!D20+'6. Year 2'!H20+'6. Year 2'!L20+'6. Year 2'!P20)</f>
        <v>0</v>
      </c>
      <c r="I39" s="294">
        <f>SUM('6. Year 2'!E20+'6. Year 2'!I20+'6. Year 2'!M20+'6. Year 2'!Q20)</f>
        <v>0</v>
      </c>
      <c r="J39" s="294">
        <f>SUM('7. Year 3'!B20+'7. Year 3'!F20+'7. Year 3'!J20+'6. Year 2'!N20)</f>
        <v>0</v>
      </c>
      <c r="K39" s="294">
        <f>SUM('7. Year 3'!C20+'7. Year 3'!G20+'7. Year 3'!K20+'6. Year 2'!O20)</f>
        <v>0</v>
      </c>
      <c r="L39" s="294">
        <f>SUM('7. Year 3'!D20+'7. Year 3'!H20+'7. Year 3'!L20+'6. Year 2'!P20)</f>
        <v>0</v>
      </c>
      <c r="M39" s="294">
        <f>SUM('7. Year 3'!E20+'7. Year 3'!I20+'7. Year 3'!M20+'6. Year 2'!Q20)</f>
        <v>0</v>
      </c>
    </row>
    <row r="40" spans="1:13" ht="15.5" thickBot="1" x14ac:dyDescent="0.4">
      <c r="A40" s="277" t="s">
        <v>195</v>
      </c>
      <c r="B40" s="294">
        <f>SUM('5. Year 1'!B21+'5. Year 1'!F21+'5. Year 1'!J21)</f>
        <v>0</v>
      </c>
      <c r="C40" s="294">
        <f>SUM('5. Year 1'!C21+'5. Year 1'!G21+'5. Year 1'!K21)</f>
        <v>0</v>
      </c>
      <c r="D40" s="294">
        <f>SUM('5. Year 1'!D21+'5. Year 1'!H21+'5. Year 1'!L21)</f>
        <v>0</v>
      </c>
      <c r="E40" s="294">
        <f>SUM('5. Year 1'!E21+'5. Year 1'!I21+'5. Year 1'!M21)</f>
        <v>0</v>
      </c>
      <c r="F40" s="294">
        <f>SUM('6. Year 2'!B21+'6. Year 2'!F21+'6. Year 2'!J21+'6. Year 2'!N21)</f>
        <v>0</v>
      </c>
      <c r="G40" s="294">
        <f>SUM('6. Year 2'!C21+'6. Year 2'!G21+'6. Year 2'!K21+'6. Year 2'!O21)</f>
        <v>0</v>
      </c>
      <c r="H40" s="294">
        <f>SUM('6. Year 2'!D21+'6. Year 2'!H21+'6. Year 2'!L21+'6. Year 2'!P21)</f>
        <v>0</v>
      </c>
      <c r="I40" s="294">
        <f>SUM('6. Year 2'!E21+'6. Year 2'!I21+'6. Year 2'!M21+'6. Year 2'!Q21)</f>
        <v>0</v>
      </c>
      <c r="J40" s="294">
        <f>SUM('7. Year 3'!B21+'7. Year 3'!F21+'7. Year 3'!J21+'6. Year 2'!N21)</f>
        <v>0</v>
      </c>
      <c r="K40" s="294">
        <f>SUM('7. Year 3'!C21+'7. Year 3'!G21+'7. Year 3'!K21+'6. Year 2'!O21)</f>
        <v>0</v>
      </c>
      <c r="L40" s="294">
        <f>SUM('7. Year 3'!D21+'7. Year 3'!H21+'7. Year 3'!L21+'6. Year 2'!P21)</f>
        <v>0</v>
      </c>
      <c r="M40" s="294">
        <f>SUM('7. Year 3'!E21+'7. Year 3'!I21+'7. Year 3'!M21+'6. Year 2'!Q21)</f>
        <v>0</v>
      </c>
    </row>
    <row r="41" spans="1:13" ht="15.5" thickBot="1" x14ac:dyDescent="0.4">
      <c r="A41" s="277" t="s">
        <v>197</v>
      </c>
      <c r="B41" s="294">
        <f>SUM('5. Year 1'!B22+'5. Year 1'!F22+'5. Year 1'!J22)</f>
        <v>0</v>
      </c>
      <c r="C41" s="294">
        <f>SUM('5. Year 1'!C22+'5. Year 1'!G22+'5. Year 1'!K22)</f>
        <v>0</v>
      </c>
      <c r="D41" s="294">
        <f>SUM('5. Year 1'!D22+'5. Year 1'!H22+'5. Year 1'!L22)</f>
        <v>0</v>
      </c>
      <c r="E41" s="294">
        <f>SUM('5. Year 1'!E22+'5. Year 1'!I22+'5. Year 1'!M22)</f>
        <v>0</v>
      </c>
      <c r="F41" s="294">
        <f>SUM('6. Year 2'!B22+'6. Year 2'!F22+'6. Year 2'!J22+'6. Year 2'!N22)</f>
        <v>0</v>
      </c>
      <c r="G41" s="294">
        <f>SUM('6. Year 2'!C22+'6. Year 2'!G22+'6. Year 2'!K22+'6. Year 2'!O22)</f>
        <v>0</v>
      </c>
      <c r="H41" s="294">
        <f>SUM('6. Year 2'!D22+'6. Year 2'!H22+'6. Year 2'!L22+'6. Year 2'!P22)</f>
        <v>0</v>
      </c>
      <c r="I41" s="294">
        <f>SUM('6. Year 2'!E22+'6. Year 2'!I22+'6. Year 2'!M22+'6. Year 2'!Q22)</f>
        <v>0</v>
      </c>
      <c r="J41" s="294">
        <f>SUM('7. Year 3'!B22+'7. Year 3'!F22+'7. Year 3'!J22+'6. Year 2'!N22)</f>
        <v>0</v>
      </c>
      <c r="K41" s="294">
        <f>SUM('7. Year 3'!C22+'7. Year 3'!G22+'7. Year 3'!K22+'6. Year 2'!O22)</f>
        <v>0</v>
      </c>
      <c r="L41" s="294">
        <f>SUM('7. Year 3'!D22+'7. Year 3'!H22+'7. Year 3'!L22+'6. Year 2'!P22)</f>
        <v>0</v>
      </c>
      <c r="M41" s="294">
        <f>SUM('7. Year 3'!E22+'7. Year 3'!I22+'7. Year 3'!M22+'6. Year 2'!Q22)</f>
        <v>0</v>
      </c>
    </row>
    <row r="42" spans="1:13" s="32" customFormat="1" ht="15.65" customHeight="1" thickBot="1" x14ac:dyDescent="0.4">
      <c r="A42" s="309" t="s">
        <v>198</v>
      </c>
      <c r="B42" s="294">
        <f>SUM('5. Year 1'!B23+'5. Year 1'!F23+'5. Year 1'!J23)</f>
        <v>0</v>
      </c>
      <c r="C42" s="294">
        <f>SUM('5. Year 1'!C23+'5. Year 1'!G23+'5. Year 1'!K23)</f>
        <v>0</v>
      </c>
      <c r="D42" s="294">
        <f>SUM('5. Year 1'!D23+'5. Year 1'!H23+'5. Year 1'!L23)</f>
        <v>0</v>
      </c>
      <c r="E42" s="294">
        <f>SUM('5. Year 1'!E23+'5. Year 1'!I23+'5. Year 1'!M23)</f>
        <v>0</v>
      </c>
      <c r="F42" s="294">
        <f>SUM('6. Year 2'!B23+'6. Year 2'!F23+'6. Year 2'!J23+'6. Year 2'!N23)</f>
        <v>0</v>
      </c>
      <c r="G42" s="294">
        <f>SUM('6. Year 2'!C23+'6. Year 2'!G23+'6. Year 2'!K23+'6. Year 2'!O23)</f>
        <v>0</v>
      </c>
      <c r="H42" s="294">
        <f>SUM('6. Year 2'!D23+'6. Year 2'!H23+'6. Year 2'!L23+'6. Year 2'!P23)</f>
        <v>0</v>
      </c>
      <c r="I42" s="294">
        <f>SUM('6. Year 2'!E23+'6. Year 2'!I23+'6. Year 2'!M23+'6. Year 2'!Q23)</f>
        <v>0</v>
      </c>
      <c r="J42" s="294">
        <f>SUM('7. Year 3'!B23+'7. Year 3'!F23+'7. Year 3'!J23+'6. Year 2'!N23)</f>
        <v>0</v>
      </c>
      <c r="K42" s="294">
        <f>SUM('7. Year 3'!C23+'7. Year 3'!G23+'7. Year 3'!K23+'6. Year 2'!O23)</f>
        <v>0</v>
      </c>
      <c r="L42" s="294">
        <f>SUM('7. Year 3'!D23+'7. Year 3'!H23+'7. Year 3'!L23+'6. Year 2'!P23)</f>
        <v>0</v>
      </c>
      <c r="M42" s="294">
        <f>SUM('7. Year 3'!E23+'7. Year 3'!I23+'7. Year 3'!M23+'6. Year 2'!Q23)</f>
        <v>0</v>
      </c>
    </row>
    <row r="43" spans="1:13" s="584" customFormat="1" ht="15.65" customHeight="1" thickBot="1" x14ac:dyDescent="0.4">
      <c r="A43" s="581"/>
      <c r="B43" s="582"/>
      <c r="C43" s="582"/>
      <c r="D43" s="582"/>
      <c r="E43" s="582"/>
      <c r="F43" s="582"/>
      <c r="G43" s="582"/>
      <c r="H43" s="582"/>
      <c r="I43" s="582"/>
      <c r="J43" s="583"/>
      <c r="K43" s="583"/>
      <c r="L43" s="583"/>
      <c r="M43" s="583"/>
    </row>
    <row r="44" spans="1:13" s="585" customFormat="1" ht="15" customHeight="1" x14ac:dyDescent="0.35">
      <c r="A44" s="1247" t="s">
        <v>228</v>
      </c>
      <c r="B44" s="1247"/>
      <c r="C44" s="1247"/>
      <c r="D44" s="1247"/>
      <c r="E44" s="1247"/>
      <c r="F44" s="1247"/>
      <c r="G44" s="1247"/>
      <c r="H44" s="1247"/>
      <c r="I44" s="1247"/>
      <c r="J44" s="1247"/>
      <c r="K44" s="1247"/>
      <c r="L44" s="1247"/>
      <c r="M44" s="1248"/>
    </row>
    <row r="45" spans="1:13" ht="30" customHeight="1" thickBot="1" x14ac:dyDescent="0.4">
      <c r="A45" s="1130" t="s">
        <v>200</v>
      </c>
      <c r="B45" s="307" t="s">
        <v>213</v>
      </c>
      <c r="C45" s="1126" t="s">
        <v>229</v>
      </c>
      <c r="D45" s="1126" t="s">
        <v>202</v>
      </c>
      <c r="E45" s="1126" t="s">
        <v>204</v>
      </c>
      <c r="F45" s="306" t="s">
        <v>214</v>
      </c>
      <c r="G45" s="1126" t="s">
        <v>205</v>
      </c>
      <c r="H45" s="1126" t="s">
        <v>206</v>
      </c>
      <c r="I45" s="1126" t="s">
        <v>207</v>
      </c>
      <c r="J45" s="312" t="s">
        <v>230</v>
      </c>
      <c r="K45" s="1126" t="s">
        <v>208</v>
      </c>
      <c r="L45" s="1126" t="s">
        <v>209</v>
      </c>
      <c r="M45" s="1129" t="s">
        <v>201</v>
      </c>
    </row>
    <row r="46" spans="1:13" s="27" customFormat="1" ht="15" customHeight="1" x14ac:dyDescent="0.35">
      <c r="A46" s="299" t="s">
        <v>210</v>
      </c>
      <c r="B46" s="1176">
        <f>SUM('5. Year 1'!B27,'5. Year 1'!F27,'5. Year 1'!J27)</f>
        <v>0</v>
      </c>
      <c r="C46" s="300"/>
      <c r="D46" s="300"/>
      <c r="E46" s="300"/>
      <c r="F46" s="1174">
        <f>SUM('6. Year 2'!B27,'6. Year 2'!F27,'6. Year 2'!J27,'6. Year 2'!N27)</f>
        <v>0</v>
      </c>
      <c r="G46" s="300"/>
      <c r="H46" s="300"/>
      <c r="I46" s="300"/>
      <c r="J46" s="1174">
        <f>SUM('7. Year 3'!B27,'7. Year 3'!F27,'7. Year 3'!J27,'7. Year 3'!N27)</f>
        <v>0</v>
      </c>
      <c r="K46" s="300"/>
      <c r="L46" s="300"/>
      <c r="M46" s="301"/>
    </row>
  </sheetData>
  <sheetProtection sheet="1" objects="1" scenarios="1" formatCells="0" formatColumns="0" formatRows="0"/>
  <mergeCells count="17">
    <mergeCell ref="A1:M1"/>
    <mergeCell ref="A2:M2"/>
    <mergeCell ref="A3:M3"/>
    <mergeCell ref="A5:M5"/>
    <mergeCell ref="A6:M6"/>
    <mergeCell ref="A8:M8"/>
    <mergeCell ref="A9:M9"/>
    <mergeCell ref="B10:E10"/>
    <mergeCell ref="F10:I10"/>
    <mergeCell ref="J10:M10"/>
    <mergeCell ref="A24:M24"/>
    <mergeCell ref="A44:M44"/>
    <mergeCell ref="A28:M28"/>
    <mergeCell ref="A29:M29"/>
    <mergeCell ref="B30:E30"/>
    <mergeCell ref="F30:I30"/>
    <mergeCell ref="J30:M30"/>
  </mergeCells>
  <conditionalFormatting sqref="J12:M22">
    <cfRule type="cellIs" dxfId="240" priority="2" operator="lessThan">
      <formula>0</formula>
    </cfRule>
  </conditionalFormatting>
  <printOptions horizontalCentered="1"/>
  <pageMargins left="0.85" right="0.85" top="0.85" bottom="0.5" header="0.3" footer="0.3"/>
  <pageSetup scale="68" fitToHeight="0" orientation="landscape" r:id="rId1"/>
  <headerFooter>
    <oddHeader>&amp;L&amp;G&amp;ROMB Control Number: 2060-0754
Expiration Date: 9/30/2028</oddHeader>
    <oddFooter>&amp;LEPA Form Number: 5900-683&amp;R&amp;A
&amp;P of &amp;N</oddFooter>
  </headerFooter>
  <legacyDrawingHF r:id="rId2"/>
  <tableParts count="4">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02E41-995D-4C3F-9502-3348AF4D2B36}">
  <dimension ref="A1:M58"/>
  <sheetViews>
    <sheetView topLeftCell="B26" zoomScaleNormal="100" workbookViewId="0">
      <selection activeCell="E44" sqref="E44"/>
    </sheetView>
  </sheetViews>
  <sheetFormatPr defaultRowHeight="15" x14ac:dyDescent="0.35"/>
  <cols>
    <col min="1" max="17" width="28.54296875" style="26" customWidth="1"/>
    <col min="18" max="258" width="9.1796875" style="26"/>
    <col min="259" max="259" width="18.54296875" style="26" customWidth="1"/>
    <col min="260" max="260" width="17.26953125" style="26" customWidth="1"/>
    <col min="261" max="261" width="19" style="26" customWidth="1"/>
    <col min="262" max="262" width="20.453125" style="26" customWidth="1"/>
    <col min="263" max="263" width="16" style="26" customWidth="1"/>
    <col min="264" max="264" width="14.453125" style="26" customWidth="1"/>
    <col min="265" max="265" width="17.453125" style="26" customWidth="1"/>
    <col min="266" max="267" width="30.7265625" style="26" customWidth="1"/>
    <col min="268" max="268" width="13.26953125" style="26" customWidth="1"/>
    <col min="269" max="514" width="9.1796875" style="26"/>
    <col min="515" max="515" width="18.54296875" style="26" customWidth="1"/>
    <col min="516" max="516" width="17.26953125" style="26" customWidth="1"/>
    <col min="517" max="517" width="19" style="26" customWidth="1"/>
    <col min="518" max="518" width="20.453125" style="26" customWidth="1"/>
    <col min="519" max="519" width="16" style="26" customWidth="1"/>
    <col min="520" max="520" width="14.453125" style="26" customWidth="1"/>
    <col min="521" max="521" width="17.453125" style="26" customWidth="1"/>
    <col min="522" max="523" width="30.7265625" style="26" customWidth="1"/>
    <col min="524" max="524" width="13.26953125" style="26" customWidth="1"/>
    <col min="525" max="770" width="9.1796875" style="26"/>
    <col min="771" max="771" width="18.54296875" style="26" customWidth="1"/>
    <col min="772" max="772" width="17.26953125" style="26" customWidth="1"/>
    <col min="773" max="773" width="19" style="26" customWidth="1"/>
    <col min="774" max="774" width="20.453125" style="26" customWidth="1"/>
    <col min="775" max="775" width="16" style="26" customWidth="1"/>
    <col min="776" max="776" width="14.453125" style="26" customWidth="1"/>
    <col min="777" max="777" width="17.453125" style="26" customWidth="1"/>
    <col min="778" max="779" width="30.7265625" style="26" customWidth="1"/>
    <col min="780" max="780" width="13.26953125" style="26" customWidth="1"/>
    <col min="781" max="1026" width="9.1796875" style="26"/>
    <col min="1027" max="1027" width="18.54296875" style="26" customWidth="1"/>
    <col min="1028" max="1028" width="17.26953125" style="26" customWidth="1"/>
    <col min="1029" max="1029" width="19" style="26" customWidth="1"/>
    <col min="1030" max="1030" width="20.453125" style="26" customWidth="1"/>
    <col min="1031" max="1031" width="16" style="26" customWidth="1"/>
    <col min="1032" max="1032" width="14.453125" style="26" customWidth="1"/>
    <col min="1033" max="1033" width="17.453125" style="26" customWidth="1"/>
    <col min="1034" max="1035" width="30.7265625" style="26" customWidth="1"/>
    <col min="1036" max="1036" width="13.26953125" style="26" customWidth="1"/>
    <col min="1037" max="1282" width="9.1796875" style="26"/>
    <col min="1283" max="1283" width="18.54296875" style="26" customWidth="1"/>
    <col min="1284" max="1284" width="17.26953125" style="26" customWidth="1"/>
    <col min="1285" max="1285" width="19" style="26" customWidth="1"/>
    <col min="1286" max="1286" width="20.453125" style="26" customWidth="1"/>
    <col min="1287" max="1287" width="16" style="26" customWidth="1"/>
    <col min="1288" max="1288" width="14.453125" style="26" customWidth="1"/>
    <col min="1289" max="1289" width="17.453125" style="26" customWidth="1"/>
    <col min="1290" max="1291" width="30.7265625" style="26" customWidth="1"/>
    <col min="1292" max="1292" width="13.26953125" style="26" customWidth="1"/>
    <col min="1293" max="1538" width="9.1796875" style="26"/>
    <col min="1539" max="1539" width="18.54296875" style="26" customWidth="1"/>
    <col min="1540" max="1540" width="17.26953125" style="26" customWidth="1"/>
    <col min="1541" max="1541" width="19" style="26" customWidth="1"/>
    <col min="1542" max="1542" width="20.453125" style="26" customWidth="1"/>
    <col min="1543" max="1543" width="16" style="26" customWidth="1"/>
    <col min="1544" max="1544" width="14.453125" style="26" customWidth="1"/>
    <col min="1545" max="1545" width="17.453125" style="26" customWidth="1"/>
    <col min="1546" max="1547" width="30.7265625" style="26" customWidth="1"/>
    <col min="1548" max="1548" width="13.26953125" style="26" customWidth="1"/>
    <col min="1549" max="1794" width="9.1796875" style="26"/>
    <col min="1795" max="1795" width="18.54296875" style="26" customWidth="1"/>
    <col min="1796" max="1796" width="17.26953125" style="26" customWidth="1"/>
    <col min="1797" max="1797" width="19" style="26" customWidth="1"/>
    <col min="1798" max="1798" width="20.453125" style="26" customWidth="1"/>
    <col min="1799" max="1799" width="16" style="26" customWidth="1"/>
    <col min="1800" max="1800" width="14.453125" style="26" customWidth="1"/>
    <col min="1801" max="1801" width="17.453125" style="26" customWidth="1"/>
    <col min="1802" max="1803" width="30.7265625" style="26" customWidth="1"/>
    <col min="1804" max="1804" width="13.26953125" style="26" customWidth="1"/>
    <col min="1805" max="2050" width="9.1796875" style="26"/>
    <col min="2051" max="2051" width="18.54296875" style="26" customWidth="1"/>
    <col min="2052" max="2052" width="17.26953125" style="26" customWidth="1"/>
    <col min="2053" max="2053" width="19" style="26" customWidth="1"/>
    <col min="2054" max="2054" width="20.453125" style="26" customWidth="1"/>
    <col min="2055" max="2055" width="16" style="26" customWidth="1"/>
    <col min="2056" max="2056" width="14.453125" style="26" customWidth="1"/>
    <col min="2057" max="2057" width="17.453125" style="26" customWidth="1"/>
    <col min="2058" max="2059" width="30.7265625" style="26" customWidth="1"/>
    <col min="2060" max="2060" width="13.26953125" style="26" customWidth="1"/>
    <col min="2061" max="2306" width="9.1796875" style="26"/>
    <col min="2307" max="2307" width="18.54296875" style="26" customWidth="1"/>
    <col min="2308" max="2308" width="17.26953125" style="26" customWidth="1"/>
    <col min="2309" max="2309" width="19" style="26" customWidth="1"/>
    <col min="2310" max="2310" width="20.453125" style="26" customWidth="1"/>
    <col min="2311" max="2311" width="16" style="26" customWidth="1"/>
    <col min="2312" max="2312" width="14.453125" style="26" customWidth="1"/>
    <col min="2313" max="2313" width="17.453125" style="26" customWidth="1"/>
    <col min="2314" max="2315" width="30.7265625" style="26" customWidth="1"/>
    <col min="2316" max="2316" width="13.26953125" style="26" customWidth="1"/>
    <col min="2317" max="2562" width="9.1796875" style="26"/>
    <col min="2563" max="2563" width="18.54296875" style="26" customWidth="1"/>
    <col min="2564" max="2564" width="17.26953125" style="26" customWidth="1"/>
    <col min="2565" max="2565" width="19" style="26" customWidth="1"/>
    <col min="2566" max="2566" width="20.453125" style="26" customWidth="1"/>
    <col min="2567" max="2567" width="16" style="26" customWidth="1"/>
    <col min="2568" max="2568" width="14.453125" style="26" customWidth="1"/>
    <col min="2569" max="2569" width="17.453125" style="26" customWidth="1"/>
    <col min="2570" max="2571" width="30.7265625" style="26" customWidth="1"/>
    <col min="2572" max="2572" width="13.26953125" style="26" customWidth="1"/>
    <col min="2573" max="2818" width="9.1796875" style="26"/>
    <col min="2819" max="2819" width="18.54296875" style="26" customWidth="1"/>
    <col min="2820" max="2820" width="17.26953125" style="26" customWidth="1"/>
    <col min="2821" max="2821" width="19" style="26" customWidth="1"/>
    <col min="2822" max="2822" width="20.453125" style="26" customWidth="1"/>
    <col min="2823" max="2823" width="16" style="26" customWidth="1"/>
    <col min="2824" max="2824" width="14.453125" style="26" customWidth="1"/>
    <col min="2825" max="2825" width="17.453125" style="26" customWidth="1"/>
    <col min="2826" max="2827" width="30.7265625" style="26" customWidth="1"/>
    <col min="2828" max="2828" width="13.26953125" style="26" customWidth="1"/>
    <col min="2829" max="3074" width="9.1796875" style="26"/>
    <col min="3075" max="3075" width="18.54296875" style="26" customWidth="1"/>
    <col min="3076" max="3076" width="17.26953125" style="26" customWidth="1"/>
    <col min="3077" max="3077" width="19" style="26" customWidth="1"/>
    <col min="3078" max="3078" width="20.453125" style="26" customWidth="1"/>
    <col min="3079" max="3079" width="16" style="26" customWidth="1"/>
    <col min="3080" max="3080" width="14.453125" style="26" customWidth="1"/>
    <col min="3081" max="3081" width="17.453125" style="26" customWidth="1"/>
    <col min="3082" max="3083" width="30.7265625" style="26" customWidth="1"/>
    <col min="3084" max="3084" width="13.26953125" style="26" customWidth="1"/>
    <col min="3085" max="3330" width="9.1796875" style="26"/>
    <col min="3331" max="3331" width="18.54296875" style="26" customWidth="1"/>
    <col min="3332" max="3332" width="17.26953125" style="26" customWidth="1"/>
    <col min="3333" max="3333" width="19" style="26" customWidth="1"/>
    <col min="3334" max="3334" width="20.453125" style="26" customWidth="1"/>
    <col min="3335" max="3335" width="16" style="26" customWidth="1"/>
    <col min="3336" max="3336" width="14.453125" style="26" customWidth="1"/>
    <col min="3337" max="3337" width="17.453125" style="26" customWidth="1"/>
    <col min="3338" max="3339" width="30.7265625" style="26" customWidth="1"/>
    <col min="3340" max="3340" width="13.26953125" style="26" customWidth="1"/>
    <col min="3341" max="3586" width="9.1796875" style="26"/>
    <col min="3587" max="3587" width="18.54296875" style="26" customWidth="1"/>
    <col min="3588" max="3588" width="17.26953125" style="26" customWidth="1"/>
    <col min="3589" max="3589" width="19" style="26" customWidth="1"/>
    <col min="3590" max="3590" width="20.453125" style="26" customWidth="1"/>
    <col min="3591" max="3591" width="16" style="26" customWidth="1"/>
    <col min="3592" max="3592" width="14.453125" style="26" customWidth="1"/>
    <col min="3593" max="3593" width="17.453125" style="26" customWidth="1"/>
    <col min="3594" max="3595" width="30.7265625" style="26" customWidth="1"/>
    <col min="3596" max="3596" width="13.26953125" style="26" customWidth="1"/>
    <col min="3597" max="3842" width="9.1796875" style="26"/>
    <col min="3843" max="3843" width="18.54296875" style="26" customWidth="1"/>
    <col min="3844" max="3844" width="17.26953125" style="26" customWidth="1"/>
    <col min="3845" max="3845" width="19" style="26" customWidth="1"/>
    <col min="3846" max="3846" width="20.453125" style="26" customWidth="1"/>
    <col min="3847" max="3847" width="16" style="26" customWidth="1"/>
    <col min="3848" max="3848" width="14.453125" style="26" customWidth="1"/>
    <col min="3849" max="3849" width="17.453125" style="26" customWidth="1"/>
    <col min="3850" max="3851" width="30.7265625" style="26" customWidth="1"/>
    <col min="3852" max="3852" width="13.26953125" style="26" customWidth="1"/>
    <col min="3853" max="4098" width="9.1796875" style="26"/>
    <col min="4099" max="4099" width="18.54296875" style="26" customWidth="1"/>
    <col min="4100" max="4100" width="17.26953125" style="26" customWidth="1"/>
    <col min="4101" max="4101" width="19" style="26" customWidth="1"/>
    <col min="4102" max="4102" width="20.453125" style="26" customWidth="1"/>
    <col min="4103" max="4103" width="16" style="26" customWidth="1"/>
    <col min="4104" max="4104" width="14.453125" style="26" customWidth="1"/>
    <col min="4105" max="4105" width="17.453125" style="26" customWidth="1"/>
    <col min="4106" max="4107" width="30.7265625" style="26" customWidth="1"/>
    <col min="4108" max="4108" width="13.26953125" style="26" customWidth="1"/>
    <col min="4109" max="4354" width="9.1796875" style="26"/>
    <col min="4355" max="4355" width="18.54296875" style="26" customWidth="1"/>
    <col min="4356" max="4356" width="17.26953125" style="26" customWidth="1"/>
    <col min="4357" max="4357" width="19" style="26" customWidth="1"/>
    <col min="4358" max="4358" width="20.453125" style="26" customWidth="1"/>
    <col min="4359" max="4359" width="16" style="26" customWidth="1"/>
    <col min="4360" max="4360" width="14.453125" style="26" customWidth="1"/>
    <col min="4361" max="4361" width="17.453125" style="26" customWidth="1"/>
    <col min="4362" max="4363" width="30.7265625" style="26" customWidth="1"/>
    <col min="4364" max="4364" width="13.26953125" style="26" customWidth="1"/>
    <col min="4365" max="4610" width="9.1796875" style="26"/>
    <col min="4611" max="4611" width="18.54296875" style="26" customWidth="1"/>
    <col min="4612" max="4612" width="17.26953125" style="26" customWidth="1"/>
    <col min="4613" max="4613" width="19" style="26" customWidth="1"/>
    <col min="4614" max="4614" width="20.453125" style="26" customWidth="1"/>
    <col min="4615" max="4615" width="16" style="26" customWidth="1"/>
    <col min="4616" max="4616" width="14.453125" style="26" customWidth="1"/>
    <col min="4617" max="4617" width="17.453125" style="26" customWidth="1"/>
    <col min="4618" max="4619" width="30.7265625" style="26" customWidth="1"/>
    <col min="4620" max="4620" width="13.26953125" style="26" customWidth="1"/>
    <col min="4621" max="4866" width="9.1796875" style="26"/>
    <col min="4867" max="4867" width="18.54296875" style="26" customWidth="1"/>
    <col min="4868" max="4868" width="17.26953125" style="26" customWidth="1"/>
    <col min="4869" max="4869" width="19" style="26" customWidth="1"/>
    <col min="4870" max="4870" width="20.453125" style="26" customWidth="1"/>
    <col min="4871" max="4871" width="16" style="26" customWidth="1"/>
    <col min="4872" max="4872" width="14.453125" style="26" customWidth="1"/>
    <col min="4873" max="4873" width="17.453125" style="26" customWidth="1"/>
    <col min="4874" max="4875" width="30.7265625" style="26" customWidth="1"/>
    <col min="4876" max="4876" width="13.26953125" style="26" customWidth="1"/>
    <col min="4877" max="5122" width="9.1796875" style="26"/>
    <col min="5123" max="5123" width="18.54296875" style="26" customWidth="1"/>
    <col min="5124" max="5124" width="17.26953125" style="26" customWidth="1"/>
    <col min="5125" max="5125" width="19" style="26" customWidth="1"/>
    <col min="5126" max="5126" width="20.453125" style="26" customWidth="1"/>
    <col min="5127" max="5127" width="16" style="26" customWidth="1"/>
    <col min="5128" max="5128" width="14.453125" style="26" customWidth="1"/>
    <col min="5129" max="5129" width="17.453125" style="26" customWidth="1"/>
    <col min="5130" max="5131" width="30.7265625" style="26" customWidth="1"/>
    <col min="5132" max="5132" width="13.26953125" style="26" customWidth="1"/>
    <col min="5133" max="5378" width="9.1796875" style="26"/>
    <col min="5379" max="5379" width="18.54296875" style="26" customWidth="1"/>
    <col min="5380" max="5380" width="17.26953125" style="26" customWidth="1"/>
    <col min="5381" max="5381" width="19" style="26" customWidth="1"/>
    <col min="5382" max="5382" width="20.453125" style="26" customWidth="1"/>
    <col min="5383" max="5383" width="16" style="26" customWidth="1"/>
    <col min="5384" max="5384" width="14.453125" style="26" customWidth="1"/>
    <col min="5385" max="5385" width="17.453125" style="26" customWidth="1"/>
    <col min="5386" max="5387" width="30.7265625" style="26" customWidth="1"/>
    <col min="5388" max="5388" width="13.26953125" style="26" customWidth="1"/>
    <col min="5389" max="5634" width="9.1796875" style="26"/>
    <col min="5635" max="5635" width="18.54296875" style="26" customWidth="1"/>
    <col min="5636" max="5636" width="17.26953125" style="26" customWidth="1"/>
    <col min="5637" max="5637" width="19" style="26" customWidth="1"/>
    <col min="5638" max="5638" width="20.453125" style="26" customWidth="1"/>
    <col min="5639" max="5639" width="16" style="26" customWidth="1"/>
    <col min="5640" max="5640" width="14.453125" style="26" customWidth="1"/>
    <col min="5641" max="5641" width="17.453125" style="26" customWidth="1"/>
    <col min="5642" max="5643" width="30.7265625" style="26" customWidth="1"/>
    <col min="5644" max="5644" width="13.26953125" style="26" customWidth="1"/>
    <col min="5645" max="5890" width="9.1796875" style="26"/>
    <col min="5891" max="5891" width="18.54296875" style="26" customWidth="1"/>
    <col min="5892" max="5892" width="17.26953125" style="26" customWidth="1"/>
    <col min="5893" max="5893" width="19" style="26" customWidth="1"/>
    <col min="5894" max="5894" width="20.453125" style="26" customWidth="1"/>
    <col min="5895" max="5895" width="16" style="26" customWidth="1"/>
    <col min="5896" max="5896" width="14.453125" style="26" customWidth="1"/>
    <col min="5897" max="5897" width="17.453125" style="26" customWidth="1"/>
    <col min="5898" max="5899" width="30.7265625" style="26" customWidth="1"/>
    <col min="5900" max="5900" width="13.26953125" style="26" customWidth="1"/>
    <col min="5901" max="6146" width="9.1796875" style="26"/>
    <col min="6147" max="6147" width="18.54296875" style="26" customWidth="1"/>
    <col min="6148" max="6148" width="17.26953125" style="26" customWidth="1"/>
    <col min="6149" max="6149" width="19" style="26" customWidth="1"/>
    <col min="6150" max="6150" width="20.453125" style="26" customWidth="1"/>
    <col min="6151" max="6151" width="16" style="26" customWidth="1"/>
    <col min="6152" max="6152" width="14.453125" style="26" customWidth="1"/>
    <col min="6153" max="6153" width="17.453125" style="26" customWidth="1"/>
    <col min="6154" max="6155" width="30.7265625" style="26" customWidth="1"/>
    <col min="6156" max="6156" width="13.26953125" style="26" customWidth="1"/>
    <col min="6157" max="6402" width="9.1796875" style="26"/>
    <col min="6403" max="6403" width="18.54296875" style="26" customWidth="1"/>
    <col min="6404" max="6404" width="17.26953125" style="26" customWidth="1"/>
    <col min="6405" max="6405" width="19" style="26" customWidth="1"/>
    <col min="6406" max="6406" width="20.453125" style="26" customWidth="1"/>
    <col min="6407" max="6407" width="16" style="26" customWidth="1"/>
    <col min="6408" max="6408" width="14.453125" style="26" customWidth="1"/>
    <col min="6409" max="6409" width="17.453125" style="26" customWidth="1"/>
    <col min="6410" max="6411" width="30.7265625" style="26" customWidth="1"/>
    <col min="6412" max="6412" width="13.26953125" style="26" customWidth="1"/>
    <col min="6413" max="6658" width="9.1796875" style="26"/>
    <col min="6659" max="6659" width="18.54296875" style="26" customWidth="1"/>
    <col min="6660" max="6660" width="17.26953125" style="26" customWidth="1"/>
    <col min="6661" max="6661" width="19" style="26" customWidth="1"/>
    <col min="6662" max="6662" width="20.453125" style="26" customWidth="1"/>
    <col min="6663" max="6663" width="16" style="26" customWidth="1"/>
    <col min="6664" max="6664" width="14.453125" style="26" customWidth="1"/>
    <col min="6665" max="6665" width="17.453125" style="26" customWidth="1"/>
    <col min="6666" max="6667" width="30.7265625" style="26" customWidth="1"/>
    <col min="6668" max="6668" width="13.26953125" style="26" customWidth="1"/>
    <col min="6669" max="6914" width="9.1796875" style="26"/>
    <col min="6915" max="6915" width="18.54296875" style="26" customWidth="1"/>
    <col min="6916" max="6916" width="17.26953125" style="26" customWidth="1"/>
    <col min="6917" max="6917" width="19" style="26" customWidth="1"/>
    <col min="6918" max="6918" width="20.453125" style="26" customWidth="1"/>
    <col min="6919" max="6919" width="16" style="26" customWidth="1"/>
    <col min="6920" max="6920" width="14.453125" style="26" customWidth="1"/>
    <col min="6921" max="6921" width="17.453125" style="26" customWidth="1"/>
    <col min="6922" max="6923" width="30.7265625" style="26" customWidth="1"/>
    <col min="6924" max="6924" width="13.26953125" style="26" customWidth="1"/>
    <col min="6925" max="7170" width="9.1796875" style="26"/>
    <col min="7171" max="7171" width="18.54296875" style="26" customWidth="1"/>
    <col min="7172" max="7172" width="17.26953125" style="26" customWidth="1"/>
    <col min="7173" max="7173" width="19" style="26" customWidth="1"/>
    <col min="7174" max="7174" width="20.453125" style="26" customWidth="1"/>
    <col min="7175" max="7175" width="16" style="26" customWidth="1"/>
    <col min="7176" max="7176" width="14.453125" style="26" customWidth="1"/>
    <col min="7177" max="7177" width="17.453125" style="26" customWidth="1"/>
    <col min="7178" max="7179" width="30.7265625" style="26" customWidth="1"/>
    <col min="7180" max="7180" width="13.26953125" style="26" customWidth="1"/>
    <col min="7181" max="7426" width="9.1796875" style="26"/>
    <col min="7427" max="7427" width="18.54296875" style="26" customWidth="1"/>
    <col min="7428" max="7428" width="17.26953125" style="26" customWidth="1"/>
    <col min="7429" max="7429" width="19" style="26" customWidth="1"/>
    <col min="7430" max="7430" width="20.453125" style="26" customWidth="1"/>
    <col min="7431" max="7431" width="16" style="26" customWidth="1"/>
    <col min="7432" max="7432" width="14.453125" style="26" customWidth="1"/>
    <col min="7433" max="7433" width="17.453125" style="26" customWidth="1"/>
    <col min="7434" max="7435" width="30.7265625" style="26" customWidth="1"/>
    <col min="7436" max="7436" width="13.26953125" style="26" customWidth="1"/>
    <col min="7437" max="7682" width="9.1796875" style="26"/>
    <col min="7683" max="7683" width="18.54296875" style="26" customWidth="1"/>
    <col min="7684" max="7684" width="17.26953125" style="26" customWidth="1"/>
    <col min="7685" max="7685" width="19" style="26" customWidth="1"/>
    <col min="7686" max="7686" width="20.453125" style="26" customWidth="1"/>
    <col min="7687" max="7687" width="16" style="26" customWidth="1"/>
    <col min="7688" max="7688" width="14.453125" style="26" customWidth="1"/>
    <col min="7689" max="7689" width="17.453125" style="26" customWidth="1"/>
    <col min="7690" max="7691" width="30.7265625" style="26" customWidth="1"/>
    <col min="7692" max="7692" width="13.26953125" style="26" customWidth="1"/>
    <col min="7693" max="7938" width="9.1796875" style="26"/>
    <col min="7939" max="7939" width="18.54296875" style="26" customWidth="1"/>
    <col min="7940" max="7940" width="17.26953125" style="26" customWidth="1"/>
    <col min="7941" max="7941" width="19" style="26" customWidth="1"/>
    <col min="7942" max="7942" width="20.453125" style="26" customWidth="1"/>
    <col min="7943" max="7943" width="16" style="26" customWidth="1"/>
    <col min="7944" max="7944" width="14.453125" style="26" customWidth="1"/>
    <col min="7945" max="7945" width="17.453125" style="26" customWidth="1"/>
    <col min="7946" max="7947" width="30.7265625" style="26" customWidth="1"/>
    <col min="7948" max="7948" width="13.26953125" style="26" customWidth="1"/>
    <col min="7949" max="8194" width="9.1796875" style="26"/>
    <col min="8195" max="8195" width="18.54296875" style="26" customWidth="1"/>
    <col min="8196" max="8196" width="17.26953125" style="26" customWidth="1"/>
    <col min="8197" max="8197" width="19" style="26" customWidth="1"/>
    <col min="8198" max="8198" width="20.453125" style="26" customWidth="1"/>
    <col min="8199" max="8199" width="16" style="26" customWidth="1"/>
    <col min="8200" max="8200" width="14.453125" style="26" customWidth="1"/>
    <col min="8201" max="8201" width="17.453125" style="26" customWidth="1"/>
    <col min="8202" max="8203" width="30.7265625" style="26" customWidth="1"/>
    <col min="8204" max="8204" width="13.26953125" style="26" customWidth="1"/>
    <col min="8205" max="8450" width="9.1796875" style="26"/>
    <col min="8451" max="8451" width="18.54296875" style="26" customWidth="1"/>
    <col min="8452" max="8452" width="17.26953125" style="26" customWidth="1"/>
    <col min="8453" max="8453" width="19" style="26" customWidth="1"/>
    <col min="8454" max="8454" width="20.453125" style="26" customWidth="1"/>
    <col min="8455" max="8455" width="16" style="26" customWidth="1"/>
    <col min="8456" max="8456" width="14.453125" style="26" customWidth="1"/>
    <col min="8457" max="8457" width="17.453125" style="26" customWidth="1"/>
    <col min="8458" max="8459" width="30.7265625" style="26" customWidth="1"/>
    <col min="8460" max="8460" width="13.26953125" style="26" customWidth="1"/>
    <col min="8461" max="8706" width="9.1796875" style="26"/>
    <col min="8707" max="8707" width="18.54296875" style="26" customWidth="1"/>
    <col min="8708" max="8708" width="17.26953125" style="26" customWidth="1"/>
    <col min="8709" max="8709" width="19" style="26" customWidth="1"/>
    <col min="8710" max="8710" width="20.453125" style="26" customWidth="1"/>
    <col min="8711" max="8711" width="16" style="26" customWidth="1"/>
    <col min="8712" max="8712" width="14.453125" style="26" customWidth="1"/>
    <col min="8713" max="8713" width="17.453125" style="26" customWidth="1"/>
    <col min="8714" max="8715" width="30.7265625" style="26" customWidth="1"/>
    <col min="8716" max="8716" width="13.26953125" style="26" customWidth="1"/>
    <col min="8717" max="8962" width="9.1796875" style="26"/>
    <col min="8963" max="8963" width="18.54296875" style="26" customWidth="1"/>
    <col min="8964" max="8964" width="17.26953125" style="26" customWidth="1"/>
    <col min="8965" max="8965" width="19" style="26" customWidth="1"/>
    <col min="8966" max="8966" width="20.453125" style="26" customWidth="1"/>
    <col min="8967" max="8967" width="16" style="26" customWidth="1"/>
    <col min="8968" max="8968" width="14.453125" style="26" customWidth="1"/>
    <col min="8969" max="8969" width="17.453125" style="26" customWidth="1"/>
    <col min="8970" max="8971" width="30.7265625" style="26" customWidth="1"/>
    <col min="8972" max="8972" width="13.26953125" style="26" customWidth="1"/>
    <col min="8973" max="9218" width="9.1796875" style="26"/>
    <col min="9219" max="9219" width="18.54296875" style="26" customWidth="1"/>
    <col min="9220" max="9220" width="17.26953125" style="26" customWidth="1"/>
    <col min="9221" max="9221" width="19" style="26" customWidth="1"/>
    <col min="9222" max="9222" width="20.453125" style="26" customWidth="1"/>
    <col min="9223" max="9223" width="16" style="26" customWidth="1"/>
    <col min="9224" max="9224" width="14.453125" style="26" customWidth="1"/>
    <col min="9225" max="9225" width="17.453125" style="26" customWidth="1"/>
    <col min="9226" max="9227" width="30.7265625" style="26" customWidth="1"/>
    <col min="9228" max="9228" width="13.26953125" style="26" customWidth="1"/>
    <col min="9229" max="9474" width="9.1796875" style="26"/>
    <col min="9475" max="9475" width="18.54296875" style="26" customWidth="1"/>
    <col min="9476" max="9476" width="17.26953125" style="26" customWidth="1"/>
    <col min="9477" max="9477" width="19" style="26" customWidth="1"/>
    <col min="9478" max="9478" width="20.453125" style="26" customWidth="1"/>
    <col min="9479" max="9479" width="16" style="26" customWidth="1"/>
    <col min="9480" max="9480" width="14.453125" style="26" customWidth="1"/>
    <col min="9481" max="9481" width="17.453125" style="26" customWidth="1"/>
    <col min="9482" max="9483" width="30.7265625" style="26" customWidth="1"/>
    <col min="9484" max="9484" width="13.26953125" style="26" customWidth="1"/>
    <col min="9485" max="9730" width="9.1796875" style="26"/>
    <col min="9731" max="9731" width="18.54296875" style="26" customWidth="1"/>
    <col min="9732" max="9732" width="17.26953125" style="26" customWidth="1"/>
    <col min="9733" max="9733" width="19" style="26" customWidth="1"/>
    <col min="9734" max="9734" width="20.453125" style="26" customWidth="1"/>
    <col min="9735" max="9735" width="16" style="26" customWidth="1"/>
    <col min="9736" max="9736" width="14.453125" style="26" customWidth="1"/>
    <col min="9737" max="9737" width="17.453125" style="26" customWidth="1"/>
    <col min="9738" max="9739" width="30.7265625" style="26" customWidth="1"/>
    <col min="9740" max="9740" width="13.26953125" style="26" customWidth="1"/>
    <col min="9741" max="9986" width="9.1796875" style="26"/>
    <col min="9987" max="9987" width="18.54296875" style="26" customWidth="1"/>
    <col min="9988" max="9988" width="17.26953125" style="26" customWidth="1"/>
    <col min="9989" max="9989" width="19" style="26" customWidth="1"/>
    <col min="9990" max="9990" width="20.453125" style="26" customWidth="1"/>
    <col min="9991" max="9991" width="16" style="26" customWidth="1"/>
    <col min="9992" max="9992" width="14.453125" style="26" customWidth="1"/>
    <col min="9993" max="9993" width="17.453125" style="26" customWidth="1"/>
    <col min="9994" max="9995" width="30.7265625" style="26" customWidth="1"/>
    <col min="9996" max="9996" width="13.26953125" style="26" customWidth="1"/>
    <col min="9997" max="10242" width="9.1796875" style="26"/>
    <col min="10243" max="10243" width="18.54296875" style="26" customWidth="1"/>
    <col min="10244" max="10244" width="17.26953125" style="26" customWidth="1"/>
    <col min="10245" max="10245" width="19" style="26" customWidth="1"/>
    <col min="10246" max="10246" width="20.453125" style="26" customWidth="1"/>
    <col min="10247" max="10247" width="16" style="26" customWidth="1"/>
    <col min="10248" max="10248" width="14.453125" style="26" customWidth="1"/>
    <col min="10249" max="10249" width="17.453125" style="26" customWidth="1"/>
    <col min="10250" max="10251" width="30.7265625" style="26" customWidth="1"/>
    <col min="10252" max="10252" width="13.26953125" style="26" customWidth="1"/>
    <col min="10253" max="10498" width="9.1796875" style="26"/>
    <col min="10499" max="10499" width="18.54296875" style="26" customWidth="1"/>
    <col min="10500" max="10500" width="17.26953125" style="26" customWidth="1"/>
    <col min="10501" max="10501" width="19" style="26" customWidth="1"/>
    <col min="10502" max="10502" width="20.453125" style="26" customWidth="1"/>
    <col min="10503" max="10503" width="16" style="26" customWidth="1"/>
    <col min="10504" max="10504" width="14.453125" style="26" customWidth="1"/>
    <col min="10505" max="10505" width="17.453125" style="26" customWidth="1"/>
    <col min="10506" max="10507" width="30.7265625" style="26" customWidth="1"/>
    <col min="10508" max="10508" width="13.26953125" style="26" customWidth="1"/>
    <col min="10509" max="10754" width="9.1796875" style="26"/>
    <col min="10755" max="10755" width="18.54296875" style="26" customWidth="1"/>
    <col min="10756" max="10756" width="17.26953125" style="26" customWidth="1"/>
    <col min="10757" max="10757" width="19" style="26" customWidth="1"/>
    <col min="10758" max="10758" width="20.453125" style="26" customWidth="1"/>
    <col min="10759" max="10759" width="16" style="26" customWidth="1"/>
    <col min="10760" max="10760" width="14.453125" style="26" customWidth="1"/>
    <col min="10761" max="10761" width="17.453125" style="26" customWidth="1"/>
    <col min="10762" max="10763" width="30.7265625" style="26" customWidth="1"/>
    <col min="10764" max="10764" width="13.26953125" style="26" customWidth="1"/>
    <col min="10765" max="11010" width="9.1796875" style="26"/>
    <col min="11011" max="11011" width="18.54296875" style="26" customWidth="1"/>
    <col min="11012" max="11012" width="17.26953125" style="26" customWidth="1"/>
    <col min="11013" max="11013" width="19" style="26" customWidth="1"/>
    <col min="11014" max="11014" width="20.453125" style="26" customWidth="1"/>
    <col min="11015" max="11015" width="16" style="26" customWidth="1"/>
    <col min="11016" max="11016" width="14.453125" style="26" customWidth="1"/>
    <col min="11017" max="11017" width="17.453125" style="26" customWidth="1"/>
    <col min="11018" max="11019" width="30.7265625" style="26" customWidth="1"/>
    <col min="11020" max="11020" width="13.26953125" style="26" customWidth="1"/>
    <col min="11021" max="11266" width="9.1796875" style="26"/>
    <col min="11267" max="11267" width="18.54296875" style="26" customWidth="1"/>
    <col min="11268" max="11268" width="17.26953125" style="26" customWidth="1"/>
    <col min="11269" max="11269" width="19" style="26" customWidth="1"/>
    <col min="11270" max="11270" width="20.453125" style="26" customWidth="1"/>
    <col min="11271" max="11271" width="16" style="26" customWidth="1"/>
    <col min="11272" max="11272" width="14.453125" style="26" customWidth="1"/>
    <col min="11273" max="11273" width="17.453125" style="26" customWidth="1"/>
    <col min="11274" max="11275" width="30.7265625" style="26" customWidth="1"/>
    <col min="11276" max="11276" width="13.26953125" style="26" customWidth="1"/>
    <col min="11277" max="11522" width="9.1796875" style="26"/>
    <col min="11523" max="11523" width="18.54296875" style="26" customWidth="1"/>
    <col min="11524" max="11524" width="17.26953125" style="26" customWidth="1"/>
    <col min="11525" max="11525" width="19" style="26" customWidth="1"/>
    <col min="11526" max="11526" width="20.453125" style="26" customWidth="1"/>
    <col min="11527" max="11527" width="16" style="26" customWidth="1"/>
    <col min="11528" max="11528" width="14.453125" style="26" customWidth="1"/>
    <col min="11529" max="11529" width="17.453125" style="26" customWidth="1"/>
    <col min="11530" max="11531" width="30.7265625" style="26" customWidth="1"/>
    <col min="11532" max="11532" width="13.26953125" style="26" customWidth="1"/>
    <col min="11533" max="11778" width="9.1796875" style="26"/>
    <col min="11779" max="11779" width="18.54296875" style="26" customWidth="1"/>
    <col min="11780" max="11780" width="17.26953125" style="26" customWidth="1"/>
    <col min="11781" max="11781" width="19" style="26" customWidth="1"/>
    <col min="11782" max="11782" width="20.453125" style="26" customWidth="1"/>
    <col min="11783" max="11783" width="16" style="26" customWidth="1"/>
    <col min="11784" max="11784" width="14.453125" style="26" customWidth="1"/>
    <col min="11785" max="11785" width="17.453125" style="26" customWidth="1"/>
    <col min="11786" max="11787" width="30.7265625" style="26" customWidth="1"/>
    <col min="11788" max="11788" width="13.26953125" style="26" customWidth="1"/>
    <col min="11789" max="12034" width="9.1796875" style="26"/>
    <col min="12035" max="12035" width="18.54296875" style="26" customWidth="1"/>
    <col min="12036" max="12036" width="17.26953125" style="26" customWidth="1"/>
    <col min="12037" max="12037" width="19" style="26" customWidth="1"/>
    <col min="12038" max="12038" width="20.453125" style="26" customWidth="1"/>
    <col min="12039" max="12039" width="16" style="26" customWidth="1"/>
    <col min="12040" max="12040" width="14.453125" style="26" customWidth="1"/>
    <col min="12041" max="12041" width="17.453125" style="26" customWidth="1"/>
    <col min="12042" max="12043" width="30.7265625" style="26" customWidth="1"/>
    <col min="12044" max="12044" width="13.26953125" style="26" customWidth="1"/>
    <col min="12045" max="12290" width="9.1796875" style="26"/>
    <col min="12291" max="12291" width="18.54296875" style="26" customWidth="1"/>
    <col min="12292" max="12292" width="17.26953125" style="26" customWidth="1"/>
    <col min="12293" max="12293" width="19" style="26" customWidth="1"/>
    <col min="12294" max="12294" width="20.453125" style="26" customWidth="1"/>
    <col min="12295" max="12295" width="16" style="26" customWidth="1"/>
    <col min="12296" max="12296" width="14.453125" style="26" customWidth="1"/>
    <col min="12297" max="12297" width="17.453125" style="26" customWidth="1"/>
    <col min="12298" max="12299" width="30.7265625" style="26" customWidth="1"/>
    <col min="12300" max="12300" width="13.26953125" style="26" customWidth="1"/>
    <col min="12301" max="12546" width="9.1796875" style="26"/>
    <col min="12547" max="12547" width="18.54296875" style="26" customWidth="1"/>
    <col min="12548" max="12548" width="17.26953125" style="26" customWidth="1"/>
    <col min="12549" max="12549" width="19" style="26" customWidth="1"/>
    <col min="12550" max="12550" width="20.453125" style="26" customWidth="1"/>
    <col min="12551" max="12551" width="16" style="26" customWidth="1"/>
    <col min="12552" max="12552" width="14.453125" style="26" customWidth="1"/>
    <col min="12553" max="12553" width="17.453125" style="26" customWidth="1"/>
    <col min="12554" max="12555" width="30.7265625" style="26" customWidth="1"/>
    <col min="12556" max="12556" width="13.26953125" style="26" customWidth="1"/>
    <col min="12557" max="12802" width="9.1796875" style="26"/>
    <col min="12803" max="12803" width="18.54296875" style="26" customWidth="1"/>
    <col min="12804" max="12804" width="17.26953125" style="26" customWidth="1"/>
    <col min="12805" max="12805" width="19" style="26" customWidth="1"/>
    <col min="12806" max="12806" width="20.453125" style="26" customWidth="1"/>
    <col min="12807" max="12807" width="16" style="26" customWidth="1"/>
    <col min="12808" max="12808" width="14.453125" style="26" customWidth="1"/>
    <col min="12809" max="12809" width="17.453125" style="26" customWidth="1"/>
    <col min="12810" max="12811" width="30.7265625" style="26" customWidth="1"/>
    <col min="12812" max="12812" width="13.26953125" style="26" customWidth="1"/>
    <col min="12813" max="13058" width="9.1796875" style="26"/>
    <col min="13059" max="13059" width="18.54296875" style="26" customWidth="1"/>
    <col min="13060" max="13060" width="17.26953125" style="26" customWidth="1"/>
    <col min="13061" max="13061" width="19" style="26" customWidth="1"/>
    <col min="13062" max="13062" width="20.453125" style="26" customWidth="1"/>
    <col min="13063" max="13063" width="16" style="26" customWidth="1"/>
    <col min="13064" max="13064" width="14.453125" style="26" customWidth="1"/>
    <col min="13065" max="13065" width="17.453125" style="26" customWidth="1"/>
    <col min="13066" max="13067" width="30.7265625" style="26" customWidth="1"/>
    <col min="13068" max="13068" width="13.26953125" style="26" customWidth="1"/>
    <col min="13069" max="13314" width="9.1796875" style="26"/>
    <col min="13315" max="13315" width="18.54296875" style="26" customWidth="1"/>
    <col min="13316" max="13316" width="17.26953125" style="26" customWidth="1"/>
    <col min="13317" max="13317" width="19" style="26" customWidth="1"/>
    <col min="13318" max="13318" width="20.453125" style="26" customWidth="1"/>
    <col min="13319" max="13319" width="16" style="26" customWidth="1"/>
    <col min="13320" max="13320" width="14.453125" style="26" customWidth="1"/>
    <col min="13321" max="13321" width="17.453125" style="26" customWidth="1"/>
    <col min="13322" max="13323" width="30.7265625" style="26" customWidth="1"/>
    <col min="13324" max="13324" width="13.26953125" style="26" customWidth="1"/>
    <col min="13325" max="13570" width="9.1796875" style="26"/>
    <col min="13571" max="13571" width="18.54296875" style="26" customWidth="1"/>
    <col min="13572" max="13572" width="17.26953125" style="26" customWidth="1"/>
    <col min="13573" max="13573" width="19" style="26" customWidth="1"/>
    <col min="13574" max="13574" width="20.453125" style="26" customWidth="1"/>
    <col min="13575" max="13575" width="16" style="26" customWidth="1"/>
    <col min="13576" max="13576" width="14.453125" style="26" customWidth="1"/>
    <col min="13577" max="13577" width="17.453125" style="26" customWidth="1"/>
    <col min="13578" max="13579" width="30.7265625" style="26" customWidth="1"/>
    <col min="13580" max="13580" width="13.26953125" style="26" customWidth="1"/>
    <col min="13581" max="13826" width="9.1796875" style="26"/>
    <col min="13827" max="13827" width="18.54296875" style="26" customWidth="1"/>
    <col min="13828" max="13828" width="17.26953125" style="26" customWidth="1"/>
    <col min="13829" max="13829" width="19" style="26" customWidth="1"/>
    <col min="13830" max="13830" width="20.453125" style="26" customWidth="1"/>
    <col min="13831" max="13831" width="16" style="26" customWidth="1"/>
    <col min="13832" max="13832" width="14.453125" style="26" customWidth="1"/>
    <col min="13833" max="13833" width="17.453125" style="26" customWidth="1"/>
    <col min="13834" max="13835" width="30.7265625" style="26" customWidth="1"/>
    <col min="13836" max="13836" width="13.26953125" style="26" customWidth="1"/>
    <col min="13837" max="14082" width="9.1796875" style="26"/>
    <col min="14083" max="14083" width="18.54296875" style="26" customWidth="1"/>
    <col min="14084" max="14084" width="17.26953125" style="26" customWidth="1"/>
    <col min="14085" max="14085" width="19" style="26" customWidth="1"/>
    <col min="14086" max="14086" width="20.453125" style="26" customWidth="1"/>
    <col min="14087" max="14087" width="16" style="26" customWidth="1"/>
    <col min="14088" max="14088" width="14.453125" style="26" customWidth="1"/>
    <col min="14089" max="14089" width="17.453125" style="26" customWidth="1"/>
    <col min="14090" max="14091" width="30.7265625" style="26" customWidth="1"/>
    <col min="14092" max="14092" width="13.26953125" style="26" customWidth="1"/>
    <col min="14093" max="14338" width="9.1796875" style="26"/>
    <col min="14339" max="14339" width="18.54296875" style="26" customWidth="1"/>
    <col min="14340" max="14340" width="17.26953125" style="26" customWidth="1"/>
    <col min="14341" max="14341" width="19" style="26" customWidth="1"/>
    <col min="14342" max="14342" width="20.453125" style="26" customWidth="1"/>
    <col min="14343" max="14343" width="16" style="26" customWidth="1"/>
    <col min="14344" max="14344" width="14.453125" style="26" customWidth="1"/>
    <col min="14345" max="14345" width="17.453125" style="26" customWidth="1"/>
    <col min="14346" max="14347" width="30.7265625" style="26" customWidth="1"/>
    <col min="14348" max="14348" width="13.26953125" style="26" customWidth="1"/>
    <col min="14349" max="14594" width="9.1796875" style="26"/>
    <col min="14595" max="14595" width="18.54296875" style="26" customWidth="1"/>
    <col min="14596" max="14596" width="17.26953125" style="26" customWidth="1"/>
    <col min="14597" max="14597" width="19" style="26" customWidth="1"/>
    <col min="14598" max="14598" width="20.453125" style="26" customWidth="1"/>
    <col min="14599" max="14599" width="16" style="26" customWidth="1"/>
    <col min="14600" max="14600" width="14.453125" style="26" customWidth="1"/>
    <col min="14601" max="14601" width="17.453125" style="26" customWidth="1"/>
    <col min="14602" max="14603" width="30.7265625" style="26" customWidth="1"/>
    <col min="14604" max="14604" width="13.26953125" style="26" customWidth="1"/>
    <col min="14605" max="14850" width="9.1796875" style="26"/>
    <col min="14851" max="14851" width="18.54296875" style="26" customWidth="1"/>
    <col min="14852" max="14852" width="17.26953125" style="26" customWidth="1"/>
    <col min="14853" max="14853" width="19" style="26" customWidth="1"/>
    <col min="14854" max="14854" width="20.453125" style="26" customWidth="1"/>
    <col min="14855" max="14855" width="16" style="26" customWidth="1"/>
    <col min="14856" max="14856" width="14.453125" style="26" customWidth="1"/>
    <col min="14857" max="14857" width="17.453125" style="26" customWidth="1"/>
    <col min="14858" max="14859" width="30.7265625" style="26" customWidth="1"/>
    <col min="14860" max="14860" width="13.26953125" style="26" customWidth="1"/>
    <col min="14861" max="15106" width="9.1796875" style="26"/>
    <col min="15107" max="15107" width="18.54296875" style="26" customWidth="1"/>
    <col min="15108" max="15108" width="17.26953125" style="26" customWidth="1"/>
    <col min="15109" max="15109" width="19" style="26" customWidth="1"/>
    <col min="15110" max="15110" width="20.453125" style="26" customWidth="1"/>
    <col min="15111" max="15111" width="16" style="26" customWidth="1"/>
    <col min="15112" max="15112" width="14.453125" style="26" customWidth="1"/>
    <col min="15113" max="15113" width="17.453125" style="26" customWidth="1"/>
    <col min="15114" max="15115" width="30.7265625" style="26" customWidth="1"/>
    <col min="15116" max="15116" width="13.26953125" style="26" customWidth="1"/>
    <col min="15117" max="15362" width="9.1796875" style="26"/>
    <col min="15363" max="15363" width="18.54296875" style="26" customWidth="1"/>
    <col min="15364" max="15364" width="17.26953125" style="26" customWidth="1"/>
    <col min="15365" max="15365" width="19" style="26" customWidth="1"/>
    <col min="15366" max="15366" width="20.453125" style="26" customWidth="1"/>
    <col min="15367" max="15367" width="16" style="26" customWidth="1"/>
    <col min="15368" max="15368" width="14.453125" style="26" customWidth="1"/>
    <col min="15369" max="15369" width="17.453125" style="26" customWidth="1"/>
    <col min="15370" max="15371" width="30.7265625" style="26" customWidth="1"/>
    <col min="15372" max="15372" width="13.26953125" style="26" customWidth="1"/>
    <col min="15373" max="15618" width="9.1796875" style="26"/>
    <col min="15619" max="15619" width="18.54296875" style="26" customWidth="1"/>
    <col min="15620" max="15620" width="17.26953125" style="26" customWidth="1"/>
    <col min="15621" max="15621" width="19" style="26" customWidth="1"/>
    <col min="15622" max="15622" width="20.453125" style="26" customWidth="1"/>
    <col min="15623" max="15623" width="16" style="26" customWidth="1"/>
    <col min="15624" max="15624" width="14.453125" style="26" customWidth="1"/>
    <col min="15625" max="15625" width="17.453125" style="26" customWidth="1"/>
    <col min="15626" max="15627" width="30.7265625" style="26" customWidth="1"/>
    <col min="15628" max="15628" width="13.26953125" style="26" customWidth="1"/>
    <col min="15629" max="15874" width="9.1796875" style="26"/>
    <col min="15875" max="15875" width="18.54296875" style="26" customWidth="1"/>
    <col min="15876" max="15876" width="17.26953125" style="26" customWidth="1"/>
    <col min="15877" max="15877" width="19" style="26" customWidth="1"/>
    <col min="15878" max="15878" width="20.453125" style="26" customWidth="1"/>
    <col min="15879" max="15879" width="16" style="26" customWidth="1"/>
    <col min="15880" max="15880" width="14.453125" style="26" customWidth="1"/>
    <col min="15881" max="15881" width="17.453125" style="26" customWidth="1"/>
    <col min="15882" max="15883" width="30.7265625" style="26" customWidth="1"/>
    <col min="15884" max="15884" width="13.26953125" style="26" customWidth="1"/>
    <col min="15885" max="16130" width="9.1796875" style="26"/>
    <col min="16131" max="16131" width="18.54296875" style="26" customWidth="1"/>
    <col min="16132" max="16132" width="17.26953125" style="26" customWidth="1"/>
    <col min="16133" max="16133" width="19" style="26" customWidth="1"/>
    <col min="16134" max="16134" width="20.453125" style="26" customWidth="1"/>
    <col min="16135" max="16135" width="16" style="26" customWidth="1"/>
    <col min="16136" max="16136" width="14.453125" style="26" customWidth="1"/>
    <col min="16137" max="16137" width="17.453125" style="26" customWidth="1"/>
    <col min="16138" max="16139" width="30.7265625" style="26" customWidth="1"/>
    <col min="16140" max="16140" width="13.26953125" style="26" customWidth="1"/>
    <col min="16141" max="16381" width="9.1796875" style="26"/>
    <col min="16382" max="16384" width="8.7265625" style="26" customWidth="1"/>
  </cols>
  <sheetData>
    <row r="1" spans="1:13" x14ac:dyDescent="0.35">
      <c r="A1" s="1280" t="s">
        <v>0</v>
      </c>
      <c r="B1" s="1281"/>
      <c r="C1" s="1281"/>
      <c r="D1" s="1281"/>
      <c r="E1" s="1281"/>
      <c r="F1" s="1281"/>
      <c r="G1" s="1281"/>
      <c r="H1" s="1281"/>
      <c r="I1" s="1281"/>
      <c r="J1" s="1281"/>
      <c r="K1" s="1282"/>
      <c r="L1" s="28"/>
    </row>
    <row r="2" spans="1:13" x14ac:dyDescent="0.35">
      <c r="A2" s="1283" t="s">
        <v>33</v>
      </c>
      <c r="B2" s="1236"/>
      <c r="C2" s="1236"/>
      <c r="D2" s="1236"/>
      <c r="E2" s="1236"/>
      <c r="F2" s="1236"/>
      <c r="G2" s="1236"/>
      <c r="H2" s="1236"/>
      <c r="I2" s="1236"/>
      <c r="J2" s="1236"/>
      <c r="K2" s="1284"/>
      <c r="L2" s="28"/>
    </row>
    <row r="3" spans="1:13" ht="15.5" thickBot="1" x14ac:dyDescent="0.4">
      <c r="A3" s="1285" t="s">
        <v>231</v>
      </c>
      <c r="B3" s="1286"/>
      <c r="C3" s="1286"/>
      <c r="D3" s="1286"/>
      <c r="E3" s="1286"/>
      <c r="F3" s="1286"/>
      <c r="G3" s="1286"/>
      <c r="H3" s="1286"/>
      <c r="I3" s="1286"/>
      <c r="J3" s="1286"/>
      <c r="K3" s="1287"/>
      <c r="L3" s="28"/>
    </row>
    <row r="4" spans="1:13" ht="15.5" thickBot="1" x14ac:dyDescent="0.4">
      <c r="D4" s="30"/>
      <c r="E4" s="30"/>
      <c r="F4" s="34"/>
      <c r="G4" s="30"/>
      <c r="H4" s="34"/>
      <c r="I4" s="30"/>
      <c r="J4" s="30"/>
      <c r="K4" s="29"/>
      <c r="L4" s="29"/>
    </row>
    <row r="5" spans="1:13" ht="15.5" thickBot="1" x14ac:dyDescent="0.4">
      <c r="A5" s="1291" t="s">
        <v>5</v>
      </c>
      <c r="B5" s="1291"/>
      <c r="C5" s="1291"/>
      <c r="D5" s="1291"/>
      <c r="E5" s="1291"/>
    </row>
    <row r="6" spans="1:13" ht="45" customHeight="1" thickBot="1" x14ac:dyDescent="0.4">
      <c r="A6" s="1292" t="s">
        <v>232</v>
      </c>
      <c r="B6" s="1292"/>
      <c r="C6" s="1292"/>
      <c r="D6" s="1292"/>
      <c r="E6" s="1292"/>
    </row>
    <row r="7" spans="1:13" ht="15.5" thickBot="1" x14ac:dyDescent="0.4">
      <c r="D7" s="30"/>
      <c r="E7" s="30"/>
      <c r="F7" s="34"/>
      <c r="G7" s="30"/>
      <c r="H7" s="34"/>
      <c r="I7" s="30"/>
      <c r="J7" s="30"/>
      <c r="K7" s="29"/>
      <c r="L7" s="29"/>
    </row>
    <row r="8" spans="1:13" ht="15" customHeight="1" x14ac:dyDescent="0.35">
      <c r="A8" s="1268" t="s">
        <v>233</v>
      </c>
      <c r="B8" s="1269"/>
      <c r="C8" s="1269"/>
      <c r="D8" s="1269"/>
      <c r="E8" s="1269"/>
      <c r="F8" s="1269"/>
      <c r="G8" s="1269"/>
      <c r="H8" s="1269"/>
      <c r="I8" s="1269"/>
      <c r="J8" s="1269"/>
      <c r="K8" s="1269"/>
      <c r="L8" s="1269"/>
      <c r="M8" s="1270"/>
    </row>
    <row r="9" spans="1:13" ht="15" customHeight="1" thickBot="1" x14ac:dyDescent="0.4">
      <c r="A9" s="1288" t="s">
        <v>234</v>
      </c>
      <c r="B9" s="1289"/>
      <c r="C9" s="1289"/>
      <c r="D9" s="1289"/>
      <c r="E9" s="1289"/>
      <c r="F9" s="1289"/>
      <c r="G9" s="1289"/>
      <c r="H9" s="1289"/>
      <c r="I9" s="1289"/>
      <c r="J9" s="1289"/>
      <c r="K9" s="1289"/>
      <c r="L9" s="1289"/>
      <c r="M9" s="1290"/>
    </row>
    <row r="10" spans="1:13" ht="15" customHeight="1" thickBot="1" x14ac:dyDescent="0.4">
      <c r="A10" s="183" t="s">
        <v>235</v>
      </c>
      <c r="B10" s="219" t="s">
        <v>236</v>
      </c>
      <c r="C10" s="216"/>
      <c r="D10" s="216"/>
      <c r="E10" s="216"/>
      <c r="F10" s="220" t="s">
        <v>237</v>
      </c>
      <c r="G10" s="217"/>
      <c r="H10" s="217"/>
      <c r="I10" s="217"/>
      <c r="J10" s="221" t="s">
        <v>238</v>
      </c>
      <c r="K10" s="217"/>
      <c r="L10" s="217"/>
      <c r="M10" s="218"/>
    </row>
    <row r="11" spans="1:13" ht="29.5" customHeight="1" thickBot="1" x14ac:dyDescent="0.4">
      <c r="A11" s="182" t="s">
        <v>239</v>
      </c>
      <c r="B11" s="696"/>
      <c r="C11" s="186"/>
      <c r="D11" s="186"/>
      <c r="E11" s="186"/>
      <c r="F11" s="696"/>
      <c r="G11" s="186"/>
      <c r="H11" s="186"/>
      <c r="I11" s="186"/>
      <c r="J11" s="696"/>
      <c r="K11" s="186"/>
      <c r="L11" s="186"/>
      <c r="M11" s="215"/>
    </row>
    <row r="12" spans="1:13" s="185" customFormat="1" ht="30" customHeight="1" x14ac:dyDescent="0.35">
      <c r="A12" s="1133" t="s">
        <v>200</v>
      </c>
      <c r="B12" s="245" t="s">
        <v>240</v>
      </c>
      <c r="C12" s="246" t="s">
        <v>241</v>
      </c>
      <c r="D12" s="246" t="s">
        <v>242</v>
      </c>
      <c r="E12" s="246" t="s">
        <v>243</v>
      </c>
      <c r="F12" s="245" t="s">
        <v>244</v>
      </c>
      <c r="G12" s="246" t="s">
        <v>245</v>
      </c>
      <c r="H12" s="246" t="s">
        <v>246</v>
      </c>
      <c r="I12" s="246" t="s">
        <v>247</v>
      </c>
      <c r="J12" s="247" t="s">
        <v>248</v>
      </c>
      <c r="K12" s="248" t="s">
        <v>249</v>
      </c>
      <c r="L12" s="248" t="s">
        <v>250</v>
      </c>
      <c r="M12" s="281" t="s">
        <v>251</v>
      </c>
    </row>
    <row r="13" spans="1:13" ht="15.5" x14ac:dyDescent="0.35">
      <c r="A13" s="276" t="s">
        <v>187</v>
      </c>
      <c r="B13" s="697"/>
      <c r="C13" s="692"/>
      <c r="D13" s="692"/>
      <c r="E13" s="251">
        <f t="shared" ref="E13:E20" si="0">B13+C13+D13</f>
        <v>0</v>
      </c>
      <c r="F13" s="697"/>
      <c r="G13" s="692"/>
      <c r="H13" s="692"/>
      <c r="I13" s="251">
        <f t="shared" ref="I13:I20" si="1">F13+G13+H13</f>
        <v>0</v>
      </c>
      <c r="J13" s="697"/>
      <c r="K13" s="692"/>
      <c r="L13" s="692"/>
      <c r="M13" s="282">
        <f t="shared" ref="M13:M20" si="2">J13+K13+L13</f>
        <v>0</v>
      </c>
    </row>
    <row r="14" spans="1:13" ht="15.5" x14ac:dyDescent="0.35">
      <c r="A14" s="276" t="s">
        <v>188</v>
      </c>
      <c r="B14" s="693"/>
      <c r="C14" s="694"/>
      <c r="D14" s="694"/>
      <c r="E14" s="253">
        <f t="shared" si="0"/>
        <v>0</v>
      </c>
      <c r="F14" s="693"/>
      <c r="G14" s="694"/>
      <c r="H14" s="694"/>
      <c r="I14" s="253">
        <f t="shared" si="1"/>
        <v>0</v>
      </c>
      <c r="J14" s="693"/>
      <c r="K14" s="694"/>
      <c r="L14" s="694"/>
      <c r="M14" s="283">
        <f t="shared" si="2"/>
        <v>0</v>
      </c>
    </row>
    <row r="15" spans="1:13" x14ac:dyDescent="0.35">
      <c r="A15" s="277" t="s">
        <v>189</v>
      </c>
      <c r="B15" s="693"/>
      <c r="C15" s="694"/>
      <c r="D15" s="694"/>
      <c r="E15" s="253">
        <f t="shared" si="0"/>
        <v>0</v>
      </c>
      <c r="F15" s="693"/>
      <c r="G15" s="694"/>
      <c r="H15" s="694"/>
      <c r="I15" s="253">
        <f t="shared" si="1"/>
        <v>0</v>
      </c>
      <c r="J15" s="693"/>
      <c r="K15" s="694"/>
      <c r="L15" s="694"/>
      <c r="M15" s="283">
        <f t="shared" si="2"/>
        <v>0</v>
      </c>
    </row>
    <row r="16" spans="1:13" x14ac:dyDescent="0.35">
      <c r="A16" s="277" t="s">
        <v>190</v>
      </c>
      <c r="B16" s="693"/>
      <c r="C16" s="694"/>
      <c r="D16" s="694"/>
      <c r="E16" s="253">
        <f t="shared" si="0"/>
        <v>0</v>
      </c>
      <c r="F16" s="693"/>
      <c r="G16" s="694"/>
      <c r="H16" s="694"/>
      <c r="I16" s="253">
        <f t="shared" si="1"/>
        <v>0</v>
      </c>
      <c r="J16" s="693"/>
      <c r="K16" s="694"/>
      <c r="L16" s="694"/>
      <c r="M16" s="283">
        <f t="shared" si="2"/>
        <v>0</v>
      </c>
    </row>
    <row r="17" spans="1:13" x14ac:dyDescent="0.35">
      <c r="A17" s="277" t="s">
        <v>191</v>
      </c>
      <c r="B17" s="693"/>
      <c r="C17" s="694"/>
      <c r="D17" s="694"/>
      <c r="E17" s="253">
        <f t="shared" si="0"/>
        <v>0</v>
      </c>
      <c r="F17" s="693"/>
      <c r="G17" s="694"/>
      <c r="H17" s="694"/>
      <c r="I17" s="253">
        <f t="shared" si="1"/>
        <v>0</v>
      </c>
      <c r="J17" s="693"/>
      <c r="K17" s="694"/>
      <c r="L17" s="694"/>
      <c r="M17" s="283">
        <f t="shared" si="2"/>
        <v>0</v>
      </c>
    </row>
    <row r="18" spans="1:13" x14ac:dyDescent="0.35">
      <c r="A18" s="277" t="s">
        <v>192</v>
      </c>
      <c r="B18" s="693"/>
      <c r="C18" s="694"/>
      <c r="D18" s="694"/>
      <c r="E18" s="253">
        <f t="shared" si="0"/>
        <v>0</v>
      </c>
      <c r="F18" s="693"/>
      <c r="G18" s="694"/>
      <c r="H18" s="694"/>
      <c r="I18" s="253">
        <f t="shared" si="1"/>
        <v>0</v>
      </c>
      <c r="J18" s="693"/>
      <c r="K18" s="694"/>
      <c r="L18" s="694"/>
      <c r="M18" s="283">
        <f t="shared" si="2"/>
        <v>0</v>
      </c>
    </row>
    <row r="19" spans="1:13" x14ac:dyDescent="0.35">
      <c r="A19" s="277" t="s">
        <v>193</v>
      </c>
      <c r="B19" s="693"/>
      <c r="C19" s="694"/>
      <c r="D19" s="694"/>
      <c r="E19" s="253">
        <f>B19+C19+D19</f>
        <v>0</v>
      </c>
      <c r="F19" s="693"/>
      <c r="G19" s="694"/>
      <c r="H19" s="694"/>
      <c r="I19" s="253">
        <f t="shared" si="1"/>
        <v>0</v>
      </c>
      <c r="J19" s="693"/>
      <c r="K19" s="694"/>
      <c r="L19" s="694"/>
      <c r="M19" s="283">
        <f t="shared" si="2"/>
        <v>0</v>
      </c>
    </row>
    <row r="20" spans="1:13" x14ac:dyDescent="0.35">
      <c r="A20" s="277" t="s">
        <v>194</v>
      </c>
      <c r="B20" s="693"/>
      <c r="C20" s="694"/>
      <c r="D20" s="694"/>
      <c r="E20" s="253">
        <f t="shared" si="0"/>
        <v>0</v>
      </c>
      <c r="F20" s="693"/>
      <c r="G20" s="694"/>
      <c r="H20" s="694"/>
      <c r="I20" s="253">
        <f t="shared" si="1"/>
        <v>0</v>
      </c>
      <c r="J20" s="693"/>
      <c r="K20" s="694"/>
      <c r="L20" s="694"/>
      <c r="M20" s="283">
        <f t="shared" si="2"/>
        <v>0</v>
      </c>
    </row>
    <row r="21" spans="1:13" x14ac:dyDescent="0.35">
      <c r="A21" s="277" t="s">
        <v>195</v>
      </c>
      <c r="B21" s="256">
        <f t="shared" ref="B21:M21" si="3">SUM(B13:B20)</f>
        <v>0</v>
      </c>
      <c r="C21" s="253">
        <f t="shared" si="3"/>
        <v>0</v>
      </c>
      <c r="D21" s="253">
        <f t="shared" si="3"/>
        <v>0</v>
      </c>
      <c r="E21" s="253">
        <f t="shared" si="3"/>
        <v>0</v>
      </c>
      <c r="F21" s="256">
        <f t="shared" si="3"/>
        <v>0</v>
      </c>
      <c r="G21" s="253">
        <f t="shared" si="3"/>
        <v>0</v>
      </c>
      <c r="H21" s="253">
        <f t="shared" si="3"/>
        <v>0</v>
      </c>
      <c r="I21" s="253">
        <f t="shared" si="3"/>
        <v>0</v>
      </c>
      <c r="J21" s="256">
        <f t="shared" si="3"/>
        <v>0</v>
      </c>
      <c r="K21" s="253">
        <f t="shared" si="3"/>
        <v>0</v>
      </c>
      <c r="L21" s="253">
        <f t="shared" si="3"/>
        <v>0</v>
      </c>
      <c r="M21" s="284">
        <f t="shared" si="3"/>
        <v>0</v>
      </c>
    </row>
    <row r="22" spans="1:13" s="27" customFormat="1" x14ac:dyDescent="0.35">
      <c r="A22" s="277" t="s">
        <v>197</v>
      </c>
      <c r="B22" s="693"/>
      <c r="C22" s="694"/>
      <c r="D22" s="694"/>
      <c r="E22" s="253">
        <f>SUM(B22:D22)</f>
        <v>0</v>
      </c>
      <c r="F22" s="693"/>
      <c r="G22" s="694"/>
      <c r="H22" s="694"/>
      <c r="I22" s="253">
        <f>SUM(F22:H22)</f>
        <v>0</v>
      </c>
      <c r="J22" s="693"/>
      <c r="K22" s="694"/>
      <c r="L22" s="694"/>
      <c r="M22" s="283">
        <f>SUM(J22:L22)</f>
        <v>0</v>
      </c>
    </row>
    <row r="23" spans="1:13" ht="15" customHeight="1" thickBot="1" x14ac:dyDescent="0.4">
      <c r="A23" s="277" t="s">
        <v>198</v>
      </c>
      <c r="B23" s="256">
        <f t="shared" ref="B23:M23" si="4">B21+B22</f>
        <v>0</v>
      </c>
      <c r="C23" s="253">
        <f t="shared" si="4"/>
        <v>0</v>
      </c>
      <c r="D23" s="253">
        <f t="shared" si="4"/>
        <v>0</v>
      </c>
      <c r="E23" s="253">
        <f t="shared" si="4"/>
        <v>0</v>
      </c>
      <c r="F23" s="256">
        <f t="shared" si="4"/>
        <v>0</v>
      </c>
      <c r="G23" s="253">
        <f t="shared" si="4"/>
        <v>0</v>
      </c>
      <c r="H23" s="253">
        <f t="shared" si="4"/>
        <v>0</v>
      </c>
      <c r="I23" s="253">
        <f t="shared" si="4"/>
        <v>0</v>
      </c>
      <c r="J23" s="256">
        <f t="shared" si="4"/>
        <v>0</v>
      </c>
      <c r="K23" s="253">
        <f t="shared" si="4"/>
        <v>0</v>
      </c>
      <c r="L23" s="253">
        <f t="shared" si="4"/>
        <v>0</v>
      </c>
      <c r="M23" s="284">
        <f t="shared" si="4"/>
        <v>0</v>
      </c>
    </row>
    <row r="24" spans="1:13" s="185" customFormat="1" ht="15" customHeight="1" thickBot="1" x14ac:dyDescent="0.4">
      <c r="A24" s="285"/>
      <c r="B24" s="286"/>
      <c r="C24" s="274"/>
      <c r="D24" s="274"/>
      <c r="E24" s="270"/>
      <c r="F24" s="273"/>
      <c r="G24" s="274"/>
      <c r="H24" s="274"/>
      <c r="I24" s="274"/>
      <c r="J24" s="270"/>
      <c r="K24" s="274"/>
      <c r="L24" s="274"/>
      <c r="M24" s="287"/>
    </row>
    <row r="25" spans="1:13" s="185" customFormat="1" ht="15" customHeight="1" thickBot="1" x14ac:dyDescent="0.4">
      <c r="A25" s="1247" t="s">
        <v>252</v>
      </c>
      <c r="B25" s="1247"/>
      <c r="C25" s="1247"/>
      <c r="D25" s="1247"/>
      <c r="E25" s="1247"/>
      <c r="F25" s="1247"/>
      <c r="G25" s="1247"/>
      <c r="H25" s="1247"/>
      <c r="I25" s="1247"/>
      <c r="J25" s="1247"/>
      <c r="K25" s="1247"/>
      <c r="L25" s="1247"/>
      <c r="M25" s="1248"/>
    </row>
    <row r="26" spans="1:13" x14ac:dyDescent="0.35">
      <c r="A26" s="1178" t="s">
        <v>235</v>
      </c>
      <c r="B26" s="302" t="s">
        <v>236</v>
      </c>
      <c r="C26" s="1134" t="s">
        <v>200</v>
      </c>
      <c r="D26" s="1135" t="s">
        <v>202</v>
      </c>
      <c r="E26" s="1135" t="s">
        <v>204</v>
      </c>
      <c r="F26" s="303" t="s">
        <v>237</v>
      </c>
      <c r="G26" s="1134" t="s">
        <v>205</v>
      </c>
      <c r="H26" s="1135" t="s">
        <v>206</v>
      </c>
      <c r="I26" s="1135" t="s">
        <v>207</v>
      </c>
      <c r="J26" s="305" t="s">
        <v>253</v>
      </c>
      <c r="K26" s="1134" t="s">
        <v>208</v>
      </c>
      <c r="L26" s="1135" t="s">
        <v>209</v>
      </c>
      <c r="M26" s="1136" t="s">
        <v>201</v>
      </c>
    </row>
    <row r="27" spans="1:13" x14ac:dyDescent="0.35">
      <c r="A27" s="278" t="s">
        <v>210</v>
      </c>
      <c r="B27" s="698"/>
      <c r="C27" s="268"/>
      <c r="D27" s="260"/>
      <c r="E27" s="260"/>
      <c r="F27" s="698"/>
      <c r="G27" s="268"/>
      <c r="H27" s="260"/>
      <c r="I27" s="260"/>
      <c r="J27" s="698"/>
      <c r="K27" s="268"/>
      <c r="L27" s="260"/>
      <c r="M27" s="304"/>
    </row>
    <row r="28" spans="1:13" ht="15.75" customHeight="1" thickBot="1" x14ac:dyDescent="0.4"/>
    <row r="29" spans="1:13" x14ac:dyDescent="0.35">
      <c r="A29" s="1268" t="s">
        <v>254</v>
      </c>
      <c r="B29" s="1269"/>
      <c r="C29" s="1269"/>
      <c r="D29" s="1269"/>
      <c r="E29" s="1269"/>
      <c r="F29" s="1269"/>
      <c r="G29" s="1270"/>
      <c r="H29" s="181"/>
    </row>
    <row r="30" spans="1:13" ht="15" customHeight="1" thickBot="1" x14ac:dyDescent="0.4">
      <c r="A30" s="1271" t="s">
        <v>255</v>
      </c>
      <c r="B30" s="1272"/>
      <c r="C30" s="1272"/>
      <c r="D30" s="1272"/>
      <c r="E30" s="1272"/>
      <c r="F30" s="1272"/>
      <c r="G30" s="1273"/>
    </row>
    <row r="31" spans="1:13" ht="30" customHeight="1" x14ac:dyDescent="0.35">
      <c r="A31" s="1274" t="s">
        <v>256</v>
      </c>
      <c r="B31" s="1275"/>
      <c r="C31" s="1275"/>
      <c r="D31" s="1275"/>
      <c r="E31" s="1275"/>
      <c r="F31" s="1275"/>
      <c r="G31" s="1276"/>
      <c r="H31" s="103"/>
    </row>
    <row r="32" spans="1:13" ht="30" customHeight="1" x14ac:dyDescent="0.35">
      <c r="A32" s="433" t="s">
        <v>257</v>
      </c>
      <c r="B32" s="434" t="s">
        <v>258</v>
      </c>
      <c r="C32" s="434" t="s">
        <v>259</v>
      </c>
      <c r="D32" s="572" t="s">
        <v>260</v>
      </c>
      <c r="E32" s="1131" t="s">
        <v>200</v>
      </c>
      <c r="F32" s="1132" t="s">
        <v>202</v>
      </c>
      <c r="G32" s="435" t="s">
        <v>261</v>
      </c>
    </row>
    <row r="33" spans="1:7" ht="30" customHeight="1" x14ac:dyDescent="0.35">
      <c r="A33" s="436"/>
      <c r="B33" s="429"/>
      <c r="C33" s="429"/>
      <c r="D33" s="430" t="s">
        <v>236</v>
      </c>
      <c r="E33" s="569" t="s">
        <v>237</v>
      </c>
      <c r="F33" s="431" t="s">
        <v>238</v>
      </c>
      <c r="G33" s="437" t="s">
        <v>262</v>
      </c>
    </row>
    <row r="34" spans="1:7" ht="30" customHeight="1" x14ac:dyDescent="0.35">
      <c r="A34" s="438"/>
      <c r="B34" s="432"/>
      <c r="C34" s="432"/>
      <c r="D34" s="432"/>
      <c r="E34" s="432"/>
      <c r="F34" s="432"/>
      <c r="G34" s="439"/>
    </row>
    <row r="35" spans="1:7" ht="30" customHeight="1" x14ac:dyDescent="0.35">
      <c r="A35" s="438"/>
      <c r="B35" s="432"/>
      <c r="C35" s="432"/>
      <c r="D35" s="432"/>
      <c r="E35" s="432"/>
      <c r="F35" s="432"/>
      <c r="G35" s="439"/>
    </row>
    <row r="36" spans="1:7" ht="30" customHeight="1" x14ac:dyDescent="0.35">
      <c r="A36" s="438"/>
      <c r="B36" s="432"/>
      <c r="C36" s="432"/>
      <c r="D36" s="432"/>
      <c r="E36" s="432"/>
      <c r="F36" s="432"/>
      <c r="G36" s="439"/>
    </row>
    <row r="37" spans="1:7" ht="30" customHeight="1" x14ac:dyDescent="0.35">
      <c r="A37" s="438"/>
      <c r="B37" s="432"/>
      <c r="C37" s="432"/>
      <c r="D37" s="432"/>
      <c r="E37" s="432"/>
      <c r="F37" s="432"/>
      <c r="G37" s="439"/>
    </row>
    <row r="38" spans="1:7" ht="30" customHeight="1" x14ac:dyDescent="0.35">
      <c r="A38" s="438"/>
      <c r="B38" s="432"/>
      <c r="C38" s="432"/>
      <c r="D38" s="432"/>
      <c r="E38" s="432"/>
      <c r="F38" s="432"/>
      <c r="G38" s="439"/>
    </row>
    <row r="39" spans="1:7" ht="30" customHeight="1" x14ac:dyDescent="0.35">
      <c r="A39" s="438"/>
      <c r="B39" s="432"/>
      <c r="C39" s="432"/>
      <c r="D39" s="432"/>
      <c r="E39" s="432"/>
      <c r="F39" s="432"/>
      <c r="G39" s="439"/>
    </row>
    <row r="40" spans="1:7" ht="30" customHeight="1" x14ac:dyDescent="0.35">
      <c r="A40" s="438"/>
      <c r="B40" s="432"/>
      <c r="C40" s="432"/>
      <c r="D40" s="432"/>
      <c r="E40" s="432"/>
      <c r="F40" s="432"/>
      <c r="G40" s="439"/>
    </row>
    <row r="41" spans="1:7" ht="30" customHeight="1" x14ac:dyDescent="0.35">
      <c r="A41" s="438"/>
      <c r="B41" s="432"/>
      <c r="C41" s="432"/>
      <c r="D41" s="432"/>
      <c r="E41" s="432"/>
      <c r="F41" s="432"/>
      <c r="G41" s="439"/>
    </row>
    <row r="42" spans="1:7" ht="30" customHeight="1" x14ac:dyDescent="0.35">
      <c r="A42" s="438"/>
      <c r="B42" s="432"/>
      <c r="C42" s="432"/>
      <c r="D42" s="432"/>
      <c r="E42" s="432"/>
      <c r="F42" s="432"/>
      <c r="G42" s="439"/>
    </row>
    <row r="43" spans="1:7" ht="29.25" customHeight="1" x14ac:dyDescent="0.35">
      <c r="A43" s="438"/>
      <c r="B43" s="432"/>
      <c r="C43" s="432"/>
      <c r="D43" s="432"/>
      <c r="E43" s="432"/>
      <c r="F43" s="432"/>
      <c r="G43" s="439"/>
    </row>
    <row r="44" spans="1:7" ht="31.5" customHeight="1" x14ac:dyDescent="0.35">
      <c r="A44" s="440"/>
      <c r="B44" s="441"/>
      <c r="C44" s="441"/>
      <c r="D44" s="441"/>
      <c r="E44" s="441"/>
      <c r="F44" s="441"/>
      <c r="G44" s="442"/>
    </row>
    <row r="45" spans="1:7" s="185" customFormat="1" ht="15" customHeight="1" thickBot="1" x14ac:dyDescent="0.4">
      <c r="A45" s="26"/>
      <c r="B45" s="26"/>
      <c r="C45" s="26"/>
      <c r="D45" s="428"/>
      <c r="E45" s="26"/>
      <c r="F45" s="26"/>
      <c r="G45" s="26"/>
    </row>
    <row r="46" spans="1:7" s="185" customFormat="1" ht="15" customHeight="1" thickBot="1" x14ac:dyDescent="0.4">
      <c r="A46" s="1293" t="s">
        <v>263</v>
      </c>
      <c r="B46" s="1293"/>
      <c r="C46" s="1293"/>
      <c r="D46" s="1294"/>
      <c r="E46" s="26"/>
      <c r="F46" s="26"/>
      <c r="G46" s="26"/>
    </row>
    <row r="47" spans="1:7" ht="45" customHeight="1" thickBot="1" x14ac:dyDescent="0.4">
      <c r="A47" s="1277" t="s">
        <v>264</v>
      </c>
      <c r="B47" s="1278"/>
      <c r="C47" s="1278"/>
      <c r="D47" s="1279"/>
    </row>
    <row r="48" spans="1:7" x14ac:dyDescent="0.35">
      <c r="A48" s="238" t="s">
        <v>56</v>
      </c>
      <c r="B48" s="240" t="s">
        <v>265</v>
      </c>
      <c r="C48" s="239" t="s">
        <v>266</v>
      </c>
      <c r="D48" s="241" t="s">
        <v>267</v>
      </c>
    </row>
    <row r="49" spans="1:4" ht="71.25" customHeight="1" x14ac:dyDescent="0.35">
      <c r="A49" s="233" t="s">
        <v>268</v>
      </c>
      <c r="B49" s="342"/>
      <c r="C49" s="236"/>
      <c r="D49" s="343"/>
    </row>
    <row r="50" spans="1:4" ht="130.5" customHeight="1" x14ac:dyDescent="0.35">
      <c r="A50" s="233" t="s">
        <v>269</v>
      </c>
      <c r="B50" s="342"/>
      <c r="C50" s="236"/>
      <c r="D50" s="343"/>
    </row>
    <row r="51" spans="1:4" ht="75" x14ac:dyDescent="0.35">
      <c r="A51" s="233" t="s">
        <v>270</v>
      </c>
      <c r="B51" s="342"/>
      <c r="C51" s="236"/>
      <c r="D51" s="343"/>
    </row>
    <row r="52" spans="1:4" ht="45" x14ac:dyDescent="0.35">
      <c r="A52" s="233" t="s">
        <v>271</v>
      </c>
      <c r="B52" s="342"/>
      <c r="C52" s="236"/>
      <c r="D52" s="343"/>
    </row>
    <row r="53" spans="1:4" ht="60" x14ac:dyDescent="0.35">
      <c r="A53" s="233" t="s">
        <v>272</v>
      </c>
      <c r="B53" s="342"/>
      <c r="C53" s="236"/>
      <c r="D53" s="343"/>
    </row>
    <row r="54" spans="1:4" ht="60" x14ac:dyDescent="0.35">
      <c r="A54" s="233" t="s">
        <v>273</v>
      </c>
      <c r="B54" s="342"/>
      <c r="C54" s="236"/>
      <c r="D54" s="343"/>
    </row>
    <row r="55" spans="1:4" ht="45" x14ac:dyDescent="0.35">
      <c r="A55" s="233" t="s">
        <v>274</v>
      </c>
      <c r="B55" s="342"/>
      <c r="C55" s="236"/>
      <c r="D55" s="343"/>
    </row>
    <row r="56" spans="1:4" ht="105" x14ac:dyDescent="0.35">
      <c r="A56" s="233" t="s">
        <v>275</v>
      </c>
      <c r="B56" s="342"/>
      <c r="C56" s="236"/>
      <c r="D56" s="343"/>
    </row>
    <row r="57" spans="1:4" ht="45" x14ac:dyDescent="0.35">
      <c r="A57" s="233" t="s">
        <v>276</v>
      </c>
      <c r="B57" s="342"/>
      <c r="C57" s="236"/>
      <c r="D57" s="343"/>
    </row>
    <row r="58" spans="1:4" ht="30" x14ac:dyDescent="0.35">
      <c r="A58" s="234" t="s">
        <v>277</v>
      </c>
      <c r="B58" s="171"/>
      <c r="C58" s="237"/>
      <c r="D58" s="232"/>
    </row>
  </sheetData>
  <sheetProtection sheet="1" objects="1" scenarios="1" formatCells="0" formatColumns="0" formatRows="0"/>
  <mergeCells count="13">
    <mergeCell ref="A29:G29"/>
    <mergeCell ref="A30:G30"/>
    <mergeCell ref="A31:G31"/>
    <mergeCell ref="A47:D47"/>
    <mergeCell ref="A1:K1"/>
    <mergeCell ref="A2:K2"/>
    <mergeCell ref="A3:K3"/>
    <mergeCell ref="A9:M9"/>
    <mergeCell ref="A8:M8"/>
    <mergeCell ref="A5:E5"/>
    <mergeCell ref="A6:E6"/>
    <mergeCell ref="A46:D46"/>
    <mergeCell ref="A25:M25"/>
  </mergeCells>
  <phoneticPr fontId="3" type="noConversion"/>
  <conditionalFormatting sqref="C49:C58">
    <cfRule type="cellIs" dxfId="239" priority="3" operator="equal">
      <formula>"No"</formula>
    </cfRule>
    <cfRule type="cellIs" dxfId="238" priority="4" operator="equal">
      <formula>"Yes"</formula>
    </cfRule>
  </conditionalFormatting>
  <conditionalFormatting sqref="D34:F44">
    <cfRule type="cellIs" dxfId="237" priority="8" operator="equal">
      <formula>"Completed"</formula>
    </cfRule>
    <cfRule type="cellIs" dxfId="236" priority="9" operator="equal">
      <formula>"In-Progress"</formula>
    </cfRule>
    <cfRule type="cellIs" dxfId="235" priority="10" operator="equal">
      <formula>"Not yet started"</formula>
    </cfRule>
  </conditionalFormatting>
  <conditionalFormatting sqref="F34:F44 D49:D58">
    <cfRule type="expression" dxfId="234" priority="680">
      <formula>#REF!= "Biannually"</formula>
    </cfRule>
  </conditionalFormatting>
  <conditionalFormatting sqref="I59:I60">
    <cfRule type="cellIs" dxfId="233" priority="11" operator="equal">
      <formula>"No"</formula>
    </cfRule>
    <cfRule type="cellIs" dxfId="232" priority="12" operator="equal">
      <formula>"Yes"</formula>
    </cfRule>
  </conditionalFormatting>
  <conditionalFormatting sqref="J13:M24">
    <cfRule type="expression" dxfId="231" priority="1">
      <formula>#REF!= "Biannually"</formula>
    </cfRule>
  </conditionalFormatting>
  <dataValidations count="1">
    <dataValidation allowBlank="1" showInputMessage="1" showErrorMessage="1" sqref="A11:XFD11" xr:uid="{C05A9D5E-0E7D-46D3-9176-30D069A5E457}"/>
  </dataValidations>
  <printOptions horizontalCentered="1"/>
  <pageMargins left="0.85" right="0.85" top="0.85" bottom="0.5" header="0.3" footer="0.3"/>
  <pageSetup scale="68" orientation="portrait" horizontalDpi="1200" verticalDpi="1200" r:id="rId1"/>
  <headerFooter>
    <oddHeader>&amp;L&amp;G&amp;ROMB Control Number: 2060-0754
Expiration Date: 9/30/2028</oddHeader>
    <oddFooter>&amp;LEPA Form Number: 5900-683&amp;R&amp;A
&amp;P of &amp;N</oddFooter>
  </headerFooter>
  <legacyDrawingHF r:id="rId2"/>
  <tableParts count="7">
    <tablePart r:id="rId3"/>
    <tablePart r:id="rId4"/>
    <tablePart r:id="rId5"/>
    <tablePart r:id="rId6"/>
    <tablePart r:id="rId7"/>
    <tablePart r:id="rId8"/>
    <tablePart r:id="rId9"/>
  </tableParts>
  <extLst>
    <ext xmlns:x14="http://schemas.microsoft.com/office/spreadsheetml/2009/9/main" uri="{CCE6A557-97BC-4b89-ADB6-D9C93CAAB3DF}">
      <x14:dataValidations xmlns:xm="http://schemas.microsoft.com/office/excel/2006/main" count="1">
        <x14:dataValidation type="list" allowBlank="1" showInputMessage="1" showErrorMessage="1" xr:uid="{B877FE80-85FD-41EF-95A5-D2C4901DB696}">
          <x14:formula1>
            <xm:f>'Data Validation'!$H$3:$H$5</xm:f>
          </x14:formula1>
          <xm:sqref>D34:F44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DCD5B-C0B4-49CD-91C1-4B37C58E00E1}">
  <dimension ref="A1:Q58"/>
  <sheetViews>
    <sheetView topLeftCell="C28" zoomScaleNormal="100" zoomScaleSheetLayoutView="112" workbookViewId="0">
      <selection activeCell="E36" sqref="E36"/>
    </sheetView>
  </sheetViews>
  <sheetFormatPr defaultColWidth="28.54296875" defaultRowHeight="15" x14ac:dyDescent="0.35"/>
  <cols>
    <col min="1" max="1" width="28.54296875" style="26" bestFit="1" customWidth="1"/>
    <col min="2" max="16384" width="28.54296875" style="26"/>
  </cols>
  <sheetData>
    <row r="1" spans="1:17" x14ac:dyDescent="0.35">
      <c r="A1" s="1280" t="s">
        <v>0</v>
      </c>
      <c r="B1" s="1281"/>
      <c r="C1" s="1281"/>
      <c r="D1" s="1281"/>
      <c r="E1" s="1281"/>
      <c r="F1" s="1281"/>
      <c r="G1" s="1281"/>
      <c r="H1" s="1281"/>
      <c r="I1" s="1281"/>
      <c r="J1" s="1281"/>
      <c r="K1" s="1282"/>
      <c r="L1" s="28"/>
    </row>
    <row r="2" spans="1:17" x14ac:dyDescent="0.35">
      <c r="A2" s="1283" t="s">
        <v>33</v>
      </c>
      <c r="B2" s="1236"/>
      <c r="C2" s="1236"/>
      <c r="D2" s="1236"/>
      <c r="E2" s="1236"/>
      <c r="F2" s="1236"/>
      <c r="G2" s="1236"/>
      <c r="H2" s="1236"/>
      <c r="I2" s="1236"/>
      <c r="J2" s="1236"/>
      <c r="K2" s="1284"/>
      <c r="L2" s="28"/>
    </row>
    <row r="3" spans="1:17" ht="15.5" thickBot="1" x14ac:dyDescent="0.4">
      <c r="A3" s="1285" t="s">
        <v>278</v>
      </c>
      <c r="B3" s="1286"/>
      <c r="C3" s="1286"/>
      <c r="D3" s="1286"/>
      <c r="E3" s="1286"/>
      <c r="F3" s="1286"/>
      <c r="G3" s="1286"/>
      <c r="H3" s="1286"/>
      <c r="I3" s="1286"/>
      <c r="J3" s="1286"/>
      <c r="K3" s="1287"/>
      <c r="L3" s="28"/>
    </row>
    <row r="4" spans="1:17" ht="15.5" thickBot="1" x14ac:dyDescent="0.4">
      <c r="D4" s="30"/>
      <c r="E4" s="30"/>
      <c r="F4" s="34"/>
      <c r="G4" s="30"/>
      <c r="H4" s="34"/>
      <c r="I4" s="30"/>
      <c r="J4" s="30"/>
      <c r="K4" s="29"/>
      <c r="L4" s="29"/>
    </row>
    <row r="5" spans="1:17" ht="15.5" thickBot="1" x14ac:dyDescent="0.4">
      <c r="A5" s="1301" t="s">
        <v>5</v>
      </c>
      <c r="B5" s="1302"/>
      <c r="C5" s="1302"/>
      <c r="D5" s="1303"/>
      <c r="E5" s="30"/>
      <c r="F5" s="34"/>
      <c r="G5" s="30"/>
      <c r="H5" s="34"/>
      <c r="I5" s="30"/>
      <c r="J5" s="30"/>
      <c r="K5" s="29"/>
      <c r="L5" s="29"/>
    </row>
    <row r="6" spans="1:17" ht="60" customHeight="1" thickBot="1" x14ac:dyDescent="0.4">
      <c r="A6" s="1304" t="s">
        <v>279</v>
      </c>
      <c r="B6" s="1305"/>
      <c r="C6" s="1305"/>
      <c r="D6" s="1306"/>
      <c r="E6" s="30"/>
      <c r="F6" s="34"/>
      <c r="G6" s="30"/>
      <c r="H6" s="34"/>
      <c r="I6" s="30"/>
      <c r="J6" s="30"/>
      <c r="K6" s="29"/>
      <c r="L6" s="29"/>
    </row>
    <row r="7" spans="1:17" ht="15.5" thickBot="1" x14ac:dyDescent="0.4">
      <c r="D7" s="30"/>
      <c r="E7" s="30"/>
      <c r="F7" s="34"/>
      <c r="G7" s="30"/>
      <c r="H7" s="34"/>
      <c r="I7" s="30"/>
      <c r="J7" s="30"/>
      <c r="K7" s="29"/>
      <c r="L7" s="29"/>
    </row>
    <row r="8" spans="1:17" ht="15" customHeight="1" x14ac:dyDescent="0.35">
      <c r="A8" s="1298" t="s">
        <v>280</v>
      </c>
      <c r="B8" s="1299"/>
      <c r="C8" s="1299"/>
      <c r="D8" s="1299"/>
      <c r="E8" s="1299"/>
      <c r="F8" s="1299"/>
      <c r="G8" s="1299"/>
      <c r="H8" s="1299"/>
      <c r="I8" s="1299"/>
      <c r="J8" s="1299"/>
      <c r="K8" s="1299"/>
      <c r="L8" s="1299"/>
      <c r="M8" s="1299"/>
      <c r="N8" s="1299"/>
      <c r="O8" s="1299"/>
      <c r="P8" s="1299"/>
      <c r="Q8" s="1300"/>
    </row>
    <row r="9" spans="1:17" ht="14.5" customHeight="1" x14ac:dyDescent="0.35">
      <c r="A9" s="1307" t="s">
        <v>234</v>
      </c>
      <c r="B9" s="1308"/>
      <c r="C9" s="1308"/>
      <c r="D9" s="1308"/>
      <c r="E9" s="1308"/>
      <c r="F9" s="1308"/>
      <c r="G9" s="1308"/>
      <c r="H9" s="1308"/>
      <c r="I9" s="1308"/>
      <c r="J9" s="1308"/>
      <c r="K9" s="1308"/>
      <c r="L9" s="1308"/>
      <c r="M9" s="1308"/>
      <c r="N9" s="1308"/>
      <c r="O9" s="1308"/>
      <c r="P9" s="1308"/>
      <c r="Q9" s="1309"/>
    </row>
    <row r="10" spans="1:17" ht="15" customHeight="1" x14ac:dyDescent="0.35">
      <c r="A10" s="183" t="s">
        <v>235</v>
      </c>
      <c r="B10" s="219" t="s">
        <v>281</v>
      </c>
      <c r="C10" s="216"/>
      <c r="D10" s="216"/>
      <c r="E10" s="216"/>
      <c r="F10" s="220" t="s">
        <v>282</v>
      </c>
      <c r="G10" s="217"/>
      <c r="H10" s="217"/>
      <c r="I10" s="217"/>
      <c r="J10" s="221" t="s">
        <v>253</v>
      </c>
      <c r="K10" s="217"/>
      <c r="L10" s="217"/>
      <c r="M10" s="217"/>
      <c r="N10" s="221" t="s">
        <v>283</v>
      </c>
      <c r="O10" s="217"/>
      <c r="P10" s="217"/>
      <c r="Q10" s="218"/>
    </row>
    <row r="11" spans="1:17" ht="30" customHeight="1" thickBot="1" x14ac:dyDescent="0.4">
      <c r="A11" s="182" t="s">
        <v>284</v>
      </c>
      <c r="B11" s="696"/>
      <c r="C11" s="186"/>
      <c r="D11" s="186"/>
      <c r="E11" s="186"/>
      <c r="F11" s="696"/>
      <c r="G11" s="186"/>
      <c r="H11" s="186"/>
      <c r="I11" s="186"/>
      <c r="J11" s="696"/>
      <c r="K11" s="186"/>
      <c r="L11" s="186"/>
      <c r="M11" s="215"/>
      <c r="N11" s="696"/>
      <c r="O11" s="186"/>
      <c r="P11" s="186"/>
      <c r="Q11" s="215"/>
    </row>
    <row r="12" spans="1:17" ht="30" customHeight="1" x14ac:dyDescent="0.35">
      <c r="A12" s="1133" t="s">
        <v>200</v>
      </c>
      <c r="B12" s="245" t="s">
        <v>240</v>
      </c>
      <c r="C12" s="246" t="s">
        <v>241</v>
      </c>
      <c r="D12" s="246" t="s">
        <v>242</v>
      </c>
      <c r="E12" s="246" t="s">
        <v>243</v>
      </c>
      <c r="F12" s="245" t="s">
        <v>244</v>
      </c>
      <c r="G12" s="246" t="s">
        <v>245</v>
      </c>
      <c r="H12" s="246" t="s">
        <v>246</v>
      </c>
      <c r="I12" s="246" t="s">
        <v>247</v>
      </c>
      <c r="J12" s="247" t="s">
        <v>248</v>
      </c>
      <c r="K12" s="248" t="s">
        <v>249</v>
      </c>
      <c r="L12" s="248" t="s">
        <v>250</v>
      </c>
      <c r="M12" s="248" t="s">
        <v>251</v>
      </c>
      <c r="N12" s="247" t="s">
        <v>285</v>
      </c>
      <c r="O12" s="248" t="s">
        <v>286</v>
      </c>
      <c r="P12" s="248" t="s">
        <v>287</v>
      </c>
      <c r="Q12" s="249" t="s">
        <v>288</v>
      </c>
    </row>
    <row r="13" spans="1:17" ht="15.5" x14ac:dyDescent="0.35">
      <c r="A13" s="276" t="s">
        <v>187</v>
      </c>
      <c r="B13" s="697"/>
      <c r="C13" s="692"/>
      <c r="D13" s="692"/>
      <c r="E13" s="251">
        <f>B13+C13+D13</f>
        <v>0</v>
      </c>
      <c r="F13" s="697"/>
      <c r="G13" s="692"/>
      <c r="H13" s="692"/>
      <c r="I13" s="251">
        <f>F13+G13+H13</f>
        <v>0</v>
      </c>
      <c r="J13" s="697"/>
      <c r="K13" s="692"/>
      <c r="L13" s="692"/>
      <c r="M13" s="251">
        <f>J13+K13+L13</f>
        <v>0</v>
      </c>
      <c r="N13" s="697"/>
      <c r="O13" s="692"/>
      <c r="P13" s="692"/>
      <c r="Q13" s="252">
        <f>N13+O13+P13</f>
        <v>0</v>
      </c>
    </row>
    <row r="14" spans="1:17" ht="15.5" x14ac:dyDescent="0.35">
      <c r="A14" s="276" t="s">
        <v>188</v>
      </c>
      <c r="B14" s="693"/>
      <c r="C14" s="694"/>
      <c r="D14" s="694"/>
      <c r="E14" s="253">
        <f>B14+C14+D14</f>
        <v>0</v>
      </c>
      <c r="F14" s="693"/>
      <c r="G14" s="694"/>
      <c r="H14" s="694"/>
      <c r="I14" s="253">
        <f>F14+G14+H14</f>
        <v>0</v>
      </c>
      <c r="J14" s="693"/>
      <c r="K14" s="694"/>
      <c r="L14" s="694"/>
      <c r="M14" s="253">
        <f>J14+K14+L14</f>
        <v>0</v>
      </c>
      <c r="N14" s="693"/>
      <c r="O14" s="694"/>
      <c r="P14" s="694"/>
      <c r="Q14" s="254">
        <f>N14+O14+P14</f>
        <v>0</v>
      </c>
    </row>
    <row r="15" spans="1:17" x14ac:dyDescent="0.35">
      <c r="A15" s="277" t="s">
        <v>189</v>
      </c>
      <c r="B15" s="693"/>
      <c r="C15" s="694"/>
      <c r="D15" s="694"/>
      <c r="E15" s="253">
        <f t="shared" ref="E15:E20" si="0">B15+C15+D15</f>
        <v>0</v>
      </c>
      <c r="F15" s="693"/>
      <c r="G15" s="694"/>
      <c r="H15" s="694"/>
      <c r="I15" s="253">
        <f t="shared" ref="I15:I21" si="1">F15+G15+H15</f>
        <v>0</v>
      </c>
      <c r="J15" s="693"/>
      <c r="K15" s="694"/>
      <c r="L15" s="694"/>
      <c r="M15" s="253">
        <f t="shared" ref="M15:M20" si="2">J15+K15+L15</f>
        <v>0</v>
      </c>
      <c r="N15" s="693"/>
      <c r="O15" s="694"/>
      <c r="P15" s="694"/>
      <c r="Q15" s="254">
        <f t="shared" ref="Q15:Q20" si="3">N15+O15+P15</f>
        <v>0</v>
      </c>
    </row>
    <row r="16" spans="1:17" x14ac:dyDescent="0.35">
      <c r="A16" s="277" t="s">
        <v>190</v>
      </c>
      <c r="B16" s="693"/>
      <c r="C16" s="694"/>
      <c r="D16" s="694"/>
      <c r="E16" s="253">
        <f t="shared" si="0"/>
        <v>0</v>
      </c>
      <c r="F16" s="693"/>
      <c r="G16" s="694"/>
      <c r="H16" s="694"/>
      <c r="I16" s="253">
        <f t="shared" si="1"/>
        <v>0</v>
      </c>
      <c r="J16" s="693"/>
      <c r="K16" s="694"/>
      <c r="L16" s="694"/>
      <c r="M16" s="253">
        <f t="shared" si="2"/>
        <v>0</v>
      </c>
      <c r="N16" s="693"/>
      <c r="O16" s="694"/>
      <c r="P16" s="694"/>
      <c r="Q16" s="254">
        <f t="shared" si="3"/>
        <v>0</v>
      </c>
    </row>
    <row r="17" spans="1:17" x14ac:dyDescent="0.35">
      <c r="A17" s="277" t="s">
        <v>191</v>
      </c>
      <c r="B17" s="693"/>
      <c r="C17" s="694"/>
      <c r="D17" s="694"/>
      <c r="E17" s="253">
        <f t="shared" si="0"/>
        <v>0</v>
      </c>
      <c r="F17" s="693"/>
      <c r="G17" s="694"/>
      <c r="H17" s="694"/>
      <c r="I17" s="253">
        <f t="shared" si="1"/>
        <v>0</v>
      </c>
      <c r="J17" s="693"/>
      <c r="K17" s="694"/>
      <c r="L17" s="694"/>
      <c r="M17" s="253">
        <f t="shared" si="2"/>
        <v>0</v>
      </c>
      <c r="N17" s="693"/>
      <c r="O17" s="694"/>
      <c r="P17" s="694"/>
      <c r="Q17" s="254">
        <f t="shared" si="3"/>
        <v>0</v>
      </c>
    </row>
    <row r="18" spans="1:17" x14ac:dyDescent="0.35">
      <c r="A18" s="277" t="s">
        <v>192</v>
      </c>
      <c r="B18" s="693"/>
      <c r="C18" s="694"/>
      <c r="D18" s="694"/>
      <c r="E18" s="253">
        <f t="shared" si="0"/>
        <v>0</v>
      </c>
      <c r="F18" s="693"/>
      <c r="G18" s="694"/>
      <c r="H18" s="694"/>
      <c r="I18" s="253">
        <f t="shared" si="1"/>
        <v>0</v>
      </c>
      <c r="J18" s="693"/>
      <c r="K18" s="694"/>
      <c r="L18" s="694"/>
      <c r="M18" s="253">
        <f t="shared" si="2"/>
        <v>0</v>
      </c>
      <c r="N18" s="693"/>
      <c r="O18" s="694"/>
      <c r="P18" s="694"/>
      <c r="Q18" s="254">
        <f t="shared" si="3"/>
        <v>0</v>
      </c>
    </row>
    <row r="19" spans="1:17" x14ac:dyDescent="0.35">
      <c r="A19" s="277" t="s">
        <v>193</v>
      </c>
      <c r="B19" s="693"/>
      <c r="C19" s="694"/>
      <c r="D19" s="694"/>
      <c r="E19" s="253">
        <f t="shared" si="0"/>
        <v>0</v>
      </c>
      <c r="F19" s="693"/>
      <c r="G19" s="694"/>
      <c r="H19" s="694"/>
      <c r="I19" s="253">
        <f t="shared" si="1"/>
        <v>0</v>
      </c>
      <c r="J19" s="693"/>
      <c r="K19" s="694"/>
      <c r="L19" s="694"/>
      <c r="M19" s="253">
        <f t="shared" si="2"/>
        <v>0</v>
      </c>
      <c r="N19" s="693"/>
      <c r="O19" s="694"/>
      <c r="P19" s="694"/>
      <c r="Q19" s="254">
        <f t="shared" si="3"/>
        <v>0</v>
      </c>
    </row>
    <row r="20" spans="1:17" x14ac:dyDescent="0.35">
      <c r="A20" s="277" t="s">
        <v>194</v>
      </c>
      <c r="B20" s="693"/>
      <c r="C20" s="694"/>
      <c r="D20" s="694"/>
      <c r="E20" s="253">
        <f t="shared" si="0"/>
        <v>0</v>
      </c>
      <c r="F20" s="693"/>
      <c r="G20" s="694"/>
      <c r="H20" s="694"/>
      <c r="I20" s="253">
        <f t="shared" si="1"/>
        <v>0</v>
      </c>
      <c r="J20" s="693"/>
      <c r="K20" s="694"/>
      <c r="L20" s="694"/>
      <c r="M20" s="253">
        <f t="shared" si="2"/>
        <v>0</v>
      </c>
      <c r="N20" s="693"/>
      <c r="O20" s="694"/>
      <c r="P20" s="694"/>
      <c r="Q20" s="254">
        <f t="shared" si="3"/>
        <v>0</v>
      </c>
    </row>
    <row r="21" spans="1:17" x14ac:dyDescent="0.35">
      <c r="A21" s="277" t="s">
        <v>195</v>
      </c>
      <c r="B21" s="256">
        <f>SUM(B13:B20)</f>
        <v>0</v>
      </c>
      <c r="C21" s="253">
        <f>SUM(C13:C20)</f>
        <v>0</v>
      </c>
      <c r="D21" s="253">
        <f t="shared" ref="D21" si="4">SUM(D13:D20)</f>
        <v>0</v>
      </c>
      <c r="E21" s="253">
        <f>SUM(E13:E20)</f>
        <v>0</v>
      </c>
      <c r="F21" s="256">
        <f>SUM(F13:F20)</f>
        <v>0</v>
      </c>
      <c r="G21" s="253">
        <f>SUM(G13:G20)</f>
        <v>0</v>
      </c>
      <c r="H21" s="253">
        <f t="shared" ref="H21" si="5">SUM(H13:H20)</f>
        <v>0</v>
      </c>
      <c r="I21" s="253">
        <f t="shared" si="1"/>
        <v>0</v>
      </c>
      <c r="J21" s="256">
        <f>SUM(J13:J20)</f>
        <v>0</v>
      </c>
      <c r="K21" s="253">
        <f>SUM(K13:K20)</f>
        <v>0</v>
      </c>
      <c r="L21" s="253">
        <f t="shared" ref="L21:M21" si="6">SUM(L13:L20)</f>
        <v>0</v>
      </c>
      <c r="M21" s="253">
        <f t="shared" si="6"/>
        <v>0</v>
      </c>
      <c r="N21" s="256">
        <f>SUM(N13:N20)</f>
        <v>0</v>
      </c>
      <c r="O21" s="253">
        <f>SUM(O13:O20)</f>
        <v>0</v>
      </c>
      <c r="P21" s="253">
        <f t="shared" ref="P21:Q21" si="7">SUM(P13:P20)</f>
        <v>0</v>
      </c>
      <c r="Q21" s="254">
        <f t="shared" si="7"/>
        <v>0</v>
      </c>
    </row>
    <row r="22" spans="1:17" x14ac:dyDescent="0.35">
      <c r="A22" s="277" t="s">
        <v>197</v>
      </c>
      <c r="B22" s="693"/>
      <c r="C22" s="694"/>
      <c r="D22" s="694"/>
      <c r="E22" s="253">
        <f>SUM(B22:D22)</f>
        <v>0</v>
      </c>
      <c r="F22" s="693"/>
      <c r="G22" s="694"/>
      <c r="H22" s="694"/>
      <c r="I22" s="253">
        <f>SUM(F22:H22)</f>
        <v>0</v>
      </c>
      <c r="J22" s="693"/>
      <c r="K22" s="694"/>
      <c r="L22" s="694"/>
      <c r="M22" s="253">
        <f>SUM(J22:L22)</f>
        <v>0</v>
      </c>
      <c r="N22" s="693"/>
      <c r="O22" s="694"/>
      <c r="P22" s="694"/>
      <c r="Q22" s="271">
        <f>SUM(N22:P22)</f>
        <v>0</v>
      </c>
    </row>
    <row r="23" spans="1:17" s="27" customFormat="1" ht="15.5" thickBot="1" x14ac:dyDescent="0.4">
      <c r="A23" s="277" t="s">
        <v>198</v>
      </c>
      <c r="B23" s="256">
        <f>B21+B22</f>
        <v>0</v>
      </c>
      <c r="C23" s="253">
        <f>C21+C22</f>
        <v>0</v>
      </c>
      <c r="D23" s="253">
        <f t="shared" ref="D23:E23" si="8">D21+D22</f>
        <v>0</v>
      </c>
      <c r="E23" s="253">
        <f t="shared" si="8"/>
        <v>0</v>
      </c>
      <c r="F23" s="256">
        <f>F21+F22</f>
        <v>0</v>
      </c>
      <c r="G23" s="253">
        <f>G21+G22</f>
        <v>0</v>
      </c>
      <c r="H23" s="253">
        <f t="shared" ref="H23:I23" si="9">H21+H22</f>
        <v>0</v>
      </c>
      <c r="I23" s="253">
        <f t="shared" si="9"/>
        <v>0</v>
      </c>
      <c r="J23" s="256">
        <f>J21+J22</f>
        <v>0</v>
      </c>
      <c r="K23" s="253">
        <f>K21+K22</f>
        <v>0</v>
      </c>
      <c r="L23" s="253">
        <f t="shared" ref="L23:M23" si="10">L21+L22</f>
        <v>0</v>
      </c>
      <c r="M23" s="253">
        <f t="shared" si="10"/>
        <v>0</v>
      </c>
      <c r="N23" s="256">
        <f>N21+N22</f>
        <v>0</v>
      </c>
      <c r="O23" s="253">
        <f>O21+O22</f>
        <v>0</v>
      </c>
      <c r="P23" s="253">
        <f t="shared" ref="P23:Q23" si="11">P21+P22</f>
        <v>0</v>
      </c>
      <c r="Q23" s="254">
        <f t="shared" si="11"/>
        <v>0</v>
      </c>
    </row>
    <row r="24" spans="1:17" s="259" customFormat="1" ht="15.5" thickBot="1" x14ac:dyDescent="0.4">
      <c r="A24" s="272"/>
      <c r="B24" s="273"/>
      <c r="C24" s="270"/>
      <c r="D24" s="274"/>
      <c r="E24" s="274"/>
      <c r="F24" s="273"/>
      <c r="G24" s="270"/>
      <c r="H24" s="274"/>
      <c r="I24" s="274"/>
      <c r="J24" s="273"/>
      <c r="K24" s="274"/>
      <c r="L24" s="274"/>
      <c r="M24" s="274"/>
      <c r="N24" s="273"/>
      <c r="O24" s="274"/>
      <c r="P24" s="270"/>
      <c r="Q24" s="275"/>
    </row>
    <row r="25" spans="1:17" s="259" customFormat="1" ht="15.5" thickBot="1" x14ac:dyDescent="0.4">
      <c r="A25" s="1316" t="s">
        <v>289</v>
      </c>
      <c r="B25" s="1247"/>
      <c r="C25" s="1247"/>
      <c r="D25" s="1247"/>
      <c r="E25" s="1247"/>
      <c r="F25" s="1247"/>
      <c r="G25" s="1247"/>
      <c r="H25" s="1247"/>
      <c r="I25" s="1247"/>
      <c r="J25" s="1247"/>
      <c r="K25" s="1247"/>
      <c r="L25" s="1247"/>
      <c r="M25" s="1247"/>
      <c r="N25" s="1247"/>
      <c r="O25" s="1247"/>
      <c r="P25" s="1247"/>
      <c r="Q25" s="1248"/>
    </row>
    <row r="26" spans="1:17" s="259" customFormat="1" x14ac:dyDescent="0.35">
      <c r="A26" s="1178" t="s">
        <v>235</v>
      </c>
      <c r="B26" s="302" t="s">
        <v>281</v>
      </c>
      <c r="C26" s="1134" t="s">
        <v>200</v>
      </c>
      <c r="D26" s="1135" t="s">
        <v>202</v>
      </c>
      <c r="E26" s="1135" t="s">
        <v>204</v>
      </c>
      <c r="F26" s="303" t="s">
        <v>282</v>
      </c>
      <c r="G26" s="1134" t="s">
        <v>205</v>
      </c>
      <c r="H26" s="1135" t="s">
        <v>206</v>
      </c>
      <c r="I26" s="1135" t="s">
        <v>207</v>
      </c>
      <c r="J26" s="303" t="s">
        <v>253</v>
      </c>
      <c r="K26" s="1134" t="s">
        <v>208</v>
      </c>
      <c r="L26" s="1135" t="s">
        <v>209</v>
      </c>
      <c r="M26" s="1135" t="s">
        <v>201</v>
      </c>
      <c r="N26" s="338" t="s">
        <v>283</v>
      </c>
      <c r="O26" s="1135" t="s">
        <v>229</v>
      </c>
      <c r="P26" s="1135" t="s">
        <v>290</v>
      </c>
      <c r="Q26" s="1138" t="s">
        <v>291</v>
      </c>
    </row>
    <row r="27" spans="1:17" x14ac:dyDescent="0.35">
      <c r="A27" s="278" t="s">
        <v>210</v>
      </c>
      <c r="B27" s="698"/>
      <c r="C27" s="268"/>
      <c r="D27" s="260"/>
      <c r="E27" s="260"/>
      <c r="F27" s="698"/>
      <c r="G27" s="268"/>
      <c r="H27" s="260"/>
      <c r="I27" s="260"/>
      <c r="J27" s="698"/>
      <c r="K27" s="268"/>
      <c r="L27" s="260"/>
      <c r="M27" s="260"/>
      <c r="N27" s="699"/>
      <c r="O27" s="260"/>
      <c r="P27" s="260"/>
      <c r="Q27" s="260"/>
    </row>
    <row r="28" spans="1:17" ht="15.5" thickBot="1" x14ac:dyDescent="0.4"/>
    <row r="29" spans="1:17" ht="15" customHeight="1" x14ac:dyDescent="0.35">
      <c r="A29" s="1313" t="s">
        <v>292</v>
      </c>
      <c r="B29" s="1247"/>
      <c r="C29" s="1247"/>
      <c r="D29" s="1247"/>
      <c r="E29" s="1247"/>
      <c r="F29" s="1247"/>
      <c r="G29" s="1247"/>
      <c r="H29" s="1247"/>
      <c r="I29" s="181"/>
    </row>
    <row r="30" spans="1:17" ht="15.75" customHeight="1" x14ac:dyDescent="0.35">
      <c r="A30" s="1271" t="s">
        <v>255</v>
      </c>
      <c r="B30" s="1272"/>
      <c r="C30" s="1272"/>
      <c r="D30" s="1272"/>
      <c r="E30" s="1272"/>
      <c r="F30" s="1272"/>
      <c r="G30" s="1272"/>
      <c r="H30" s="1272"/>
      <c r="I30" s="181"/>
    </row>
    <row r="31" spans="1:17" ht="45" customHeight="1" x14ac:dyDescent="0.35">
      <c r="A31" s="1310" t="s">
        <v>256</v>
      </c>
      <c r="B31" s="1311"/>
      <c r="C31" s="1311"/>
      <c r="D31" s="1311"/>
      <c r="E31" s="1311"/>
      <c r="F31" s="1311"/>
      <c r="G31" s="1311"/>
      <c r="H31" s="1312"/>
    </row>
    <row r="32" spans="1:17" ht="30" customHeight="1" x14ac:dyDescent="0.35">
      <c r="A32" s="228" t="s">
        <v>257</v>
      </c>
      <c r="B32" s="229" t="s">
        <v>258</v>
      </c>
      <c r="C32" s="230" t="s">
        <v>259</v>
      </c>
      <c r="D32" s="231" t="s">
        <v>260</v>
      </c>
      <c r="E32" s="1131" t="s">
        <v>200</v>
      </c>
      <c r="F32" s="1137" t="s">
        <v>204</v>
      </c>
      <c r="G32" s="1137" t="s">
        <v>202</v>
      </c>
      <c r="H32" s="227" t="s">
        <v>261</v>
      </c>
    </row>
    <row r="33" spans="1:8" ht="30" customHeight="1" x14ac:dyDescent="0.35">
      <c r="A33" s="223"/>
      <c r="B33" s="224"/>
      <c r="C33" s="224"/>
      <c r="D33" s="225" t="s">
        <v>281</v>
      </c>
      <c r="E33" s="571" t="s">
        <v>282</v>
      </c>
      <c r="F33" s="226" t="s">
        <v>253</v>
      </c>
      <c r="G33" s="187" t="s">
        <v>283</v>
      </c>
      <c r="H33" s="187" t="s">
        <v>262</v>
      </c>
    </row>
    <row r="34" spans="1:8" ht="30" customHeight="1" x14ac:dyDescent="0.35">
      <c r="A34" s="166"/>
      <c r="B34" s="163"/>
      <c r="C34" s="163"/>
      <c r="D34" s="35"/>
      <c r="E34" s="35"/>
      <c r="F34" s="35"/>
      <c r="G34" s="35"/>
      <c r="H34" s="346"/>
    </row>
    <row r="35" spans="1:8" ht="30" customHeight="1" x14ac:dyDescent="0.35">
      <c r="A35" s="166"/>
      <c r="B35" s="163"/>
      <c r="C35" s="163"/>
      <c r="D35" s="35"/>
      <c r="E35" s="35"/>
      <c r="F35" s="35"/>
      <c r="G35" s="35"/>
      <c r="H35" s="346"/>
    </row>
    <row r="36" spans="1:8" ht="30" customHeight="1" x14ac:dyDescent="0.35">
      <c r="A36" s="344"/>
      <c r="B36" s="35"/>
      <c r="C36" s="35"/>
      <c r="D36" s="35"/>
      <c r="E36" s="35"/>
      <c r="F36" s="35"/>
      <c r="G36" s="35"/>
      <c r="H36" s="346"/>
    </row>
    <row r="37" spans="1:8" ht="30" customHeight="1" x14ac:dyDescent="0.35">
      <c r="A37" s="344"/>
      <c r="B37" s="35"/>
      <c r="C37" s="35"/>
      <c r="D37" s="35"/>
      <c r="E37" s="35"/>
      <c r="F37" s="35"/>
      <c r="G37" s="35"/>
      <c r="H37" s="346"/>
    </row>
    <row r="38" spans="1:8" ht="30" customHeight="1" x14ac:dyDescent="0.35">
      <c r="A38" s="344"/>
      <c r="B38" s="35"/>
      <c r="C38" s="35"/>
      <c r="D38" s="35"/>
      <c r="E38" s="35"/>
      <c r="F38" s="35"/>
      <c r="G38" s="35"/>
      <c r="H38" s="346"/>
    </row>
    <row r="39" spans="1:8" ht="30" customHeight="1" x14ac:dyDescent="0.35">
      <c r="A39" s="344"/>
      <c r="B39" s="35"/>
      <c r="C39" s="35"/>
      <c r="D39" s="35"/>
      <c r="E39" s="35"/>
      <c r="F39" s="35"/>
      <c r="G39" s="35"/>
      <c r="H39" s="346"/>
    </row>
    <row r="40" spans="1:8" ht="30" customHeight="1" x14ac:dyDescent="0.35">
      <c r="A40" s="344"/>
      <c r="B40" s="35"/>
      <c r="C40" s="35"/>
      <c r="D40" s="35"/>
      <c r="E40" s="35"/>
      <c r="F40" s="35"/>
      <c r="G40" s="35"/>
      <c r="H40" s="346"/>
    </row>
    <row r="41" spans="1:8" ht="30" customHeight="1" x14ac:dyDescent="0.35">
      <c r="A41" s="344"/>
      <c r="B41" s="35"/>
      <c r="C41" s="35"/>
      <c r="D41" s="35"/>
      <c r="E41" s="35"/>
      <c r="F41" s="35"/>
      <c r="G41" s="35"/>
      <c r="H41" s="346"/>
    </row>
    <row r="42" spans="1:8" ht="30" customHeight="1" x14ac:dyDescent="0.35">
      <c r="A42" s="344"/>
      <c r="B42" s="35"/>
      <c r="C42" s="35"/>
      <c r="D42" s="35"/>
      <c r="E42" s="35"/>
      <c r="F42" s="35"/>
      <c r="G42" s="35"/>
      <c r="H42" s="346"/>
    </row>
    <row r="43" spans="1:8" ht="30" customHeight="1" x14ac:dyDescent="0.35">
      <c r="A43" s="344"/>
      <c r="B43" s="35"/>
      <c r="C43" s="35"/>
      <c r="D43" s="35"/>
      <c r="E43" s="35"/>
      <c r="F43" s="35"/>
      <c r="G43" s="35"/>
      <c r="H43" s="346"/>
    </row>
    <row r="44" spans="1:8" ht="30" customHeight="1" thickBot="1" x14ac:dyDescent="0.4">
      <c r="A44" s="345"/>
      <c r="B44" s="184"/>
      <c r="C44" s="184"/>
      <c r="D44" s="35"/>
      <c r="E44" s="35"/>
      <c r="F44" s="35"/>
      <c r="G44" s="35"/>
      <c r="H44" s="347"/>
    </row>
    <row r="45" spans="1:8" ht="15.65" customHeight="1" thickBot="1" x14ac:dyDescent="0.4"/>
    <row r="46" spans="1:8" s="185" customFormat="1" ht="15" customHeight="1" thickBot="1" x14ac:dyDescent="0.4">
      <c r="A46" s="1314" t="s">
        <v>293</v>
      </c>
      <c r="B46" s="1314"/>
      <c r="C46" s="1314"/>
      <c r="D46" s="1314"/>
      <c r="E46" s="1315"/>
      <c r="F46" s="26"/>
      <c r="G46" s="26"/>
      <c r="H46" s="26"/>
    </row>
    <row r="47" spans="1:8" ht="45" customHeight="1" thickBot="1" x14ac:dyDescent="0.4">
      <c r="A47" s="1295" t="s">
        <v>264</v>
      </c>
      <c r="B47" s="1296"/>
      <c r="C47" s="1296"/>
      <c r="D47" s="1296"/>
      <c r="E47" s="1297"/>
    </row>
    <row r="48" spans="1:8" s="185" customFormat="1" ht="15" customHeight="1" x14ac:dyDescent="0.35">
      <c r="A48" s="238" t="s">
        <v>56</v>
      </c>
      <c r="B48" s="240" t="s">
        <v>294</v>
      </c>
      <c r="C48" s="235" t="s">
        <v>295</v>
      </c>
      <c r="D48" s="239" t="s">
        <v>296</v>
      </c>
      <c r="E48" s="241" t="s">
        <v>297</v>
      </c>
      <c r="F48" s="26"/>
      <c r="G48" s="26"/>
      <c r="H48" s="26"/>
    </row>
    <row r="49" spans="1:5" ht="60" x14ac:dyDescent="0.35">
      <c r="A49" s="233" t="s">
        <v>268</v>
      </c>
      <c r="B49" s="342"/>
      <c r="C49" s="342"/>
      <c r="D49" s="236"/>
      <c r="E49" s="343"/>
    </row>
    <row r="50" spans="1:5" ht="120" x14ac:dyDescent="0.35">
      <c r="A50" s="233" t="s">
        <v>269</v>
      </c>
      <c r="B50" s="342"/>
      <c r="C50" s="342"/>
      <c r="D50" s="236"/>
      <c r="E50" s="343"/>
    </row>
    <row r="51" spans="1:5" ht="75" x14ac:dyDescent="0.35">
      <c r="A51" s="233" t="s">
        <v>270</v>
      </c>
      <c r="B51" s="342"/>
      <c r="C51" s="342"/>
      <c r="D51" s="236"/>
      <c r="E51" s="343"/>
    </row>
    <row r="52" spans="1:5" ht="45" x14ac:dyDescent="0.35">
      <c r="A52" s="233" t="s">
        <v>271</v>
      </c>
      <c r="B52" s="342"/>
      <c r="C52" s="342"/>
      <c r="D52" s="236"/>
      <c r="E52" s="343"/>
    </row>
    <row r="53" spans="1:5" ht="60" x14ac:dyDescent="0.35">
      <c r="A53" s="233" t="s">
        <v>272</v>
      </c>
      <c r="B53" s="342"/>
      <c r="C53" s="342"/>
      <c r="D53" s="236"/>
      <c r="E53" s="343"/>
    </row>
    <row r="54" spans="1:5" ht="60" x14ac:dyDescent="0.35">
      <c r="A54" s="233" t="s">
        <v>273</v>
      </c>
      <c r="B54" s="342"/>
      <c r="C54" s="342"/>
      <c r="D54" s="236"/>
      <c r="E54" s="343"/>
    </row>
    <row r="55" spans="1:5" ht="45" x14ac:dyDescent="0.35">
      <c r="A55" s="233" t="s">
        <v>274</v>
      </c>
      <c r="B55" s="342"/>
      <c r="C55" s="342"/>
      <c r="D55" s="236"/>
      <c r="E55" s="343"/>
    </row>
    <row r="56" spans="1:5" ht="105" x14ac:dyDescent="0.35">
      <c r="A56" s="233" t="s">
        <v>275</v>
      </c>
      <c r="B56" s="342"/>
      <c r="C56" s="342"/>
      <c r="D56" s="236"/>
      <c r="E56" s="343"/>
    </row>
    <row r="57" spans="1:5" ht="45" x14ac:dyDescent="0.35">
      <c r="A57" s="233" t="s">
        <v>276</v>
      </c>
      <c r="B57" s="342"/>
      <c r="C57" s="342"/>
      <c r="D57" s="236"/>
      <c r="E57" s="343"/>
    </row>
    <row r="58" spans="1:5" ht="30" x14ac:dyDescent="0.35">
      <c r="A58" s="234" t="s">
        <v>277</v>
      </c>
      <c r="B58" s="171"/>
      <c r="C58" s="171"/>
      <c r="D58" s="237"/>
      <c r="E58" s="232"/>
    </row>
  </sheetData>
  <sheetProtection sheet="1" objects="1" scenarios="1" formatCells="0" formatColumns="0" formatRows="0"/>
  <mergeCells count="13">
    <mergeCell ref="A47:E47"/>
    <mergeCell ref="A8:Q8"/>
    <mergeCell ref="A5:D5"/>
    <mergeCell ref="A6:D6"/>
    <mergeCell ref="A1:K1"/>
    <mergeCell ref="A2:K2"/>
    <mergeCell ref="A3:K3"/>
    <mergeCell ref="A9:Q9"/>
    <mergeCell ref="A31:H31"/>
    <mergeCell ref="A30:H30"/>
    <mergeCell ref="A29:H29"/>
    <mergeCell ref="A46:E46"/>
    <mergeCell ref="A25:Q25"/>
  </mergeCells>
  <conditionalFormatting sqref="D49:D58">
    <cfRule type="cellIs" dxfId="230" priority="2" operator="equal">
      <formula>"No"</formula>
    </cfRule>
    <cfRule type="cellIs" dxfId="229" priority="3" operator="equal">
      <formula>"Yes"</formula>
    </cfRule>
  </conditionalFormatting>
  <conditionalFormatting sqref="D34:G44">
    <cfRule type="cellIs" dxfId="228" priority="7" operator="equal">
      <formula>"Completed"</formula>
    </cfRule>
    <cfRule type="cellIs" dxfId="227" priority="8" operator="equal">
      <formula>"In-Progress"</formula>
    </cfRule>
    <cfRule type="cellIs" dxfId="226" priority="9" operator="equal">
      <formula>"Not yet started"</formula>
    </cfRule>
  </conditionalFormatting>
  <conditionalFormatting sqref="E49:E58">
    <cfRule type="expression" dxfId="225" priority="6">
      <formula>#REF!= "Biannually"</formula>
    </cfRule>
  </conditionalFormatting>
  <conditionalFormatting sqref="G34:G44">
    <cfRule type="expression" dxfId="224" priority="10">
      <formula>#REF!= "Biannually"</formula>
    </cfRule>
  </conditionalFormatting>
  <conditionalFormatting sqref="I59:I60">
    <cfRule type="cellIs" dxfId="223" priority="4" operator="equal">
      <formula>"No"</formula>
    </cfRule>
    <cfRule type="cellIs" dxfId="222" priority="5" operator="equal">
      <formula>"Yes"</formula>
    </cfRule>
  </conditionalFormatting>
  <conditionalFormatting sqref="J13:Q23">
    <cfRule type="expression" dxfId="221" priority="16">
      <formula>#REF!= "Biannually"</formula>
    </cfRule>
  </conditionalFormatting>
  <conditionalFormatting sqref="J24:Q24">
    <cfRule type="expression" dxfId="220" priority="1">
      <formula>#REF!= "Biannually"</formula>
    </cfRule>
  </conditionalFormatting>
  <conditionalFormatting sqref="O64:O71">
    <cfRule type="expression" dxfId="219" priority="15">
      <formula>#REF!= "Biannually"</formula>
    </cfRule>
  </conditionalFormatting>
  <pageMargins left="0.85" right="0.85" top="0.85" bottom="0.5" header="0.3" footer="0.3"/>
  <pageSetup scale="68" orientation="portrait" horizontalDpi="1200" verticalDpi="1200" r:id="rId1"/>
  <headerFooter>
    <oddHeader>&amp;L&amp;G&amp;ROMB Control Number: 2060-0754
Expiration Date: 9/30/2028</oddHeader>
    <oddFooter>&amp;LEPA Form Number: 5900-683&amp;R&amp;A
&amp;P of &amp;N</oddFooter>
  </headerFooter>
  <legacyDrawingHF r:id="rId2"/>
  <tableParts count="8">
    <tablePart r:id="rId3"/>
    <tablePart r:id="rId4"/>
    <tablePart r:id="rId5"/>
    <tablePart r:id="rId6"/>
    <tablePart r:id="rId7"/>
    <tablePart r:id="rId8"/>
    <tablePart r:id="rId9"/>
    <tablePart r:id="rId10"/>
  </tableParts>
  <extLst>
    <ext xmlns:x14="http://schemas.microsoft.com/office/spreadsheetml/2009/9/main" uri="{CCE6A557-97BC-4b89-ADB6-D9C93CAAB3DF}">
      <x14:dataValidations xmlns:xm="http://schemas.microsoft.com/office/excel/2006/main" count="1">
        <x14:dataValidation type="list" allowBlank="1" showInputMessage="1" showErrorMessage="1" xr:uid="{E3BA80EE-7348-415C-A4AB-34CA89B6EF20}">
          <x14:formula1>
            <xm:f>'Data Validation'!$H$3:$H$5</xm:f>
          </x14:formula1>
          <xm:sqref>D34:G44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50529-0091-410D-AA57-D83FE58E4D7E}">
  <dimension ref="A1:Q58"/>
  <sheetViews>
    <sheetView topLeftCell="C29" zoomScaleNormal="100" workbookViewId="0">
      <selection activeCell="E37" sqref="E37"/>
    </sheetView>
  </sheetViews>
  <sheetFormatPr defaultColWidth="28.54296875" defaultRowHeight="15" x14ac:dyDescent="0.35"/>
  <cols>
    <col min="1" max="16384" width="28.54296875" style="26"/>
  </cols>
  <sheetData>
    <row r="1" spans="1:17" x14ac:dyDescent="0.35">
      <c r="A1" s="1280" t="s">
        <v>0</v>
      </c>
      <c r="B1" s="1281"/>
      <c r="C1" s="1281"/>
      <c r="D1" s="1281"/>
      <c r="E1" s="1281"/>
      <c r="F1" s="1281"/>
      <c r="G1" s="1281"/>
      <c r="H1" s="1281"/>
      <c r="I1" s="1281"/>
      <c r="J1" s="1281"/>
      <c r="K1" s="1282"/>
      <c r="L1" s="28"/>
    </row>
    <row r="2" spans="1:17" x14ac:dyDescent="0.35">
      <c r="A2" s="1283" t="s">
        <v>33</v>
      </c>
      <c r="B2" s="1236"/>
      <c r="C2" s="1236"/>
      <c r="D2" s="1236"/>
      <c r="E2" s="1236"/>
      <c r="F2" s="1236"/>
      <c r="G2" s="1236"/>
      <c r="H2" s="1236"/>
      <c r="I2" s="1236"/>
      <c r="J2" s="1236"/>
      <c r="K2" s="1284"/>
      <c r="L2" s="28"/>
    </row>
    <row r="3" spans="1:17" ht="15.5" thickBot="1" x14ac:dyDescent="0.4">
      <c r="A3" s="1285" t="s">
        <v>298</v>
      </c>
      <c r="B3" s="1286"/>
      <c r="C3" s="1286"/>
      <c r="D3" s="1286"/>
      <c r="E3" s="1286"/>
      <c r="F3" s="1286"/>
      <c r="G3" s="1286"/>
      <c r="H3" s="1286"/>
      <c r="I3" s="1286"/>
      <c r="J3" s="1286"/>
      <c r="K3" s="1287"/>
      <c r="L3" s="28"/>
    </row>
    <row r="4" spans="1:17" ht="15.5" thickBot="1" x14ac:dyDescent="0.4">
      <c r="D4" s="30"/>
      <c r="E4" s="30"/>
      <c r="F4" s="34"/>
      <c r="G4" s="30"/>
      <c r="H4" s="34"/>
      <c r="I4" s="30"/>
      <c r="J4" s="30"/>
      <c r="K4" s="29"/>
      <c r="L4" s="29"/>
    </row>
    <row r="5" spans="1:17" ht="15.5" thickBot="1" x14ac:dyDescent="0.4">
      <c r="A5" s="1301" t="s">
        <v>5</v>
      </c>
      <c r="B5" s="1302"/>
      <c r="C5" s="1302"/>
      <c r="D5" s="1303"/>
      <c r="E5" s="30"/>
      <c r="F5" s="34"/>
      <c r="G5" s="30"/>
      <c r="H5" s="34"/>
      <c r="I5" s="30"/>
      <c r="J5" s="30"/>
      <c r="K5" s="29"/>
      <c r="L5" s="29"/>
    </row>
    <row r="6" spans="1:17" ht="59.5" customHeight="1" thickBot="1" x14ac:dyDescent="0.4">
      <c r="A6" s="1320" t="s">
        <v>299</v>
      </c>
      <c r="B6" s="1305"/>
      <c r="C6" s="1305"/>
      <c r="D6" s="1306"/>
      <c r="E6" s="30"/>
      <c r="F6" s="34"/>
      <c r="G6" s="30"/>
      <c r="H6" s="34"/>
      <c r="I6" s="30"/>
      <c r="J6" s="30"/>
      <c r="K6" s="29"/>
      <c r="L6" s="29"/>
    </row>
    <row r="7" spans="1:17" ht="15.5" thickBot="1" x14ac:dyDescent="0.4">
      <c r="D7" s="30"/>
      <c r="E7" s="30"/>
      <c r="F7" s="34"/>
      <c r="G7" s="30"/>
      <c r="H7" s="34"/>
      <c r="I7" s="30"/>
      <c r="J7" s="30"/>
      <c r="K7" s="29"/>
      <c r="L7" s="29"/>
    </row>
    <row r="8" spans="1:17" ht="15" customHeight="1" x14ac:dyDescent="0.35">
      <c r="A8" s="1298" t="s">
        <v>300</v>
      </c>
      <c r="B8" s="1299"/>
      <c r="C8" s="1299"/>
      <c r="D8" s="1299"/>
      <c r="E8" s="1299"/>
      <c r="F8" s="1299"/>
      <c r="G8" s="1299"/>
      <c r="H8" s="1299"/>
      <c r="I8" s="1299"/>
      <c r="J8" s="1299"/>
      <c r="K8" s="1299"/>
      <c r="L8" s="1299"/>
      <c r="M8" s="1299"/>
      <c r="N8" s="1299"/>
      <c r="O8" s="1299"/>
      <c r="P8" s="1299"/>
      <c r="Q8" s="1300"/>
    </row>
    <row r="9" spans="1:17" ht="14.5" customHeight="1" x14ac:dyDescent="0.35">
      <c r="A9" s="1307" t="s">
        <v>234</v>
      </c>
      <c r="B9" s="1308"/>
      <c r="C9" s="1308"/>
      <c r="D9" s="1308"/>
      <c r="E9" s="1308"/>
      <c r="F9" s="1308"/>
      <c r="G9" s="1308"/>
      <c r="H9" s="1308"/>
      <c r="I9" s="1308"/>
      <c r="J9" s="1308"/>
      <c r="K9" s="1308"/>
      <c r="L9" s="1308"/>
      <c r="M9" s="1308"/>
      <c r="N9" s="1308"/>
      <c r="O9" s="1308"/>
      <c r="P9" s="1308"/>
      <c r="Q9" s="1309"/>
    </row>
    <row r="10" spans="1:17" ht="15" customHeight="1" x14ac:dyDescent="0.35">
      <c r="A10" s="183" t="s">
        <v>235</v>
      </c>
      <c r="B10" s="219" t="s">
        <v>301</v>
      </c>
      <c r="C10" s="216"/>
      <c r="D10" s="216"/>
      <c r="E10" s="216"/>
      <c r="F10" s="220" t="s">
        <v>302</v>
      </c>
      <c r="G10" s="217"/>
      <c r="H10" s="217"/>
      <c r="I10" s="217"/>
      <c r="J10" s="221" t="s">
        <v>303</v>
      </c>
      <c r="K10" s="217"/>
      <c r="L10" s="217"/>
      <c r="M10" s="217"/>
      <c r="N10" s="221" t="s">
        <v>304</v>
      </c>
      <c r="O10" s="217"/>
      <c r="P10" s="217"/>
      <c r="Q10" s="218"/>
    </row>
    <row r="11" spans="1:17" ht="30" customHeight="1" thickBot="1" x14ac:dyDescent="0.4">
      <c r="A11" s="182" t="s">
        <v>239</v>
      </c>
      <c r="B11" s="696"/>
      <c r="C11" s="186"/>
      <c r="D11" s="186"/>
      <c r="E11" s="186"/>
      <c r="F11" s="696"/>
      <c r="G11" s="186"/>
      <c r="H11" s="186"/>
      <c r="I11" s="186"/>
      <c r="J11" s="696"/>
      <c r="K11" s="186"/>
      <c r="L11" s="186"/>
      <c r="M11" s="215"/>
      <c r="N11" s="696"/>
      <c r="O11" s="186"/>
      <c r="P11" s="186"/>
      <c r="Q11" s="215"/>
    </row>
    <row r="12" spans="1:17" ht="30" customHeight="1" x14ac:dyDescent="0.35">
      <c r="A12" s="1133" t="s">
        <v>305</v>
      </c>
      <c r="B12" s="245" t="s">
        <v>240</v>
      </c>
      <c r="C12" s="246" t="s">
        <v>241</v>
      </c>
      <c r="D12" s="246" t="s">
        <v>242</v>
      </c>
      <c r="E12" s="246" t="s">
        <v>243</v>
      </c>
      <c r="F12" s="245" t="s">
        <v>244</v>
      </c>
      <c r="G12" s="246" t="s">
        <v>245</v>
      </c>
      <c r="H12" s="246" t="s">
        <v>246</v>
      </c>
      <c r="I12" s="246" t="s">
        <v>247</v>
      </c>
      <c r="J12" s="247" t="s">
        <v>248</v>
      </c>
      <c r="K12" s="248" t="s">
        <v>249</v>
      </c>
      <c r="L12" s="248" t="s">
        <v>250</v>
      </c>
      <c r="M12" s="248" t="s">
        <v>251</v>
      </c>
      <c r="N12" s="247" t="s">
        <v>285</v>
      </c>
      <c r="O12" s="248" t="s">
        <v>286</v>
      </c>
      <c r="P12" s="248" t="s">
        <v>287</v>
      </c>
      <c r="Q12" s="280" t="s">
        <v>288</v>
      </c>
    </row>
    <row r="13" spans="1:17" ht="15.5" x14ac:dyDescent="0.35">
      <c r="A13" s="276" t="s">
        <v>187</v>
      </c>
      <c r="B13" s="697"/>
      <c r="C13" s="692"/>
      <c r="D13" s="692"/>
      <c r="E13" s="251">
        <f>B13+C13+D13</f>
        <v>0</v>
      </c>
      <c r="F13" s="697"/>
      <c r="G13" s="692"/>
      <c r="H13" s="692"/>
      <c r="I13" s="251">
        <f>F13+G13+H13</f>
        <v>0</v>
      </c>
      <c r="J13" s="697"/>
      <c r="K13" s="692"/>
      <c r="L13" s="692"/>
      <c r="M13" s="251">
        <f>J13+K13+L13</f>
        <v>0</v>
      </c>
      <c r="N13" s="697"/>
      <c r="O13" s="692"/>
      <c r="P13" s="692"/>
      <c r="Q13" s="279">
        <f>N13+O13+P13</f>
        <v>0</v>
      </c>
    </row>
    <row r="14" spans="1:17" ht="15.5" x14ac:dyDescent="0.35">
      <c r="A14" s="276" t="s">
        <v>188</v>
      </c>
      <c r="B14" s="693"/>
      <c r="C14" s="694"/>
      <c r="D14" s="694"/>
      <c r="E14" s="253">
        <f>B14+C14+D14</f>
        <v>0</v>
      </c>
      <c r="F14" s="693"/>
      <c r="G14" s="694"/>
      <c r="H14" s="694"/>
      <c r="I14" s="253">
        <f>F14+G14+H14</f>
        <v>0</v>
      </c>
      <c r="J14" s="693"/>
      <c r="K14" s="694"/>
      <c r="L14" s="694"/>
      <c r="M14" s="253">
        <f>J14+K14+L14</f>
        <v>0</v>
      </c>
      <c r="N14" s="693"/>
      <c r="O14" s="694"/>
      <c r="P14" s="694"/>
      <c r="Q14" s="254">
        <f>N14+O14+P14</f>
        <v>0</v>
      </c>
    </row>
    <row r="15" spans="1:17" x14ac:dyDescent="0.35">
      <c r="A15" s="277" t="s">
        <v>189</v>
      </c>
      <c r="B15" s="693"/>
      <c r="C15" s="694"/>
      <c r="D15" s="694"/>
      <c r="E15" s="253">
        <f t="shared" ref="E15:E20" si="0">B15+C15+D15</f>
        <v>0</v>
      </c>
      <c r="F15" s="693"/>
      <c r="G15" s="694"/>
      <c r="H15" s="694"/>
      <c r="I15" s="253">
        <f t="shared" ref="I15:I20" si="1">F15+G15+H15</f>
        <v>0</v>
      </c>
      <c r="J15" s="693"/>
      <c r="K15" s="694"/>
      <c r="L15" s="694"/>
      <c r="M15" s="253">
        <f t="shared" ref="M15:M21" si="2">J15+K15+L15</f>
        <v>0</v>
      </c>
      <c r="N15" s="693"/>
      <c r="O15" s="694"/>
      <c r="P15" s="694"/>
      <c r="Q15" s="254">
        <f t="shared" ref="Q15:Q21" si="3">N15+O15+P15</f>
        <v>0</v>
      </c>
    </row>
    <row r="16" spans="1:17" x14ac:dyDescent="0.35">
      <c r="A16" s="277" t="s">
        <v>190</v>
      </c>
      <c r="B16" s="693"/>
      <c r="C16" s="694"/>
      <c r="D16" s="694"/>
      <c r="E16" s="253">
        <f t="shared" si="0"/>
        <v>0</v>
      </c>
      <c r="F16" s="693"/>
      <c r="G16" s="694"/>
      <c r="H16" s="694"/>
      <c r="I16" s="253">
        <f t="shared" si="1"/>
        <v>0</v>
      </c>
      <c r="J16" s="693"/>
      <c r="K16" s="694"/>
      <c r="L16" s="694"/>
      <c r="M16" s="253">
        <f t="shared" si="2"/>
        <v>0</v>
      </c>
      <c r="N16" s="693"/>
      <c r="O16" s="694"/>
      <c r="P16" s="694"/>
      <c r="Q16" s="254">
        <f t="shared" si="3"/>
        <v>0</v>
      </c>
    </row>
    <row r="17" spans="1:17" x14ac:dyDescent="0.35">
      <c r="A17" s="277" t="s">
        <v>191</v>
      </c>
      <c r="B17" s="693"/>
      <c r="C17" s="694"/>
      <c r="D17" s="694"/>
      <c r="E17" s="253">
        <f t="shared" si="0"/>
        <v>0</v>
      </c>
      <c r="F17" s="693"/>
      <c r="G17" s="694"/>
      <c r="H17" s="694"/>
      <c r="I17" s="253">
        <f t="shared" si="1"/>
        <v>0</v>
      </c>
      <c r="J17" s="693"/>
      <c r="K17" s="694"/>
      <c r="L17" s="694"/>
      <c r="M17" s="253">
        <f t="shared" si="2"/>
        <v>0</v>
      </c>
      <c r="N17" s="693"/>
      <c r="O17" s="694"/>
      <c r="P17" s="694"/>
      <c r="Q17" s="254">
        <f t="shared" si="3"/>
        <v>0</v>
      </c>
    </row>
    <row r="18" spans="1:17" x14ac:dyDescent="0.35">
      <c r="A18" s="277" t="s">
        <v>192</v>
      </c>
      <c r="B18" s="693"/>
      <c r="C18" s="694"/>
      <c r="D18" s="694"/>
      <c r="E18" s="253">
        <f t="shared" si="0"/>
        <v>0</v>
      </c>
      <c r="F18" s="693"/>
      <c r="G18" s="694"/>
      <c r="H18" s="694"/>
      <c r="I18" s="253">
        <f t="shared" si="1"/>
        <v>0</v>
      </c>
      <c r="J18" s="693"/>
      <c r="K18" s="694"/>
      <c r="L18" s="694"/>
      <c r="M18" s="253">
        <f t="shared" si="2"/>
        <v>0</v>
      </c>
      <c r="N18" s="693"/>
      <c r="O18" s="694"/>
      <c r="P18" s="694"/>
      <c r="Q18" s="254">
        <f t="shared" si="3"/>
        <v>0</v>
      </c>
    </row>
    <row r="19" spans="1:17" x14ac:dyDescent="0.35">
      <c r="A19" s="277" t="s">
        <v>193</v>
      </c>
      <c r="B19" s="693"/>
      <c r="C19" s="694"/>
      <c r="D19" s="694"/>
      <c r="E19" s="253">
        <f t="shared" si="0"/>
        <v>0</v>
      </c>
      <c r="F19" s="693"/>
      <c r="G19" s="694"/>
      <c r="H19" s="694"/>
      <c r="I19" s="253">
        <f t="shared" si="1"/>
        <v>0</v>
      </c>
      <c r="J19" s="693"/>
      <c r="K19" s="694"/>
      <c r="L19" s="694"/>
      <c r="M19" s="253">
        <f t="shared" si="2"/>
        <v>0</v>
      </c>
      <c r="N19" s="693"/>
      <c r="O19" s="694"/>
      <c r="P19" s="694"/>
      <c r="Q19" s="254">
        <f t="shared" si="3"/>
        <v>0</v>
      </c>
    </row>
    <row r="20" spans="1:17" x14ac:dyDescent="0.35">
      <c r="A20" s="277" t="s">
        <v>194</v>
      </c>
      <c r="B20" s="693"/>
      <c r="C20" s="694"/>
      <c r="D20" s="694"/>
      <c r="E20" s="253">
        <f t="shared" si="0"/>
        <v>0</v>
      </c>
      <c r="F20" s="693"/>
      <c r="G20" s="694"/>
      <c r="H20" s="694"/>
      <c r="I20" s="253">
        <f t="shared" si="1"/>
        <v>0</v>
      </c>
      <c r="J20" s="693"/>
      <c r="K20" s="694"/>
      <c r="L20" s="694"/>
      <c r="M20" s="253">
        <f t="shared" si="2"/>
        <v>0</v>
      </c>
      <c r="N20" s="693"/>
      <c r="O20" s="694"/>
      <c r="P20" s="694"/>
      <c r="Q20" s="254">
        <f t="shared" si="3"/>
        <v>0</v>
      </c>
    </row>
    <row r="21" spans="1:17" x14ac:dyDescent="0.35">
      <c r="A21" s="277" t="s">
        <v>195</v>
      </c>
      <c r="B21" s="256">
        <f>SUM(B13:B20)</f>
        <v>0</v>
      </c>
      <c r="C21" s="253">
        <f>SUM(C13:C20)</f>
        <v>0</v>
      </c>
      <c r="D21" s="253">
        <f t="shared" ref="D21" si="4">SUM(D13:D20)</f>
        <v>0</v>
      </c>
      <c r="E21" s="253">
        <f>SUM(E13:E20)</f>
        <v>0</v>
      </c>
      <c r="F21" s="256">
        <f>SUM(F13:F20)</f>
        <v>0</v>
      </c>
      <c r="G21" s="253">
        <f>SUM(G13:G20)</f>
        <v>0</v>
      </c>
      <c r="H21" s="253">
        <f t="shared" ref="H21:I21" si="5">SUM(H13:H20)</f>
        <v>0</v>
      </c>
      <c r="I21" s="253">
        <f t="shared" si="5"/>
        <v>0</v>
      </c>
      <c r="J21" s="256">
        <f>SUM(J13:J20)</f>
        <v>0</v>
      </c>
      <c r="K21" s="253">
        <f>SUM(K13:K20)</f>
        <v>0</v>
      </c>
      <c r="L21" s="253">
        <f t="shared" ref="L21" si="6">SUM(L13:L20)</f>
        <v>0</v>
      </c>
      <c r="M21" s="253">
        <f t="shared" si="2"/>
        <v>0</v>
      </c>
      <c r="N21" s="256">
        <f>SUM(N13:N20)</f>
        <v>0</v>
      </c>
      <c r="O21" s="253">
        <f>SUM(O13:O20)</f>
        <v>0</v>
      </c>
      <c r="P21" s="253">
        <f t="shared" ref="P21" si="7">SUM(P13:P20)</f>
        <v>0</v>
      </c>
      <c r="Q21" s="254">
        <f t="shared" si="3"/>
        <v>0</v>
      </c>
    </row>
    <row r="22" spans="1:17" x14ac:dyDescent="0.35">
      <c r="A22" s="277" t="s">
        <v>197</v>
      </c>
      <c r="B22" s="693"/>
      <c r="C22" s="694"/>
      <c r="D22" s="694"/>
      <c r="E22" s="253">
        <f>SUM(B22:D22)</f>
        <v>0</v>
      </c>
      <c r="F22" s="693"/>
      <c r="G22" s="694"/>
      <c r="H22" s="694"/>
      <c r="I22" s="253">
        <f>SUM(F22:H22)</f>
        <v>0</v>
      </c>
      <c r="J22" s="693"/>
      <c r="K22" s="694"/>
      <c r="L22" s="694"/>
      <c r="M22" s="253">
        <f>SUM(J22:L22)</f>
        <v>0</v>
      </c>
      <c r="N22" s="693"/>
      <c r="O22" s="694"/>
      <c r="P22" s="694"/>
      <c r="Q22" s="254">
        <f>SUM(N22:P22)</f>
        <v>0</v>
      </c>
    </row>
    <row r="23" spans="1:17" s="27" customFormat="1" ht="14.5" customHeight="1" thickBot="1" x14ac:dyDescent="0.4">
      <c r="A23" s="277" t="s">
        <v>198</v>
      </c>
      <c r="B23" s="256">
        <f>B21+B22</f>
        <v>0</v>
      </c>
      <c r="C23" s="253">
        <f>C21+C22</f>
        <v>0</v>
      </c>
      <c r="D23" s="253">
        <f t="shared" ref="D23:E23" si="8">D21+D22</f>
        <v>0</v>
      </c>
      <c r="E23" s="253">
        <f t="shared" si="8"/>
        <v>0</v>
      </c>
      <c r="F23" s="256">
        <f>F21+F22</f>
        <v>0</v>
      </c>
      <c r="G23" s="253">
        <f>G21+G22</f>
        <v>0</v>
      </c>
      <c r="H23" s="253">
        <f t="shared" ref="H23:I23" si="9">H21+H22</f>
        <v>0</v>
      </c>
      <c r="I23" s="253">
        <f t="shared" si="9"/>
        <v>0</v>
      </c>
      <c r="J23" s="256">
        <f>J21+J22</f>
        <v>0</v>
      </c>
      <c r="K23" s="253">
        <f>K21+K22</f>
        <v>0</v>
      </c>
      <c r="L23" s="253">
        <f t="shared" ref="L23:M23" si="10">L21+L22</f>
        <v>0</v>
      </c>
      <c r="M23" s="253">
        <f t="shared" si="10"/>
        <v>0</v>
      </c>
      <c r="N23" s="256">
        <f>N21+N22</f>
        <v>0</v>
      </c>
      <c r="O23" s="253">
        <f>O21+O22</f>
        <v>0</v>
      </c>
      <c r="P23" s="253">
        <f t="shared" ref="P23:Q23" si="11">P21+P22</f>
        <v>0</v>
      </c>
      <c r="Q23" s="254">
        <f t="shared" si="11"/>
        <v>0</v>
      </c>
    </row>
    <row r="24" spans="1:17" s="259" customFormat="1" ht="14.5" customHeight="1" thickBot="1" x14ac:dyDescent="0.4">
      <c r="A24" s="257"/>
      <c r="B24" s="258"/>
      <c r="C24" s="261"/>
      <c r="D24" s="258"/>
      <c r="E24" s="258"/>
      <c r="F24" s="258"/>
      <c r="G24" s="261"/>
      <c r="H24" s="258"/>
      <c r="I24" s="258"/>
      <c r="J24" s="258"/>
      <c r="K24" s="258"/>
      <c r="L24" s="258"/>
      <c r="M24" s="258"/>
      <c r="N24" s="258"/>
      <c r="O24" s="258"/>
      <c r="P24" s="261"/>
      <c r="Q24" s="261"/>
    </row>
    <row r="25" spans="1:17" s="259" customFormat="1" ht="15.5" thickBot="1" x14ac:dyDescent="0.4">
      <c r="A25" s="1317" t="s">
        <v>306</v>
      </c>
      <c r="B25" s="1318"/>
      <c r="C25" s="1318"/>
      <c r="D25" s="1318"/>
      <c r="E25" s="1318"/>
      <c r="F25" s="1318"/>
      <c r="G25" s="1318"/>
      <c r="H25" s="1318"/>
      <c r="I25" s="1318"/>
      <c r="J25" s="1318"/>
      <c r="K25" s="1318"/>
      <c r="L25" s="1318"/>
      <c r="M25" s="1318"/>
      <c r="N25" s="1318"/>
      <c r="O25" s="1318"/>
      <c r="P25" s="1318"/>
      <c r="Q25" s="1319"/>
    </row>
    <row r="26" spans="1:17" s="259" customFormat="1" ht="14.5" customHeight="1" x14ac:dyDescent="0.35">
      <c r="A26" s="336" t="s">
        <v>235</v>
      </c>
      <c r="B26" s="306" t="s">
        <v>301</v>
      </c>
      <c r="C26" s="1139" t="s">
        <v>200</v>
      </c>
      <c r="D26" s="1139" t="s">
        <v>202</v>
      </c>
      <c r="E26" s="1140" t="s">
        <v>204</v>
      </c>
      <c r="F26" s="337" t="s">
        <v>302</v>
      </c>
      <c r="G26" s="1141" t="s">
        <v>205</v>
      </c>
      <c r="H26" s="1139" t="s">
        <v>206</v>
      </c>
      <c r="I26" s="1140" t="s">
        <v>207</v>
      </c>
      <c r="J26" s="337" t="s">
        <v>303</v>
      </c>
      <c r="K26" s="1141" t="s">
        <v>208</v>
      </c>
      <c r="L26" s="1139" t="s">
        <v>209</v>
      </c>
      <c r="M26" s="1140" t="s">
        <v>201</v>
      </c>
      <c r="N26" s="338" t="s">
        <v>304</v>
      </c>
      <c r="O26" s="1139" t="s">
        <v>229</v>
      </c>
      <c r="P26" s="1139" t="s">
        <v>290</v>
      </c>
      <c r="Q26" s="1139" t="s">
        <v>291</v>
      </c>
    </row>
    <row r="27" spans="1:17" ht="14.5" customHeight="1" x14ac:dyDescent="0.35">
      <c r="A27" s="266" t="s">
        <v>210</v>
      </c>
      <c r="B27" s="700"/>
      <c r="C27" s="267"/>
      <c r="D27" s="260"/>
      <c r="E27" s="265"/>
      <c r="F27" s="700"/>
      <c r="G27" s="267"/>
      <c r="H27" s="263"/>
      <c r="I27" s="260"/>
      <c r="J27" s="701"/>
      <c r="K27" s="267"/>
      <c r="L27" s="260"/>
      <c r="M27" s="260"/>
      <c r="N27" s="700"/>
      <c r="O27" s="260"/>
      <c r="P27" s="260"/>
      <c r="Q27" s="260"/>
    </row>
    <row r="28" spans="1:17" ht="15.5" thickBot="1" x14ac:dyDescent="0.4">
      <c r="B28" s="262"/>
      <c r="C28" s="103"/>
      <c r="D28" s="262"/>
      <c r="F28" s="264"/>
      <c r="G28" s="262"/>
      <c r="I28" s="262"/>
      <c r="J28" s="103"/>
      <c r="K28" s="103"/>
      <c r="L28" s="262"/>
      <c r="M28" s="262"/>
      <c r="N28" s="262"/>
      <c r="O28" s="262"/>
      <c r="P28" s="262"/>
      <c r="Q28" s="262"/>
    </row>
    <row r="29" spans="1:17" ht="15" customHeight="1" x14ac:dyDescent="0.35">
      <c r="A29" s="1313" t="s">
        <v>307</v>
      </c>
      <c r="B29" s="1247"/>
      <c r="C29" s="1247"/>
      <c r="D29" s="1247"/>
      <c r="E29" s="1247"/>
      <c r="F29" s="1247"/>
      <c r="G29" s="1247"/>
      <c r="H29" s="1248"/>
      <c r="I29" s="181"/>
    </row>
    <row r="30" spans="1:17" ht="15.75" customHeight="1" x14ac:dyDescent="0.35">
      <c r="A30" s="1271" t="s">
        <v>255</v>
      </c>
      <c r="B30" s="1272"/>
      <c r="C30" s="1272"/>
      <c r="D30" s="1272"/>
      <c r="E30" s="1272"/>
      <c r="F30" s="1272"/>
      <c r="G30" s="1272"/>
      <c r="H30" s="1272"/>
      <c r="I30" s="181"/>
    </row>
    <row r="31" spans="1:17" ht="45" customHeight="1" thickBot="1" x14ac:dyDescent="0.4">
      <c r="A31" s="1310" t="s">
        <v>256</v>
      </c>
      <c r="B31" s="1311"/>
      <c r="C31" s="1311"/>
      <c r="D31" s="1311"/>
      <c r="E31" s="1311"/>
      <c r="F31" s="1311"/>
      <c r="G31" s="1311"/>
      <c r="H31" s="1312"/>
    </row>
    <row r="32" spans="1:17" ht="30" customHeight="1" x14ac:dyDescent="0.35">
      <c r="A32" s="228" t="s">
        <v>257</v>
      </c>
      <c r="B32" s="229" t="s">
        <v>258</v>
      </c>
      <c r="C32" s="230" t="s">
        <v>259</v>
      </c>
      <c r="D32" s="231" t="s">
        <v>260</v>
      </c>
      <c r="E32" s="1137" t="s">
        <v>200</v>
      </c>
      <c r="F32" s="1137" t="s">
        <v>204</v>
      </c>
      <c r="G32" s="1137" t="s">
        <v>202</v>
      </c>
      <c r="H32" s="227" t="s">
        <v>261</v>
      </c>
    </row>
    <row r="33" spans="1:8" ht="30" customHeight="1" x14ac:dyDescent="0.35">
      <c r="A33" s="223"/>
      <c r="B33" s="224"/>
      <c r="C33" s="224"/>
      <c r="D33" s="225" t="s">
        <v>301</v>
      </c>
      <c r="E33" s="226" t="s">
        <v>302</v>
      </c>
      <c r="F33" s="226" t="s">
        <v>303</v>
      </c>
      <c r="G33" s="187" t="s">
        <v>304</v>
      </c>
      <c r="H33" s="187" t="s">
        <v>262</v>
      </c>
    </row>
    <row r="34" spans="1:8" ht="30" customHeight="1" x14ac:dyDescent="0.35">
      <c r="A34" s="166"/>
      <c r="B34" s="163"/>
      <c r="C34" s="163"/>
      <c r="D34" s="35"/>
      <c r="E34" s="35"/>
      <c r="F34" s="35"/>
      <c r="G34" s="35"/>
      <c r="H34" s="346"/>
    </row>
    <row r="35" spans="1:8" ht="30" customHeight="1" x14ac:dyDescent="0.35">
      <c r="A35" s="166"/>
      <c r="B35" s="163"/>
      <c r="C35" s="163"/>
      <c r="D35" s="35"/>
      <c r="E35" s="35"/>
      <c r="F35" s="35"/>
      <c r="G35" s="35"/>
      <c r="H35" s="346"/>
    </row>
    <row r="36" spans="1:8" ht="30" customHeight="1" x14ac:dyDescent="0.35">
      <c r="A36" s="344"/>
      <c r="B36" s="35"/>
      <c r="C36" s="35"/>
      <c r="D36" s="35"/>
      <c r="E36" s="35"/>
      <c r="F36" s="35"/>
      <c r="G36" s="35"/>
      <c r="H36" s="346"/>
    </row>
    <row r="37" spans="1:8" ht="30" customHeight="1" x14ac:dyDescent="0.35">
      <c r="A37" s="344"/>
      <c r="B37" s="35"/>
      <c r="C37" s="35"/>
      <c r="D37" s="35"/>
      <c r="E37" s="35"/>
      <c r="F37" s="35"/>
      <c r="G37" s="35"/>
      <c r="H37" s="346"/>
    </row>
    <row r="38" spans="1:8" ht="30" customHeight="1" x14ac:dyDescent="0.35">
      <c r="A38" s="344"/>
      <c r="B38" s="35"/>
      <c r="C38" s="35"/>
      <c r="D38" s="35"/>
      <c r="E38" s="35"/>
      <c r="F38" s="35"/>
      <c r="G38" s="35"/>
      <c r="H38" s="346"/>
    </row>
    <row r="39" spans="1:8" ht="30" customHeight="1" x14ac:dyDescent="0.35">
      <c r="A39" s="344"/>
      <c r="B39" s="35"/>
      <c r="C39" s="35"/>
      <c r="D39" s="35"/>
      <c r="E39" s="35"/>
      <c r="F39" s="35"/>
      <c r="G39" s="35"/>
      <c r="H39" s="346"/>
    </row>
    <row r="40" spans="1:8" ht="30" customHeight="1" x14ac:dyDescent="0.35">
      <c r="A40" s="344"/>
      <c r="B40" s="35"/>
      <c r="C40" s="35"/>
      <c r="D40" s="35"/>
      <c r="E40" s="35"/>
      <c r="F40" s="35"/>
      <c r="G40" s="35"/>
      <c r="H40" s="346"/>
    </row>
    <row r="41" spans="1:8" ht="30" customHeight="1" x14ac:dyDescent="0.35">
      <c r="A41" s="344"/>
      <c r="B41" s="35"/>
      <c r="C41" s="35"/>
      <c r="D41" s="35"/>
      <c r="E41" s="35"/>
      <c r="F41" s="35"/>
      <c r="G41" s="35"/>
      <c r="H41" s="346"/>
    </row>
    <row r="42" spans="1:8" ht="30" customHeight="1" x14ac:dyDescent="0.35">
      <c r="A42" s="344"/>
      <c r="B42" s="35"/>
      <c r="C42" s="35"/>
      <c r="D42" s="35"/>
      <c r="E42" s="35"/>
      <c r="F42" s="35"/>
      <c r="G42" s="35"/>
      <c r="H42" s="346"/>
    </row>
    <row r="43" spans="1:8" ht="30" customHeight="1" x14ac:dyDescent="0.35">
      <c r="A43" s="344"/>
      <c r="B43" s="35"/>
      <c r="C43" s="35"/>
      <c r="D43" s="35"/>
      <c r="E43" s="35"/>
      <c r="F43" s="35"/>
      <c r="G43" s="35"/>
      <c r="H43" s="346"/>
    </row>
    <row r="44" spans="1:8" ht="30" customHeight="1" thickBot="1" x14ac:dyDescent="0.4">
      <c r="A44" s="345"/>
      <c r="B44" s="184"/>
      <c r="C44" s="184"/>
      <c r="D44" s="35"/>
      <c r="E44" s="35"/>
      <c r="F44" s="35"/>
      <c r="G44" s="35"/>
      <c r="H44" s="347"/>
    </row>
    <row r="45" spans="1:8" ht="15.75" customHeight="1" thickBot="1" x14ac:dyDescent="0.4"/>
    <row r="46" spans="1:8" s="185" customFormat="1" ht="15" customHeight="1" thickBot="1" x14ac:dyDescent="0.4">
      <c r="A46" s="1314" t="s">
        <v>308</v>
      </c>
      <c r="B46" s="1314"/>
      <c r="C46" s="1314"/>
      <c r="D46" s="1314"/>
      <c r="E46" s="1315"/>
      <c r="F46" s="26"/>
      <c r="G46" s="26"/>
      <c r="H46" s="26"/>
    </row>
    <row r="47" spans="1:8" ht="45" customHeight="1" thickBot="1" x14ac:dyDescent="0.4">
      <c r="A47" s="1295" t="s">
        <v>264</v>
      </c>
      <c r="B47" s="1296"/>
      <c r="C47" s="1296"/>
      <c r="D47" s="1296"/>
      <c r="E47" s="1297"/>
    </row>
    <row r="48" spans="1:8" s="185" customFormat="1" ht="15" customHeight="1" x14ac:dyDescent="0.35">
      <c r="A48" s="238" t="s">
        <v>56</v>
      </c>
      <c r="B48" s="240" t="s">
        <v>309</v>
      </c>
      <c r="C48" s="235" t="s">
        <v>310</v>
      </c>
      <c r="D48" s="239" t="s">
        <v>311</v>
      </c>
      <c r="E48" s="241" t="s">
        <v>312</v>
      </c>
      <c r="F48" s="26"/>
      <c r="G48" s="26"/>
      <c r="H48" s="26"/>
    </row>
    <row r="49" spans="1:5" ht="60" x14ac:dyDescent="0.35">
      <c r="A49" s="233" t="s">
        <v>268</v>
      </c>
      <c r="B49" s="342"/>
      <c r="C49" s="342"/>
      <c r="D49" s="236"/>
      <c r="E49" s="343"/>
    </row>
    <row r="50" spans="1:5" ht="120" x14ac:dyDescent="0.35">
      <c r="A50" s="233" t="s">
        <v>269</v>
      </c>
      <c r="B50" s="342"/>
      <c r="C50" s="342"/>
      <c r="D50" s="236"/>
      <c r="E50" s="343"/>
    </row>
    <row r="51" spans="1:5" ht="75" x14ac:dyDescent="0.35">
      <c r="A51" s="233" t="s">
        <v>270</v>
      </c>
      <c r="B51" s="342"/>
      <c r="C51" s="342"/>
      <c r="D51" s="236"/>
      <c r="E51" s="343"/>
    </row>
    <row r="52" spans="1:5" ht="45" x14ac:dyDescent="0.35">
      <c r="A52" s="233" t="s">
        <v>271</v>
      </c>
      <c r="B52" s="342"/>
      <c r="C52" s="342"/>
      <c r="D52" s="236"/>
      <c r="E52" s="343"/>
    </row>
    <row r="53" spans="1:5" ht="60" x14ac:dyDescent="0.35">
      <c r="A53" s="233" t="s">
        <v>272</v>
      </c>
      <c r="B53" s="342"/>
      <c r="C53" s="342"/>
      <c r="D53" s="236"/>
      <c r="E53" s="343"/>
    </row>
    <row r="54" spans="1:5" ht="60" x14ac:dyDescent="0.35">
      <c r="A54" s="233" t="s">
        <v>273</v>
      </c>
      <c r="B54" s="342"/>
      <c r="C54" s="342"/>
      <c r="D54" s="236"/>
      <c r="E54" s="343"/>
    </row>
    <row r="55" spans="1:5" ht="45" x14ac:dyDescent="0.35">
      <c r="A55" s="233" t="s">
        <v>274</v>
      </c>
      <c r="B55" s="342"/>
      <c r="C55" s="342"/>
      <c r="D55" s="236"/>
      <c r="E55" s="343"/>
    </row>
    <row r="56" spans="1:5" ht="105" x14ac:dyDescent="0.35">
      <c r="A56" s="233" t="s">
        <v>275</v>
      </c>
      <c r="B56" s="342"/>
      <c r="C56" s="342"/>
      <c r="D56" s="236"/>
      <c r="E56" s="343"/>
    </row>
    <row r="57" spans="1:5" ht="45" x14ac:dyDescent="0.35">
      <c r="A57" s="233" t="s">
        <v>276</v>
      </c>
      <c r="B57" s="342"/>
      <c r="C57" s="342"/>
      <c r="D57" s="236"/>
      <c r="E57" s="343"/>
    </row>
    <row r="58" spans="1:5" ht="30" x14ac:dyDescent="0.35">
      <c r="A58" s="234" t="s">
        <v>277</v>
      </c>
      <c r="B58" s="171"/>
      <c r="C58" s="171"/>
      <c r="D58" s="237"/>
      <c r="E58" s="232"/>
    </row>
  </sheetData>
  <sheetProtection sheet="1" objects="1" scenarios="1" formatCells="0" formatColumns="0" formatRows="0"/>
  <mergeCells count="13">
    <mergeCell ref="A30:H30"/>
    <mergeCell ref="A31:H31"/>
    <mergeCell ref="A47:E47"/>
    <mergeCell ref="A8:Q8"/>
    <mergeCell ref="A5:D5"/>
    <mergeCell ref="A6:D6"/>
    <mergeCell ref="A46:E46"/>
    <mergeCell ref="A1:K1"/>
    <mergeCell ref="A2:K2"/>
    <mergeCell ref="A3:K3"/>
    <mergeCell ref="A9:Q9"/>
    <mergeCell ref="A29:H29"/>
    <mergeCell ref="A25:Q25"/>
  </mergeCells>
  <conditionalFormatting sqref="D49:D58">
    <cfRule type="cellIs" dxfId="218" priority="1" operator="equal">
      <formula>"No"</formula>
    </cfRule>
    <cfRule type="cellIs" dxfId="217" priority="2" operator="equal">
      <formula>"Yes"</formula>
    </cfRule>
  </conditionalFormatting>
  <conditionalFormatting sqref="D34:G44">
    <cfRule type="cellIs" dxfId="216" priority="9" operator="equal">
      <formula>"Completed"</formula>
    </cfRule>
    <cfRule type="cellIs" dxfId="215" priority="10" operator="equal">
      <formula>"In-Progress"</formula>
    </cfRule>
    <cfRule type="cellIs" dxfId="214" priority="11" operator="equal">
      <formula>"Not yet started"</formula>
    </cfRule>
  </conditionalFormatting>
  <conditionalFormatting sqref="E49:E58">
    <cfRule type="expression" dxfId="213" priority="3">
      <formula>#REF!= "Biannually"</formula>
    </cfRule>
  </conditionalFormatting>
  <conditionalFormatting sqref="F13:H20 J13:Q24">
    <cfRule type="expression" dxfId="212" priority="17">
      <formula>#REF!= "Biannually"</formula>
    </cfRule>
  </conditionalFormatting>
  <conditionalFormatting sqref="F22:H22">
    <cfRule type="expression" dxfId="211" priority="16">
      <formula>#REF!= "Biannually"</formula>
    </cfRule>
  </conditionalFormatting>
  <conditionalFormatting sqref="G34:G44">
    <cfRule type="expression" dxfId="210" priority="12">
      <formula>#REF!= "Biannually"</formula>
    </cfRule>
  </conditionalFormatting>
  <conditionalFormatting sqref="I59:I60">
    <cfRule type="cellIs" dxfId="209" priority="6" operator="equal">
      <formula>"No"</formula>
    </cfRule>
    <cfRule type="cellIs" dxfId="208" priority="7" operator="equal">
      <formula>"Yes"</formula>
    </cfRule>
  </conditionalFormatting>
  <dataValidations count="1">
    <dataValidation allowBlank="1" showInputMessage="1" showErrorMessage="1" sqref="A11:XFD11" xr:uid="{752D1A3E-948F-45FB-86F3-17E3243AAE21}"/>
  </dataValidations>
  <pageMargins left="0.85" right="0.85" top="0.85" bottom="0.5" header="0.3" footer="0.3"/>
  <pageSetup scale="68" orientation="portrait" horizontalDpi="1200" verticalDpi="1200" r:id="rId1"/>
  <headerFooter>
    <oddHeader>&amp;L&amp;G&amp;ROMB Control Number: 2060-0754
Expiration Date: 9/30/2028</oddHeader>
    <oddFooter>&amp;LEPA Form Number: 5900-683&amp;R&amp;A
&amp;P of &amp;N</oddFooter>
  </headerFooter>
  <legacyDrawingHF r:id="rId2"/>
  <tableParts count="8">
    <tablePart r:id="rId3"/>
    <tablePart r:id="rId4"/>
    <tablePart r:id="rId5"/>
    <tablePart r:id="rId6"/>
    <tablePart r:id="rId7"/>
    <tablePart r:id="rId8"/>
    <tablePart r:id="rId9"/>
    <tablePart r:id="rId10"/>
  </tableParts>
  <extLst>
    <ext xmlns:x14="http://schemas.microsoft.com/office/spreadsheetml/2009/9/main" uri="{CCE6A557-97BC-4b89-ADB6-D9C93CAAB3DF}">
      <x14:dataValidations xmlns:xm="http://schemas.microsoft.com/office/excel/2006/main" count="1">
        <x14:dataValidation type="list" allowBlank="1" showInputMessage="1" showErrorMessage="1" xr:uid="{B246BA53-4B5E-404F-8DF5-5594F884AA63}">
          <x14:formula1>
            <xm:f>'Data Validation'!$H$3:$H$5</xm:f>
          </x14:formula1>
          <xm:sqref>D34:G44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AB839-1A24-47AD-AB36-BDB7B4CD3CDA}">
  <dimension ref="A1:J128"/>
  <sheetViews>
    <sheetView zoomScaleNormal="100" workbookViewId="0">
      <selection sqref="A1:J1"/>
    </sheetView>
  </sheetViews>
  <sheetFormatPr defaultRowHeight="14.5" x14ac:dyDescent="0.35"/>
  <cols>
    <col min="1" max="1" width="60.1796875" customWidth="1"/>
    <col min="2" max="2" width="47.453125" customWidth="1"/>
    <col min="3" max="3" width="57.81640625" customWidth="1"/>
    <col min="4" max="4" width="22.453125" customWidth="1"/>
    <col min="5" max="5" width="41" customWidth="1"/>
    <col min="6" max="6" width="35.1796875" customWidth="1"/>
    <col min="7" max="7" width="25" customWidth="1"/>
    <col min="8" max="9" width="17.81640625" customWidth="1"/>
  </cols>
  <sheetData>
    <row r="1" spans="1:10" ht="15" thickTop="1" x14ac:dyDescent="0.35">
      <c r="A1" s="1321" t="s">
        <v>0</v>
      </c>
      <c r="B1" s="1321"/>
      <c r="C1" s="1321"/>
      <c r="D1" s="1321"/>
      <c r="E1" s="1321"/>
      <c r="F1" s="1321"/>
      <c r="G1" s="1321"/>
      <c r="H1" s="1321"/>
      <c r="I1" s="1321"/>
      <c r="J1" s="1321"/>
    </row>
    <row r="2" spans="1:10" x14ac:dyDescent="0.35">
      <c r="A2" s="1322" t="s">
        <v>33</v>
      </c>
      <c r="B2" s="1322"/>
      <c r="C2" s="1322"/>
      <c r="D2" s="1322"/>
      <c r="E2" s="1322"/>
      <c r="F2" s="1322"/>
      <c r="G2" s="1322"/>
      <c r="H2" s="1322"/>
      <c r="I2" s="1322"/>
      <c r="J2" s="1322"/>
    </row>
    <row r="3" spans="1:10" ht="15" thickBot="1" x14ac:dyDescent="0.4">
      <c r="A3" s="1323" t="s">
        <v>313</v>
      </c>
      <c r="B3" s="1323"/>
      <c r="C3" s="1323"/>
      <c r="D3" s="1323"/>
      <c r="E3" s="1323"/>
      <c r="F3" s="1323"/>
      <c r="G3" s="1323"/>
      <c r="H3" s="1323"/>
      <c r="I3" s="1323"/>
      <c r="J3" s="1323"/>
    </row>
    <row r="4" spans="1:10" ht="15.5" thickTop="1" thickBot="1" x14ac:dyDescent="0.4"/>
    <row r="5" spans="1:10" ht="15.5" thickTop="1" thickBot="1" x14ac:dyDescent="0.4">
      <c r="A5" s="1324" t="s">
        <v>5</v>
      </c>
      <c r="B5" s="1324"/>
      <c r="C5" s="1324"/>
      <c r="D5" s="1324"/>
      <c r="E5" s="1324"/>
      <c r="F5" s="1324"/>
      <c r="G5" s="1324"/>
      <c r="H5" s="1324"/>
      <c r="I5" s="1324"/>
      <c r="J5" s="1324"/>
    </row>
    <row r="6" spans="1:10" ht="68.25" customHeight="1" thickTop="1" thickBot="1" x14ac:dyDescent="0.4">
      <c r="A6" s="1325" t="s">
        <v>314</v>
      </c>
      <c r="B6" s="1326"/>
      <c r="C6" s="1326"/>
      <c r="D6" s="1326"/>
      <c r="E6" s="1326"/>
      <c r="F6" s="1326"/>
      <c r="G6" s="1326"/>
      <c r="H6" s="1326"/>
      <c r="I6" s="1326"/>
      <c r="J6" s="1326"/>
    </row>
    <row r="7" spans="1:10" ht="15" thickTop="1" x14ac:dyDescent="0.35"/>
    <row r="8" spans="1:10" x14ac:dyDescent="0.35">
      <c r="A8" s="288" t="s">
        <v>315</v>
      </c>
      <c r="B8" s="289"/>
      <c r="C8" s="289"/>
      <c r="D8" s="289"/>
    </row>
    <row r="9" spans="1:10" x14ac:dyDescent="0.35">
      <c r="A9" s="319" t="s">
        <v>316</v>
      </c>
      <c r="B9" s="326" t="s">
        <v>119</v>
      </c>
      <c r="C9" s="327" t="s">
        <v>317</v>
      </c>
      <c r="D9" s="328" t="s">
        <v>318</v>
      </c>
    </row>
    <row r="10" spans="1:10" ht="43.5" x14ac:dyDescent="0.35">
      <c r="A10" s="323" t="s">
        <v>319</v>
      </c>
      <c r="B10" s="1000" t="str">
        <f>IF('2. Work Plan'!C168= "(Y or N or N/A)", "Please complete Tab 2 before completing this Tab", '2. Work Plan'!C168)</f>
        <v>Please complete Tab 2 before completing this Tab</v>
      </c>
      <c r="C10" s="314"/>
      <c r="D10" s="325"/>
    </row>
    <row r="11" spans="1:10" ht="99.75" customHeight="1" x14ac:dyDescent="0.35">
      <c r="A11" s="323" t="s">
        <v>320</v>
      </c>
      <c r="B11" s="316" t="str">
        <f>IF('2. Work Plan'!D169="", "Please complete Tab 2 before completing this Tab", '2. Work Plan'!D169)</f>
        <v>Please complete Tab 2 before completing this Tab</v>
      </c>
      <c r="C11" s="314"/>
      <c r="D11" s="325"/>
    </row>
    <row r="12" spans="1:10" ht="130.5" x14ac:dyDescent="0.35">
      <c r="A12" s="323" t="s">
        <v>321</v>
      </c>
      <c r="B12" s="315" t="s">
        <v>123</v>
      </c>
      <c r="C12" s="314"/>
      <c r="D12" s="325"/>
    </row>
    <row r="13" spans="1:10" ht="43.5" x14ac:dyDescent="0.35">
      <c r="A13" s="323" t="s">
        <v>322</v>
      </c>
      <c r="B13" s="315" t="s">
        <v>123</v>
      </c>
      <c r="C13" s="314"/>
      <c r="D13" s="325"/>
    </row>
    <row r="14" spans="1:10" ht="29" x14ac:dyDescent="0.35">
      <c r="A14" s="324" t="s">
        <v>323</v>
      </c>
      <c r="B14" s="314"/>
      <c r="C14" s="290" t="s">
        <v>324</v>
      </c>
      <c r="D14" s="318" t="s">
        <v>325</v>
      </c>
    </row>
    <row r="15" spans="1:10" ht="101.25" customHeight="1" x14ac:dyDescent="0.35">
      <c r="A15" s="324" t="s">
        <v>326</v>
      </c>
      <c r="B15" s="314"/>
      <c r="C15" s="314"/>
      <c r="D15" s="325"/>
    </row>
    <row r="16" spans="1:10" ht="47.25" customHeight="1" x14ac:dyDescent="0.35">
      <c r="A16" s="324" t="s">
        <v>327</v>
      </c>
      <c r="B16" s="683"/>
      <c r="C16" s="314"/>
      <c r="D16" s="318" t="s">
        <v>325</v>
      </c>
    </row>
    <row r="17" spans="1:4" ht="47.25" customHeight="1" x14ac:dyDescent="0.35">
      <c r="A17" s="324" t="s">
        <v>328</v>
      </c>
      <c r="B17" s="683"/>
      <c r="C17" s="314"/>
      <c r="D17" s="318" t="s">
        <v>325</v>
      </c>
    </row>
    <row r="18" spans="1:4" ht="47.25" customHeight="1" x14ac:dyDescent="0.35">
      <c r="A18" s="324" t="s">
        <v>329</v>
      </c>
      <c r="B18" s="683"/>
      <c r="C18" s="314"/>
      <c r="D18" s="318" t="s">
        <v>325</v>
      </c>
    </row>
    <row r="19" spans="1:4" ht="46.5" customHeight="1" x14ac:dyDescent="0.35">
      <c r="A19" s="324" t="s">
        <v>330</v>
      </c>
      <c r="B19" s="683"/>
      <c r="C19" s="314"/>
      <c r="D19" s="318" t="s">
        <v>325</v>
      </c>
    </row>
    <row r="20" spans="1:4" ht="47.25" customHeight="1" x14ac:dyDescent="0.35">
      <c r="A20" s="324" t="s">
        <v>331</v>
      </c>
      <c r="B20" s="683"/>
      <c r="C20" s="314"/>
      <c r="D20" s="318" t="s">
        <v>325</v>
      </c>
    </row>
    <row r="21" spans="1:4" ht="47.25" customHeight="1" x14ac:dyDescent="0.35">
      <c r="A21" s="324" t="s">
        <v>332</v>
      </c>
      <c r="B21" s="683"/>
      <c r="C21" s="314"/>
      <c r="D21" s="318" t="s">
        <v>325</v>
      </c>
    </row>
    <row r="22" spans="1:4" ht="47.25" customHeight="1" x14ac:dyDescent="0.35">
      <c r="A22" s="324" t="s">
        <v>333</v>
      </c>
      <c r="B22" s="683"/>
      <c r="C22" s="314"/>
      <c r="D22" s="318" t="s">
        <v>325</v>
      </c>
    </row>
    <row r="23" spans="1:4" ht="47.25" customHeight="1" x14ac:dyDescent="0.35">
      <c r="A23" s="324" t="s">
        <v>334</v>
      </c>
      <c r="B23" s="683"/>
      <c r="C23" s="314"/>
      <c r="D23" s="318" t="s">
        <v>325</v>
      </c>
    </row>
    <row r="24" spans="1:4" ht="47.25" customHeight="1" x14ac:dyDescent="0.35">
      <c r="A24" s="324" t="s">
        <v>335</v>
      </c>
      <c r="B24" s="683"/>
      <c r="C24" s="314"/>
      <c r="D24" s="318" t="s">
        <v>325</v>
      </c>
    </row>
    <row r="25" spans="1:4" ht="47.25" customHeight="1" x14ac:dyDescent="0.35">
      <c r="A25" s="324" t="s">
        <v>336</v>
      </c>
      <c r="B25" s="683"/>
      <c r="C25" s="314"/>
      <c r="D25" s="318" t="s">
        <v>325</v>
      </c>
    </row>
    <row r="26" spans="1:4" ht="47.25" customHeight="1" x14ac:dyDescent="0.35">
      <c r="A26" s="329" t="s">
        <v>337</v>
      </c>
      <c r="B26" s="702"/>
      <c r="C26" s="317"/>
      <c r="D26" s="330"/>
    </row>
    <row r="28" spans="1:4" ht="16.5" customHeight="1" x14ac:dyDescent="0.35">
      <c r="A28" s="288" t="s">
        <v>338</v>
      </c>
      <c r="B28" s="289"/>
      <c r="C28" s="289"/>
      <c r="D28" s="289"/>
    </row>
    <row r="29" spans="1:4" x14ac:dyDescent="0.35">
      <c r="A29" s="319" t="s">
        <v>316</v>
      </c>
      <c r="B29" s="326" t="s">
        <v>119</v>
      </c>
      <c r="C29" s="327" t="s">
        <v>317</v>
      </c>
      <c r="D29" s="328" t="s">
        <v>318</v>
      </c>
    </row>
    <row r="30" spans="1:4" ht="43.5" x14ac:dyDescent="0.35">
      <c r="A30" s="321" t="s">
        <v>339</v>
      </c>
      <c r="B30" s="703" t="str">
        <f>IF('2. Work Plan'!C170= "(Y or N or N/A)", "Please complete Tab 2 before completing this Tab", '2. Work Plan'!C170)</f>
        <v>Please complete Tab 2 before completing this Tab</v>
      </c>
      <c r="C30" s="314"/>
      <c r="D30" s="325"/>
    </row>
    <row r="31" spans="1:4" ht="58" x14ac:dyDescent="0.35">
      <c r="A31" s="321" t="s">
        <v>340</v>
      </c>
      <c r="B31" s="703" t="str">
        <f>IF('2. Work Plan'!D171= "", "Please complete Tab 2 before completing this Tab", '2. Work Plan'!D171)</f>
        <v>Please complete Tab 2 before completing this Tab</v>
      </c>
      <c r="C31" s="314"/>
      <c r="D31" s="325"/>
    </row>
    <row r="32" spans="1:4" x14ac:dyDescent="0.35">
      <c r="A32" s="331" t="s">
        <v>341</v>
      </c>
      <c r="B32" s="314"/>
      <c r="C32" s="314"/>
      <c r="D32" s="325"/>
    </row>
    <row r="33" spans="1:4" ht="101.5" x14ac:dyDescent="0.35">
      <c r="A33" s="321" t="s">
        <v>342</v>
      </c>
      <c r="B33" s="315" t="s">
        <v>123</v>
      </c>
      <c r="C33" s="314"/>
      <c r="D33" s="325"/>
    </row>
    <row r="34" spans="1:4" ht="43.5" x14ac:dyDescent="0.35">
      <c r="A34" s="332" t="s">
        <v>343</v>
      </c>
      <c r="B34" s="315" t="s">
        <v>123</v>
      </c>
      <c r="C34" s="314"/>
      <c r="D34" s="325"/>
    </row>
    <row r="35" spans="1:4" ht="29" x14ac:dyDescent="0.35">
      <c r="A35" s="332" t="s">
        <v>344</v>
      </c>
      <c r="B35" s="314"/>
      <c r="C35" s="290" t="s">
        <v>324</v>
      </c>
      <c r="D35" s="318" t="s">
        <v>325</v>
      </c>
    </row>
    <row r="36" spans="1:4" ht="87" x14ac:dyDescent="0.35">
      <c r="A36" s="332" t="s">
        <v>345</v>
      </c>
      <c r="B36" s="314"/>
      <c r="C36" s="314"/>
      <c r="D36" s="325"/>
    </row>
    <row r="37" spans="1:4" ht="47.25" customHeight="1" x14ac:dyDescent="0.35">
      <c r="A37" s="324" t="s">
        <v>346</v>
      </c>
      <c r="B37" s="683"/>
      <c r="C37" s="314"/>
      <c r="D37" s="318" t="s">
        <v>325</v>
      </c>
    </row>
    <row r="38" spans="1:4" ht="47.25" customHeight="1" x14ac:dyDescent="0.35">
      <c r="A38" s="324" t="s">
        <v>347</v>
      </c>
      <c r="B38" s="683"/>
      <c r="C38" s="314"/>
      <c r="D38" s="318" t="s">
        <v>325</v>
      </c>
    </row>
    <row r="39" spans="1:4" ht="47.25" customHeight="1" x14ac:dyDescent="0.35">
      <c r="A39" s="324" t="s">
        <v>348</v>
      </c>
      <c r="B39" s="683"/>
      <c r="C39" s="314"/>
      <c r="D39" s="318" t="s">
        <v>325</v>
      </c>
    </row>
    <row r="40" spans="1:4" ht="47.25" customHeight="1" x14ac:dyDescent="0.35">
      <c r="A40" s="324" t="s">
        <v>349</v>
      </c>
      <c r="B40" s="683"/>
      <c r="C40" s="314"/>
      <c r="D40" s="318" t="s">
        <v>325</v>
      </c>
    </row>
    <row r="41" spans="1:4" ht="47.25" customHeight="1" x14ac:dyDescent="0.35">
      <c r="A41" s="324" t="s">
        <v>350</v>
      </c>
      <c r="B41" s="683"/>
      <c r="C41" s="314"/>
      <c r="D41" s="318" t="s">
        <v>325</v>
      </c>
    </row>
    <row r="42" spans="1:4" ht="47.25" customHeight="1" x14ac:dyDescent="0.35">
      <c r="A42" s="324" t="s">
        <v>351</v>
      </c>
      <c r="B42" s="683"/>
      <c r="C42" s="314"/>
      <c r="D42" s="318" t="s">
        <v>325</v>
      </c>
    </row>
    <row r="43" spans="1:4" ht="47.25" customHeight="1" x14ac:dyDescent="0.35">
      <c r="A43" s="324" t="s">
        <v>352</v>
      </c>
      <c r="B43" s="683"/>
      <c r="C43" s="314"/>
      <c r="D43" s="318" t="s">
        <v>325</v>
      </c>
    </row>
    <row r="44" spans="1:4" ht="47.25" customHeight="1" x14ac:dyDescent="0.35">
      <c r="A44" s="324" t="s">
        <v>353</v>
      </c>
      <c r="B44" s="683"/>
      <c r="C44" s="314"/>
      <c r="D44" s="318" t="s">
        <v>325</v>
      </c>
    </row>
    <row r="45" spans="1:4" ht="47.25" customHeight="1" x14ac:dyDescent="0.35">
      <c r="A45" s="324" t="s">
        <v>354</v>
      </c>
      <c r="B45" s="683"/>
      <c r="C45" s="314"/>
      <c r="D45" s="318" t="s">
        <v>325</v>
      </c>
    </row>
    <row r="46" spans="1:4" ht="47.25" customHeight="1" x14ac:dyDescent="0.35">
      <c r="A46" s="324" t="s">
        <v>355</v>
      </c>
      <c r="B46" s="683"/>
      <c r="C46" s="314"/>
      <c r="D46" s="318" t="s">
        <v>325</v>
      </c>
    </row>
    <row r="47" spans="1:4" ht="45" customHeight="1" x14ac:dyDescent="0.35">
      <c r="A47" s="333" t="s">
        <v>356</v>
      </c>
      <c r="B47" s="702"/>
      <c r="C47" s="317"/>
      <c r="D47" s="330"/>
    </row>
    <row r="49" spans="1:4" x14ac:dyDescent="0.35">
      <c r="A49" s="288" t="s">
        <v>357</v>
      </c>
      <c r="B49" s="289"/>
      <c r="C49" s="289"/>
      <c r="D49" s="289"/>
    </row>
    <row r="50" spans="1:4" x14ac:dyDescent="0.35">
      <c r="A50" s="319" t="s">
        <v>316</v>
      </c>
      <c r="B50" s="326" t="s">
        <v>119</v>
      </c>
      <c r="C50" s="327" t="s">
        <v>317</v>
      </c>
      <c r="D50" s="328" t="s">
        <v>318</v>
      </c>
    </row>
    <row r="51" spans="1:4" ht="43.5" x14ac:dyDescent="0.35">
      <c r="A51" s="323" t="s">
        <v>358</v>
      </c>
      <c r="B51" s="313" t="str">
        <f>IF('2. Work Plan'!C172= "(Y or N or N/A)", "Please complete Tab 2 before completing this Tab", '2. Work Plan'!C172)</f>
        <v>Please complete Tab 2 before completing this Tab</v>
      </c>
      <c r="C51" s="314"/>
      <c r="D51" s="325"/>
    </row>
    <row r="52" spans="1:4" ht="31.5" customHeight="1" x14ac:dyDescent="0.35">
      <c r="A52" s="323" t="s">
        <v>359</v>
      </c>
      <c r="B52" s="313" t="str">
        <f>IF('2. Work Plan'!D173= "", "Please complete Tab 2 before completing this Tab", '2. Work Plan'!D173)</f>
        <v>Please complete Tab 2 before completing this Tab</v>
      </c>
      <c r="C52" s="314"/>
      <c r="D52" s="325"/>
    </row>
    <row r="53" spans="1:4" ht="87" x14ac:dyDescent="0.35">
      <c r="A53" s="323" t="s">
        <v>360</v>
      </c>
      <c r="B53" s="315" t="s">
        <v>123</v>
      </c>
      <c r="C53" s="314"/>
      <c r="D53" s="325"/>
    </row>
    <row r="54" spans="1:4" ht="72.5" x14ac:dyDescent="0.35">
      <c r="A54" s="323" t="s">
        <v>361</v>
      </c>
      <c r="B54" s="315" t="s">
        <v>123</v>
      </c>
      <c r="C54" s="314"/>
      <c r="D54" s="325"/>
    </row>
    <row r="55" spans="1:4" ht="29" x14ac:dyDescent="0.35">
      <c r="A55" s="324" t="s">
        <v>323</v>
      </c>
      <c r="B55" s="314"/>
      <c r="C55" s="290" t="s">
        <v>324</v>
      </c>
      <c r="D55" s="318" t="s">
        <v>325</v>
      </c>
    </row>
    <row r="56" spans="1:4" ht="58" x14ac:dyDescent="0.35">
      <c r="A56" s="324" t="s">
        <v>362</v>
      </c>
      <c r="B56" s="315" t="s">
        <v>123</v>
      </c>
      <c r="C56" s="314"/>
      <c r="D56" s="325"/>
    </row>
    <row r="57" spans="1:4" ht="58" x14ac:dyDescent="0.35">
      <c r="A57" s="324" t="s">
        <v>363</v>
      </c>
      <c r="B57" s="315" t="s">
        <v>123</v>
      </c>
      <c r="C57" s="314"/>
      <c r="D57" s="325"/>
    </row>
    <row r="58" spans="1:4" ht="29" x14ac:dyDescent="0.35">
      <c r="A58" s="324" t="s">
        <v>364</v>
      </c>
      <c r="B58" s="314"/>
      <c r="C58" s="290" t="s">
        <v>324</v>
      </c>
      <c r="D58" s="318" t="s">
        <v>325</v>
      </c>
    </row>
    <row r="59" spans="1:4" ht="72.5" x14ac:dyDescent="0.35">
      <c r="A59" s="324" t="s">
        <v>365</v>
      </c>
      <c r="B59" s="315" t="s">
        <v>123</v>
      </c>
      <c r="C59" s="314"/>
      <c r="D59" s="325"/>
    </row>
    <row r="60" spans="1:4" ht="72.5" x14ac:dyDescent="0.35">
      <c r="A60" s="324" t="s">
        <v>366</v>
      </c>
      <c r="B60" s="315" t="s">
        <v>123</v>
      </c>
      <c r="C60" s="314"/>
      <c r="D60" s="325"/>
    </row>
    <row r="61" spans="1:4" ht="29" x14ac:dyDescent="0.35">
      <c r="A61" s="324" t="s">
        <v>367</v>
      </c>
      <c r="B61" s="314"/>
      <c r="C61" s="290" t="s">
        <v>324</v>
      </c>
      <c r="D61" s="318" t="s">
        <v>325</v>
      </c>
    </row>
    <row r="62" spans="1:4" ht="72.5" x14ac:dyDescent="0.35">
      <c r="A62" s="324" t="s">
        <v>368</v>
      </c>
      <c r="B62" s="315" t="s">
        <v>123</v>
      </c>
      <c r="C62" s="314"/>
      <c r="D62" s="325"/>
    </row>
    <row r="63" spans="1:4" ht="58" x14ac:dyDescent="0.35">
      <c r="A63" s="324" t="s">
        <v>369</v>
      </c>
      <c r="B63" s="315" t="s">
        <v>123</v>
      </c>
      <c r="C63" s="314"/>
      <c r="D63" s="325"/>
    </row>
    <row r="64" spans="1:4" ht="29" x14ac:dyDescent="0.35">
      <c r="A64" s="324" t="s">
        <v>370</v>
      </c>
      <c r="B64" s="314"/>
      <c r="C64" s="290" t="s">
        <v>324</v>
      </c>
      <c r="D64" s="318" t="s">
        <v>325</v>
      </c>
    </row>
    <row r="65" spans="1:4" ht="116" x14ac:dyDescent="0.35">
      <c r="A65" s="324" t="s">
        <v>371</v>
      </c>
      <c r="B65" s="314"/>
      <c r="C65" s="314"/>
      <c r="D65" s="325"/>
    </row>
    <row r="66" spans="1:4" ht="46.5" customHeight="1" x14ac:dyDescent="0.35">
      <c r="A66" s="324" t="s">
        <v>372</v>
      </c>
      <c r="B66" s="683"/>
      <c r="C66" s="314"/>
      <c r="D66" s="318" t="s">
        <v>325</v>
      </c>
    </row>
    <row r="67" spans="1:4" ht="46.5" customHeight="1" x14ac:dyDescent="0.35">
      <c r="A67" s="324" t="s">
        <v>373</v>
      </c>
      <c r="B67" s="683"/>
      <c r="C67" s="314"/>
      <c r="D67" s="318" t="s">
        <v>325</v>
      </c>
    </row>
    <row r="68" spans="1:4" ht="46.5" customHeight="1" x14ac:dyDescent="0.35">
      <c r="A68" s="324" t="s">
        <v>374</v>
      </c>
      <c r="B68" s="683"/>
      <c r="C68" s="314"/>
      <c r="D68" s="318" t="s">
        <v>325</v>
      </c>
    </row>
    <row r="69" spans="1:4" ht="46.5" customHeight="1" x14ac:dyDescent="0.35">
      <c r="A69" s="324" t="s">
        <v>375</v>
      </c>
      <c r="B69" s="683"/>
      <c r="C69" s="314"/>
      <c r="D69" s="318" t="s">
        <v>325</v>
      </c>
    </row>
    <row r="70" spans="1:4" ht="46.5" customHeight="1" x14ac:dyDescent="0.35">
      <c r="A70" s="324" t="s">
        <v>376</v>
      </c>
      <c r="B70" s="683"/>
      <c r="C70" s="314"/>
      <c r="D70" s="318" t="s">
        <v>325</v>
      </c>
    </row>
    <row r="71" spans="1:4" ht="46.5" customHeight="1" x14ac:dyDescent="0.35">
      <c r="A71" s="324" t="s">
        <v>377</v>
      </c>
      <c r="B71" s="683"/>
      <c r="C71" s="314"/>
      <c r="D71" s="318" t="s">
        <v>325</v>
      </c>
    </row>
    <row r="72" spans="1:4" ht="46.5" customHeight="1" x14ac:dyDescent="0.35">
      <c r="A72" s="324" t="s">
        <v>378</v>
      </c>
      <c r="B72" s="683"/>
      <c r="C72" s="314"/>
      <c r="D72" s="318" t="s">
        <v>325</v>
      </c>
    </row>
    <row r="73" spans="1:4" ht="46.5" customHeight="1" x14ac:dyDescent="0.35">
      <c r="A73" s="324" t="s">
        <v>379</v>
      </c>
      <c r="B73" s="683"/>
      <c r="C73" s="314"/>
      <c r="D73" s="318" t="s">
        <v>325</v>
      </c>
    </row>
    <row r="74" spans="1:4" ht="48.75" customHeight="1" x14ac:dyDescent="0.35">
      <c r="A74" s="324" t="s">
        <v>380</v>
      </c>
      <c r="B74" s="683"/>
      <c r="C74" s="314"/>
      <c r="D74" s="318" t="s">
        <v>325</v>
      </c>
    </row>
    <row r="75" spans="1:4" ht="46.5" customHeight="1" x14ac:dyDescent="0.35">
      <c r="A75" s="329" t="s">
        <v>381</v>
      </c>
      <c r="B75" s="702"/>
      <c r="C75" s="317"/>
      <c r="D75" s="322" t="s">
        <v>325</v>
      </c>
    </row>
    <row r="76" spans="1:4" ht="47.25" customHeight="1" x14ac:dyDescent="0.35">
      <c r="A76" s="329" t="s">
        <v>382</v>
      </c>
      <c r="B76" s="702"/>
      <c r="C76" s="317"/>
      <c r="D76" s="330"/>
    </row>
    <row r="78" spans="1:4" x14ac:dyDescent="0.35">
      <c r="A78" s="288" t="s">
        <v>383</v>
      </c>
      <c r="B78" s="289"/>
      <c r="C78" s="289"/>
      <c r="D78" s="289"/>
    </row>
    <row r="79" spans="1:4" x14ac:dyDescent="0.35">
      <c r="A79" s="319" t="s">
        <v>316</v>
      </c>
      <c r="B79" s="326" t="s">
        <v>119</v>
      </c>
      <c r="C79" s="327" t="s">
        <v>317</v>
      </c>
      <c r="D79" s="328" t="s">
        <v>318</v>
      </c>
    </row>
    <row r="80" spans="1:4" ht="43.5" x14ac:dyDescent="0.35">
      <c r="A80" s="334" t="s">
        <v>384</v>
      </c>
      <c r="B80" s="313" t="str">
        <f>IF('2. Work Plan'!C174= "(Y or N or N/A)", "Please complete Tab 2 before completing this Tab", '2. Work Plan'!C174)</f>
        <v>Please complete Tab 2 before completing this Tab</v>
      </c>
      <c r="C80" s="314"/>
      <c r="D80" s="325"/>
    </row>
    <row r="81" spans="1:4" ht="43.5" x14ac:dyDescent="0.35">
      <c r="A81" s="334" t="s">
        <v>385</v>
      </c>
      <c r="B81" s="313" t="str">
        <f>IF('2. Work Plan'!D175= "", "Please complete Tab 2 before completing this Tab", '2. Work Plan'!D175)</f>
        <v>Please complete Tab 2 before completing this Tab</v>
      </c>
      <c r="C81" s="314"/>
      <c r="D81" s="325"/>
    </row>
    <row r="82" spans="1:4" ht="137.25" customHeight="1" x14ac:dyDescent="0.35">
      <c r="A82" s="334" t="s">
        <v>386</v>
      </c>
      <c r="B82" s="315" t="s">
        <v>123</v>
      </c>
      <c r="C82" s="314"/>
      <c r="D82" s="325"/>
    </row>
    <row r="83" spans="1:4" ht="58" x14ac:dyDescent="0.35">
      <c r="A83" s="334" t="s">
        <v>387</v>
      </c>
      <c r="B83" s="315" t="s">
        <v>123</v>
      </c>
      <c r="C83" s="314"/>
      <c r="D83" s="325"/>
    </row>
    <row r="84" spans="1:4" ht="29" x14ac:dyDescent="0.35">
      <c r="A84" s="335" t="s">
        <v>323</v>
      </c>
      <c r="B84" s="314"/>
      <c r="C84" s="290" t="s">
        <v>324</v>
      </c>
      <c r="D84" s="318" t="s">
        <v>325</v>
      </c>
    </row>
    <row r="85" spans="1:4" ht="72.5" x14ac:dyDescent="0.35">
      <c r="A85" s="335" t="s">
        <v>388</v>
      </c>
      <c r="B85" s="315" t="s">
        <v>123</v>
      </c>
      <c r="C85" s="314"/>
      <c r="D85" s="325"/>
    </row>
    <row r="86" spans="1:4" ht="58" x14ac:dyDescent="0.35">
      <c r="A86" s="335" t="s">
        <v>389</v>
      </c>
      <c r="B86" s="315" t="s">
        <v>123</v>
      </c>
      <c r="C86" s="314"/>
      <c r="D86" s="325"/>
    </row>
    <row r="87" spans="1:4" ht="29" x14ac:dyDescent="0.35">
      <c r="A87" s="335" t="s">
        <v>364</v>
      </c>
      <c r="B87" s="314"/>
      <c r="C87" s="290" t="s">
        <v>324</v>
      </c>
      <c r="D87" s="318" t="s">
        <v>325</v>
      </c>
    </row>
    <row r="88" spans="1:4" ht="116" x14ac:dyDescent="0.35">
      <c r="A88" s="335" t="s">
        <v>390</v>
      </c>
      <c r="B88" s="314"/>
      <c r="C88" s="314"/>
      <c r="D88" s="325"/>
    </row>
    <row r="89" spans="1:4" ht="50.25" customHeight="1" x14ac:dyDescent="0.35">
      <c r="A89" s="324" t="s">
        <v>391</v>
      </c>
      <c r="B89" s="683"/>
      <c r="C89" s="314"/>
      <c r="D89" s="318" t="s">
        <v>325</v>
      </c>
    </row>
    <row r="90" spans="1:4" ht="47.25" customHeight="1" x14ac:dyDescent="0.35">
      <c r="A90" s="324" t="s">
        <v>392</v>
      </c>
      <c r="B90" s="683"/>
      <c r="C90" s="314"/>
      <c r="D90" s="318" t="s">
        <v>325</v>
      </c>
    </row>
    <row r="91" spans="1:4" ht="47.25" customHeight="1" x14ac:dyDescent="0.35">
      <c r="A91" s="324" t="s">
        <v>393</v>
      </c>
      <c r="B91" s="683"/>
      <c r="C91" s="314"/>
      <c r="D91" s="318" t="s">
        <v>325</v>
      </c>
    </row>
    <row r="92" spans="1:4" ht="47.25" customHeight="1" x14ac:dyDescent="0.35">
      <c r="A92" s="324" t="s">
        <v>394</v>
      </c>
      <c r="B92" s="683"/>
      <c r="C92" s="314"/>
      <c r="D92" s="318" t="s">
        <v>325</v>
      </c>
    </row>
    <row r="93" spans="1:4" ht="47.25" customHeight="1" x14ac:dyDescent="0.35">
      <c r="A93" s="324" t="s">
        <v>395</v>
      </c>
      <c r="B93" s="683"/>
      <c r="C93" s="314"/>
      <c r="D93" s="318" t="s">
        <v>325</v>
      </c>
    </row>
    <row r="94" spans="1:4" ht="47.25" customHeight="1" x14ac:dyDescent="0.35">
      <c r="A94" s="324" t="s">
        <v>396</v>
      </c>
      <c r="B94" s="683"/>
      <c r="C94" s="314"/>
      <c r="D94" s="318" t="s">
        <v>325</v>
      </c>
    </row>
    <row r="95" spans="1:4" ht="47.25" customHeight="1" x14ac:dyDescent="0.35">
      <c r="A95" s="324" t="s">
        <v>397</v>
      </c>
      <c r="B95" s="683"/>
      <c r="C95" s="314"/>
      <c r="D95" s="318" t="s">
        <v>325</v>
      </c>
    </row>
    <row r="96" spans="1:4" ht="47.25" customHeight="1" x14ac:dyDescent="0.35">
      <c r="A96" s="324" t="s">
        <v>398</v>
      </c>
      <c r="B96" s="683"/>
      <c r="C96" s="314"/>
      <c r="D96" s="318" t="s">
        <v>325</v>
      </c>
    </row>
    <row r="97" spans="1:5" ht="47.25" customHeight="1" x14ac:dyDescent="0.35">
      <c r="A97" s="324" t="s">
        <v>399</v>
      </c>
      <c r="B97" s="683"/>
      <c r="C97" s="314"/>
      <c r="D97" s="318" t="s">
        <v>325</v>
      </c>
    </row>
    <row r="98" spans="1:5" ht="47.25" customHeight="1" x14ac:dyDescent="0.35">
      <c r="A98" s="329" t="s">
        <v>400</v>
      </c>
      <c r="B98" s="702"/>
      <c r="C98" s="317"/>
      <c r="D98" s="322" t="s">
        <v>325</v>
      </c>
    </row>
    <row r="99" spans="1:5" ht="48" customHeight="1" x14ac:dyDescent="0.35">
      <c r="A99" s="333" t="s">
        <v>401</v>
      </c>
      <c r="B99" s="702"/>
      <c r="C99" s="317"/>
      <c r="D99" s="330"/>
    </row>
    <row r="101" spans="1:5" x14ac:dyDescent="0.35">
      <c r="A101" s="1109" t="s">
        <v>402</v>
      </c>
      <c r="B101" s="1110"/>
      <c r="C101" s="1110"/>
      <c r="D101" s="1110"/>
      <c r="E101" s="1110"/>
    </row>
    <row r="102" spans="1:5" x14ac:dyDescent="0.35">
      <c r="A102" s="1107" t="s">
        <v>403</v>
      </c>
      <c r="B102" s="1108"/>
      <c r="C102" s="1108"/>
      <c r="D102" s="1108"/>
      <c r="E102" s="1108"/>
    </row>
    <row r="103" spans="1:5" x14ac:dyDescent="0.35">
      <c r="A103" s="319" t="s">
        <v>316</v>
      </c>
      <c r="B103" s="326" t="s">
        <v>119</v>
      </c>
      <c r="C103" s="327" t="s">
        <v>317</v>
      </c>
      <c r="D103" s="327" t="s">
        <v>318</v>
      </c>
      <c r="E103" s="320" t="s">
        <v>404</v>
      </c>
    </row>
    <row r="104" spans="1:5" ht="58" x14ac:dyDescent="0.35">
      <c r="A104" s="334" t="s">
        <v>405</v>
      </c>
      <c r="B104" s="313" t="str">
        <f>IF('2. Work Plan'!C176= "(Y or N or N/A)", "Please complete Tab 2 before completing this Tab", '2. Work Plan'!C176)</f>
        <v>Please complete Tab 2 before completing this Tab</v>
      </c>
      <c r="C104" s="314"/>
      <c r="D104" s="314"/>
      <c r="E104" s="325"/>
    </row>
    <row r="105" spans="1:5" ht="58" x14ac:dyDescent="0.35">
      <c r="A105" s="334" t="s">
        <v>406</v>
      </c>
      <c r="B105" s="313" t="str">
        <f>IF('2. Work Plan'!D177= "", "Please complete Tab 2 before completing this Tab", '2. Work Plan'!D177)</f>
        <v>Please complete Tab 2 before completing this Tab</v>
      </c>
      <c r="C105" s="314"/>
      <c r="D105" s="314"/>
      <c r="E105" s="325"/>
    </row>
    <row r="106" spans="1:5" ht="174" x14ac:dyDescent="0.35">
      <c r="A106" s="321" t="s">
        <v>407</v>
      </c>
      <c r="B106" s="314"/>
      <c r="C106" s="314"/>
      <c r="D106" s="314"/>
      <c r="E106" s="325"/>
    </row>
    <row r="107" spans="1:5" x14ac:dyDescent="0.35">
      <c r="A107" s="331" t="s">
        <v>408</v>
      </c>
      <c r="B107" s="683"/>
      <c r="C107" s="290" t="s">
        <v>324</v>
      </c>
      <c r="D107" s="290" t="s">
        <v>325</v>
      </c>
      <c r="E107" s="704"/>
    </row>
    <row r="108" spans="1:5" x14ac:dyDescent="0.35">
      <c r="A108" s="331" t="s">
        <v>409</v>
      </c>
      <c r="B108" s="683"/>
      <c r="C108" s="290" t="s">
        <v>324</v>
      </c>
      <c r="D108" s="290" t="s">
        <v>325</v>
      </c>
      <c r="E108" s="704"/>
    </row>
    <row r="109" spans="1:5" x14ac:dyDescent="0.35">
      <c r="A109" s="331" t="s">
        <v>410</v>
      </c>
      <c r="B109" s="683"/>
      <c r="C109" s="290" t="s">
        <v>324</v>
      </c>
      <c r="D109" s="290" t="s">
        <v>325</v>
      </c>
      <c r="E109" s="704"/>
    </row>
    <row r="110" spans="1:5" x14ac:dyDescent="0.35">
      <c r="A110" s="331" t="s">
        <v>411</v>
      </c>
      <c r="B110" s="683"/>
      <c r="C110" s="290" t="s">
        <v>324</v>
      </c>
      <c r="D110" s="290" t="s">
        <v>325</v>
      </c>
      <c r="E110" s="704"/>
    </row>
    <row r="111" spans="1:5" x14ac:dyDescent="0.35">
      <c r="A111" s="331" t="s">
        <v>412</v>
      </c>
      <c r="B111" s="683"/>
      <c r="C111" s="290" t="s">
        <v>324</v>
      </c>
      <c r="D111" s="290" t="s">
        <v>325</v>
      </c>
      <c r="E111" s="704"/>
    </row>
    <row r="112" spans="1:5" x14ac:dyDescent="0.35">
      <c r="A112" s="331" t="s">
        <v>413</v>
      </c>
      <c r="B112" s="683"/>
      <c r="C112" s="290" t="s">
        <v>324</v>
      </c>
      <c r="D112" s="290" t="s">
        <v>325</v>
      </c>
      <c r="E112" s="704"/>
    </row>
    <row r="113" spans="1:5" x14ac:dyDescent="0.35">
      <c r="A113" s="331" t="s">
        <v>414</v>
      </c>
      <c r="B113" s="683"/>
      <c r="C113" s="290" t="s">
        <v>324</v>
      </c>
      <c r="D113" s="290" t="s">
        <v>325</v>
      </c>
      <c r="E113" s="704"/>
    </row>
    <row r="114" spans="1:5" x14ac:dyDescent="0.35">
      <c r="A114" s="331" t="s">
        <v>415</v>
      </c>
      <c r="B114" s="683"/>
      <c r="C114" s="290" t="s">
        <v>324</v>
      </c>
      <c r="D114" s="290" t="s">
        <v>325</v>
      </c>
      <c r="E114" s="704"/>
    </row>
    <row r="115" spans="1:5" x14ac:dyDescent="0.35">
      <c r="A115" s="331" t="s">
        <v>416</v>
      </c>
      <c r="B115" s="683"/>
      <c r="C115" s="290" t="s">
        <v>324</v>
      </c>
      <c r="D115" s="290" t="s">
        <v>325</v>
      </c>
      <c r="E115" s="704"/>
    </row>
    <row r="116" spans="1:5" x14ac:dyDescent="0.35">
      <c r="A116" s="331" t="s">
        <v>417</v>
      </c>
      <c r="B116" s="683"/>
      <c r="C116" s="290" t="s">
        <v>324</v>
      </c>
      <c r="D116" s="290" t="s">
        <v>325</v>
      </c>
      <c r="E116" s="704"/>
    </row>
    <row r="117" spans="1:5" ht="151.5" customHeight="1" x14ac:dyDescent="0.35">
      <c r="A117" s="323" t="s">
        <v>418</v>
      </c>
      <c r="B117" s="314"/>
      <c r="C117" s="314"/>
      <c r="D117" s="314"/>
      <c r="E117" s="325"/>
    </row>
    <row r="118" spans="1:5" ht="47.25" customHeight="1" x14ac:dyDescent="0.35">
      <c r="A118" s="323" t="s">
        <v>419</v>
      </c>
      <c r="B118" s="683"/>
      <c r="C118" s="314"/>
      <c r="D118" s="290" t="s">
        <v>325</v>
      </c>
      <c r="E118" s="325"/>
    </row>
    <row r="119" spans="1:5" ht="47.25" customHeight="1" x14ac:dyDescent="0.35">
      <c r="A119" s="323" t="s">
        <v>420</v>
      </c>
      <c r="B119" s="683"/>
      <c r="C119" s="314"/>
      <c r="D119" s="290" t="s">
        <v>325</v>
      </c>
      <c r="E119" s="325"/>
    </row>
    <row r="120" spans="1:5" ht="47.25" customHeight="1" x14ac:dyDescent="0.35">
      <c r="A120" s="323" t="s">
        <v>421</v>
      </c>
      <c r="B120" s="683"/>
      <c r="C120" s="314"/>
      <c r="D120" s="290" t="s">
        <v>325</v>
      </c>
      <c r="E120" s="325"/>
    </row>
    <row r="121" spans="1:5" ht="47.25" customHeight="1" x14ac:dyDescent="0.35">
      <c r="A121" s="323" t="s">
        <v>422</v>
      </c>
      <c r="B121" s="683"/>
      <c r="C121" s="314"/>
      <c r="D121" s="290" t="s">
        <v>325</v>
      </c>
      <c r="E121" s="325"/>
    </row>
    <row r="122" spans="1:5" ht="47.25" customHeight="1" x14ac:dyDescent="0.35">
      <c r="A122" s="323" t="s">
        <v>423</v>
      </c>
      <c r="B122" s="683"/>
      <c r="C122" s="314"/>
      <c r="D122" s="290" t="s">
        <v>325</v>
      </c>
      <c r="E122" s="325"/>
    </row>
    <row r="123" spans="1:5" ht="47.25" customHeight="1" x14ac:dyDescent="0.35">
      <c r="A123" s="323" t="s">
        <v>424</v>
      </c>
      <c r="B123" s="683"/>
      <c r="C123" s="314"/>
      <c r="D123" s="290" t="s">
        <v>325</v>
      </c>
      <c r="E123" s="325"/>
    </row>
    <row r="124" spans="1:5" ht="47.25" customHeight="1" x14ac:dyDescent="0.35">
      <c r="A124" s="323" t="s">
        <v>425</v>
      </c>
      <c r="B124" s="683"/>
      <c r="C124" s="314"/>
      <c r="D124" s="290" t="s">
        <v>325</v>
      </c>
      <c r="E124" s="325"/>
    </row>
    <row r="125" spans="1:5" ht="47.25" customHeight="1" x14ac:dyDescent="0.35">
      <c r="A125" s="323" t="s">
        <v>426</v>
      </c>
      <c r="B125" s="683"/>
      <c r="C125" s="314"/>
      <c r="D125" s="290" t="s">
        <v>325</v>
      </c>
      <c r="E125" s="325"/>
    </row>
    <row r="126" spans="1:5" ht="47.25" customHeight="1" x14ac:dyDescent="0.35">
      <c r="A126" s="323" t="s">
        <v>427</v>
      </c>
      <c r="B126" s="683"/>
      <c r="C126" s="314"/>
      <c r="D126" s="290" t="s">
        <v>325</v>
      </c>
      <c r="E126" s="325"/>
    </row>
    <row r="127" spans="1:5" ht="47.25" customHeight="1" x14ac:dyDescent="0.35">
      <c r="A127" s="323" t="s">
        <v>428</v>
      </c>
      <c r="B127" s="683"/>
      <c r="C127" s="314"/>
      <c r="D127" s="290" t="s">
        <v>325</v>
      </c>
      <c r="E127" s="325"/>
    </row>
    <row r="128" spans="1:5" ht="48" customHeight="1" x14ac:dyDescent="0.35">
      <c r="A128" s="333" t="s">
        <v>429</v>
      </c>
      <c r="B128" s="702"/>
      <c r="C128" s="317"/>
      <c r="D128" s="317"/>
      <c r="E128" s="330"/>
    </row>
  </sheetData>
  <sheetProtection sheet="1" objects="1" scenarios="1"/>
  <mergeCells count="5">
    <mergeCell ref="A1:J1"/>
    <mergeCell ref="A2:J2"/>
    <mergeCell ref="A3:J3"/>
    <mergeCell ref="A5:J5"/>
    <mergeCell ref="A6:J6"/>
  </mergeCells>
  <phoneticPr fontId="3" type="noConversion"/>
  <conditionalFormatting sqref="B10">
    <cfRule type="containsText" dxfId="207" priority="246" operator="containsText" text="&quot;No'">
      <formula>NOT(ISERROR(SEARCH("""No'",B10)))</formula>
    </cfRule>
    <cfRule type="containsText" dxfId="206" priority="247" operator="containsText" text="Yes">
      <formula>NOT(ISERROR(SEARCH("Yes",B10)))</formula>
    </cfRule>
  </conditionalFormatting>
  <conditionalFormatting sqref="B12:B13">
    <cfRule type="cellIs" dxfId="205" priority="242" operator="equal">
      <formula>"N/A"</formula>
    </cfRule>
  </conditionalFormatting>
  <conditionalFormatting sqref="B12:B14">
    <cfRule type="cellIs" dxfId="204" priority="220" operator="equal">
      <formula>"Yes"</formula>
    </cfRule>
    <cfRule type="cellIs" dxfId="203" priority="219" operator="equal">
      <formula>"No"</formula>
    </cfRule>
  </conditionalFormatting>
  <conditionalFormatting sqref="B14">
    <cfRule type="cellIs" dxfId="202" priority="221" operator="equal">
      <formula>"N/A"</formula>
    </cfRule>
  </conditionalFormatting>
  <conditionalFormatting sqref="B30">
    <cfRule type="containsText" dxfId="201" priority="200" operator="containsText" text="'Yes'">
      <formula>NOT(ISERROR(SEARCH("'Yes'",B30)))</formula>
    </cfRule>
    <cfRule type="containsText" dxfId="200" priority="199" operator="containsText" text="'No'">
      <formula>NOT(ISERROR(SEARCH("'No'",B30)))</formula>
    </cfRule>
  </conditionalFormatting>
  <conditionalFormatting sqref="B33:B34">
    <cfRule type="cellIs" dxfId="199" priority="189" operator="equal">
      <formula>"N/A"</formula>
    </cfRule>
  </conditionalFormatting>
  <conditionalFormatting sqref="B33:B35">
    <cfRule type="cellIs" dxfId="198" priority="185" operator="equal">
      <formula>"Yes"</formula>
    </cfRule>
    <cfRule type="cellIs" dxfId="197" priority="184" operator="equal">
      <formula>"No"</formula>
    </cfRule>
  </conditionalFormatting>
  <conditionalFormatting sqref="B35">
    <cfRule type="cellIs" dxfId="196" priority="186" operator="equal">
      <formula>"N/A"</formula>
    </cfRule>
  </conditionalFormatting>
  <conditionalFormatting sqref="B51">
    <cfRule type="containsText" dxfId="195" priority="165" operator="containsText" text="'Yes'">
      <formula>NOT(ISERROR(SEARCH("'Yes'",B51)))</formula>
    </cfRule>
    <cfRule type="containsText" dxfId="194" priority="164" operator="containsText" text="'No'">
      <formula>NOT(ISERROR(SEARCH("'No'",B51)))</formula>
    </cfRule>
  </conditionalFormatting>
  <conditionalFormatting sqref="B53:B54">
    <cfRule type="cellIs" dxfId="193" priority="157" operator="equal">
      <formula>"N/A"</formula>
    </cfRule>
  </conditionalFormatting>
  <conditionalFormatting sqref="B53:B65">
    <cfRule type="cellIs" dxfId="192" priority="116" operator="equal">
      <formula>"No"</formula>
    </cfRule>
    <cfRule type="cellIs" dxfId="191" priority="117" operator="equal">
      <formula>"Yes"</formula>
    </cfRule>
  </conditionalFormatting>
  <conditionalFormatting sqref="B55 B58 B61 B64:B65">
    <cfRule type="cellIs" dxfId="190" priority="151" operator="equal">
      <formula>"N/A"</formula>
    </cfRule>
  </conditionalFormatting>
  <conditionalFormatting sqref="B56:B57">
    <cfRule type="cellIs" dxfId="189" priority="130" operator="equal">
      <formula>"N/A"</formula>
    </cfRule>
  </conditionalFormatting>
  <conditionalFormatting sqref="B59:B60">
    <cfRule type="cellIs" dxfId="188" priority="124" operator="equal">
      <formula>"N/A"</formula>
    </cfRule>
  </conditionalFormatting>
  <conditionalFormatting sqref="B62:B63">
    <cfRule type="cellIs" dxfId="187" priority="118" operator="equal">
      <formula>"N/A"</formula>
    </cfRule>
  </conditionalFormatting>
  <conditionalFormatting sqref="B80">
    <cfRule type="containsText" dxfId="186" priority="108" operator="containsText" text="'No'">
      <formula>NOT(ISERROR(SEARCH("'No'",B80)))</formula>
    </cfRule>
    <cfRule type="containsText" dxfId="185" priority="109" operator="containsText" text="'Yes'">
      <formula>NOT(ISERROR(SEARCH("'Yes'",B80)))</formula>
    </cfRule>
  </conditionalFormatting>
  <conditionalFormatting sqref="B82:B83">
    <cfRule type="cellIs" dxfId="184" priority="101" operator="equal">
      <formula>"N/A"</formula>
    </cfRule>
  </conditionalFormatting>
  <conditionalFormatting sqref="B82:B88">
    <cfRule type="cellIs" dxfId="183" priority="69" operator="equal">
      <formula>"No"</formula>
    </cfRule>
    <cfRule type="cellIs" dxfId="182" priority="70" operator="equal">
      <formula>"Yes"</formula>
    </cfRule>
  </conditionalFormatting>
  <conditionalFormatting sqref="B84">
    <cfRule type="cellIs" dxfId="181" priority="98" operator="equal">
      <formula>"N/A"</formula>
    </cfRule>
  </conditionalFormatting>
  <conditionalFormatting sqref="B85:B86">
    <cfRule type="cellIs" dxfId="180" priority="86" operator="equal">
      <formula>"N/A"</formula>
    </cfRule>
  </conditionalFormatting>
  <conditionalFormatting sqref="B87:B88">
    <cfRule type="cellIs" dxfId="179" priority="71" operator="equal">
      <formula>"N/A"</formula>
    </cfRule>
  </conditionalFormatting>
  <conditionalFormatting sqref="B104">
    <cfRule type="containsText" dxfId="178" priority="58" operator="containsText" text="'No'">
      <formula>NOT(ISERROR(SEARCH("'No'",B104)))</formula>
    </cfRule>
    <cfRule type="containsText" dxfId="177" priority="59" operator="containsText" text="'Yes'">
      <formula>NOT(ISERROR(SEARCH("'Yes'",B104)))</formula>
    </cfRule>
  </conditionalFormatting>
  <conditionalFormatting sqref="B15:D15">
    <cfRule type="cellIs" dxfId="176" priority="210" operator="equal">
      <formula>"No"</formula>
    </cfRule>
    <cfRule type="cellIs" dxfId="175" priority="211" operator="equal">
      <formula>"Yes"</formula>
    </cfRule>
    <cfRule type="cellIs" dxfId="174" priority="212" operator="equal">
      <formula>"N/A"</formula>
    </cfRule>
  </conditionalFormatting>
  <conditionalFormatting sqref="B32:D32 C33:D34">
    <cfRule type="cellIs" dxfId="173" priority="195" operator="equal">
      <formula>"N/A"</formula>
    </cfRule>
    <cfRule type="cellIs" dxfId="172" priority="194" operator="equal">
      <formula>"Yes"</formula>
    </cfRule>
    <cfRule type="cellIs" dxfId="171" priority="193" operator="equal">
      <formula>"No"</formula>
    </cfRule>
  </conditionalFormatting>
  <conditionalFormatting sqref="B36:D36">
    <cfRule type="cellIs" dxfId="170" priority="171" operator="equal">
      <formula>"N/A"</formula>
    </cfRule>
    <cfRule type="cellIs" dxfId="169" priority="170" operator="equal">
      <formula>"Yes"</formula>
    </cfRule>
    <cfRule type="cellIs" dxfId="168" priority="169" operator="equal">
      <formula>"No"</formula>
    </cfRule>
  </conditionalFormatting>
  <conditionalFormatting sqref="B106:E106">
    <cfRule type="cellIs" dxfId="167" priority="42" operator="equal">
      <formula>"N/A"</formula>
    </cfRule>
    <cfRule type="cellIs" dxfId="166" priority="40" operator="equal">
      <formula>"No"</formula>
    </cfRule>
    <cfRule type="cellIs" dxfId="165" priority="41" operator="equal">
      <formula>"Yes"</formula>
    </cfRule>
  </conditionalFormatting>
  <conditionalFormatting sqref="B117:E117">
    <cfRule type="cellIs" dxfId="164" priority="37" operator="equal">
      <formula>"No"</formula>
    </cfRule>
    <cfRule type="cellIs" dxfId="163" priority="38" operator="equal">
      <formula>"Yes"</formula>
    </cfRule>
    <cfRule type="cellIs" dxfId="162" priority="39" operator="equal">
      <formula>"N/A"</formula>
    </cfRule>
  </conditionalFormatting>
  <conditionalFormatting sqref="C12:C13">
    <cfRule type="cellIs" dxfId="161" priority="227" operator="equal">
      <formula>"N/A"</formula>
    </cfRule>
  </conditionalFormatting>
  <conditionalFormatting sqref="C12:C14">
    <cfRule type="cellIs" dxfId="160" priority="215" operator="equal">
      <formula>"No"</formula>
    </cfRule>
    <cfRule type="cellIs" dxfId="159" priority="214" operator="equal">
      <formula>"Yes"</formula>
    </cfRule>
  </conditionalFormatting>
  <conditionalFormatting sqref="C14">
    <cfRule type="cellIs" dxfId="158" priority="213" operator="equal">
      <formula>"N/A"</formula>
    </cfRule>
  </conditionalFormatting>
  <conditionalFormatting sqref="C16:C26">
    <cfRule type="cellIs" dxfId="157" priority="208" operator="equal">
      <formula>"Yes"</formula>
    </cfRule>
    <cfRule type="cellIs" dxfId="156" priority="207" operator="equal">
      <formula>"No"</formula>
    </cfRule>
    <cfRule type="cellIs" dxfId="155" priority="209" operator="equal">
      <formula>"N/A"</formula>
    </cfRule>
  </conditionalFormatting>
  <conditionalFormatting sqref="C35">
    <cfRule type="cellIs" dxfId="154" priority="180" operator="equal">
      <formula>"No"</formula>
    </cfRule>
    <cfRule type="cellIs" dxfId="153" priority="179" operator="equal">
      <formula>"Yes"</formula>
    </cfRule>
    <cfRule type="cellIs" dxfId="152" priority="178" operator="equal">
      <formula>"N/A"</formula>
    </cfRule>
  </conditionalFormatting>
  <conditionalFormatting sqref="C37:C46">
    <cfRule type="cellIs" dxfId="151" priority="177" operator="equal">
      <formula>"N/A"</formula>
    </cfRule>
    <cfRule type="cellIs" dxfId="150" priority="176" operator="equal">
      <formula>"Yes"</formula>
    </cfRule>
    <cfRule type="cellIs" dxfId="149" priority="175" operator="equal">
      <formula>"No"</formula>
    </cfRule>
  </conditionalFormatting>
  <conditionalFormatting sqref="C55 C58 C61 C64">
    <cfRule type="cellIs" dxfId="148" priority="144" operator="equal">
      <formula>"Yes"</formula>
    </cfRule>
    <cfRule type="cellIs" dxfId="147" priority="145" operator="equal">
      <formula>"No"</formula>
    </cfRule>
    <cfRule type="cellIs" dxfId="146" priority="143" operator="equal">
      <formula>"N/A"</formula>
    </cfRule>
  </conditionalFormatting>
  <conditionalFormatting sqref="C66:C76">
    <cfRule type="cellIs" dxfId="145" priority="17" operator="equal">
      <formula>"Yes"</formula>
    </cfRule>
    <cfRule type="cellIs" dxfId="144" priority="18" operator="equal">
      <formula>"N/A"</formula>
    </cfRule>
    <cfRule type="cellIs" dxfId="143" priority="16" operator="equal">
      <formula>"No"</formula>
    </cfRule>
  </conditionalFormatting>
  <conditionalFormatting sqref="C84">
    <cfRule type="cellIs" dxfId="142" priority="90" operator="equal">
      <formula>"N/A"</formula>
    </cfRule>
    <cfRule type="cellIs" dxfId="141" priority="92" operator="equal">
      <formula>"No"</formula>
    </cfRule>
    <cfRule type="cellIs" dxfId="140" priority="91" operator="equal">
      <formula>"Yes"</formula>
    </cfRule>
  </conditionalFormatting>
  <conditionalFormatting sqref="C87">
    <cfRule type="cellIs" dxfId="139" priority="63" operator="equal">
      <formula>"N/A"</formula>
    </cfRule>
    <cfRule type="cellIs" dxfId="138" priority="64" operator="equal">
      <formula>"Yes"</formula>
    </cfRule>
    <cfRule type="cellIs" dxfId="137" priority="65" operator="equal">
      <formula>"No"</formula>
    </cfRule>
  </conditionalFormatting>
  <conditionalFormatting sqref="C89:C99">
    <cfRule type="cellIs" dxfId="136" priority="10" operator="equal">
      <formula>"No"</formula>
    </cfRule>
    <cfRule type="cellIs" dxfId="135" priority="11" operator="equal">
      <formula>"Yes"</formula>
    </cfRule>
    <cfRule type="cellIs" dxfId="134" priority="12" operator="equal">
      <formula>"N/A"</formula>
    </cfRule>
  </conditionalFormatting>
  <conditionalFormatting sqref="C107:C116">
    <cfRule type="cellIs" dxfId="133" priority="45" operator="equal">
      <formula>"No"</formula>
    </cfRule>
    <cfRule type="cellIs" dxfId="132" priority="44" operator="equal">
      <formula>"Yes"</formula>
    </cfRule>
    <cfRule type="cellIs" dxfId="131" priority="43" operator="equal">
      <formula>"N/A"</formula>
    </cfRule>
  </conditionalFormatting>
  <conditionalFormatting sqref="C118:C128">
    <cfRule type="cellIs" dxfId="130" priority="4" operator="equal">
      <formula>"No"</formula>
    </cfRule>
    <cfRule type="cellIs" dxfId="129" priority="5" operator="equal">
      <formula>"Yes"</formula>
    </cfRule>
    <cfRule type="cellIs" dxfId="128" priority="6" operator="equal">
      <formula>"N/A"</formula>
    </cfRule>
  </conditionalFormatting>
  <conditionalFormatting sqref="C10:D11">
    <cfRule type="cellIs" dxfId="127" priority="235" operator="equal">
      <formula>"Yes"</formula>
    </cfRule>
    <cfRule type="cellIs" dxfId="126" priority="234" operator="equal">
      <formula>"No"</formula>
    </cfRule>
    <cfRule type="cellIs" dxfId="125" priority="236" operator="equal">
      <formula>"N/A"</formula>
    </cfRule>
  </conditionalFormatting>
  <conditionalFormatting sqref="C30:D31">
    <cfRule type="cellIs" dxfId="124" priority="197" operator="equal">
      <formula>"Yes"</formula>
    </cfRule>
    <cfRule type="cellIs" dxfId="123" priority="198" operator="equal">
      <formula>"N/A"</formula>
    </cfRule>
    <cfRule type="cellIs" dxfId="122" priority="196" operator="equal">
      <formula>"No"</formula>
    </cfRule>
  </conditionalFormatting>
  <conditionalFormatting sqref="C47:D48">
    <cfRule type="cellIs" dxfId="121" priority="19" operator="equal">
      <formula>"No"</formula>
    </cfRule>
    <cfRule type="cellIs" dxfId="120" priority="20" operator="equal">
      <formula>"Yes"</formula>
    </cfRule>
    <cfRule type="cellIs" dxfId="119" priority="21" operator="equal">
      <formula>"N/A"</formula>
    </cfRule>
  </conditionalFormatting>
  <conditionalFormatting sqref="C51:D54">
    <cfRule type="cellIs" dxfId="118" priority="160" operator="equal">
      <formula>"N/A"</formula>
    </cfRule>
    <cfRule type="cellIs" dxfId="117" priority="159" operator="equal">
      <formula>"Yes"</formula>
    </cfRule>
    <cfRule type="cellIs" dxfId="116" priority="158" operator="equal">
      <formula>"No"</formula>
    </cfRule>
  </conditionalFormatting>
  <conditionalFormatting sqref="C56:D57">
    <cfRule type="cellIs" dxfId="115" priority="133" operator="equal">
      <formula>"N/A"</formula>
    </cfRule>
    <cfRule type="cellIs" dxfId="114" priority="131" operator="equal">
      <formula>"No"</formula>
    </cfRule>
    <cfRule type="cellIs" dxfId="113" priority="132" operator="equal">
      <formula>"Yes"</formula>
    </cfRule>
  </conditionalFormatting>
  <conditionalFormatting sqref="C59:D60">
    <cfRule type="cellIs" dxfId="112" priority="125" operator="equal">
      <formula>"No"</formula>
    </cfRule>
    <cfRule type="cellIs" dxfId="111" priority="126" operator="equal">
      <formula>"Yes"</formula>
    </cfRule>
    <cfRule type="cellIs" dxfId="110" priority="127" operator="equal">
      <formula>"N/A"</formula>
    </cfRule>
  </conditionalFormatting>
  <conditionalFormatting sqref="C62:D63">
    <cfRule type="cellIs" dxfId="109" priority="120" operator="equal">
      <formula>"Yes"</formula>
    </cfRule>
    <cfRule type="cellIs" dxfId="108" priority="121" operator="equal">
      <formula>"N/A"</formula>
    </cfRule>
    <cfRule type="cellIs" dxfId="107" priority="119" operator="equal">
      <formula>"No"</formula>
    </cfRule>
  </conditionalFormatting>
  <conditionalFormatting sqref="C65:D65">
    <cfRule type="cellIs" dxfId="106" priority="115" operator="equal">
      <formula>"N/A"</formula>
    </cfRule>
    <cfRule type="cellIs" dxfId="105" priority="113" operator="equal">
      <formula>"No"</formula>
    </cfRule>
    <cfRule type="cellIs" dxfId="104" priority="114" operator="equal">
      <formula>"Yes"</formula>
    </cfRule>
  </conditionalFormatting>
  <conditionalFormatting sqref="C80:D83">
    <cfRule type="cellIs" dxfId="103" priority="104" operator="equal">
      <formula>"N/A"</formula>
    </cfRule>
    <cfRule type="cellIs" dxfId="102" priority="103" operator="equal">
      <formula>"Yes"</formula>
    </cfRule>
    <cfRule type="cellIs" dxfId="101" priority="102" operator="equal">
      <formula>"No"</formula>
    </cfRule>
  </conditionalFormatting>
  <conditionalFormatting sqref="C85:D86">
    <cfRule type="cellIs" dxfId="100" priority="87" operator="equal">
      <formula>"No"</formula>
    </cfRule>
    <cfRule type="cellIs" dxfId="99" priority="88" operator="equal">
      <formula>"Yes"</formula>
    </cfRule>
    <cfRule type="cellIs" dxfId="98" priority="89" operator="equal">
      <formula>"N/A"</formula>
    </cfRule>
  </conditionalFormatting>
  <conditionalFormatting sqref="C88:D88">
    <cfRule type="cellIs" dxfId="97" priority="72" operator="equal">
      <formula>"No"</formula>
    </cfRule>
    <cfRule type="cellIs" dxfId="96" priority="74" operator="equal">
      <formula>"N/A"</formula>
    </cfRule>
    <cfRule type="cellIs" dxfId="95" priority="73" operator="equal">
      <formula>"Yes"</formula>
    </cfRule>
  </conditionalFormatting>
  <conditionalFormatting sqref="C104:D105">
    <cfRule type="cellIs" dxfId="94" priority="55" operator="equal">
      <formula>"No"</formula>
    </cfRule>
    <cfRule type="cellIs" dxfId="93" priority="56" operator="equal">
      <formula>"Yes"</formula>
    </cfRule>
    <cfRule type="cellIs" dxfId="92" priority="57" operator="equal">
      <formula>"N/A"</formula>
    </cfRule>
  </conditionalFormatting>
  <conditionalFormatting sqref="D9">
    <cfRule type="cellIs" dxfId="91" priority="237" operator="equal">
      <formula>"N/A"</formula>
    </cfRule>
    <cfRule type="cellIs" dxfId="90" priority="238" operator="equal">
      <formula>"Yes"</formula>
    </cfRule>
    <cfRule type="cellIs" dxfId="89" priority="239" operator="equal">
      <formula>"No"</formula>
    </cfRule>
  </conditionalFormatting>
  <conditionalFormatting sqref="D12:D13">
    <cfRule type="cellIs" dxfId="88" priority="224" operator="equal">
      <formula>"N/A"</formula>
    </cfRule>
  </conditionalFormatting>
  <conditionalFormatting sqref="D12:D14">
    <cfRule type="cellIs" dxfId="87" priority="217" operator="equal">
      <formula>"Yes"</formula>
    </cfRule>
    <cfRule type="cellIs" dxfId="86" priority="218" operator="equal">
      <formula>"No"</formula>
    </cfRule>
  </conditionalFormatting>
  <conditionalFormatting sqref="D14">
    <cfRule type="cellIs" dxfId="85" priority="216" operator="equal">
      <formula>"N/A"</formula>
    </cfRule>
  </conditionalFormatting>
  <conditionalFormatting sqref="D16:D25">
    <cfRule type="cellIs" dxfId="84" priority="204" operator="equal">
      <formula>"N/A"</formula>
    </cfRule>
  </conditionalFormatting>
  <conditionalFormatting sqref="D16:D26">
    <cfRule type="cellIs" dxfId="83" priority="26" operator="equal">
      <formula>"Yes"</formula>
    </cfRule>
    <cfRule type="cellIs" dxfId="82" priority="25" operator="equal">
      <formula>"No"</formula>
    </cfRule>
  </conditionalFormatting>
  <conditionalFormatting sqref="D26">
    <cfRule type="cellIs" dxfId="81" priority="27" operator="equal">
      <formula>"N/A"</formula>
    </cfRule>
  </conditionalFormatting>
  <conditionalFormatting sqref="D29">
    <cfRule type="cellIs" dxfId="80" priority="202" operator="equal">
      <formula>"Yes"</formula>
    </cfRule>
    <cfRule type="cellIs" dxfId="79" priority="201" operator="equal">
      <formula>"N/A"</formula>
    </cfRule>
    <cfRule type="cellIs" dxfId="78" priority="203" operator="equal">
      <formula>"No"</formula>
    </cfRule>
  </conditionalFormatting>
  <conditionalFormatting sqref="D35">
    <cfRule type="cellIs" dxfId="77" priority="182" operator="equal">
      <formula>"Yes"</formula>
    </cfRule>
    <cfRule type="cellIs" dxfId="76" priority="183" operator="equal">
      <formula>"No"</formula>
    </cfRule>
    <cfRule type="cellIs" dxfId="75" priority="181" operator="equal">
      <formula>"N/A"</formula>
    </cfRule>
  </conditionalFormatting>
  <conditionalFormatting sqref="D37:D46">
    <cfRule type="cellIs" dxfId="74" priority="172" operator="equal">
      <formula>"N/A"</formula>
    </cfRule>
    <cfRule type="cellIs" dxfId="73" priority="174" operator="equal">
      <formula>"No"</formula>
    </cfRule>
    <cfRule type="cellIs" dxfId="72" priority="173" operator="equal">
      <formula>"Yes"</formula>
    </cfRule>
  </conditionalFormatting>
  <conditionalFormatting sqref="D50">
    <cfRule type="cellIs" dxfId="71" priority="166" operator="equal">
      <formula>"N/A"</formula>
    </cfRule>
    <cfRule type="cellIs" dxfId="70" priority="167" operator="equal">
      <formula>"Yes"</formula>
    </cfRule>
    <cfRule type="cellIs" dxfId="69" priority="168" operator="equal">
      <formula>"No"</formula>
    </cfRule>
  </conditionalFormatting>
  <conditionalFormatting sqref="D55 D58 D61 D64">
    <cfRule type="cellIs" dxfId="68" priority="148" operator="equal">
      <formula>"No"</formula>
    </cfRule>
    <cfRule type="cellIs" dxfId="67" priority="147" operator="equal">
      <formula>"Yes"</formula>
    </cfRule>
    <cfRule type="cellIs" dxfId="66" priority="146" operator="equal">
      <formula>"N/A"</formula>
    </cfRule>
  </conditionalFormatting>
  <conditionalFormatting sqref="D66:D75">
    <cfRule type="cellIs" dxfId="65" priority="137" operator="equal">
      <formula>"N/A"</formula>
    </cfRule>
  </conditionalFormatting>
  <conditionalFormatting sqref="D66:D76">
    <cfRule type="cellIs" dxfId="64" priority="14" operator="equal">
      <formula>"Yes"</formula>
    </cfRule>
    <cfRule type="cellIs" dxfId="63" priority="13" operator="equal">
      <formula>"No"</formula>
    </cfRule>
  </conditionalFormatting>
  <conditionalFormatting sqref="D76">
    <cfRule type="cellIs" dxfId="62" priority="15" operator="equal">
      <formula>"N/A"</formula>
    </cfRule>
  </conditionalFormatting>
  <conditionalFormatting sqref="D79">
    <cfRule type="cellIs" dxfId="61" priority="111" operator="equal">
      <formula>"Yes"</formula>
    </cfRule>
    <cfRule type="cellIs" dxfId="60" priority="112" operator="equal">
      <formula>"No"</formula>
    </cfRule>
    <cfRule type="cellIs" dxfId="59" priority="110" operator="equal">
      <formula>"N/A"</formula>
    </cfRule>
  </conditionalFormatting>
  <conditionalFormatting sqref="D84">
    <cfRule type="cellIs" dxfId="58" priority="95" operator="equal">
      <formula>"No"</formula>
    </cfRule>
    <cfRule type="cellIs" dxfId="57" priority="93" operator="equal">
      <formula>"N/A"</formula>
    </cfRule>
    <cfRule type="cellIs" dxfId="56" priority="94" operator="equal">
      <formula>"Yes"</formula>
    </cfRule>
  </conditionalFormatting>
  <conditionalFormatting sqref="D87">
    <cfRule type="cellIs" dxfId="55" priority="68" operator="equal">
      <formula>"No"</formula>
    </cfRule>
    <cfRule type="cellIs" dxfId="54" priority="66" operator="equal">
      <formula>"N/A"</formula>
    </cfRule>
    <cfRule type="cellIs" dxfId="53" priority="67" operator="equal">
      <formula>"Yes"</formula>
    </cfRule>
  </conditionalFormatting>
  <conditionalFormatting sqref="D89:D98">
    <cfRule type="cellIs" dxfId="52" priority="75" operator="equal">
      <formula>"N/A"</formula>
    </cfRule>
  </conditionalFormatting>
  <conditionalFormatting sqref="D89:D99">
    <cfRule type="cellIs" dxfId="51" priority="8" operator="equal">
      <formula>"Yes"</formula>
    </cfRule>
    <cfRule type="cellIs" dxfId="50" priority="7" operator="equal">
      <formula>"No"</formula>
    </cfRule>
  </conditionalFormatting>
  <conditionalFormatting sqref="D99">
    <cfRule type="cellIs" dxfId="49" priority="9" operator="equal">
      <formula>"N/A"</formula>
    </cfRule>
  </conditionalFormatting>
  <conditionalFormatting sqref="D103">
    <cfRule type="cellIs" dxfId="48" priority="62" operator="equal">
      <formula>"No"</formula>
    </cfRule>
    <cfRule type="cellIs" dxfId="47" priority="61" operator="equal">
      <formula>"Yes"</formula>
    </cfRule>
    <cfRule type="cellIs" dxfId="46" priority="60" operator="equal">
      <formula>"N/A"</formula>
    </cfRule>
  </conditionalFormatting>
  <conditionalFormatting sqref="D107:D116">
    <cfRule type="cellIs" dxfId="45" priority="46" operator="equal">
      <formula>"N/A"</formula>
    </cfRule>
    <cfRule type="cellIs" dxfId="44" priority="48" operator="equal">
      <formula>"No"</formula>
    </cfRule>
    <cfRule type="cellIs" dxfId="43" priority="47" operator="equal">
      <formula>"Yes"</formula>
    </cfRule>
  </conditionalFormatting>
  <conditionalFormatting sqref="D118:D127">
    <cfRule type="cellIs" dxfId="42" priority="33" operator="equal">
      <formula>"No"</formula>
    </cfRule>
    <cfRule type="cellIs" dxfId="41" priority="32" operator="equal">
      <formula>"Yes"</formula>
    </cfRule>
    <cfRule type="cellIs" dxfId="40" priority="31" operator="equal">
      <formula>"N/A"</formula>
    </cfRule>
  </conditionalFormatting>
  <conditionalFormatting sqref="D128:E128">
    <cfRule type="cellIs" dxfId="39" priority="1" operator="equal">
      <formula>"No"</formula>
    </cfRule>
    <cfRule type="cellIs" dxfId="38" priority="2" operator="equal">
      <formula>"Yes"</formula>
    </cfRule>
    <cfRule type="cellIs" dxfId="37" priority="3" operator="equal">
      <formula>"N/A"</formula>
    </cfRule>
  </conditionalFormatting>
  <conditionalFormatting sqref="E104:E105">
    <cfRule type="cellIs" dxfId="36" priority="52" operator="equal">
      <formula>"No"</formula>
    </cfRule>
    <cfRule type="cellIs" dxfId="35" priority="53" operator="equal">
      <formula>"Yes"</formula>
    </cfRule>
    <cfRule type="cellIs" dxfId="34" priority="54" operator="equal">
      <formula>"N/A"</formula>
    </cfRule>
  </conditionalFormatting>
  <conditionalFormatting sqref="E118:E127">
    <cfRule type="cellIs" dxfId="33" priority="30" operator="equal">
      <formula>"N/A"</formula>
    </cfRule>
    <cfRule type="cellIs" dxfId="32" priority="29" operator="equal">
      <formula>"Yes"</formula>
    </cfRule>
    <cfRule type="cellIs" dxfId="31" priority="28" operator="equal">
      <formula>"No"</formula>
    </cfRule>
  </conditionalFormatting>
  <dataValidations count="2">
    <dataValidation type="list" allowBlank="1" showInputMessage="1" showErrorMessage="1" sqref="B12:B13 B33:B34 B53:B54 B56:B57 B59:B60 B62:B63 B82:B83 B85:B86" xr:uid="{55ACD638-F906-4579-AABF-1D23D965CF26}">
      <formula1>"(Y or N or N/A), Yes, No, N/A"</formula1>
    </dataValidation>
    <dataValidation type="list" allowBlank="1" showInputMessage="1" showErrorMessage="1" sqref="C107:C116" xr:uid="{F740BBA8-581C-4902-9B26-03F7246947DE}">
      <formula1>"Select One, Not Yet Started, In Progress, Awarded, Not Awarded"</formula1>
    </dataValidation>
  </dataValidations>
  <pageMargins left="0.85" right="0.85" top="0.85" bottom="0.5" header="0.3" footer="0.3"/>
  <pageSetup scale="68" orientation="portrait" r:id="rId1"/>
  <headerFooter>
    <oddHeader>&amp;L&amp;G&amp;ROMB Control Number: 2060-0754
Expiration Date: 9/30/2028</oddHeader>
    <oddFooter>&amp;LEPA Form Number: 5900-683&amp;R&amp;A
&amp;P of &amp;N</oddFooter>
  </headerFooter>
  <legacyDrawingHF r:id="rId2"/>
  <tableParts count="5">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2">
        <x14:dataValidation type="list" allowBlank="1" showInputMessage="1" showErrorMessage="1" xr:uid="{A649E18E-92BB-48A2-A1C6-72D298E2E271}">
          <x14:formula1>
            <xm:f>'Data Validation'!$H$7:$H$21</xm:f>
          </x14:formula1>
          <xm:sqref>D14 D118:D127 D35 D37:D46 D61 D55 D58 D64 D16:D25 D84 D66:D75 D87 D107:D116 D89:D98</xm:sqref>
        </x14:dataValidation>
        <x14:dataValidation type="list" allowBlank="1" showInputMessage="1" showErrorMessage="1" xr:uid="{83117F1F-69BE-4AC3-8C3E-4A9E8BC0E2A1}">
          <x14:formula1>
            <xm:f>'Data Validation'!$A$2:$A$5</xm:f>
          </x14:formula1>
          <xm:sqref>C14 C35 C55 C58 C61 C64 C84 C87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70D50-F757-4D49-82C5-975CDDE94274}">
  <dimension ref="A1:AS313"/>
  <sheetViews>
    <sheetView topLeftCell="W8" zoomScaleNormal="100" workbookViewId="0">
      <selection activeCell="Y15" sqref="Y15"/>
    </sheetView>
  </sheetViews>
  <sheetFormatPr defaultRowHeight="15" customHeight="1" outlineLevelRow="1" x14ac:dyDescent="0.35"/>
  <cols>
    <col min="1" max="1" width="22.453125" customWidth="1"/>
    <col min="2" max="2" width="30.7265625" customWidth="1"/>
    <col min="3" max="3" width="31.7265625" customWidth="1"/>
    <col min="4" max="4" width="27.453125" customWidth="1"/>
    <col min="5" max="6" width="22.453125" customWidth="1"/>
    <col min="7" max="7" width="33.453125" customWidth="1"/>
    <col min="8" max="10" width="22.453125" customWidth="1"/>
    <col min="11" max="11" width="31.7265625" customWidth="1"/>
    <col min="12" max="12" width="24.7265625" customWidth="1"/>
    <col min="13" max="23" width="22.453125" customWidth="1"/>
    <col min="24" max="24" width="47.81640625" customWidth="1"/>
    <col min="25" max="25" width="32" customWidth="1"/>
    <col min="26" max="27" width="29.453125" style="2" customWidth="1"/>
    <col min="28" max="29" width="53.81640625" style="2" customWidth="1"/>
    <col min="30" max="43" width="22.453125" customWidth="1"/>
    <col min="44" max="44" width="34" customWidth="1"/>
    <col min="45" max="45" width="48.54296875" customWidth="1"/>
  </cols>
  <sheetData>
    <row r="1" spans="1:45" s="20" customFormat="1" ht="14.5" x14ac:dyDescent="0.35">
      <c r="A1" s="1327" t="s">
        <v>0</v>
      </c>
      <c r="B1" s="1328"/>
      <c r="C1" s="1328"/>
      <c r="D1" s="1328"/>
      <c r="E1" s="1328"/>
      <c r="F1" s="1328"/>
      <c r="G1" s="1328"/>
      <c r="H1" s="1328"/>
      <c r="I1" s="36"/>
      <c r="J1" s="36"/>
      <c r="K1" s="36"/>
      <c r="L1" s="36"/>
      <c r="M1" s="36"/>
      <c r="N1" s="36"/>
      <c r="Z1" s="212"/>
      <c r="AA1" s="212"/>
      <c r="AB1" s="212"/>
      <c r="AC1" s="212"/>
      <c r="AD1" s="37"/>
      <c r="AE1" s="38"/>
      <c r="AF1" s="38"/>
      <c r="AG1" s="38"/>
      <c r="AH1" s="38"/>
      <c r="AI1" s="38"/>
      <c r="AJ1" s="38"/>
      <c r="AK1" s="38"/>
      <c r="AL1" s="38"/>
      <c r="AM1" s="38"/>
      <c r="AN1" s="38"/>
      <c r="AO1" s="38"/>
      <c r="AP1" s="38"/>
      <c r="AQ1" s="38"/>
      <c r="AR1" s="38"/>
      <c r="AS1" s="38"/>
    </row>
    <row r="2" spans="1:45" s="20" customFormat="1" ht="14.5" x14ac:dyDescent="0.35">
      <c r="A2" s="1329" t="s">
        <v>33</v>
      </c>
      <c r="B2" s="1330"/>
      <c r="C2" s="1330"/>
      <c r="D2" s="1330"/>
      <c r="E2" s="1330"/>
      <c r="F2" s="1330"/>
      <c r="G2" s="1330"/>
      <c r="H2" s="1330"/>
      <c r="I2" s="36"/>
      <c r="J2" s="36"/>
      <c r="K2" s="36"/>
      <c r="L2" s="36"/>
      <c r="M2" s="39"/>
      <c r="N2" s="39"/>
      <c r="Z2" s="212"/>
      <c r="AA2" s="212"/>
      <c r="AB2" s="212"/>
      <c r="AC2" s="212"/>
      <c r="AD2" s="37"/>
      <c r="AE2" s="38"/>
      <c r="AF2" s="38"/>
      <c r="AG2" s="38"/>
      <c r="AH2" s="38"/>
      <c r="AI2" s="38"/>
      <c r="AJ2" s="38"/>
      <c r="AK2" s="38"/>
      <c r="AL2" s="38"/>
      <c r="AM2" s="38"/>
      <c r="AN2" s="38"/>
      <c r="AO2" s="38"/>
      <c r="AP2" s="38"/>
      <c r="AQ2" s="38"/>
      <c r="AR2" s="38"/>
      <c r="AS2" s="38"/>
    </row>
    <row r="3" spans="1:45" s="20" customFormat="1" ht="19.5" customHeight="1" thickBot="1" x14ac:dyDescent="0.4">
      <c r="A3" s="1331" t="s">
        <v>430</v>
      </c>
      <c r="B3" s="1332"/>
      <c r="C3" s="1332"/>
      <c r="D3" s="1332"/>
      <c r="E3" s="1332"/>
      <c r="F3" s="1332"/>
      <c r="G3" s="1332"/>
      <c r="H3" s="1332"/>
      <c r="I3" s="40"/>
      <c r="J3" s="40"/>
      <c r="K3" s="40"/>
      <c r="L3" s="40"/>
      <c r="M3" s="40"/>
      <c r="N3" s="40"/>
      <c r="Z3" s="212"/>
      <c r="AA3" s="212"/>
      <c r="AB3" s="212"/>
      <c r="AC3" s="212"/>
      <c r="AD3" s="37"/>
      <c r="AE3" s="38"/>
      <c r="AF3" s="38"/>
      <c r="AG3" s="38"/>
      <c r="AH3" s="38"/>
      <c r="AI3" s="38"/>
      <c r="AJ3" s="38"/>
      <c r="AK3" s="38"/>
      <c r="AL3" s="38"/>
      <c r="AM3" s="38"/>
      <c r="AN3" s="38"/>
      <c r="AO3" s="38"/>
      <c r="AP3" s="38"/>
      <c r="AQ3" s="38"/>
      <c r="AR3" s="38"/>
      <c r="AS3" s="38"/>
    </row>
    <row r="4" spans="1:45" thickBot="1" x14ac:dyDescent="0.4"/>
    <row r="5" spans="1:45" s="21" customFormat="1" ht="15.75" customHeight="1" thickBot="1" x14ac:dyDescent="0.4">
      <c r="A5" s="1333" t="s">
        <v>5</v>
      </c>
      <c r="B5" s="1334"/>
      <c r="C5" s="1334"/>
      <c r="D5" s="1334"/>
      <c r="E5" s="1334"/>
      <c r="F5" s="1334"/>
      <c r="G5" s="1334"/>
      <c r="H5" s="1335"/>
      <c r="I5" s="19"/>
      <c r="J5" s="19"/>
      <c r="K5" s="19"/>
      <c r="L5" s="19"/>
      <c r="M5" s="19"/>
      <c r="N5" s="19"/>
      <c r="Z5" s="44"/>
      <c r="AA5" s="44"/>
      <c r="AB5" s="44"/>
      <c r="AC5" s="44"/>
      <c r="AD5" s="41"/>
      <c r="AE5" s="42"/>
      <c r="AF5" s="42"/>
      <c r="AG5" s="42"/>
      <c r="AH5" s="42"/>
      <c r="AI5" s="42"/>
      <c r="AJ5" s="42"/>
      <c r="AK5" s="42"/>
      <c r="AL5" s="42"/>
      <c r="AM5" s="42"/>
      <c r="AN5" s="42"/>
      <c r="AO5" s="42"/>
      <c r="AP5" s="42"/>
      <c r="AQ5" s="42"/>
      <c r="AR5" s="42"/>
      <c r="AS5" s="42"/>
    </row>
    <row r="6" spans="1:45" s="21" customFormat="1" ht="124.5" customHeight="1" thickBot="1" x14ac:dyDescent="0.4">
      <c r="A6" s="1336" t="s">
        <v>431</v>
      </c>
      <c r="B6" s="1337"/>
      <c r="C6" s="1337"/>
      <c r="D6" s="1337"/>
      <c r="E6" s="1337"/>
      <c r="F6" s="1337"/>
      <c r="G6" s="1337"/>
      <c r="H6" s="1338"/>
      <c r="I6" s="188"/>
      <c r="J6" s="188"/>
      <c r="K6" s="188"/>
      <c r="L6" s="188"/>
      <c r="M6" s="586"/>
      <c r="N6" s="586"/>
      <c r="Z6" s="44"/>
      <c r="AA6" s="44"/>
      <c r="AB6" s="44"/>
      <c r="AC6" s="44"/>
      <c r="AD6" s="43"/>
      <c r="AE6" s="42"/>
      <c r="AF6" s="42"/>
      <c r="AG6" s="42"/>
      <c r="AH6" s="42"/>
      <c r="AI6" s="42"/>
      <c r="AJ6" s="42"/>
      <c r="AK6" s="42"/>
      <c r="AL6" s="42"/>
      <c r="AM6" s="42"/>
      <c r="AN6" s="42"/>
      <c r="AO6" s="42"/>
      <c r="AP6" s="42"/>
      <c r="AQ6" s="42"/>
      <c r="AR6" s="42"/>
      <c r="AS6" s="42"/>
    </row>
    <row r="7" spans="1:45" thickBot="1" x14ac:dyDescent="0.4"/>
    <row r="8" spans="1:45" ht="14.5" x14ac:dyDescent="0.35">
      <c r="A8" s="61" t="s">
        <v>432</v>
      </c>
      <c r="B8" s="62"/>
      <c r="C8" s="62"/>
      <c r="D8" s="62"/>
      <c r="E8" s="62"/>
      <c r="F8" s="62"/>
      <c r="G8" s="62"/>
      <c r="H8" s="62"/>
      <c r="I8" s="62"/>
      <c r="J8" s="62"/>
      <c r="K8" s="62"/>
      <c r="L8" s="62"/>
      <c r="M8" s="62"/>
      <c r="N8" s="62"/>
      <c r="O8" s="62"/>
      <c r="P8" s="62"/>
      <c r="Q8" s="62"/>
      <c r="R8" s="62"/>
      <c r="S8" s="62"/>
      <c r="T8" s="62"/>
      <c r="U8" s="62"/>
      <c r="V8" s="62"/>
      <c r="W8" s="62"/>
      <c r="X8" s="62"/>
      <c r="Y8" s="62"/>
      <c r="Z8" s="213"/>
      <c r="AA8" s="213"/>
      <c r="AB8" s="213"/>
      <c r="AC8" s="213"/>
      <c r="AD8" s="62"/>
      <c r="AE8" s="62"/>
      <c r="AF8" s="62"/>
      <c r="AG8" s="63"/>
      <c r="AH8" s="64"/>
      <c r="AI8" s="63"/>
      <c r="AJ8" s="64"/>
      <c r="AK8" s="64"/>
      <c r="AL8" s="64"/>
      <c r="AM8" s="64"/>
      <c r="AN8" s="64"/>
      <c r="AO8" s="64"/>
      <c r="AP8" s="64"/>
      <c r="AQ8" s="64"/>
      <c r="AR8" s="64"/>
      <c r="AS8" s="209"/>
    </row>
    <row r="9" spans="1:45" ht="14.5" x14ac:dyDescent="0.35">
      <c r="A9" s="69"/>
      <c r="B9" s="56" t="s">
        <v>433</v>
      </c>
      <c r="C9" s="54"/>
      <c r="D9" s="54"/>
      <c r="E9" s="54"/>
      <c r="F9" s="76"/>
      <c r="G9" s="71" t="s">
        <v>434</v>
      </c>
      <c r="H9" s="54"/>
      <c r="I9" s="54"/>
      <c r="J9" s="54"/>
      <c r="K9" s="54"/>
      <c r="L9" s="54"/>
      <c r="M9" s="54"/>
      <c r="N9" s="54"/>
      <c r="O9" s="59"/>
      <c r="P9" s="59"/>
      <c r="Q9" s="54"/>
      <c r="R9" s="54"/>
      <c r="S9" s="1042" t="s">
        <v>435</v>
      </c>
      <c r="T9" s="59"/>
      <c r="U9" s="54"/>
      <c r="V9" s="54"/>
      <c r="W9" s="54"/>
      <c r="X9" s="54"/>
      <c r="Y9" s="1047" t="s">
        <v>436</v>
      </c>
      <c r="Z9" s="51"/>
      <c r="AA9" s="51"/>
      <c r="AB9" s="51"/>
      <c r="AC9" s="1048"/>
      <c r="AD9" s="1003" t="s">
        <v>437</v>
      </c>
      <c r="AE9" s="54"/>
      <c r="AF9" s="54"/>
      <c r="AG9" s="59"/>
      <c r="AH9" s="54"/>
      <c r="AI9" s="59"/>
      <c r="AJ9" s="54"/>
      <c r="AK9" s="54"/>
      <c r="AL9" s="54"/>
      <c r="AM9" s="54"/>
      <c r="AN9" s="54"/>
      <c r="AO9" s="54"/>
      <c r="AP9" s="54"/>
      <c r="AQ9" s="54"/>
      <c r="AR9" s="54"/>
      <c r="AS9" s="210"/>
    </row>
    <row r="10" spans="1:45" ht="15" customHeight="1" x14ac:dyDescent="0.35">
      <c r="A10" s="74"/>
      <c r="B10" s="180"/>
      <c r="C10" s="180"/>
      <c r="D10" s="72"/>
      <c r="E10" s="72"/>
      <c r="F10" s="77"/>
      <c r="G10" s="79"/>
      <c r="H10" s="73"/>
      <c r="I10" s="73"/>
      <c r="J10" s="73"/>
      <c r="K10" s="73"/>
      <c r="L10" s="73"/>
      <c r="M10" s="73"/>
      <c r="N10" s="73"/>
      <c r="O10" s="72"/>
      <c r="P10" s="72"/>
      <c r="Q10" s="73"/>
      <c r="R10" s="73"/>
      <c r="S10" s="1043"/>
      <c r="T10" s="1041"/>
      <c r="U10" s="1040"/>
      <c r="V10" s="1040"/>
      <c r="W10" s="1040"/>
      <c r="X10" s="1040"/>
      <c r="Y10" s="1049"/>
      <c r="Z10" s="214"/>
      <c r="AA10" s="51"/>
      <c r="AB10" s="51"/>
      <c r="AC10" s="1048"/>
      <c r="AD10" s="1046" t="s">
        <v>438</v>
      </c>
      <c r="AE10" s="73"/>
      <c r="AF10" s="73"/>
      <c r="AG10" s="72"/>
      <c r="AH10" s="73"/>
      <c r="AI10" s="72"/>
      <c r="AJ10" s="80"/>
      <c r="AK10" s="1001" t="s">
        <v>439</v>
      </c>
      <c r="AL10" s="73"/>
      <c r="AM10" s="73"/>
      <c r="AN10" s="73"/>
      <c r="AO10" s="73"/>
      <c r="AP10" s="72"/>
      <c r="AQ10" s="80"/>
      <c r="AR10" s="1002" t="s">
        <v>440</v>
      </c>
      <c r="AS10" s="211"/>
    </row>
    <row r="11" spans="1:45" ht="90" customHeight="1" x14ac:dyDescent="0.35">
      <c r="A11" s="48" t="s">
        <v>441</v>
      </c>
      <c r="B11" s="48" t="s">
        <v>442</v>
      </c>
      <c r="C11" s="48" t="s">
        <v>443</v>
      </c>
      <c r="D11" s="49" t="s">
        <v>444</v>
      </c>
      <c r="E11" s="49" t="s">
        <v>445</v>
      </c>
      <c r="F11" s="78" t="s">
        <v>446</v>
      </c>
      <c r="G11" s="81" t="s">
        <v>447</v>
      </c>
      <c r="H11" s="49" t="s">
        <v>448</v>
      </c>
      <c r="I11" s="48" t="s">
        <v>449</v>
      </c>
      <c r="J11" s="48" t="s">
        <v>450</v>
      </c>
      <c r="K11" s="50" t="s">
        <v>451</v>
      </c>
      <c r="L11" s="49" t="s">
        <v>452</v>
      </c>
      <c r="M11" s="49" t="s">
        <v>453</v>
      </c>
      <c r="N11" s="49" t="s">
        <v>454</v>
      </c>
      <c r="O11" s="49" t="s">
        <v>455</v>
      </c>
      <c r="P11" s="49" t="s">
        <v>456</v>
      </c>
      <c r="Q11" s="49" t="s">
        <v>457</v>
      </c>
      <c r="R11" s="78" t="s">
        <v>458</v>
      </c>
      <c r="S11" s="82" t="s">
        <v>459</v>
      </c>
      <c r="T11" s="49" t="s">
        <v>460</v>
      </c>
      <c r="U11" s="49" t="s">
        <v>461</v>
      </c>
      <c r="V11" s="49" t="s">
        <v>462</v>
      </c>
      <c r="W11" s="49" t="s">
        <v>463</v>
      </c>
      <c r="X11" s="49" t="s">
        <v>464</v>
      </c>
      <c r="Y11" s="1052" t="s">
        <v>465</v>
      </c>
      <c r="Z11" s="1053" t="s">
        <v>466</v>
      </c>
      <c r="AA11" s="1053" t="s">
        <v>467</v>
      </c>
      <c r="AB11" s="1054" t="s">
        <v>468</v>
      </c>
      <c r="AC11" s="1054" t="s">
        <v>469</v>
      </c>
      <c r="AD11" s="49" t="s">
        <v>470</v>
      </c>
      <c r="AE11" s="49" t="s">
        <v>471</v>
      </c>
      <c r="AF11" s="49" t="s">
        <v>472</v>
      </c>
      <c r="AG11" s="49" t="s">
        <v>473</v>
      </c>
      <c r="AH11" s="49" t="s">
        <v>474</v>
      </c>
      <c r="AI11" s="49" t="s">
        <v>475</v>
      </c>
      <c r="AJ11" s="83" t="s">
        <v>86</v>
      </c>
      <c r="AK11" s="49" t="s">
        <v>476</v>
      </c>
      <c r="AL11" s="49" t="s">
        <v>477</v>
      </c>
      <c r="AM11" s="49" t="s">
        <v>478</v>
      </c>
      <c r="AN11" s="49" t="s">
        <v>479</v>
      </c>
      <c r="AO11" s="49" t="s">
        <v>480</v>
      </c>
      <c r="AP11" s="49" t="s">
        <v>481</v>
      </c>
      <c r="AQ11" s="78" t="s">
        <v>482</v>
      </c>
      <c r="AR11" s="49" t="s">
        <v>483</v>
      </c>
      <c r="AS11" s="49" t="s">
        <v>484</v>
      </c>
    </row>
    <row r="12" spans="1:45" ht="45" x14ac:dyDescent="0.35">
      <c r="A12" s="196" t="s">
        <v>485</v>
      </c>
      <c r="B12" s="196" t="s">
        <v>486</v>
      </c>
      <c r="C12" s="196" t="s">
        <v>487</v>
      </c>
      <c r="D12" s="196" t="s">
        <v>488</v>
      </c>
      <c r="E12" s="196" t="s">
        <v>489</v>
      </c>
      <c r="F12" s="196" t="s">
        <v>490</v>
      </c>
      <c r="G12" s="196" t="s">
        <v>491</v>
      </c>
      <c r="H12" s="196" t="s">
        <v>492</v>
      </c>
      <c r="I12" s="196" t="s">
        <v>491</v>
      </c>
      <c r="J12" s="196" t="s">
        <v>493</v>
      </c>
      <c r="K12" s="196" t="s">
        <v>494</v>
      </c>
      <c r="L12" s="196" t="s">
        <v>495</v>
      </c>
      <c r="M12" s="196" t="s">
        <v>496</v>
      </c>
      <c r="N12" s="196" t="s">
        <v>497</v>
      </c>
      <c r="O12" s="196" t="s">
        <v>498</v>
      </c>
      <c r="P12" s="196" t="s">
        <v>499</v>
      </c>
      <c r="Q12" s="196" t="s">
        <v>500</v>
      </c>
      <c r="R12" s="196" t="s">
        <v>501</v>
      </c>
      <c r="S12" s="196" t="s">
        <v>502</v>
      </c>
      <c r="T12" s="196" t="s">
        <v>503</v>
      </c>
      <c r="U12" s="196" t="s">
        <v>504</v>
      </c>
      <c r="V12" s="196" t="s">
        <v>505</v>
      </c>
      <c r="W12" s="1044" t="s">
        <v>506</v>
      </c>
      <c r="X12" s="1045" t="s">
        <v>507</v>
      </c>
      <c r="Y12" s="1050" t="s">
        <v>508</v>
      </c>
      <c r="Z12" s="1051" t="s">
        <v>509</v>
      </c>
      <c r="AA12" s="1051" t="s">
        <v>510</v>
      </c>
      <c r="AB12" s="1058" t="s">
        <v>511</v>
      </c>
      <c r="AC12" s="1058" t="s">
        <v>512</v>
      </c>
      <c r="AD12" s="196" t="s">
        <v>513</v>
      </c>
      <c r="AE12" s="196" t="s">
        <v>514</v>
      </c>
      <c r="AF12" s="196" t="s">
        <v>515</v>
      </c>
      <c r="AG12" s="196" t="s">
        <v>516</v>
      </c>
      <c r="AH12" s="196" t="s">
        <v>517</v>
      </c>
      <c r="AI12" s="196" t="s">
        <v>518</v>
      </c>
      <c r="AJ12" s="196" t="s">
        <v>514</v>
      </c>
      <c r="AK12" s="196" t="s">
        <v>513</v>
      </c>
      <c r="AL12" s="196" t="s">
        <v>514</v>
      </c>
      <c r="AM12" s="196" t="s">
        <v>515</v>
      </c>
      <c r="AN12" s="196" t="s">
        <v>516</v>
      </c>
      <c r="AO12" s="196" t="s">
        <v>517</v>
      </c>
      <c r="AP12" s="196" t="s">
        <v>518</v>
      </c>
      <c r="AQ12" s="196" t="s">
        <v>514</v>
      </c>
      <c r="AR12" s="200" t="s">
        <v>519</v>
      </c>
      <c r="AS12" s="200" t="s">
        <v>520</v>
      </c>
    </row>
    <row r="13" spans="1:45" x14ac:dyDescent="0.35">
      <c r="A13" s="753" t="s">
        <v>521</v>
      </c>
      <c r="B13" s="705"/>
      <c r="C13" s="705"/>
      <c r="D13" s="706" t="str">
        <f>IF(C13="","",(_xlfn.XLOOKUP(C13,'9b. New Fleet Description'!$A$13:$A$262,'9b. New Fleet Description'!$B$13:$B$262,"Not Found",0,1)))</f>
        <v/>
      </c>
      <c r="E13" s="705"/>
      <c r="F13" s="707"/>
      <c r="G13" s="708"/>
      <c r="H13" s="709"/>
      <c r="I13" s="710"/>
      <c r="J13" s="711"/>
      <c r="K13" s="712"/>
      <c r="L13" s="713"/>
      <c r="M13" s="709"/>
      <c r="N13" s="709"/>
      <c r="O13" s="709"/>
      <c r="P13" s="1061"/>
      <c r="Q13" s="709"/>
      <c r="R13" s="714"/>
      <c r="S13" s="715"/>
      <c r="T13" s="709"/>
      <c r="U13" s="709"/>
      <c r="V13" s="709"/>
      <c r="W13" s="709"/>
      <c r="X13" s="1037"/>
      <c r="Y13" s="716"/>
      <c r="Z13" s="717"/>
      <c r="AA13" s="1055"/>
      <c r="AB13" s="709"/>
      <c r="AC13" s="1143"/>
      <c r="AD13" s="713"/>
      <c r="AE13" s="718"/>
      <c r="AF13" s="709"/>
      <c r="AG13" s="709"/>
      <c r="AH13" s="709"/>
      <c r="AI13" s="709"/>
      <c r="AJ13" s="719"/>
      <c r="AK13" s="713"/>
      <c r="AL13" s="718"/>
      <c r="AM13" s="709"/>
      <c r="AN13" s="709"/>
      <c r="AO13" s="720"/>
      <c r="AP13" s="709"/>
      <c r="AQ13" s="719"/>
      <c r="AR13" s="713"/>
      <c r="AS13" s="721"/>
    </row>
    <row r="14" spans="1:45" x14ac:dyDescent="0.35">
      <c r="A14" s="754" t="s">
        <v>522</v>
      </c>
      <c r="B14" s="706"/>
      <c r="C14" s="706"/>
      <c r="D14" s="706" t="str">
        <f>IF(C14="","",(_xlfn.XLOOKUP(C14,'9b. New Fleet Description'!$A$13:$A$262,'9b. New Fleet Description'!$B$13:$B$262,"Not Found",0,1)))</f>
        <v/>
      </c>
      <c r="E14" s="706"/>
      <c r="F14" s="722"/>
      <c r="G14" s="723"/>
      <c r="H14" s="724"/>
      <c r="I14" s="725"/>
      <c r="J14" s="726"/>
      <c r="K14" s="727"/>
      <c r="L14" s="728"/>
      <c r="M14" s="724"/>
      <c r="N14" s="724"/>
      <c r="O14" s="724"/>
      <c r="P14" s="1062"/>
      <c r="Q14" s="724"/>
      <c r="R14" s="729"/>
      <c r="S14" s="730"/>
      <c r="T14" s="724"/>
      <c r="U14" s="724"/>
      <c r="V14" s="724"/>
      <c r="W14" s="724"/>
      <c r="X14" s="1038"/>
      <c r="Y14" s="731"/>
      <c r="Z14" s="732"/>
      <c r="AA14" s="1056"/>
      <c r="AB14" s="724"/>
      <c r="AC14" s="1144"/>
      <c r="AD14" s="728"/>
      <c r="AE14" s="733"/>
      <c r="AF14" s="724"/>
      <c r="AG14" s="724"/>
      <c r="AH14" s="724"/>
      <c r="AI14" s="724"/>
      <c r="AJ14" s="734"/>
      <c r="AK14" s="728"/>
      <c r="AL14" s="733"/>
      <c r="AM14" s="724"/>
      <c r="AN14" s="724"/>
      <c r="AO14" s="735"/>
      <c r="AP14" s="724"/>
      <c r="AQ14" s="734"/>
      <c r="AR14" s="728"/>
      <c r="AS14" s="736"/>
    </row>
    <row r="15" spans="1:45" x14ac:dyDescent="0.35">
      <c r="A15" s="754" t="s">
        <v>523</v>
      </c>
      <c r="B15" s="706"/>
      <c r="C15" s="706"/>
      <c r="D15" s="706" t="str">
        <f>IF(C15="","",(_xlfn.XLOOKUP(C15,'9b. New Fleet Description'!$A$13:$A$262,'9b. New Fleet Description'!$B$13:$B$262,"Not Found",0,1)))</f>
        <v/>
      </c>
      <c r="E15" s="706"/>
      <c r="F15" s="722"/>
      <c r="G15" s="723"/>
      <c r="H15" s="724"/>
      <c r="I15" s="725"/>
      <c r="J15" s="726"/>
      <c r="K15" s="727"/>
      <c r="L15" s="728"/>
      <c r="M15" s="724"/>
      <c r="N15" s="724"/>
      <c r="O15" s="724"/>
      <c r="P15" s="1062"/>
      <c r="Q15" s="724"/>
      <c r="R15" s="729"/>
      <c r="S15" s="730"/>
      <c r="T15" s="724"/>
      <c r="U15" s="724"/>
      <c r="V15" s="724"/>
      <c r="W15" s="724"/>
      <c r="X15" s="1038"/>
      <c r="Y15" s="731"/>
      <c r="Z15" s="732"/>
      <c r="AA15" s="1056"/>
      <c r="AB15" s="724"/>
      <c r="AC15" s="1144"/>
      <c r="AD15" s="728"/>
      <c r="AE15" s="733"/>
      <c r="AF15" s="724"/>
      <c r="AG15" s="724"/>
      <c r="AH15" s="724"/>
      <c r="AI15" s="724"/>
      <c r="AJ15" s="734"/>
      <c r="AK15" s="728"/>
      <c r="AL15" s="733"/>
      <c r="AM15" s="724"/>
      <c r="AN15" s="724"/>
      <c r="AO15" s="735"/>
      <c r="AP15" s="724"/>
      <c r="AQ15" s="734"/>
      <c r="AR15" s="728"/>
      <c r="AS15" s="736"/>
    </row>
    <row r="16" spans="1:45" x14ac:dyDescent="0.35">
      <c r="A16" s="754" t="s">
        <v>524</v>
      </c>
      <c r="B16" s="706"/>
      <c r="C16" s="706"/>
      <c r="D16" s="706" t="str">
        <f>IF(C16="","",(_xlfn.XLOOKUP(C16,'9b. New Fleet Description'!$A$13:$A$262,'9b. New Fleet Description'!$B$13:$B$262,"Not Found",0,1)))</f>
        <v/>
      </c>
      <c r="E16" s="706"/>
      <c r="F16" s="722"/>
      <c r="G16" s="723"/>
      <c r="H16" s="724"/>
      <c r="I16" s="725"/>
      <c r="J16" s="726"/>
      <c r="K16" s="727"/>
      <c r="L16" s="728"/>
      <c r="M16" s="724"/>
      <c r="N16" s="724"/>
      <c r="O16" s="724"/>
      <c r="P16" s="1062"/>
      <c r="Q16" s="724"/>
      <c r="R16" s="729"/>
      <c r="S16" s="730"/>
      <c r="T16" s="724"/>
      <c r="U16" s="724"/>
      <c r="V16" s="724"/>
      <c r="W16" s="724"/>
      <c r="X16" s="1038"/>
      <c r="Y16" s="731"/>
      <c r="Z16" s="732"/>
      <c r="AA16" s="1056"/>
      <c r="AB16" s="724"/>
      <c r="AC16" s="1144"/>
      <c r="AD16" s="728"/>
      <c r="AE16" s="733"/>
      <c r="AF16" s="724"/>
      <c r="AG16" s="724"/>
      <c r="AH16" s="724"/>
      <c r="AI16" s="724"/>
      <c r="AJ16" s="734"/>
      <c r="AK16" s="728"/>
      <c r="AL16" s="733"/>
      <c r="AM16" s="724"/>
      <c r="AN16" s="724"/>
      <c r="AO16" s="735"/>
      <c r="AP16" s="724"/>
      <c r="AQ16" s="734"/>
      <c r="AR16" s="728"/>
      <c r="AS16" s="736"/>
    </row>
    <row r="17" spans="1:45" x14ac:dyDescent="0.35">
      <c r="A17" s="754" t="s">
        <v>525</v>
      </c>
      <c r="B17" s="706"/>
      <c r="C17" s="706"/>
      <c r="D17" s="706" t="str">
        <f>IF(C17="","",(_xlfn.XLOOKUP(C17,'9b. New Fleet Description'!$A$13:$A$262,'9b. New Fleet Description'!$B$13:$B$262,"Not Found",0,1)))</f>
        <v/>
      </c>
      <c r="E17" s="706"/>
      <c r="F17" s="722"/>
      <c r="G17" s="723"/>
      <c r="H17" s="724"/>
      <c r="I17" s="725"/>
      <c r="J17" s="726"/>
      <c r="K17" s="727"/>
      <c r="L17" s="728"/>
      <c r="M17" s="724"/>
      <c r="N17" s="724"/>
      <c r="O17" s="724"/>
      <c r="P17" s="1062"/>
      <c r="Q17" s="724"/>
      <c r="R17" s="729"/>
      <c r="S17" s="730"/>
      <c r="T17" s="724"/>
      <c r="U17" s="724"/>
      <c r="V17" s="724"/>
      <c r="W17" s="724"/>
      <c r="X17" s="1038"/>
      <c r="Y17" s="731"/>
      <c r="Z17" s="732"/>
      <c r="AA17" s="1056"/>
      <c r="AB17" s="724"/>
      <c r="AC17" s="1144"/>
      <c r="AD17" s="728"/>
      <c r="AE17" s="733"/>
      <c r="AF17" s="724"/>
      <c r="AG17" s="724"/>
      <c r="AH17" s="724"/>
      <c r="AI17" s="724"/>
      <c r="AJ17" s="734"/>
      <c r="AK17" s="728"/>
      <c r="AL17" s="733"/>
      <c r="AM17" s="724"/>
      <c r="AN17" s="724"/>
      <c r="AO17" s="735"/>
      <c r="AP17" s="724"/>
      <c r="AQ17" s="734"/>
      <c r="AR17" s="728"/>
      <c r="AS17" s="736"/>
    </row>
    <row r="18" spans="1:45" x14ac:dyDescent="0.35">
      <c r="A18" s="754" t="s">
        <v>526</v>
      </c>
      <c r="B18" s="706"/>
      <c r="C18" s="706"/>
      <c r="D18" s="706" t="str">
        <f>IF(C18="","",(_xlfn.XLOOKUP(C18,'9b. New Fleet Description'!$A$13:$A$262,'9b. New Fleet Description'!$B$13:$B$262,"Not Found",0,1)))</f>
        <v/>
      </c>
      <c r="E18" s="706"/>
      <c r="F18" s="722"/>
      <c r="G18" s="723"/>
      <c r="H18" s="724"/>
      <c r="I18" s="725"/>
      <c r="J18" s="726"/>
      <c r="K18" s="727"/>
      <c r="L18" s="728"/>
      <c r="M18" s="724"/>
      <c r="N18" s="724"/>
      <c r="O18" s="724"/>
      <c r="P18" s="1062"/>
      <c r="Q18" s="724"/>
      <c r="R18" s="729"/>
      <c r="S18" s="730"/>
      <c r="T18" s="724"/>
      <c r="U18" s="724"/>
      <c r="V18" s="724"/>
      <c r="W18" s="724"/>
      <c r="X18" s="1038"/>
      <c r="Y18" s="731"/>
      <c r="Z18" s="732"/>
      <c r="AA18" s="1056"/>
      <c r="AB18" s="724"/>
      <c r="AC18" s="1144"/>
      <c r="AD18" s="728"/>
      <c r="AE18" s="733"/>
      <c r="AF18" s="724"/>
      <c r="AG18" s="724"/>
      <c r="AH18" s="724"/>
      <c r="AI18" s="724"/>
      <c r="AJ18" s="734"/>
      <c r="AK18" s="728"/>
      <c r="AL18" s="733"/>
      <c r="AM18" s="724"/>
      <c r="AN18" s="724"/>
      <c r="AO18" s="735"/>
      <c r="AP18" s="724"/>
      <c r="AQ18" s="734"/>
      <c r="AR18" s="728"/>
      <c r="AS18" s="736"/>
    </row>
    <row r="19" spans="1:45" x14ac:dyDescent="0.35">
      <c r="A19" s="754" t="s">
        <v>527</v>
      </c>
      <c r="B19" s="706"/>
      <c r="C19" s="706"/>
      <c r="D19" s="706" t="str">
        <f>IF(C19="","",(_xlfn.XLOOKUP(C19,'9b. New Fleet Description'!$A$13:$A$262,'9b. New Fleet Description'!$B$13:$B$262,"Not Found",0,1)))</f>
        <v/>
      </c>
      <c r="E19" s="706"/>
      <c r="F19" s="722"/>
      <c r="G19" s="723"/>
      <c r="H19" s="724"/>
      <c r="I19" s="725"/>
      <c r="J19" s="726"/>
      <c r="K19" s="727"/>
      <c r="L19" s="728"/>
      <c r="M19" s="724"/>
      <c r="N19" s="724"/>
      <c r="O19" s="724"/>
      <c r="P19" s="1062"/>
      <c r="Q19" s="724"/>
      <c r="R19" s="729"/>
      <c r="S19" s="730"/>
      <c r="T19" s="724"/>
      <c r="U19" s="724"/>
      <c r="V19" s="724"/>
      <c r="W19" s="724"/>
      <c r="X19" s="1038"/>
      <c r="Y19" s="731"/>
      <c r="Z19" s="732"/>
      <c r="AA19" s="1056"/>
      <c r="AB19" s="724"/>
      <c r="AC19" s="1144"/>
      <c r="AD19" s="728"/>
      <c r="AE19" s="733"/>
      <c r="AF19" s="724"/>
      <c r="AG19" s="724"/>
      <c r="AH19" s="724"/>
      <c r="AI19" s="724"/>
      <c r="AJ19" s="734"/>
      <c r="AK19" s="728"/>
      <c r="AL19" s="733"/>
      <c r="AM19" s="724"/>
      <c r="AN19" s="724"/>
      <c r="AO19" s="735"/>
      <c r="AP19" s="724"/>
      <c r="AQ19" s="734"/>
      <c r="AR19" s="728"/>
      <c r="AS19" s="736"/>
    </row>
    <row r="20" spans="1:45" x14ac:dyDescent="0.35">
      <c r="A20" s="754" t="s">
        <v>528</v>
      </c>
      <c r="B20" s="706"/>
      <c r="C20" s="706"/>
      <c r="D20" s="706" t="str">
        <f>IF(C20="","",(_xlfn.XLOOKUP(C20,'9b. New Fleet Description'!$A$13:$A$262,'9b. New Fleet Description'!$B$13:$B$262,"Not Found",0,1)))</f>
        <v/>
      </c>
      <c r="E20" s="706"/>
      <c r="F20" s="722"/>
      <c r="G20" s="723"/>
      <c r="H20" s="724"/>
      <c r="I20" s="725"/>
      <c r="J20" s="726"/>
      <c r="K20" s="727"/>
      <c r="L20" s="728"/>
      <c r="M20" s="724"/>
      <c r="N20" s="724"/>
      <c r="O20" s="724"/>
      <c r="P20" s="1062"/>
      <c r="Q20" s="724"/>
      <c r="R20" s="729"/>
      <c r="S20" s="730"/>
      <c r="T20" s="724"/>
      <c r="U20" s="724"/>
      <c r="V20" s="724"/>
      <c r="W20" s="724"/>
      <c r="X20" s="1038"/>
      <c r="Y20" s="731"/>
      <c r="Z20" s="732"/>
      <c r="AA20" s="1056"/>
      <c r="AB20" s="724"/>
      <c r="AC20" s="1144"/>
      <c r="AD20" s="728"/>
      <c r="AE20" s="733"/>
      <c r="AF20" s="724"/>
      <c r="AG20" s="724"/>
      <c r="AH20" s="724"/>
      <c r="AI20" s="724"/>
      <c r="AJ20" s="734"/>
      <c r="AK20" s="728"/>
      <c r="AL20" s="733"/>
      <c r="AM20" s="724"/>
      <c r="AN20" s="724"/>
      <c r="AO20" s="735"/>
      <c r="AP20" s="724"/>
      <c r="AQ20" s="734"/>
      <c r="AR20" s="728"/>
      <c r="AS20" s="736"/>
    </row>
    <row r="21" spans="1:45" x14ac:dyDescent="0.35">
      <c r="A21" s="754" t="s">
        <v>529</v>
      </c>
      <c r="B21" s="706"/>
      <c r="C21" s="706"/>
      <c r="D21" s="706" t="str">
        <f>IF(C21="","",(_xlfn.XLOOKUP(C21,'9b. New Fleet Description'!$A$13:$A$262,'9b. New Fleet Description'!$B$13:$B$262,"Not Found",0,1)))</f>
        <v/>
      </c>
      <c r="E21" s="706"/>
      <c r="F21" s="722"/>
      <c r="G21" s="723"/>
      <c r="H21" s="724"/>
      <c r="I21" s="725"/>
      <c r="J21" s="726"/>
      <c r="K21" s="727"/>
      <c r="L21" s="728"/>
      <c r="M21" s="724"/>
      <c r="N21" s="724"/>
      <c r="O21" s="724"/>
      <c r="P21" s="1062"/>
      <c r="Q21" s="724"/>
      <c r="R21" s="729"/>
      <c r="S21" s="730"/>
      <c r="T21" s="724"/>
      <c r="U21" s="724"/>
      <c r="V21" s="724"/>
      <c r="W21" s="724"/>
      <c r="X21" s="1038"/>
      <c r="Y21" s="731"/>
      <c r="Z21" s="732"/>
      <c r="AA21" s="1056"/>
      <c r="AB21" s="724"/>
      <c r="AC21" s="1144"/>
      <c r="AD21" s="728"/>
      <c r="AE21" s="733"/>
      <c r="AF21" s="724"/>
      <c r="AG21" s="724"/>
      <c r="AH21" s="724"/>
      <c r="AI21" s="724"/>
      <c r="AJ21" s="734"/>
      <c r="AK21" s="728"/>
      <c r="AL21" s="733"/>
      <c r="AM21" s="724"/>
      <c r="AN21" s="724"/>
      <c r="AO21" s="735"/>
      <c r="AP21" s="724"/>
      <c r="AQ21" s="734"/>
      <c r="AR21" s="728"/>
      <c r="AS21" s="736"/>
    </row>
    <row r="22" spans="1:45" x14ac:dyDescent="0.35">
      <c r="A22" s="754" t="s">
        <v>530</v>
      </c>
      <c r="B22" s="706"/>
      <c r="C22" s="706"/>
      <c r="D22" s="706" t="str">
        <f>IF(C22="","",(_xlfn.XLOOKUP(C22,'9b. New Fleet Description'!$A$13:$A$262,'9b. New Fleet Description'!$B$13:$B$262,"Not Found",0,1)))</f>
        <v/>
      </c>
      <c r="E22" s="706"/>
      <c r="F22" s="722"/>
      <c r="G22" s="723"/>
      <c r="H22" s="724"/>
      <c r="I22" s="725"/>
      <c r="J22" s="726"/>
      <c r="K22" s="727"/>
      <c r="L22" s="728"/>
      <c r="M22" s="724"/>
      <c r="N22" s="724"/>
      <c r="O22" s="724"/>
      <c r="P22" s="1062"/>
      <c r="Q22" s="724"/>
      <c r="R22" s="729"/>
      <c r="S22" s="730"/>
      <c r="T22" s="724"/>
      <c r="U22" s="724"/>
      <c r="V22" s="724"/>
      <c r="W22" s="724"/>
      <c r="X22" s="1038"/>
      <c r="Y22" s="731"/>
      <c r="Z22" s="732"/>
      <c r="AA22" s="1056"/>
      <c r="AB22" s="724"/>
      <c r="AC22" s="1144"/>
      <c r="AD22" s="728"/>
      <c r="AE22" s="733"/>
      <c r="AF22" s="724"/>
      <c r="AG22" s="724"/>
      <c r="AH22" s="724"/>
      <c r="AI22" s="724"/>
      <c r="AJ22" s="734"/>
      <c r="AK22" s="728"/>
      <c r="AL22" s="733"/>
      <c r="AM22" s="724"/>
      <c r="AN22" s="724"/>
      <c r="AO22" s="735"/>
      <c r="AP22" s="724"/>
      <c r="AQ22" s="734"/>
      <c r="AR22" s="728"/>
      <c r="AS22" s="736"/>
    </row>
    <row r="23" spans="1:45" x14ac:dyDescent="0.35">
      <c r="A23" s="754" t="s">
        <v>531</v>
      </c>
      <c r="B23" s="706"/>
      <c r="C23" s="706"/>
      <c r="D23" s="706" t="str">
        <f>IF(C23="","",(_xlfn.XLOOKUP(C23,'9b. New Fleet Description'!$A$13:$A$262,'9b. New Fleet Description'!$B$13:$B$262,"Not Found",0,1)))</f>
        <v/>
      </c>
      <c r="E23" s="706"/>
      <c r="F23" s="722"/>
      <c r="G23" s="723"/>
      <c r="H23" s="724"/>
      <c r="I23" s="725"/>
      <c r="J23" s="726"/>
      <c r="K23" s="727"/>
      <c r="L23" s="728"/>
      <c r="M23" s="724"/>
      <c r="N23" s="724"/>
      <c r="O23" s="724"/>
      <c r="P23" s="1062"/>
      <c r="Q23" s="724"/>
      <c r="R23" s="729"/>
      <c r="S23" s="730"/>
      <c r="T23" s="724"/>
      <c r="U23" s="724"/>
      <c r="V23" s="724"/>
      <c r="W23" s="724"/>
      <c r="X23" s="1038"/>
      <c r="Y23" s="731"/>
      <c r="Z23" s="732"/>
      <c r="AA23" s="1056"/>
      <c r="AB23" s="724"/>
      <c r="AC23" s="1144"/>
      <c r="AD23" s="728"/>
      <c r="AE23" s="733"/>
      <c r="AF23" s="724"/>
      <c r="AG23" s="724"/>
      <c r="AH23" s="724"/>
      <c r="AI23" s="724"/>
      <c r="AJ23" s="734"/>
      <c r="AK23" s="728"/>
      <c r="AL23" s="733"/>
      <c r="AM23" s="724"/>
      <c r="AN23" s="724"/>
      <c r="AO23" s="735"/>
      <c r="AP23" s="724"/>
      <c r="AQ23" s="734"/>
      <c r="AR23" s="728"/>
      <c r="AS23" s="736"/>
    </row>
    <row r="24" spans="1:45" x14ac:dyDescent="0.35">
      <c r="A24" s="754" t="s">
        <v>532</v>
      </c>
      <c r="B24" s="706"/>
      <c r="C24" s="706"/>
      <c r="D24" s="706" t="str">
        <f>IF(C24="","",(_xlfn.XLOOKUP(C24,'9b. New Fleet Description'!$A$13:$A$262,'9b. New Fleet Description'!$B$13:$B$262,"Not Found",0,1)))</f>
        <v/>
      </c>
      <c r="E24" s="706"/>
      <c r="F24" s="722"/>
      <c r="G24" s="723"/>
      <c r="H24" s="724"/>
      <c r="I24" s="725"/>
      <c r="J24" s="726"/>
      <c r="K24" s="727"/>
      <c r="L24" s="728"/>
      <c r="M24" s="724"/>
      <c r="N24" s="724"/>
      <c r="O24" s="724"/>
      <c r="P24" s="1062"/>
      <c r="Q24" s="724"/>
      <c r="R24" s="729"/>
      <c r="S24" s="730"/>
      <c r="T24" s="724"/>
      <c r="U24" s="724"/>
      <c r="V24" s="724"/>
      <c r="W24" s="724"/>
      <c r="X24" s="1038"/>
      <c r="Y24" s="731"/>
      <c r="Z24" s="732"/>
      <c r="AA24" s="1056"/>
      <c r="AB24" s="724"/>
      <c r="AC24" s="1144"/>
      <c r="AD24" s="728"/>
      <c r="AE24" s="733"/>
      <c r="AF24" s="724"/>
      <c r="AG24" s="724"/>
      <c r="AH24" s="724"/>
      <c r="AI24" s="724"/>
      <c r="AJ24" s="734"/>
      <c r="AK24" s="728"/>
      <c r="AL24" s="733"/>
      <c r="AM24" s="724"/>
      <c r="AN24" s="724"/>
      <c r="AO24" s="735"/>
      <c r="AP24" s="724"/>
      <c r="AQ24" s="734"/>
      <c r="AR24" s="728"/>
      <c r="AS24" s="736"/>
    </row>
    <row r="25" spans="1:45" x14ac:dyDescent="0.35">
      <c r="A25" s="754" t="s">
        <v>533</v>
      </c>
      <c r="B25" s="706"/>
      <c r="C25" s="706"/>
      <c r="D25" s="706" t="str">
        <f>IF(C25="","",(_xlfn.XLOOKUP(C25,'9b. New Fleet Description'!$A$13:$A$262,'9b. New Fleet Description'!$B$13:$B$262,"Not Found",0,1)))</f>
        <v/>
      </c>
      <c r="E25" s="706"/>
      <c r="F25" s="722"/>
      <c r="G25" s="723"/>
      <c r="H25" s="724"/>
      <c r="I25" s="725"/>
      <c r="J25" s="726"/>
      <c r="K25" s="727"/>
      <c r="L25" s="728"/>
      <c r="M25" s="724"/>
      <c r="N25" s="724"/>
      <c r="O25" s="724"/>
      <c r="P25" s="1062"/>
      <c r="Q25" s="724"/>
      <c r="R25" s="729"/>
      <c r="S25" s="730"/>
      <c r="T25" s="724"/>
      <c r="U25" s="724"/>
      <c r="V25" s="724"/>
      <c r="W25" s="724"/>
      <c r="X25" s="1038"/>
      <c r="Y25" s="731"/>
      <c r="Z25" s="732"/>
      <c r="AA25" s="1056"/>
      <c r="AB25" s="724"/>
      <c r="AC25" s="1144"/>
      <c r="AD25" s="728"/>
      <c r="AE25" s="733"/>
      <c r="AF25" s="724"/>
      <c r="AG25" s="724"/>
      <c r="AH25" s="724"/>
      <c r="AI25" s="724"/>
      <c r="AJ25" s="734"/>
      <c r="AK25" s="728"/>
      <c r="AL25" s="733"/>
      <c r="AM25" s="724"/>
      <c r="AN25" s="724"/>
      <c r="AO25" s="735"/>
      <c r="AP25" s="724"/>
      <c r="AQ25" s="734"/>
      <c r="AR25" s="728"/>
      <c r="AS25" s="736"/>
    </row>
    <row r="26" spans="1:45" x14ac:dyDescent="0.35">
      <c r="A26" s="754" t="s">
        <v>534</v>
      </c>
      <c r="B26" s="706"/>
      <c r="C26" s="706"/>
      <c r="D26" s="706" t="str">
        <f>IF(C26="","",(_xlfn.XLOOKUP(C26,'9b. New Fleet Description'!$A$13:$A$262,'9b. New Fleet Description'!$B$13:$B$262,"Not Found",0,1)))</f>
        <v/>
      </c>
      <c r="E26" s="706"/>
      <c r="F26" s="722"/>
      <c r="G26" s="723"/>
      <c r="H26" s="724"/>
      <c r="I26" s="725"/>
      <c r="J26" s="726"/>
      <c r="K26" s="727"/>
      <c r="L26" s="728"/>
      <c r="M26" s="724"/>
      <c r="N26" s="724"/>
      <c r="O26" s="724"/>
      <c r="P26" s="1062"/>
      <c r="Q26" s="724"/>
      <c r="R26" s="729"/>
      <c r="S26" s="730"/>
      <c r="T26" s="724"/>
      <c r="U26" s="724"/>
      <c r="V26" s="724"/>
      <c r="W26" s="724"/>
      <c r="X26" s="1038"/>
      <c r="Y26" s="731"/>
      <c r="Z26" s="732"/>
      <c r="AA26" s="1056"/>
      <c r="AB26" s="724"/>
      <c r="AC26" s="1144"/>
      <c r="AD26" s="728"/>
      <c r="AE26" s="733"/>
      <c r="AF26" s="724"/>
      <c r="AG26" s="724"/>
      <c r="AH26" s="724"/>
      <c r="AI26" s="724"/>
      <c r="AJ26" s="734"/>
      <c r="AK26" s="728"/>
      <c r="AL26" s="733"/>
      <c r="AM26" s="724"/>
      <c r="AN26" s="724"/>
      <c r="AO26" s="735"/>
      <c r="AP26" s="724"/>
      <c r="AQ26" s="734"/>
      <c r="AR26" s="728"/>
      <c r="AS26" s="736"/>
    </row>
    <row r="27" spans="1:45" x14ac:dyDescent="0.35">
      <c r="A27" s="754" t="s">
        <v>535</v>
      </c>
      <c r="B27" s="706"/>
      <c r="C27" s="706"/>
      <c r="D27" s="706" t="str">
        <f>IF(C27="","",(_xlfn.XLOOKUP(C27,'9b. New Fleet Description'!$A$13:$A$262,'9b. New Fleet Description'!$B$13:$B$262,"Not Found",0,1)))</f>
        <v/>
      </c>
      <c r="E27" s="706"/>
      <c r="F27" s="722"/>
      <c r="G27" s="723"/>
      <c r="H27" s="724"/>
      <c r="I27" s="725"/>
      <c r="J27" s="726"/>
      <c r="K27" s="727"/>
      <c r="L27" s="728"/>
      <c r="M27" s="724"/>
      <c r="N27" s="724"/>
      <c r="O27" s="724"/>
      <c r="P27" s="1062"/>
      <c r="Q27" s="724"/>
      <c r="R27" s="729"/>
      <c r="S27" s="730"/>
      <c r="T27" s="724"/>
      <c r="U27" s="724"/>
      <c r="V27" s="724"/>
      <c r="W27" s="724"/>
      <c r="X27" s="1038"/>
      <c r="Y27" s="731"/>
      <c r="Z27" s="732"/>
      <c r="AA27" s="1056"/>
      <c r="AB27" s="724"/>
      <c r="AC27" s="1144"/>
      <c r="AD27" s="728"/>
      <c r="AE27" s="733"/>
      <c r="AF27" s="724"/>
      <c r="AG27" s="724"/>
      <c r="AH27" s="724"/>
      <c r="AI27" s="724"/>
      <c r="AJ27" s="734"/>
      <c r="AK27" s="728"/>
      <c r="AL27" s="733"/>
      <c r="AM27" s="724"/>
      <c r="AN27" s="724"/>
      <c r="AO27" s="735"/>
      <c r="AP27" s="724"/>
      <c r="AQ27" s="734"/>
      <c r="AR27" s="728"/>
      <c r="AS27" s="736"/>
    </row>
    <row r="28" spans="1:45" x14ac:dyDescent="0.35">
      <c r="A28" s="754" t="s">
        <v>536</v>
      </c>
      <c r="B28" s="706"/>
      <c r="C28" s="706"/>
      <c r="D28" s="706" t="str">
        <f>IF(C28="","",(_xlfn.XLOOKUP(C28,'9b. New Fleet Description'!$A$13:$A$262,'9b. New Fleet Description'!$B$13:$B$262,"Not Found",0,1)))</f>
        <v/>
      </c>
      <c r="E28" s="706"/>
      <c r="F28" s="722"/>
      <c r="G28" s="723"/>
      <c r="H28" s="724"/>
      <c r="I28" s="725"/>
      <c r="J28" s="726"/>
      <c r="K28" s="727"/>
      <c r="L28" s="728"/>
      <c r="M28" s="724"/>
      <c r="N28" s="724"/>
      <c r="O28" s="724"/>
      <c r="P28" s="1062"/>
      <c r="Q28" s="724"/>
      <c r="R28" s="729"/>
      <c r="S28" s="730"/>
      <c r="T28" s="724"/>
      <c r="U28" s="724"/>
      <c r="V28" s="724"/>
      <c r="W28" s="724"/>
      <c r="X28" s="1038"/>
      <c r="Y28" s="731"/>
      <c r="Z28" s="732"/>
      <c r="AA28" s="1056"/>
      <c r="AB28" s="724"/>
      <c r="AC28" s="1144"/>
      <c r="AD28" s="728"/>
      <c r="AE28" s="733"/>
      <c r="AF28" s="724"/>
      <c r="AG28" s="724"/>
      <c r="AH28" s="724"/>
      <c r="AI28" s="724"/>
      <c r="AJ28" s="734"/>
      <c r="AK28" s="728"/>
      <c r="AL28" s="733"/>
      <c r="AM28" s="724"/>
      <c r="AN28" s="724"/>
      <c r="AO28" s="735"/>
      <c r="AP28" s="724"/>
      <c r="AQ28" s="734"/>
      <c r="AR28" s="728"/>
      <c r="AS28" s="736"/>
    </row>
    <row r="29" spans="1:45" x14ac:dyDescent="0.35">
      <c r="A29" s="754" t="s">
        <v>537</v>
      </c>
      <c r="B29" s="706"/>
      <c r="C29" s="706"/>
      <c r="D29" s="706" t="str">
        <f>IF(C29="","",(_xlfn.XLOOKUP(C29,'9b. New Fleet Description'!$A$13:$A$262,'9b. New Fleet Description'!$B$13:$B$262,"Not Found",0,1)))</f>
        <v/>
      </c>
      <c r="E29" s="706"/>
      <c r="F29" s="722"/>
      <c r="G29" s="723"/>
      <c r="H29" s="724"/>
      <c r="I29" s="725"/>
      <c r="J29" s="726"/>
      <c r="K29" s="727"/>
      <c r="L29" s="728"/>
      <c r="M29" s="724"/>
      <c r="N29" s="724"/>
      <c r="O29" s="724"/>
      <c r="P29" s="1062"/>
      <c r="Q29" s="724"/>
      <c r="R29" s="729"/>
      <c r="S29" s="730"/>
      <c r="T29" s="724"/>
      <c r="U29" s="724"/>
      <c r="V29" s="724"/>
      <c r="W29" s="724"/>
      <c r="X29" s="1038"/>
      <c r="Y29" s="731"/>
      <c r="Z29" s="732"/>
      <c r="AA29" s="1056"/>
      <c r="AB29" s="724"/>
      <c r="AC29" s="1144"/>
      <c r="AD29" s="728"/>
      <c r="AE29" s="733"/>
      <c r="AF29" s="724"/>
      <c r="AG29" s="724"/>
      <c r="AH29" s="724"/>
      <c r="AI29" s="724"/>
      <c r="AJ29" s="734"/>
      <c r="AK29" s="728"/>
      <c r="AL29" s="733"/>
      <c r="AM29" s="724"/>
      <c r="AN29" s="724"/>
      <c r="AO29" s="735"/>
      <c r="AP29" s="724"/>
      <c r="AQ29" s="734"/>
      <c r="AR29" s="728"/>
      <c r="AS29" s="736"/>
    </row>
    <row r="30" spans="1:45" x14ac:dyDescent="0.35">
      <c r="A30" s="754" t="s">
        <v>538</v>
      </c>
      <c r="B30" s="706"/>
      <c r="C30" s="706"/>
      <c r="D30" s="706" t="str">
        <f>IF(C30="","",(_xlfn.XLOOKUP(C30,'9b. New Fleet Description'!$A$13:$A$262,'9b. New Fleet Description'!$B$13:$B$262,"Not Found",0,1)))</f>
        <v/>
      </c>
      <c r="E30" s="706"/>
      <c r="F30" s="722"/>
      <c r="G30" s="723"/>
      <c r="H30" s="724"/>
      <c r="I30" s="725"/>
      <c r="J30" s="726"/>
      <c r="K30" s="727"/>
      <c r="L30" s="728"/>
      <c r="M30" s="724"/>
      <c r="N30" s="724"/>
      <c r="O30" s="724"/>
      <c r="P30" s="1062"/>
      <c r="Q30" s="724"/>
      <c r="R30" s="729"/>
      <c r="S30" s="730"/>
      <c r="T30" s="724"/>
      <c r="U30" s="724"/>
      <c r="V30" s="724"/>
      <c r="W30" s="724"/>
      <c r="X30" s="1038"/>
      <c r="Y30" s="731"/>
      <c r="Z30" s="732"/>
      <c r="AA30" s="1056"/>
      <c r="AB30" s="724"/>
      <c r="AC30" s="1144"/>
      <c r="AD30" s="728"/>
      <c r="AE30" s="733"/>
      <c r="AF30" s="724"/>
      <c r="AG30" s="724"/>
      <c r="AH30" s="724"/>
      <c r="AI30" s="724"/>
      <c r="AJ30" s="734"/>
      <c r="AK30" s="728"/>
      <c r="AL30" s="733"/>
      <c r="AM30" s="724"/>
      <c r="AN30" s="724"/>
      <c r="AO30" s="735"/>
      <c r="AP30" s="724"/>
      <c r="AQ30" s="734"/>
      <c r="AR30" s="728"/>
      <c r="AS30" s="736"/>
    </row>
    <row r="31" spans="1:45" x14ac:dyDescent="0.35">
      <c r="A31" s="754" t="s">
        <v>539</v>
      </c>
      <c r="B31" s="706"/>
      <c r="C31" s="706"/>
      <c r="D31" s="706" t="str">
        <f>IF(C31="","",(_xlfn.XLOOKUP(C31,'9b. New Fleet Description'!$A$13:$A$262,'9b. New Fleet Description'!$B$13:$B$262,"Not Found",0,1)))</f>
        <v/>
      </c>
      <c r="E31" s="706"/>
      <c r="F31" s="722"/>
      <c r="G31" s="723"/>
      <c r="H31" s="724"/>
      <c r="I31" s="725"/>
      <c r="J31" s="726"/>
      <c r="K31" s="727"/>
      <c r="L31" s="728"/>
      <c r="M31" s="724"/>
      <c r="N31" s="724"/>
      <c r="O31" s="724"/>
      <c r="P31" s="1062"/>
      <c r="Q31" s="724"/>
      <c r="R31" s="729"/>
      <c r="S31" s="730"/>
      <c r="T31" s="724"/>
      <c r="U31" s="724"/>
      <c r="V31" s="724"/>
      <c r="W31" s="724"/>
      <c r="X31" s="1038"/>
      <c r="Y31" s="731"/>
      <c r="Z31" s="732"/>
      <c r="AA31" s="1056"/>
      <c r="AB31" s="724"/>
      <c r="AC31" s="1144"/>
      <c r="AD31" s="728"/>
      <c r="AE31" s="733"/>
      <c r="AF31" s="724"/>
      <c r="AG31" s="724"/>
      <c r="AH31" s="724"/>
      <c r="AI31" s="724"/>
      <c r="AJ31" s="734"/>
      <c r="AK31" s="728"/>
      <c r="AL31" s="733"/>
      <c r="AM31" s="724"/>
      <c r="AN31" s="724"/>
      <c r="AO31" s="735"/>
      <c r="AP31" s="724"/>
      <c r="AQ31" s="734"/>
      <c r="AR31" s="728"/>
      <c r="AS31" s="736"/>
    </row>
    <row r="32" spans="1:45" x14ac:dyDescent="0.35">
      <c r="A32" s="754" t="s">
        <v>540</v>
      </c>
      <c r="B32" s="706"/>
      <c r="C32" s="706"/>
      <c r="D32" s="706" t="str">
        <f>IF(C32="","",(_xlfn.XLOOKUP(C32,'9b. New Fleet Description'!$A$13:$A$262,'9b. New Fleet Description'!$B$13:$B$262,"Not Found",0,1)))</f>
        <v/>
      </c>
      <c r="E32" s="706"/>
      <c r="F32" s="722"/>
      <c r="G32" s="723"/>
      <c r="H32" s="724"/>
      <c r="I32" s="725"/>
      <c r="J32" s="726"/>
      <c r="K32" s="727"/>
      <c r="L32" s="728"/>
      <c r="M32" s="724"/>
      <c r="N32" s="724"/>
      <c r="O32" s="724"/>
      <c r="P32" s="1062"/>
      <c r="Q32" s="724"/>
      <c r="R32" s="729"/>
      <c r="S32" s="730"/>
      <c r="T32" s="724"/>
      <c r="U32" s="724"/>
      <c r="V32" s="724"/>
      <c r="W32" s="724"/>
      <c r="X32" s="1038"/>
      <c r="Y32" s="731"/>
      <c r="Z32" s="732"/>
      <c r="AA32" s="1056"/>
      <c r="AB32" s="724"/>
      <c r="AC32" s="1144"/>
      <c r="AD32" s="728"/>
      <c r="AE32" s="733"/>
      <c r="AF32" s="724"/>
      <c r="AG32" s="724"/>
      <c r="AH32" s="724"/>
      <c r="AI32" s="724"/>
      <c r="AJ32" s="734"/>
      <c r="AK32" s="728"/>
      <c r="AL32" s="733"/>
      <c r="AM32" s="724"/>
      <c r="AN32" s="724"/>
      <c r="AO32" s="735"/>
      <c r="AP32" s="724"/>
      <c r="AQ32" s="734"/>
      <c r="AR32" s="728"/>
      <c r="AS32" s="736"/>
    </row>
    <row r="33" spans="1:45" x14ac:dyDescent="0.35">
      <c r="A33" s="754" t="s">
        <v>541</v>
      </c>
      <c r="B33" s="706"/>
      <c r="C33" s="706"/>
      <c r="D33" s="706" t="str">
        <f>IF(C33="","",(_xlfn.XLOOKUP(C33,'9b. New Fleet Description'!$A$13:$A$262,'9b. New Fleet Description'!$B$13:$B$262,"Not Found",0,1)))</f>
        <v/>
      </c>
      <c r="E33" s="706"/>
      <c r="F33" s="722"/>
      <c r="G33" s="723"/>
      <c r="H33" s="724"/>
      <c r="I33" s="725"/>
      <c r="J33" s="726"/>
      <c r="K33" s="727"/>
      <c r="L33" s="728"/>
      <c r="M33" s="724"/>
      <c r="N33" s="724"/>
      <c r="O33" s="724"/>
      <c r="P33" s="1062"/>
      <c r="Q33" s="724"/>
      <c r="R33" s="729"/>
      <c r="S33" s="730"/>
      <c r="T33" s="724"/>
      <c r="U33" s="724"/>
      <c r="V33" s="724"/>
      <c r="W33" s="724"/>
      <c r="X33" s="1038"/>
      <c r="Y33" s="731"/>
      <c r="Z33" s="732"/>
      <c r="AA33" s="1056"/>
      <c r="AB33" s="724"/>
      <c r="AC33" s="1144"/>
      <c r="AD33" s="728"/>
      <c r="AE33" s="733"/>
      <c r="AF33" s="724"/>
      <c r="AG33" s="724"/>
      <c r="AH33" s="724"/>
      <c r="AI33" s="724"/>
      <c r="AJ33" s="734"/>
      <c r="AK33" s="728"/>
      <c r="AL33" s="733"/>
      <c r="AM33" s="724"/>
      <c r="AN33" s="724"/>
      <c r="AO33" s="735"/>
      <c r="AP33" s="724"/>
      <c r="AQ33" s="734"/>
      <c r="AR33" s="728"/>
      <c r="AS33" s="736"/>
    </row>
    <row r="34" spans="1:45" x14ac:dyDescent="0.35">
      <c r="A34" s="754" t="s">
        <v>542</v>
      </c>
      <c r="B34" s="706"/>
      <c r="C34" s="706"/>
      <c r="D34" s="706" t="str">
        <f>IF(C34="","",(_xlfn.XLOOKUP(C34,'9b. New Fleet Description'!$A$13:$A$262,'9b. New Fleet Description'!$B$13:$B$262,"Not Found",0,1)))</f>
        <v/>
      </c>
      <c r="E34" s="706"/>
      <c r="F34" s="722"/>
      <c r="G34" s="723"/>
      <c r="H34" s="724"/>
      <c r="I34" s="725"/>
      <c r="J34" s="726"/>
      <c r="K34" s="727"/>
      <c r="L34" s="728"/>
      <c r="M34" s="724"/>
      <c r="N34" s="724"/>
      <c r="O34" s="724"/>
      <c r="P34" s="1062"/>
      <c r="Q34" s="724"/>
      <c r="R34" s="729"/>
      <c r="S34" s="730"/>
      <c r="T34" s="724"/>
      <c r="U34" s="724"/>
      <c r="V34" s="724"/>
      <c r="W34" s="724"/>
      <c r="X34" s="1038"/>
      <c r="Y34" s="731"/>
      <c r="Z34" s="732"/>
      <c r="AA34" s="1056"/>
      <c r="AB34" s="724"/>
      <c r="AC34" s="1144"/>
      <c r="AD34" s="728"/>
      <c r="AE34" s="733"/>
      <c r="AF34" s="724"/>
      <c r="AG34" s="724"/>
      <c r="AH34" s="724"/>
      <c r="AI34" s="724"/>
      <c r="AJ34" s="734"/>
      <c r="AK34" s="728"/>
      <c r="AL34" s="733"/>
      <c r="AM34" s="724"/>
      <c r="AN34" s="724"/>
      <c r="AO34" s="735"/>
      <c r="AP34" s="724"/>
      <c r="AQ34" s="734"/>
      <c r="AR34" s="728"/>
      <c r="AS34" s="736"/>
    </row>
    <row r="35" spans="1:45" x14ac:dyDescent="0.35">
      <c r="A35" s="754" t="s">
        <v>543</v>
      </c>
      <c r="B35" s="706"/>
      <c r="C35" s="706"/>
      <c r="D35" s="706" t="str">
        <f>IF(C35="","",(_xlfn.XLOOKUP(C35,'9b. New Fleet Description'!$A$13:$A$262,'9b. New Fleet Description'!$B$13:$B$262,"Not Found",0,1)))</f>
        <v/>
      </c>
      <c r="E35" s="706"/>
      <c r="F35" s="722"/>
      <c r="G35" s="723"/>
      <c r="H35" s="724"/>
      <c r="I35" s="725"/>
      <c r="J35" s="726"/>
      <c r="K35" s="727"/>
      <c r="L35" s="728"/>
      <c r="M35" s="724"/>
      <c r="N35" s="724"/>
      <c r="O35" s="724"/>
      <c r="P35" s="1062"/>
      <c r="Q35" s="724"/>
      <c r="R35" s="729"/>
      <c r="S35" s="730"/>
      <c r="T35" s="724"/>
      <c r="U35" s="724"/>
      <c r="V35" s="724"/>
      <c r="W35" s="724"/>
      <c r="X35" s="1038"/>
      <c r="Y35" s="731"/>
      <c r="Z35" s="732"/>
      <c r="AA35" s="1056"/>
      <c r="AB35" s="724"/>
      <c r="AC35" s="1144"/>
      <c r="AD35" s="728"/>
      <c r="AE35" s="733"/>
      <c r="AF35" s="724"/>
      <c r="AG35" s="724"/>
      <c r="AH35" s="724"/>
      <c r="AI35" s="724"/>
      <c r="AJ35" s="734"/>
      <c r="AK35" s="728"/>
      <c r="AL35" s="733"/>
      <c r="AM35" s="724"/>
      <c r="AN35" s="724"/>
      <c r="AO35" s="735"/>
      <c r="AP35" s="724"/>
      <c r="AQ35" s="734"/>
      <c r="AR35" s="728"/>
      <c r="AS35" s="736"/>
    </row>
    <row r="36" spans="1:45" x14ac:dyDescent="0.35">
      <c r="A36" s="754" t="s">
        <v>544</v>
      </c>
      <c r="B36" s="706"/>
      <c r="C36" s="706"/>
      <c r="D36" s="706" t="str">
        <f>IF(C36="","",(_xlfn.XLOOKUP(C36,'9b. New Fleet Description'!$A$13:$A$262,'9b. New Fleet Description'!$B$13:$B$262,"Not Found",0,1)))</f>
        <v/>
      </c>
      <c r="E36" s="706"/>
      <c r="F36" s="722"/>
      <c r="G36" s="723"/>
      <c r="H36" s="724"/>
      <c r="I36" s="725"/>
      <c r="J36" s="726"/>
      <c r="K36" s="727"/>
      <c r="L36" s="728"/>
      <c r="M36" s="724"/>
      <c r="N36" s="724"/>
      <c r="O36" s="724"/>
      <c r="P36" s="1062"/>
      <c r="Q36" s="724"/>
      <c r="R36" s="729"/>
      <c r="S36" s="730"/>
      <c r="T36" s="724"/>
      <c r="U36" s="724"/>
      <c r="V36" s="724"/>
      <c r="W36" s="724"/>
      <c r="X36" s="1038"/>
      <c r="Y36" s="731"/>
      <c r="Z36" s="732"/>
      <c r="AA36" s="1056"/>
      <c r="AB36" s="724"/>
      <c r="AC36" s="1144"/>
      <c r="AD36" s="728"/>
      <c r="AE36" s="733"/>
      <c r="AF36" s="724"/>
      <c r="AG36" s="724"/>
      <c r="AH36" s="724"/>
      <c r="AI36" s="724"/>
      <c r="AJ36" s="734"/>
      <c r="AK36" s="728"/>
      <c r="AL36" s="733"/>
      <c r="AM36" s="724"/>
      <c r="AN36" s="724"/>
      <c r="AO36" s="735"/>
      <c r="AP36" s="724"/>
      <c r="AQ36" s="734"/>
      <c r="AR36" s="728"/>
      <c r="AS36" s="736"/>
    </row>
    <row r="37" spans="1:45" x14ac:dyDescent="0.35">
      <c r="A37" s="754" t="s">
        <v>545</v>
      </c>
      <c r="B37" s="706"/>
      <c r="C37" s="706"/>
      <c r="D37" s="706" t="str">
        <f>IF(C37="","",(_xlfn.XLOOKUP(C37,'9b. New Fleet Description'!$A$13:$A$262,'9b. New Fleet Description'!$B$13:$B$262,"Not Found",0,1)))</f>
        <v/>
      </c>
      <c r="E37" s="706"/>
      <c r="F37" s="722"/>
      <c r="G37" s="723"/>
      <c r="H37" s="724"/>
      <c r="I37" s="725"/>
      <c r="J37" s="726"/>
      <c r="K37" s="727"/>
      <c r="L37" s="728"/>
      <c r="M37" s="724"/>
      <c r="N37" s="724"/>
      <c r="O37" s="724"/>
      <c r="P37" s="1062"/>
      <c r="Q37" s="724"/>
      <c r="R37" s="729"/>
      <c r="S37" s="730"/>
      <c r="T37" s="724"/>
      <c r="U37" s="724"/>
      <c r="V37" s="724"/>
      <c r="W37" s="724"/>
      <c r="X37" s="1038"/>
      <c r="Y37" s="731"/>
      <c r="Z37" s="732"/>
      <c r="AA37" s="1056"/>
      <c r="AB37" s="724"/>
      <c r="AC37" s="1144"/>
      <c r="AD37" s="728"/>
      <c r="AE37" s="733"/>
      <c r="AF37" s="724"/>
      <c r="AG37" s="724"/>
      <c r="AH37" s="724"/>
      <c r="AI37" s="724"/>
      <c r="AJ37" s="734"/>
      <c r="AK37" s="728"/>
      <c r="AL37" s="733"/>
      <c r="AM37" s="724"/>
      <c r="AN37" s="724"/>
      <c r="AO37" s="735"/>
      <c r="AP37" s="724"/>
      <c r="AQ37" s="734"/>
      <c r="AR37" s="728"/>
      <c r="AS37" s="736"/>
    </row>
    <row r="38" spans="1:45" x14ac:dyDescent="0.35">
      <c r="A38" s="754" t="s">
        <v>546</v>
      </c>
      <c r="B38" s="706"/>
      <c r="C38" s="706"/>
      <c r="D38" s="706" t="str">
        <f>IF(C38="","",(_xlfn.XLOOKUP(C38,'9b. New Fleet Description'!$A$13:$A$262,'9b. New Fleet Description'!$B$13:$B$262,"Not Found",0,1)))</f>
        <v/>
      </c>
      <c r="E38" s="706"/>
      <c r="F38" s="722"/>
      <c r="G38" s="723"/>
      <c r="H38" s="724"/>
      <c r="I38" s="725"/>
      <c r="J38" s="726"/>
      <c r="K38" s="727"/>
      <c r="L38" s="728"/>
      <c r="M38" s="724"/>
      <c r="N38" s="724"/>
      <c r="O38" s="724"/>
      <c r="P38" s="1062"/>
      <c r="Q38" s="724"/>
      <c r="R38" s="729"/>
      <c r="S38" s="730"/>
      <c r="T38" s="724"/>
      <c r="U38" s="724"/>
      <c r="V38" s="724"/>
      <c r="W38" s="724"/>
      <c r="X38" s="1038"/>
      <c r="Y38" s="731"/>
      <c r="Z38" s="732"/>
      <c r="AA38" s="1056"/>
      <c r="AB38" s="724"/>
      <c r="AC38" s="1144"/>
      <c r="AD38" s="728"/>
      <c r="AE38" s="733"/>
      <c r="AF38" s="724"/>
      <c r="AG38" s="724"/>
      <c r="AH38" s="724"/>
      <c r="AI38" s="724"/>
      <c r="AJ38" s="734"/>
      <c r="AK38" s="728"/>
      <c r="AL38" s="733"/>
      <c r="AM38" s="724"/>
      <c r="AN38" s="724"/>
      <c r="AO38" s="735"/>
      <c r="AP38" s="724"/>
      <c r="AQ38" s="734"/>
      <c r="AR38" s="728"/>
      <c r="AS38" s="736"/>
    </row>
    <row r="39" spans="1:45" x14ac:dyDescent="0.35">
      <c r="A39" s="754" t="s">
        <v>547</v>
      </c>
      <c r="B39" s="706"/>
      <c r="C39" s="706"/>
      <c r="D39" s="706" t="str">
        <f>IF(C39="","",(_xlfn.XLOOKUP(C39,'9b. New Fleet Description'!$A$13:$A$262,'9b. New Fleet Description'!$B$13:$B$262,"Not Found",0,1)))</f>
        <v/>
      </c>
      <c r="E39" s="706"/>
      <c r="F39" s="722"/>
      <c r="G39" s="723"/>
      <c r="H39" s="724"/>
      <c r="I39" s="725"/>
      <c r="J39" s="726"/>
      <c r="K39" s="727"/>
      <c r="L39" s="728"/>
      <c r="M39" s="724"/>
      <c r="N39" s="724"/>
      <c r="O39" s="724"/>
      <c r="P39" s="1062"/>
      <c r="Q39" s="724"/>
      <c r="R39" s="729"/>
      <c r="S39" s="730"/>
      <c r="T39" s="724"/>
      <c r="U39" s="724"/>
      <c r="V39" s="724"/>
      <c r="W39" s="724"/>
      <c r="X39" s="1038"/>
      <c r="Y39" s="731"/>
      <c r="Z39" s="732"/>
      <c r="AA39" s="1056"/>
      <c r="AB39" s="724"/>
      <c r="AC39" s="1144"/>
      <c r="AD39" s="728"/>
      <c r="AE39" s="733"/>
      <c r="AF39" s="724"/>
      <c r="AG39" s="724"/>
      <c r="AH39" s="724"/>
      <c r="AI39" s="724"/>
      <c r="AJ39" s="734"/>
      <c r="AK39" s="728"/>
      <c r="AL39" s="733"/>
      <c r="AM39" s="724"/>
      <c r="AN39" s="724"/>
      <c r="AO39" s="735"/>
      <c r="AP39" s="724"/>
      <c r="AQ39" s="734"/>
      <c r="AR39" s="728"/>
      <c r="AS39" s="736"/>
    </row>
    <row r="40" spans="1:45" x14ac:dyDescent="0.35">
      <c r="A40" s="754" t="s">
        <v>548</v>
      </c>
      <c r="B40" s="706"/>
      <c r="C40" s="706"/>
      <c r="D40" s="706" t="str">
        <f>IF(C40="","",(_xlfn.XLOOKUP(C40,'9b. New Fleet Description'!$A$13:$A$262,'9b. New Fleet Description'!$B$13:$B$262,"Not Found",0,1)))</f>
        <v/>
      </c>
      <c r="E40" s="706"/>
      <c r="F40" s="722"/>
      <c r="G40" s="723"/>
      <c r="H40" s="724"/>
      <c r="I40" s="725"/>
      <c r="J40" s="726"/>
      <c r="K40" s="727"/>
      <c r="L40" s="728"/>
      <c r="M40" s="724"/>
      <c r="N40" s="724"/>
      <c r="O40" s="724"/>
      <c r="P40" s="1062"/>
      <c r="Q40" s="724"/>
      <c r="R40" s="729"/>
      <c r="S40" s="730"/>
      <c r="T40" s="724"/>
      <c r="U40" s="724"/>
      <c r="V40" s="724"/>
      <c r="W40" s="724"/>
      <c r="X40" s="1038"/>
      <c r="Y40" s="731"/>
      <c r="Z40" s="732"/>
      <c r="AA40" s="1056"/>
      <c r="AB40" s="724"/>
      <c r="AC40" s="1144"/>
      <c r="AD40" s="728"/>
      <c r="AE40" s="733"/>
      <c r="AF40" s="724"/>
      <c r="AG40" s="724"/>
      <c r="AH40" s="724"/>
      <c r="AI40" s="724"/>
      <c r="AJ40" s="734"/>
      <c r="AK40" s="728"/>
      <c r="AL40" s="733"/>
      <c r="AM40" s="724"/>
      <c r="AN40" s="724"/>
      <c r="AO40" s="735"/>
      <c r="AP40" s="724"/>
      <c r="AQ40" s="734"/>
      <c r="AR40" s="728"/>
      <c r="AS40" s="736"/>
    </row>
    <row r="41" spans="1:45" x14ac:dyDescent="0.35">
      <c r="A41" s="754" t="s">
        <v>549</v>
      </c>
      <c r="B41" s="706"/>
      <c r="C41" s="706"/>
      <c r="D41" s="706" t="str">
        <f>IF(C41="","",(_xlfn.XLOOKUP(C41,'9b. New Fleet Description'!$A$13:$A$262,'9b. New Fleet Description'!$B$13:$B$262,"Not Found",0,1)))</f>
        <v/>
      </c>
      <c r="E41" s="706"/>
      <c r="F41" s="722"/>
      <c r="G41" s="723"/>
      <c r="H41" s="724"/>
      <c r="I41" s="725"/>
      <c r="J41" s="726"/>
      <c r="K41" s="727"/>
      <c r="L41" s="728"/>
      <c r="M41" s="724"/>
      <c r="N41" s="724"/>
      <c r="O41" s="724"/>
      <c r="P41" s="1062"/>
      <c r="Q41" s="724"/>
      <c r="R41" s="729"/>
      <c r="S41" s="730"/>
      <c r="T41" s="724"/>
      <c r="U41" s="724"/>
      <c r="V41" s="724"/>
      <c r="W41" s="724"/>
      <c r="X41" s="1038"/>
      <c r="Y41" s="731"/>
      <c r="Z41" s="732"/>
      <c r="AA41" s="1056"/>
      <c r="AB41" s="724"/>
      <c r="AC41" s="1144"/>
      <c r="AD41" s="728"/>
      <c r="AE41" s="733"/>
      <c r="AF41" s="724"/>
      <c r="AG41" s="724"/>
      <c r="AH41" s="724"/>
      <c r="AI41" s="724"/>
      <c r="AJ41" s="734"/>
      <c r="AK41" s="728"/>
      <c r="AL41" s="733"/>
      <c r="AM41" s="724"/>
      <c r="AN41" s="724"/>
      <c r="AO41" s="735"/>
      <c r="AP41" s="724"/>
      <c r="AQ41" s="734"/>
      <c r="AR41" s="728"/>
      <c r="AS41" s="736"/>
    </row>
    <row r="42" spans="1:45" x14ac:dyDescent="0.35">
      <c r="A42" s="754" t="s">
        <v>550</v>
      </c>
      <c r="B42" s="706"/>
      <c r="C42" s="706"/>
      <c r="D42" s="706" t="str">
        <f>IF(C42="","",(_xlfn.XLOOKUP(C42,'9b. New Fleet Description'!$A$13:$A$262,'9b. New Fleet Description'!$B$13:$B$262,"Not Found",0,1)))</f>
        <v/>
      </c>
      <c r="E42" s="706"/>
      <c r="F42" s="722"/>
      <c r="G42" s="723"/>
      <c r="H42" s="724"/>
      <c r="I42" s="725"/>
      <c r="J42" s="726"/>
      <c r="K42" s="727"/>
      <c r="L42" s="728"/>
      <c r="M42" s="724"/>
      <c r="N42" s="724"/>
      <c r="O42" s="724"/>
      <c r="P42" s="1062"/>
      <c r="Q42" s="724"/>
      <c r="R42" s="729"/>
      <c r="S42" s="730"/>
      <c r="T42" s="724"/>
      <c r="U42" s="724"/>
      <c r="V42" s="724"/>
      <c r="W42" s="724"/>
      <c r="X42" s="1038"/>
      <c r="Y42" s="731"/>
      <c r="Z42" s="732"/>
      <c r="AA42" s="1056"/>
      <c r="AB42" s="724"/>
      <c r="AC42" s="1144"/>
      <c r="AD42" s="728"/>
      <c r="AE42" s="733"/>
      <c r="AF42" s="724"/>
      <c r="AG42" s="724"/>
      <c r="AH42" s="724"/>
      <c r="AI42" s="724"/>
      <c r="AJ42" s="734"/>
      <c r="AK42" s="728"/>
      <c r="AL42" s="733"/>
      <c r="AM42" s="724"/>
      <c r="AN42" s="724"/>
      <c r="AO42" s="735"/>
      <c r="AP42" s="724"/>
      <c r="AQ42" s="734"/>
      <c r="AR42" s="728"/>
      <c r="AS42" s="736"/>
    </row>
    <row r="43" spans="1:45" x14ac:dyDescent="0.35">
      <c r="A43" s="754" t="s">
        <v>551</v>
      </c>
      <c r="B43" s="706"/>
      <c r="C43" s="706"/>
      <c r="D43" s="706" t="str">
        <f>IF(C43="","",(_xlfn.XLOOKUP(C43,'9b. New Fleet Description'!$A$13:$A$262,'9b. New Fleet Description'!$B$13:$B$262,"Not Found",0,1)))</f>
        <v/>
      </c>
      <c r="E43" s="706"/>
      <c r="F43" s="722"/>
      <c r="G43" s="723"/>
      <c r="H43" s="724"/>
      <c r="I43" s="725"/>
      <c r="J43" s="726"/>
      <c r="K43" s="727"/>
      <c r="L43" s="728"/>
      <c r="M43" s="724"/>
      <c r="N43" s="724"/>
      <c r="O43" s="724"/>
      <c r="P43" s="1062"/>
      <c r="Q43" s="724"/>
      <c r="R43" s="729"/>
      <c r="S43" s="730"/>
      <c r="T43" s="724"/>
      <c r="U43" s="724"/>
      <c r="V43" s="724"/>
      <c r="W43" s="724"/>
      <c r="X43" s="1038"/>
      <c r="Y43" s="731"/>
      <c r="Z43" s="732"/>
      <c r="AA43" s="1056"/>
      <c r="AB43" s="724"/>
      <c r="AC43" s="1144"/>
      <c r="AD43" s="728"/>
      <c r="AE43" s="733"/>
      <c r="AF43" s="724"/>
      <c r="AG43" s="724"/>
      <c r="AH43" s="724"/>
      <c r="AI43" s="724"/>
      <c r="AJ43" s="734"/>
      <c r="AK43" s="728"/>
      <c r="AL43" s="733"/>
      <c r="AM43" s="724"/>
      <c r="AN43" s="724"/>
      <c r="AO43" s="735"/>
      <c r="AP43" s="724"/>
      <c r="AQ43" s="734"/>
      <c r="AR43" s="728"/>
      <c r="AS43" s="736"/>
    </row>
    <row r="44" spans="1:45" x14ac:dyDescent="0.35">
      <c r="A44" s="754" t="s">
        <v>552</v>
      </c>
      <c r="B44" s="706"/>
      <c r="C44" s="706"/>
      <c r="D44" s="706" t="str">
        <f>IF(C44="","",(_xlfn.XLOOKUP(C44,'9b. New Fleet Description'!$A$13:$A$262,'9b. New Fleet Description'!$B$13:$B$262,"Not Found",0,1)))</f>
        <v/>
      </c>
      <c r="E44" s="706"/>
      <c r="F44" s="722"/>
      <c r="G44" s="723"/>
      <c r="H44" s="724"/>
      <c r="I44" s="725"/>
      <c r="J44" s="726"/>
      <c r="K44" s="727"/>
      <c r="L44" s="728"/>
      <c r="M44" s="724"/>
      <c r="N44" s="724"/>
      <c r="O44" s="724"/>
      <c r="P44" s="1062"/>
      <c r="Q44" s="724"/>
      <c r="R44" s="729"/>
      <c r="S44" s="730"/>
      <c r="T44" s="724"/>
      <c r="U44" s="724"/>
      <c r="V44" s="724"/>
      <c r="W44" s="724"/>
      <c r="X44" s="1038"/>
      <c r="Y44" s="731"/>
      <c r="Z44" s="732"/>
      <c r="AA44" s="1056"/>
      <c r="AB44" s="724"/>
      <c r="AC44" s="1144"/>
      <c r="AD44" s="728"/>
      <c r="AE44" s="733"/>
      <c r="AF44" s="724"/>
      <c r="AG44" s="724"/>
      <c r="AH44" s="724"/>
      <c r="AI44" s="724"/>
      <c r="AJ44" s="734"/>
      <c r="AK44" s="728"/>
      <c r="AL44" s="733"/>
      <c r="AM44" s="724"/>
      <c r="AN44" s="724"/>
      <c r="AO44" s="735"/>
      <c r="AP44" s="724"/>
      <c r="AQ44" s="734"/>
      <c r="AR44" s="728"/>
      <c r="AS44" s="736"/>
    </row>
    <row r="45" spans="1:45" x14ac:dyDescent="0.35">
      <c r="A45" s="754" t="s">
        <v>553</v>
      </c>
      <c r="B45" s="706"/>
      <c r="C45" s="706"/>
      <c r="D45" s="706" t="str">
        <f>IF(C45="","",(_xlfn.XLOOKUP(C45,'9b. New Fleet Description'!$A$13:$A$262,'9b. New Fleet Description'!$B$13:$B$262,"Not Found",0,1)))</f>
        <v/>
      </c>
      <c r="E45" s="706"/>
      <c r="F45" s="722"/>
      <c r="G45" s="723"/>
      <c r="H45" s="724"/>
      <c r="I45" s="725"/>
      <c r="J45" s="726"/>
      <c r="K45" s="727"/>
      <c r="L45" s="728"/>
      <c r="M45" s="724"/>
      <c r="N45" s="724"/>
      <c r="O45" s="724"/>
      <c r="P45" s="1062"/>
      <c r="Q45" s="724"/>
      <c r="R45" s="729"/>
      <c r="S45" s="730"/>
      <c r="T45" s="724"/>
      <c r="U45" s="724"/>
      <c r="V45" s="724"/>
      <c r="W45" s="724"/>
      <c r="X45" s="1038"/>
      <c r="Y45" s="731"/>
      <c r="Z45" s="732"/>
      <c r="AA45" s="1056"/>
      <c r="AB45" s="724"/>
      <c r="AC45" s="1144"/>
      <c r="AD45" s="728"/>
      <c r="AE45" s="733"/>
      <c r="AF45" s="724"/>
      <c r="AG45" s="724"/>
      <c r="AH45" s="724"/>
      <c r="AI45" s="724"/>
      <c r="AJ45" s="734"/>
      <c r="AK45" s="728"/>
      <c r="AL45" s="733"/>
      <c r="AM45" s="724"/>
      <c r="AN45" s="724"/>
      <c r="AO45" s="735"/>
      <c r="AP45" s="724"/>
      <c r="AQ45" s="734"/>
      <c r="AR45" s="728"/>
      <c r="AS45" s="736"/>
    </row>
    <row r="46" spans="1:45" x14ac:dyDescent="0.35">
      <c r="A46" s="754" t="s">
        <v>554</v>
      </c>
      <c r="B46" s="706"/>
      <c r="C46" s="706"/>
      <c r="D46" s="706" t="str">
        <f>IF(C46="","",(_xlfn.XLOOKUP(C46,'9b. New Fleet Description'!$A$13:$A$262,'9b. New Fleet Description'!$B$13:$B$262,"Not Found",0,1)))</f>
        <v/>
      </c>
      <c r="E46" s="706"/>
      <c r="F46" s="722"/>
      <c r="G46" s="723"/>
      <c r="H46" s="724"/>
      <c r="I46" s="725"/>
      <c r="J46" s="726"/>
      <c r="K46" s="727"/>
      <c r="L46" s="728"/>
      <c r="M46" s="724"/>
      <c r="N46" s="724"/>
      <c r="O46" s="724"/>
      <c r="P46" s="1062"/>
      <c r="Q46" s="724"/>
      <c r="R46" s="729"/>
      <c r="S46" s="730"/>
      <c r="T46" s="724"/>
      <c r="U46" s="724"/>
      <c r="V46" s="724"/>
      <c r="W46" s="724"/>
      <c r="X46" s="1038"/>
      <c r="Y46" s="731"/>
      <c r="Z46" s="732"/>
      <c r="AA46" s="1056"/>
      <c r="AB46" s="724"/>
      <c r="AC46" s="1144"/>
      <c r="AD46" s="728"/>
      <c r="AE46" s="733"/>
      <c r="AF46" s="724"/>
      <c r="AG46" s="724"/>
      <c r="AH46" s="724"/>
      <c r="AI46" s="724"/>
      <c r="AJ46" s="734"/>
      <c r="AK46" s="728"/>
      <c r="AL46" s="733"/>
      <c r="AM46" s="724"/>
      <c r="AN46" s="724"/>
      <c r="AO46" s="735"/>
      <c r="AP46" s="724"/>
      <c r="AQ46" s="734"/>
      <c r="AR46" s="728"/>
      <c r="AS46" s="736"/>
    </row>
    <row r="47" spans="1:45" x14ac:dyDescent="0.35">
      <c r="A47" s="754" t="s">
        <v>555</v>
      </c>
      <c r="B47" s="706"/>
      <c r="C47" s="706"/>
      <c r="D47" s="706" t="str">
        <f>IF(C47="","",(_xlfn.XLOOKUP(C47,'9b. New Fleet Description'!$A$13:$A$262,'9b. New Fleet Description'!$B$13:$B$262,"Not Found",0,1)))</f>
        <v/>
      </c>
      <c r="E47" s="706"/>
      <c r="F47" s="722"/>
      <c r="G47" s="723"/>
      <c r="H47" s="724"/>
      <c r="I47" s="725"/>
      <c r="J47" s="726"/>
      <c r="K47" s="727"/>
      <c r="L47" s="728"/>
      <c r="M47" s="724"/>
      <c r="N47" s="724"/>
      <c r="O47" s="724"/>
      <c r="P47" s="1062"/>
      <c r="Q47" s="724"/>
      <c r="R47" s="729"/>
      <c r="S47" s="730"/>
      <c r="T47" s="724"/>
      <c r="U47" s="724"/>
      <c r="V47" s="724"/>
      <c r="W47" s="724"/>
      <c r="X47" s="1038"/>
      <c r="Y47" s="731"/>
      <c r="Z47" s="732"/>
      <c r="AA47" s="1056"/>
      <c r="AB47" s="724"/>
      <c r="AC47" s="1144"/>
      <c r="AD47" s="728"/>
      <c r="AE47" s="733"/>
      <c r="AF47" s="724"/>
      <c r="AG47" s="724"/>
      <c r="AH47" s="724"/>
      <c r="AI47" s="724"/>
      <c r="AJ47" s="734"/>
      <c r="AK47" s="728"/>
      <c r="AL47" s="733"/>
      <c r="AM47" s="724"/>
      <c r="AN47" s="724"/>
      <c r="AO47" s="735"/>
      <c r="AP47" s="724"/>
      <c r="AQ47" s="734"/>
      <c r="AR47" s="728"/>
      <c r="AS47" s="736"/>
    </row>
    <row r="48" spans="1:45" x14ac:dyDescent="0.35">
      <c r="A48" s="754" t="s">
        <v>556</v>
      </c>
      <c r="B48" s="706"/>
      <c r="C48" s="706"/>
      <c r="D48" s="706" t="str">
        <f>IF(C48="","",(_xlfn.XLOOKUP(C48,'9b. New Fleet Description'!$A$13:$A$262,'9b. New Fleet Description'!$B$13:$B$262,"Not Found",0,1)))</f>
        <v/>
      </c>
      <c r="E48" s="706"/>
      <c r="F48" s="722"/>
      <c r="G48" s="723"/>
      <c r="H48" s="724"/>
      <c r="I48" s="725"/>
      <c r="J48" s="726"/>
      <c r="K48" s="727"/>
      <c r="L48" s="728"/>
      <c r="M48" s="724"/>
      <c r="N48" s="724"/>
      <c r="O48" s="724"/>
      <c r="P48" s="1062"/>
      <c r="Q48" s="724"/>
      <c r="R48" s="729"/>
      <c r="S48" s="730"/>
      <c r="T48" s="724"/>
      <c r="U48" s="724"/>
      <c r="V48" s="724"/>
      <c r="W48" s="724"/>
      <c r="X48" s="1038"/>
      <c r="Y48" s="731"/>
      <c r="Z48" s="732"/>
      <c r="AA48" s="1056"/>
      <c r="AB48" s="724"/>
      <c r="AC48" s="1144"/>
      <c r="AD48" s="728"/>
      <c r="AE48" s="733"/>
      <c r="AF48" s="724"/>
      <c r="AG48" s="724"/>
      <c r="AH48" s="724"/>
      <c r="AI48" s="724"/>
      <c r="AJ48" s="734"/>
      <c r="AK48" s="728"/>
      <c r="AL48" s="733"/>
      <c r="AM48" s="724"/>
      <c r="AN48" s="724"/>
      <c r="AO48" s="735"/>
      <c r="AP48" s="724"/>
      <c r="AQ48" s="734"/>
      <c r="AR48" s="728"/>
      <c r="AS48" s="736"/>
    </row>
    <row r="49" spans="1:45" x14ac:dyDescent="0.35">
      <c r="A49" s="754" t="s">
        <v>557</v>
      </c>
      <c r="B49" s="706"/>
      <c r="C49" s="706"/>
      <c r="D49" s="706" t="str">
        <f>IF(C49="","",(_xlfn.XLOOKUP(C49,'9b. New Fleet Description'!$A$13:$A$262,'9b. New Fleet Description'!$B$13:$B$262,"Not Found",0,1)))</f>
        <v/>
      </c>
      <c r="E49" s="706"/>
      <c r="F49" s="722"/>
      <c r="G49" s="723"/>
      <c r="H49" s="724"/>
      <c r="I49" s="725"/>
      <c r="J49" s="726"/>
      <c r="K49" s="727"/>
      <c r="L49" s="728"/>
      <c r="M49" s="724"/>
      <c r="N49" s="724"/>
      <c r="O49" s="724"/>
      <c r="P49" s="1062"/>
      <c r="Q49" s="724"/>
      <c r="R49" s="729"/>
      <c r="S49" s="730"/>
      <c r="T49" s="724"/>
      <c r="U49" s="724"/>
      <c r="V49" s="724"/>
      <c r="W49" s="724"/>
      <c r="X49" s="1038"/>
      <c r="Y49" s="731"/>
      <c r="Z49" s="732"/>
      <c r="AA49" s="1056"/>
      <c r="AB49" s="724"/>
      <c r="AC49" s="1144"/>
      <c r="AD49" s="728"/>
      <c r="AE49" s="733"/>
      <c r="AF49" s="724"/>
      <c r="AG49" s="724"/>
      <c r="AH49" s="724"/>
      <c r="AI49" s="724"/>
      <c r="AJ49" s="734"/>
      <c r="AK49" s="728"/>
      <c r="AL49" s="733"/>
      <c r="AM49" s="724"/>
      <c r="AN49" s="724"/>
      <c r="AO49" s="735"/>
      <c r="AP49" s="724"/>
      <c r="AQ49" s="734"/>
      <c r="AR49" s="728"/>
      <c r="AS49" s="736"/>
    </row>
    <row r="50" spans="1:45" x14ac:dyDescent="0.35">
      <c r="A50" s="754" t="s">
        <v>558</v>
      </c>
      <c r="B50" s="706"/>
      <c r="C50" s="706"/>
      <c r="D50" s="706" t="str">
        <f>IF(C50="","",(_xlfn.XLOOKUP(C50,'9b. New Fleet Description'!$A$13:$A$262,'9b. New Fleet Description'!$B$13:$B$262,"Not Found",0,1)))</f>
        <v/>
      </c>
      <c r="E50" s="706"/>
      <c r="F50" s="722"/>
      <c r="G50" s="723"/>
      <c r="H50" s="724"/>
      <c r="I50" s="725"/>
      <c r="J50" s="726"/>
      <c r="K50" s="727"/>
      <c r="L50" s="728"/>
      <c r="M50" s="724"/>
      <c r="N50" s="724"/>
      <c r="O50" s="724"/>
      <c r="P50" s="1062"/>
      <c r="Q50" s="724"/>
      <c r="R50" s="729"/>
      <c r="S50" s="730"/>
      <c r="T50" s="724"/>
      <c r="U50" s="724"/>
      <c r="V50" s="724"/>
      <c r="W50" s="724"/>
      <c r="X50" s="1038"/>
      <c r="Y50" s="731"/>
      <c r="Z50" s="732"/>
      <c r="AA50" s="1056"/>
      <c r="AB50" s="724"/>
      <c r="AC50" s="1144"/>
      <c r="AD50" s="728"/>
      <c r="AE50" s="733"/>
      <c r="AF50" s="724"/>
      <c r="AG50" s="724"/>
      <c r="AH50" s="724"/>
      <c r="AI50" s="724"/>
      <c r="AJ50" s="734"/>
      <c r="AK50" s="728"/>
      <c r="AL50" s="733"/>
      <c r="AM50" s="724"/>
      <c r="AN50" s="724"/>
      <c r="AO50" s="735"/>
      <c r="AP50" s="724"/>
      <c r="AQ50" s="734"/>
      <c r="AR50" s="728"/>
      <c r="AS50" s="736"/>
    </row>
    <row r="51" spans="1:45" x14ac:dyDescent="0.35">
      <c r="A51" s="754" t="s">
        <v>559</v>
      </c>
      <c r="B51" s="706"/>
      <c r="C51" s="706"/>
      <c r="D51" s="706" t="str">
        <f>IF(C51="","",(_xlfn.XLOOKUP(C51,'9b. New Fleet Description'!$A$13:$A$262,'9b. New Fleet Description'!$B$13:$B$262,"Not Found",0,1)))</f>
        <v/>
      </c>
      <c r="E51" s="706"/>
      <c r="F51" s="722"/>
      <c r="G51" s="723"/>
      <c r="H51" s="724"/>
      <c r="I51" s="725"/>
      <c r="J51" s="726"/>
      <c r="K51" s="727"/>
      <c r="L51" s="728"/>
      <c r="M51" s="724"/>
      <c r="N51" s="724"/>
      <c r="O51" s="724"/>
      <c r="P51" s="1062"/>
      <c r="Q51" s="724"/>
      <c r="R51" s="729"/>
      <c r="S51" s="730"/>
      <c r="T51" s="724"/>
      <c r="U51" s="724"/>
      <c r="V51" s="724"/>
      <c r="W51" s="724"/>
      <c r="X51" s="1038"/>
      <c r="Y51" s="731"/>
      <c r="Z51" s="732"/>
      <c r="AA51" s="1056"/>
      <c r="AB51" s="724"/>
      <c r="AC51" s="1144"/>
      <c r="AD51" s="728"/>
      <c r="AE51" s="733"/>
      <c r="AF51" s="724"/>
      <c r="AG51" s="724"/>
      <c r="AH51" s="724"/>
      <c r="AI51" s="724"/>
      <c r="AJ51" s="734"/>
      <c r="AK51" s="728"/>
      <c r="AL51" s="733"/>
      <c r="AM51" s="724"/>
      <c r="AN51" s="724"/>
      <c r="AO51" s="735"/>
      <c r="AP51" s="724"/>
      <c r="AQ51" s="734"/>
      <c r="AR51" s="728"/>
      <c r="AS51" s="736"/>
    </row>
    <row r="52" spans="1:45" x14ac:dyDescent="0.35">
      <c r="A52" s="754" t="s">
        <v>560</v>
      </c>
      <c r="B52" s="706"/>
      <c r="C52" s="706"/>
      <c r="D52" s="706" t="str">
        <f>IF(C52="","",(_xlfn.XLOOKUP(C52,'9b. New Fleet Description'!$A$13:$A$262,'9b. New Fleet Description'!$B$13:$B$262,"Not Found",0,1)))</f>
        <v/>
      </c>
      <c r="E52" s="706"/>
      <c r="F52" s="722"/>
      <c r="G52" s="723"/>
      <c r="H52" s="724"/>
      <c r="I52" s="725"/>
      <c r="J52" s="726"/>
      <c r="K52" s="727"/>
      <c r="L52" s="728"/>
      <c r="M52" s="724"/>
      <c r="N52" s="724"/>
      <c r="O52" s="724"/>
      <c r="P52" s="1062"/>
      <c r="Q52" s="724"/>
      <c r="R52" s="729"/>
      <c r="S52" s="730"/>
      <c r="T52" s="724"/>
      <c r="U52" s="724"/>
      <c r="V52" s="724"/>
      <c r="W52" s="724"/>
      <c r="X52" s="1038"/>
      <c r="Y52" s="731"/>
      <c r="Z52" s="732"/>
      <c r="AA52" s="1056"/>
      <c r="AB52" s="724"/>
      <c r="AC52" s="1144"/>
      <c r="AD52" s="728"/>
      <c r="AE52" s="733"/>
      <c r="AF52" s="724"/>
      <c r="AG52" s="724"/>
      <c r="AH52" s="724"/>
      <c r="AI52" s="724"/>
      <c r="AJ52" s="734"/>
      <c r="AK52" s="728"/>
      <c r="AL52" s="733"/>
      <c r="AM52" s="724"/>
      <c r="AN52" s="724"/>
      <c r="AO52" s="735"/>
      <c r="AP52" s="724"/>
      <c r="AQ52" s="734"/>
      <c r="AR52" s="728"/>
      <c r="AS52" s="736"/>
    </row>
    <row r="53" spans="1:45" x14ac:dyDescent="0.35">
      <c r="A53" s="754" t="s">
        <v>561</v>
      </c>
      <c r="B53" s="706"/>
      <c r="C53" s="706"/>
      <c r="D53" s="706" t="str">
        <f>IF(C53="","",(_xlfn.XLOOKUP(C53,'9b. New Fleet Description'!$A$13:$A$262,'9b. New Fleet Description'!$B$13:$B$262,"Not Found",0,1)))</f>
        <v/>
      </c>
      <c r="E53" s="706"/>
      <c r="F53" s="722"/>
      <c r="G53" s="723"/>
      <c r="H53" s="724"/>
      <c r="I53" s="725"/>
      <c r="J53" s="726"/>
      <c r="K53" s="727"/>
      <c r="L53" s="728"/>
      <c r="M53" s="724"/>
      <c r="N53" s="724"/>
      <c r="O53" s="724"/>
      <c r="P53" s="1062"/>
      <c r="Q53" s="724"/>
      <c r="R53" s="729"/>
      <c r="S53" s="730"/>
      <c r="T53" s="724"/>
      <c r="U53" s="724"/>
      <c r="V53" s="724"/>
      <c r="W53" s="724"/>
      <c r="X53" s="1038"/>
      <c r="Y53" s="731"/>
      <c r="Z53" s="732"/>
      <c r="AA53" s="1056"/>
      <c r="AB53" s="724"/>
      <c r="AC53" s="1144"/>
      <c r="AD53" s="728"/>
      <c r="AE53" s="733"/>
      <c r="AF53" s="724"/>
      <c r="AG53" s="724"/>
      <c r="AH53" s="724"/>
      <c r="AI53" s="724"/>
      <c r="AJ53" s="734"/>
      <c r="AK53" s="728"/>
      <c r="AL53" s="733"/>
      <c r="AM53" s="724"/>
      <c r="AN53" s="724"/>
      <c r="AO53" s="735"/>
      <c r="AP53" s="724"/>
      <c r="AQ53" s="734"/>
      <c r="AR53" s="728"/>
      <c r="AS53" s="736"/>
    </row>
    <row r="54" spans="1:45" x14ac:dyDescent="0.35">
      <c r="A54" s="754" t="s">
        <v>562</v>
      </c>
      <c r="B54" s="706"/>
      <c r="C54" s="706"/>
      <c r="D54" s="706" t="str">
        <f>IF(C54="","",(_xlfn.XLOOKUP(C54,'9b. New Fleet Description'!$A$13:$A$262,'9b. New Fleet Description'!$B$13:$B$262,"Not Found",0,1)))</f>
        <v/>
      </c>
      <c r="E54" s="706"/>
      <c r="F54" s="722"/>
      <c r="G54" s="723"/>
      <c r="H54" s="724"/>
      <c r="I54" s="725"/>
      <c r="J54" s="726"/>
      <c r="K54" s="727"/>
      <c r="L54" s="728"/>
      <c r="M54" s="724"/>
      <c r="N54" s="724"/>
      <c r="O54" s="724"/>
      <c r="P54" s="1062"/>
      <c r="Q54" s="724"/>
      <c r="R54" s="729"/>
      <c r="S54" s="730"/>
      <c r="T54" s="724"/>
      <c r="U54" s="724"/>
      <c r="V54" s="724"/>
      <c r="W54" s="724"/>
      <c r="X54" s="1038"/>
      <c r="Y54" s="731"/>
      <c r="Z54" s="732"/>
      <c r="AA54" s="1056"/>
      <c r="AB54" s="724"/>
      <c r="AC54" s="1144"/>
      <c r="AD54" s="728"/>
      <c r="AE54" s="733"/>
      <c r="AF54" s="724"/>
      <c r="AG54" s="724"/>
      <c r="AH54" s="724"/>
      <c r="AI54" s="724"/>
      <c r="AJ54" s="734"/>
      <c r="AK54" s="728"/>
      <c r="AL54" s="733"/>
      <c r="AM54" s="724"/>
      <c r="AN54" s="724"/>
      <c r="AO54" s="735"/>
      <c r="AP54" s="724"/>
      <c r="AQ54" s="734"/>
      <c r="AR54" s="728"/>
      <c r="AS54" s="736"/>
    </row>
    <row r="55" spans="1:45" x14ac:dyDescent="0.35">
      <c r="A55" s="754" t="s">
        <v>563</v>
      </c>
      <c r="B55" s="706"/>
      <c r="C55" s="706"/>
      <c r="D55" s="706" t="str">
        <f>IF(C55="","",(_xlfn.XLOOKUP(C55,'9b. New Fleet Description'!$A$13:$A$262,'9b. New Fleet Description'!$B$13:$B$262,"Not Found",0,1)))</f>
        <v/>
      </c>
      <c r="E55" s="706"/>
      <c r="F55" s="722"/>
      <c r="G55" s="723"/>
      <c r="H55" s="724"/>
      <c r="I55" s="725"/>
      <c r="J55" s="726"/>
      <c r="K55" s="727"/>
      <c r="L55" s="728"/>
      <c r="M55" s="724"/>
      <c r="N55" s="724"/>
      <c r="O55" s="724"/>
      <c r="P55" s="1062"/>
      <c r="Q55" s="724"/>
      <c r="R55" s="729"/>
      <c r="S55" s="730"/>
      <c r="T55" s="724"/>
      <c r="U55" s="724"/>
      <c r="V55" s="724"/>
      <c r="W55" s="724"/>
      <c r="X55" s="1038"/>
      <c r="Y55" s="731"/>
      <c r="Z55" s="732"/>
      <c r="AA55" s="1056"/>
      <c r="AB55" s="724"/>
      <c r="AC55" s="1144"/>
      <c r="AD55" s="728"/>
      <c r="AE55" s="733"/>
      <c r="AF55" s="724"/>
      <c r="AG55" s="724"/>
      <c r="AH55" s="724"/>
      <c r="AI55" s="724"/>
      <c r="AJ55" s="734"/>
      <c r="AK55" s="728"/>
      <c r="AL55" s="733"/>
      <c r="AM55" s="724"/>
      <c r="AN55" s="724"/>
      <c r="AO55" s="735"/>
      <c r="AP55" s="724"/>
      <c r="AQ55" s="734"/>
      <c r="AR55" s="728"/>
      <c r="AS55" s="736"/>
    </row>
    <row r="56" spans="1:45" x14ac:dyDescent="0.35">
      <c r="A56" s="754" t="s">
        <v>564</v>
      </c>
      <c r="B56" s="706"/>
      <c r="C56" s="706"/>
      <c r="D56" s="706" t="str">
        <f>IF(C56="","",(_xlfn.XLOOKUP(C56,'9b. New Fleet Description'!$A$13:$A$262,'9b. New Fleet Description'!$B$13:$B$262,"Not Found",0,1)))</f>
        <v/>
      </c>
      <c r="E56" s="706"/>
      <c r="F56" s="722"/>
      <c r="G56" s="723"/>
      <c r="H56" s="724"/>
      <c r="I56" s="725"/>
      <c r="J56" s="726"/>
      <c r="K56" s="727"/>
      <c r="L56" s="728"/>
      <c r="M56" s="724"/>
      <c r="N56" s="724"/>
      <c r="O56" s="724"/>
      <c r="P56" s="1062"/>
      <c r="Q56" s="724"/>
      <c r="R56" s="729"/>
      <c r="S56" s="730"/>
      <c r="T56" s="724"/>
      <c r="U56" s="724"/>
      <c r="V56" s="724"/>
      <c r="W56" s="724"/>
      <c r="X56" s="1038"/>
      <c r="Y56" s="731"/>
      <c r="Z56" s="732"/>
      <c r="AA56" s="1056"/>
      <c r="AB56" s="724"/>
      <c r="AC56" s="1144"/>
      <c r="AD56" s="728"/>
      <c r="AE56" s="733"/>
      <c r="AF56" s="724"/>
      <c r="AG56" s="724"/>
      <c r="AH56" s="724"/>
      <c r="AI56" s="724"/>
      <c r="AJ56" s="734"/>
      <c r="AK56" s="728"/>
      <c r="AL56" s="733"/>
      <c r="AM56" s="724"/>
      <c r="AN56" s="724"/>
      <c r="AO56" s="735"/>
      <c r="AP56" s="724"/>
      <c r="AQ56" s="734"/>
      <c r="AR56" s="728"/>
      <c r="AS56" s="736"/>
    </row>
    <row r="57" spans="1:45" x14ac:dyDescent="0.35">
      <c r="A57" s="754" t="s">
        <v>565</v>
      </c>
      <c r="B57" s="706"/>
      <c r="C57" s="706"/>
      <c r="D57" s="706" t="str">
        <f>IF(C57="","",(_xlfn.XLOOKUP(C57,'9b. New Fleet Description'!$A$13:$A$262,'9b. New Fleet Description'!$B$13:$B$262,"Not Found",0,1)))</f>
        <v/>
      </c>
      <c r="E57" s="706"/>
      <c r="F57" s="722"/>
      <c r="G57" s="723"/>
      <c r="H57" s="724"/>
      <c r="I57" s="725"/>
      <c r="J57" s="726"/>
      <c r="K57" s="727"/>
      <c r="L57" s="728"/>
      <c r="M57" s="724"/>
      <c r="N57" s="724"/>
      <c r="O57" s="724"/>
      <c r="P57" s="1062"/>
      <c r="Q57" s="724"/>
      <c r="R57" s="729"/>
      <c r="S57" s="730"/>
      <c r="T57" s="724"/>
      <c r="U57" s="724"/>
      <c r="V57" s="724"/>
      <c r="W57" s="724"/>
      <c r="X57" s="1038"/>
      <c r="Y57" s="731"/>
      <c r="Z57" s="732"/>
      <c r="AA57" s="1056"/>
      <c r="AB57" s="724"/>
      <c r="AC57" s="1144"/>
      <c r="AD57" s="728"/>
      <c r="AE57" s="733"/>
      <c r="AF57" s="724"/>
      <c r="AG57" s="724"/>
      <c r="AH57" s="724"/>
      <c r="AI57" s="724"/>
      <c r="AJ57" s="734"/>
      <c r="AK57" s="728"/>
      <c r="AL57" s="733"/>
      <c r="AM57" s="724"/>
      <c r="AN57" s="724"/>
      <c r="AO57" s="735"/>
      <c r="AP57" s="724"/>
      <c r="AQ57" s="734"/>
      <c r="AR57" s="728"/>
      <c r="AS57" s="736"/>
    </row>
    <row r="58" spans="1:45" x14ac:dyDescent="0.35">
      <c r="A58" s="754" t="s">
        <v>566</v>
      </c>
      <c r="B58" s="706"/>
      <c r="C58" s="706"/>
      <c r="D58" s="706" t="str">
        <f>IF(C58="","",(_xlfn.XLOOKUP(C58,'9b. New Fleet Description'!$A$13:$A$262,'9b. New Fleet Description'!$B$13:$B$262,"Not Found",0,1)))</f>
        <v/>
      </c>
      <c r="E58" s="706"/>
      <c r="F58" s="722"/>
      <c r="G58" s="723"/>
      <c r="H58" s="724"/>
      <c r="I58" s="725"/>
      <c r="J58" s="726"/>
      <c r="K58" s="727"/>
      <c r="L58" s="728"/>
      <c r="M58" s="724"/>
      <c r="N58" s="724"/>
      <c r="O58" s="724"/>
      <c r="P58" s="1062"/>
      <c r="Q58" s="724"/>
      <c r="R58" s="729"/>
      <c r="S58" s="730"/>
      <c r="T58" s="724"/>
      <c r="U58" s="724"/>
      <c r="V58" s="724"/>
      <c r="W58" s="724"/>
      <c r="X58" s="1038"/>
      <c r="Y58" s="731"/>
      <c r="Z58" s="732"/>
      <c r="AA58" s="1056"/>
      <c r="AB58" s="724"/>
      <c r="AC58" s="1144"/>
      <c r="AD58" s="728"/>
      <c r="AE58" s="733"/>
      <c r="AF58" s="724"/>
      <c r="AG58" s="724"/>
      <c r="AH58" s="724"/>
      <c r="AI58" s="724"/>
      <c r="AJ58" s="734"/>
      <c r="AK58" s="728"/>
      <c r="AL58" s="733"/>
      <c r="AM58" s="724"/>
      <c r="AN58" s="724"/>
      <c r="AO58" s="735"/>
      <c r="AP58" s="724"/>
      <c r="AQ58" s="734"/>
      <c r="AR58" s="728"/>
      <c r="AS58" s="736"/>
    </row>
    <row r="59" spans="1:45" x14ac:dyDescent="0.35">
      <c r="A59" s="754" t="s">
        <v>567</v>
      </c>
      <c r="B59" s="706"/>
      <c r="C59" s="706"/>
      <c r="D59" s="706" t="str">
        <f>IF(C59="","",(_xlfn.XLOOKUP(C59,'9b. New Fleet Description'!$A$13:$A$262,'9b. New Fleet Description'!$B$13:$B$262,"Not Found",0,1)))</f>
        <v/>
      </c>
      <c r="E59" s="706"/>
      <c r="F59" s="722"/>
      <c r="G59" s="723"/>
      <c r="H59" s="724"/>
      <c r="I59" s="725"/>
      <c r="J59" s="726"/>
      <c r="K59" s="727"/>
      <c r="L59" s="728"/>
      <c r="M59" s="724"/>
      <c r="N59" s="724"/>
      <c r="O59" s="724"/>
      <c r="P59" s="1062"/>
      <c r="Q59" s="724"/>
      <c r="R59" s="729"/>
      <c r="S59" s="730"/>
      <c r="T59" s="724"/>
      <c r="U59" s="724"/>
      <c r="V59" s="724"/>
      <c r="W59" s="724"/>
      <c r="X59" s="1038"/>
      <c r="Y59" s="731"/>
      <c r="Z59" s="732"/>
      <c r="AA59" s="1056"/>
      <c r="AB59" s="724"/>
      <c r="AC59" s="1144"/>
      <c r="AD59" s="728"/>
      <c r="AE59" s="733"/>
      <c r="AF59" s="724"/>
      <c r="AG59" s="724"/>
      <c r="AH59" s="724"/>
      <c r="AI59" s="724"/>
      <c r="AJ59" s="734"/>
      <c r="AK59" s="728"/>
      <c r="AL59" s="733"/>
      <c r="AM59" s="724"/>
      <c r="AN59" s="724"/>
      <c r="AO59" s="735"/>
      <c r="AP59" s="724"/>
      <c r="AQ59" s="734"/>
      <c r="AR59" s="728"/>
      <c r="AS59" s="736"/>
    </row>
    <row r="60" spans="1:45" x14ac:dyDescent="0.35">
      <c r="A60" s="754" t="s">
        <v>568</v>
      </c>
      <c r="B60" s="706"/>
      <c r="C60" s="706"/>
      <c r="D60" s="706" t="str">
        <f>IF(C60="","",(_xlfn.XLOOKUP(C60,'9b. New Fleet Description'!$A$13:$A$262,'9b. New Fleet Description'!$B$13:$B$262,"Not Found",0,1)))</f>
        <v/>
      </c>
      <c r="E60" s="706"/>
      <c r="F60" s="722"/>
      <c r="G60" s="723"/>
      <c r="H60" s="724"/>
      <c r="I60" s="725"/>
      <c r="J60" s="726"/>
      <c r="K60" s="727"/>
      <c r="L60" s="728"/>
      <c r="M60" s="724"/>
      <c r="N60" s="724"/>
      <c r="O60" s="724"/>
      <c r="P60" s="1062"/>
      <c r="Q60" s="724"/>
      <c r="R60" s="729"/>
      <c r="S60" s="730"/>
      <c r="T60" s="724"/>
      <c r="U60" s="724"/>
      <c r="V60" s="724"/>
      <c r="W60" s="724"/>
      <c r="X60" s="1038"/>
      <c r="Y60" s="731"/>
      <c r="Z60" s="732"/>
      <c r="AA60" s="1056"/>
      <c r="AB60" s="724"/>
      <c r="AC60" s="1144"/>
      <c r="AD60" s="728"/>
      <c r="AE60" s="733"/>
      <c r="AF60" s="724"/>
      <c r="AG60" s="724"/>
      <c r="AH60" s="724"/>
      <c r="AI60" s="724"/>
      <c r="AJ60" s="734"/>
      <c r="AK60" s="728"/>
      <c r="AL60" s="733"/>
      <c r="AM60" s="724"/>
      <c r="AN60" s="724"/>
      <c r="AO60" s="735"/>
      <c r="AP60" s="724"/>
      <c r="AQ60" s="734"/>
      <c r="AR60" s="728"/>
      <c r="AS60" s="736"/>
    </row>
    <row r="61" spans="1:45" x14ac:dyDescent="0.35">
      <c r="A61" s="754" t="s">
        <v>569</v>
      </c>
      <c r="B61" s="706"/>
      <c r="C61" s="706"/>
      <c r="D61" s="706" t="str">
        <f>IF(C61="","",(_xlfn.XLOOKUP(C61,'9b. New Fleet Description'!$A$13:$A$262,'9b. New Fleet Description'!$B$13:$B$262,"Not Found",0,1)))</f>
        <v/>
      </c>
      <c r="E61" s="706"/>
      <c r="F61" s="722"/>
      <c r="G61" s="723"/>
      <c r="H61" s="724"/>
      <c r="I61" s="725"/>
      <c r="J61" s="726"/>
      <c r="K61" s="727"/>
      <c r="L61" s="728"/>
      <c r="M61" s="724"/>
      <c r="N61" s="724"/>
      <c r="O61" s="724"/>
      <c r="P61" s="1062"/>
      <c r="Q61" s="724"/>
      <c r="R61" s="729"/>
      <c r="S61" s="730"/>
      <c r="T61" s="724"/>
      <c r="U61" s="724"/>
      <c r="V61" s="724"/>
      <c r="W61" s="724"/>
      <c r="X61" s="1038"/>
      <c r="Y61" s="731"/>
      <c r="Z61" s="732"/>
      <c r="AA61" s="1056"/>
      <c r="AB61" s="724"/>
      <c r="AC61" s="1144"/>
      <c r="AD61" s="728"/>
      <c r="AE61" s="733"/>
      <c r="AF61" s="724"/>
      <c r="AG61" s="724"/>
      <c r="AH61" s="724"/>
      <c r="AI61" s="724"/>
      <c r="AJ61" s="734"/>
      <c r="AK61" s="728"/>
      <c r="AL61" s="733"/>
      <c r="AM61" s="724"/>
      <c r="AN61" s="724"/>
      <c r="AO61" s="735"/>
      <c r="AP61" s="724"/>
      <c r="AQ61" s="734"/>
      <c r="AR61" s="728"/>
      <c r="AS61" s="736"/>
    </row>
    <row r="62" spans="1:45" x14ac:dyDescent="0.35">
      <c r="A62" s="754" t="s">
        <v>570</v>
      </c>
      <c r="B62" s="706"/>
      <c r="C62" s="706"/>
      <c r="D62" s="706" t="str">
        <f>IF(C62="","",(_xlfn.XLOOKUP(C62,'9b. New Fleet Description'!$A$13:$A$262,'9b. New Fleet Description'!$B$13:$B$262,"Not Found",0,1)))</f>
        <v/>
      </c>
      <c r="E62" s="706"/>
      <c r="F62" s="722"/>
      <c r="G62" s="723"/>
      <c r="H62" s="724"/>
      <c r="I62" s="725"/>
      <c r="J62" s="726"/>
      <c r="K62" s="727"/>
      <c r="L62" s="728"/>
      <c r="M62" s="724"/>
      <c r="N62" s="724"/>
      <c r="O62" s="724"/>
      <c r="P62" s="1062"/>
      <c r="Q62" s="724"/>
      <c r="R62" s="729"/>
      <c r="S62" s="730"/>
      <c r="T62" s="724"/>
      <c r="U62" s="724"/>
      <c r="V62" s="724"/>
      <c r="W62" s="724"/>
      <c r="X62" s="1038"/>
      <c r="Y62" s="731"/>
      <c r="Z62" s="732"/>
      <c r="AA62" s="1056"/>
      <c r="AB62" s="724"/>
      <c r="AC62" s="1144"/>
      <c r="AD62" s="728"/>
      <c r="AE62" s="733"/>
      <c r="AF62" s="724"/>
      <c r="AG62" s="724"/>
      <c r="AH62" s="724"/>
      <c r="AI62" s="724"/>
      <c r="AJ62" s="734"/>
      <c r="AK62" s="728"/>
      <c r="AL62" s="733"/>
      <c r="AM62" s="724"/>
      <c r="AN62" s="724"/>
      <c r="AO62" s="735"/>
      <c r="AP62" s="724"/>
      <c r="AQ62" s="734"/>
      <c r="AR62" s="728"/>
      <c r="AS62" s="736"/>
    </row>
    <row r="63" spans="1:45" x14ac:dyDescent="0.35">
      <c r="A63" s="754" t="s">
        <v>571</v>
      </c>
      <c r="B63" s="706"/>
      <c r="C63" s="706"/>
      <c r="D63" s="706" t="str">
        <f>IF(C63="","",(_xlfn.XLOOKUP(C63,'9b. New Fleet Description'!$A$13:$A$262,'9b. New Fleet Description'!$B$13:$B$262,"Not Found",0,1)))</f>
        <v/>
      </c>
      <c r="E63" s="706"/>
      <c r="F63" s="722"/>
      <c r="G63" s="723"/>
      <c r="H63" s="724"/>
      <c r="I63" s="725"/>
      <c r="J63" s="726"/>
      <c r="K63" s="727"/>
      <c r="L63" s="728"/>
      <c r="M63" s="724"/>
      <c r="N63" s="724"/>
      <c r="O63" s="724"/>
      <c r="P63" s="1062"/>
      <c r="Q63" s="724"/>
      <c r="R63" s="729"/>
      <c r="S63" s="730"/>
      <c r="T63" s="724"/>
      <c r="U63" s="724"/>
      <c r="V63" s="724"/>
      <c r="W63" s="724"/>
      <c r="X63" s="1038"/>
      <c r="Y63" s="731"/>
      <c r="Z63" s="732"/>
      <c r="AA63" s="1056"/>
      <c r="AB63" s="724"/>
      <c r="AC63" s="1144"/>
      <c r="AD63" s="728"/>
      <c r="AE63" s="733"/>
      <c r="AF63" s="724"/>
      <c r="AG63" s="724"/>
      <c r="AH63" s="724"/>
      <c r="AI63" s="724"/>
      <c r="AJ63" s="734"/>
      <c r="AK63" s="728"/>
      <c r="AL63" s="733"/>
      <c r="AM63" s="724"/>
      <c r="AN63" s="724"/>
      <c r="AO63" s="735"/>
      <c r="AP63" s="724"/>
      <c r="AQ63" s="734"/>
      <c r="AR63" s="728"/>
      <c r="AS63" s="736"/>
    </row>
    <row r="64" spans="1:45" x14ac:dyDescent="0.35">
      <c r="A64" s="754" t="s">
        <v>572</v>
      </c>
      <c r="B64" s="706"/>
      <c r="C64" s="706"/>
      <c r="D64" s="706" t="str">
        <f>IF(C64="","",(_xlfn.XLOOKUP(C64,'9b. New Fleet Description'!$A$13:$A$262,'9b. New Fleet Description'!$B$13:$B$262,"Not Found",0,1)))</f>
        <v/>
      </c>
      <c r="E64" s="706"/>
      <c r="F64" s="722"/>
      <c r="G64" s="723"/>
      <c r="H64" s="724"/>
      <c r="I64" s="725"/>
      <c r="J64" s="726"/>
      <c r="K64" s="727"/>
      <c r="L64" s="728"/>
      <c r="M64" s="724"/>
      <c r="N64" s="724"/>
      <c r="O64" s="724"/>
      <c r="P64" s="1062"/>
      <c r="Q64" s="724"/>
      <c r="R64" s="729"/>
      <c r="S64" s="730"/>
      <c r="T64" s="724"/>
      <c r="U64" s="724"/>
      <c r="V64" s="724"/>
      <c r="W64" s="724"/>
      <c r="X64" s="1038"/>
      <c r="Y64" s="731"/>
      <c r="Z64" s="732"/>
      <c r="AA64" s="1056"/>
      <c r="AB64" s="724"/>
      <c r="AC64" s="1144"/>
      <c r="AD64" s="728"/>
      <c r="AE64" s="733"/>
      <c r="AF64" s="724"/>
      <c r="AG64" s="724"/>
      <c r="AH64" s="724"/>
      <c r="AI64" s="724"/>
      <c r="AJ64" s="734"/>
      <c r="AK64" s="728"/>
      <c r="AL64" s="733"/>
      <c r="AM64" s="724"/>
      <c r="AN64" s="724"/>
      <c r="AO64" s="735"/>
      <c r="AP64" s="724"/>
      <c r="AQ64" s="734"/>
      <c r="AR64" s="728"/>
      <c r="AS64" s="736"/>
    </row>
    <row r="65" spans="1:45" x14ac:dyDescent="0.35">
      <c r="A65" s="754" t="s">
        <v>573</v>
      </c>
      <c r="B65" s="706"/>
      <c r="C65" s="706"/>
      <c r="D65" s="706" t="str">
        <f>IF(C65="","",(_xlfn.XLOOKUP(C65,'9b. New Fleet Description'!$A$13:$A$262,'9b. New Fleet Description'!$B$13:$B$262,"Not Found",0,1)))</f>
        <v/>
      </c>
      <c r="E65" s="706"/>
      <c r="F65" s="722"/>
      <c r="G65" s="723"/>
      <c r="H65" s="724"/>
      <c r="I65" s="725"/>
      <c r="J65" s="726"/>
      <c r="K65" s="727"/>
      <c r="L65" s="728"/>
      <c r="M65" s="724"/>
      <c r="N65" s="724"/>
      <c r="O65" s="724"/>
      <c r="P65" s="1062"/>
      <c r="Q65" s="724"/>
      <c r="R65" s="729"/>
      <c r="S65" s="730"/>
      <c r="T65" s="724"/>
      <c r="U65" s="724"/>
      <c r="V65" s="724"/>
      <c r="W65" s="724"/>
      <c r="X65" s="1038"/>
      <c r="Y65" s="731"/>
      <c r="Z65" s="732"/>
      <c r="AA65" s="1056"/>
      <c r="AB65" s="724"/>
      <c r="AC65" s="1144"/>
      <c r="AD65" s="728"/>
      <c r="AE65" s="733"/>
      <c r="AF65" s="724"/>
      <c r="AG65" s="724"/>
      <c r="AH65" s="724"/>
      <c r="AI65" s="724"/>
      <c r="AJ65" s="734"/>
      <c r="AK65" s="728"/>
      <c r="AL65" s="733"/>
      <c r="AM65" s="724"/>
      <c r="AN65" s="724"/>
      <c r="AO65" s="735"/>
      <c r="AP65" s="724"/>
      <c r="AQ65" s="734"/>
      <c r="AR65" s="728"/>
      <c r="AS65" s="736"/>
    </row>
    <row r="66" spans="1:45" x14ac:dyDescent="0.35">
      <c r="A66" s="754" t="s">
        <v>574</v>
      </c>
      <c r="B66" s="706"/>
      <c r="C66" s="706"/>
      <c r="D66" s="706" t="str">
        <f>IF(C66="","",(_xlfn.XLOOKUP(C66,'9b. New Fleet Description'!$A$13:$A$262,'9b. New Fleet Description'!$B$13:$B$262,"Not Found",0,1)))</f>
        <v/>
      </c>
      <c r="E66" s="706"/>
      <c r="F66" s="722"/>
      <c r="G66" s="723"/>
      <c r="H66" s="724"/>
      <c r="I66" s="725"/>
      <c r="J66" s="726"/>
      <c r="K66" s="727"/>
      <c r="L66" s="728"/>
      <c r="M66" s="724"/>
      <c r="N66" s="724"/>
      <c r="O66" s="724"/>
      <c r="P66" s="1062"/>
      <c r="Q66" s="724"/>
      <c r="R66" s="729"/>
      <c r="S66" s="730"/>
      <c r="T66" s="724"/>
      <c r="U66" s="724"/>
      <c r="V66" s="724"/>
      <c r="W66" s="724"/>
      <c r="X66" s="1038"/>
      <c r="Y66" s="731"/>
      <c r="Z66" s="732"/>
      <c r="AA66" s="1056"/>
      <c r="AB66" s="724"/>
      <c r="AC66" s="1144"/>
      <c r="AD66" s="728"/>
      <c r="AE66" s="733"/>
      <c r="AF66" s="724"/>
      <c r="AG66" s="724"/>
      <c r="AH66" s="724"/>
      <c r="AI66" s="724"/>
      <c r="AJ66" s="734"/>
      <c r="AK66" s="728"/>
      <c r="AL66" s="733"/>
      <c r="AM66" s="724"/>
      <c r="AN66" s="724"/>
      <c r="AO66" s="735"/>
      <c r="AP66" s="724"/>
      <c r="AQ66" s="734"/>
      <c r="AR66" s="728"/>
      <c r="AS66" s="736"/>
    </row>
    <row r="67" spans="1:45" x14ac:dyDescent="0.35">
      <c r="A67" s="754" t="s">
        <v>575</v>
      </c>
      <c r="B67" s="706"/>
      <c r="C67" s="706"/>
      <c r="D67" s="706" t="str">
        <f>IF(C67="","",(_xlfn.XLOOKUP(C67,'9b. New Fleet Description'!$A$13:$A$262,'9b. New Fleet Description'!$B$13:$B$262,"Not Found",0,1)))</f>
        <v/>
      </c>
      <c r="E67" s="706"/>
      <c r="F67" s="722"/>
      <c r="G67" s="723"/>
      <c r="H67" s="724"/>
      <c r="I67" s="725"/>
      <c r="J67" s="726"/>
      <c r="K67" s="727"/>
      <c r="L67" s="728"/>
      <c r="M67" s="724"/>
      <c r="N67" s="724"/>
      <c r="O67" s="724"/>
      <c r="P67" s="1062"/>
      <c r="Q67" s="724"/>
      <c r="R67" s="729"/>
      <c r="S67" s="730"/>
      <c r="T67" s="724"/>
      <c r="U67" s="724"/>
      <c r="V67" s="724"/>
      <c r="W67" s="724"/>
      <c r="X67" s="1038"/>
      <c r="Y67" s="731"/>
      <c r="Z67" s="732"/>
      <c r="AA67" s="1056"/>
      <c r="AB67" s="724"/>
      <c r="AC67" s="1144"/>
      <c r="AD67" s="728"/>
      <c r="AE67" s="733"/>
      <c r="AF67" s="724"/>
      <c r="AG67" s="724"/>
      <c r="AH67" s="724"/>
      <c r="AI67" s="724"/>
      <c r="AJ67" s="734"/>
      <c r="AK67" s="728"/>
      <c r="AL67" s="733"/>
      <c r="AM67" s="724"/>
      <c r="AN67" s="724"/>
      <c r="AO67" s="735"/>
      <c r="AP67" s="724"/>
      <c r="AQ67" s="734"/>
      <c r="AR67" s="728"/>
      <c r="AS67" s="736"/>
    </row>
    <row r="68" spans="1:45" x14ac:dyDescent="0.35">
      <c r="A68" s="754" t="s">
        <v>576</v>
      </c>
      <c r="B68" s="706"/>
      <c r="C68" s="706"/>
      <c r="D68" s="706" t="str">
        <f>IF(C68="","",(_xlfn.XLOOKUP(C68,'9b. New Fleet Description'!$A$13:$A$262,'9b. New Fleet Description'!$B$13:$B$262,"Not Found",0,1)))</f>
        <v/>
      </c>
      <c r="E68" s="706"/>
      <c r="F68" s="722"/>
      <c r="G68" s="723"/>
      <c r="H68" s="724"/>
      <c r="I68" s="725"/>
      <c r="J68" s="726"/>
      <c r="K68" s="727"/>
      <c r="L68" s="728"/>
      <c r="M68" s="724"/>
      <c r="N68" s="724"/>
      <c r="O68" s="724"/>
      <c r="P68" s="1062"/>
      <c r="Q68" s="724"/>
      <c r="R68" s="729"/>
      <c r="S68" s="730"/>
      <c r="T68" s="724"/>
      <c r="U68" s="724"/>
      <c r="V68" s="724"/>
      <c r="W68" s="724"/>
      <c r="X68" s="1038"/>
      <c r="Y68" s="731"/>
      <c r="Z68" s="732"/>
      <c r="AA68" s="1056"/>
      <c r="AB68" s="724"/>
      <c r="AC68" s="1144"/>
      <c r="AD68" s="728"/>
      <c r="AE68" s="733"/>
      <c r="AF68" s="724"/>
      <c r="AG68" s="724"/>
      <c r="AH68" s="724"/>
      <c r="AI68" s="724"/>
      <c r="AJ68" s="734"/>
      <c r="AK68" s="728"/>
      <c r="AL68" s="733"/>
      <c r="AM68" s="724"/>
      <c r="AN68" s="724"/>
      <c r="AO68" s="735"/>
      <c r="AP68" s="724"/>
      <c r="AQ68" s="734"/>
      <c r="AR68" s="728"/>
      <c r="AS68" s="736"/>
    </row>
    <row r="69" spans="1:45" x14ac:dyDescent="0.35">
      <c r="A69" s="754" t="s">
        <v>577</v>
      </c>
      <c r="B69" s="706"/>
      <c r="C69" s="706"/>
      <c r="D69" s="706" t="str">
        <f>IF(C69="","",(_xlfn.XLOOKUP(C69,'9b. New Fleet Description'!$A$13:$A$262,'9b. New Fleet Description'!$B$13:$B$262,"Not Found",0,1)))</f>
        <v/>
      </c>
      <c r="E69" s="706"/>
      <c r="F69" s="722"/>
      <c r="G69" s="723"/>
      <c r="H69" s="724"/>
      <c r="I69" s="725"/>
      <c r="J69" s="726"/>
      <c r="K69" s="727"/>
      <c r="L69" s="728"/>
      <c r="M69" s="724"/>
      <c r="N69" s="724"/>
      <c r="O69" s="724"/>
      <c r="P69" s="1062"/>
      <c r="Q69" s="724"/>
      <c r="R69" s="729"/>
      <c r="S69" s="730"/>
      <c r="T69" s="724"/>
      <c r="U69" s="724"/>
      <c r="V69" s="724"/>
      <c r="W69" s="724"/>
      <c r="X69" s="1038"/>
      <c r="Y69" s="731"/>
      <c r="Z69" s="732"/>
      <c r="AA69" s="1056"/>
      <c r="AB69" s="724"/>
      <c r="AC69" s="1144"/>
      <c r="AD69" s="728"/>
      <c r="AE69" s="733"/>
      <c r="AF69" s="724"/>
      <c r="AG69" s="724"/>
      <c r="AH69" s="724"/>
      <c r="AI69" s="724"/>
      <c r="AJ69" s="734"/>
      <c r="AK69" s="728"/>
      <c r="AL69" s="733"/>
      <c r="AM69" s="724"/>
      <c r="AN69" s="724"/>
      <c r="AO69" s="735"/>
      <c r="AP69" s="724"/>
      <c r="AQ69" s="734"/>
      <c r="AR69" s="728"/>
      <c r="AS69" s="736"/>
    </row>
    <row r="70" spans="1:45" x14ac:dyDescent="0.35">
      <c r="A70" s="754" t="s">
        <v>578</v>
      </c>
      <c r="B70" s="706"/>
      <c r="C70" s="706"/>
      <c r="D70" s="706" t="str">
        <f>IF(C70="","",(_xlfn.XLOOKUP(C70,'9b. New Fleet Description'!$A$13:$A$262,'9b. New Fleet Description'!$B$13:$B$262,"Not Found",0,1)))</f>
        <v/>
      </c>
      <c r="E70" s="706"/>
      <c r="F70" s="722"/>
      <c r="G70" s="723"/>
      <c r="H70" s="724"/>
      <c r="I70" s="725"/>
      <c r="J70" s="726"/>
      <c r="K70" s="727"/>
      <c r="L70" s="728"/>
      <c r="M70" s="724"/>
      <c r="N70" s="724"/>
      <c r="O70" s="724"/>
      <c r="P70" s="1062"/>
      <c r="Q70" s="724"/>
      <c r="R70" s="729"/>
      <c r="S70" s="730"/>
      <c r="T70" s="724"/>
      <c r="U70" s="724"/>
      <c r="V70" s="724"/>
      <c r="W70" s="724"/>
      <c r="X70" s="1038"/>
      <c r="Y70" s="731"/>
      <c r="Z70" s="732"/>
      <c r="AA70" s="1056"/>
      <c r="AB70" s="724"/>
      <c r="AC70" s="1144"/>
      <c r="AD70" s="728"/>
      <c r="AE70" s="733"/>
      <c r="AF70" s="724"/>
      <c r="AG70" s="724"/>
      <c r="AH70" s="724"/>
      <c r="AI70" s="724"/>
      <c r="AJ70" s="734"/>
      <c r="AK70" s="728"/>
      <c r="AL70" s="733"/>
      <c r="AM70" s="724"/>
      <c r="AN70" s="724"/>
      <c r="AO70" s="735"/>
      <c r="AP70" s="724"/>
      <c r="AQ70" s="734"/>
      <c r="AR70" s="728"/>
      <c r="AS70" s="736"/>
    </row>
    <row r="71" spans="1:45" x14ac:dyDescent="0.35">
      <c r="A71" s="754" t="s">
        <v>579</v>
      </c>
      <c r="B71" s="706"/>
      <c r="C71" s="706"/>
      <c r="D71" s="706" t="str">
        <f>IF(C71="","",(_xlfn.XLOOKUP(C71,'9b. New Fleet Description'!$A$13:$A$262,'9b. New Fleet Description'!$B$13:$B$262,"Not Found",0,1)))</f>
        <v/>
      </c>
      <c r="E71" s="706"/>
      <c r="F71" s="722"/>
      <c r="G71" s="723"/>
      <c r="H71" s="724"/>
      <c r="I71" s="725"/>
      <c r="J71" s="726"/>
      <c r="K71" s="727"/>
      <c r="L71" s="728"/>
      <c r="M71" s="724"/>
      <c r="N71" s="724"/>
      <c r="O71" s="724"/>
      <c r="P71" s="1062"/>
      <c r="Q71" s="724"/>
      <c r="R71" s="729"/>
      <c r="S71" s="730"/>
      <c r="T71" s="724"/>
      <c r="U71" s="724"/>
      <c r="V71" s="724"/>
      <c r="W71" s="724"/>
      <c r="X71" s="1038"/>
      <c r="Y71" s="731"/>
      <c r="Z71" s="732"/>
      <c r="AA71" s="1056"/>
      <c r="AB71" s="724"/>
      <c r="AC71" s="1144"/>
      <c r="AD71" s="728"/>
      <c r="AE71" s="733"/>
      <c r="AF71" s="724"/>
      <c r="AG71" s="724"/>
      <c r="AH71" s="724"/>
      <c r="AI71" s="724"/>
      <c r="AJ71" s="734"/>
      <c r="AK71" s="728"/>
      <c r="AL71" s="733"/>
      <c r="AM71" s="724"/>
      <c r="AN71" s="724"/>
      <c r="AO71" s="735"/>
      <c r="AP71" s="724"/>
      <c r="AQ71" s="734"/>
      <c r="AR71" s="728"/>
      <c r="AS71" s="736"/>
    </row>
    <row r="72" spans="1:45" x14ac:dyDescent="0.35">
      <c r="A72" s="754" t="s">
        <v>580</v>
      </c>
      <c r="B72" s="706"/>
      <c r="C72" s="706"/>
      <c r="D72" s="706" t="str">
        <f>IF(C72="","",(_xlfn.XLOOKUP(C72,'9b. New Fleet Description'!$A$13:$A$262,'9b. New Fleet Description'!$B$13:$B$262,"Not Found",0,1)))</f>
        <v/>
      </c>
      <c r="E72" s="706"/>
      <c r="F72" s="722"/>
      <c r="G72" s="723"/>
      <c r="H72" s="724"/>
      <c r="I72" s="725"/>
      <c r="J72" s="726"/>
      <c r="K72" s="727"/>
      <c r="L72" s="728"/>
      <c r="M72" s="724"/>
      <c r="N72" s="724"/>
      <c r="O72" s="724"/>
      <c r="P72" s="1062"/>
      <c r="Q72" s="724"/>
      <c r="R72" s="729"/>
      <c r="S72" s="730"/>
      <c r="T72" s="724"/>
      <c r="U72" s="724"/>
      <c r="V72" s="724"/>
      <c r="W72" s="724"/>
      <c r="X72" s="1038"/>
      <c r="Y72" s="731"/>
      <c r="Z72" s="732"/>
      <c r="AA72" s="1056"/>
      <c r="AB72" s="724"/>
      <c r="AC72" s="1144"/>
      <c r="AD72" s="728"/>
      <c r="AE72" s="733"/>
      <c r="AF72" s="724"/>
      <c r="AG72" s="724"/>
      <c r="AH72" s="724"/>
      <c r="AI72" s="724"/>
      <c r="AJ72" s="734"/>
      <c r="AK72" s="728"/>
      <c r="AL72" s="733"/>
      <c r="AM72" s="724"/>
      <c r="AN72" s="724"/>
      <c r="AO72" s="735"/>
      <c r="AP72" s="724"/>
      <c r="AQ72" s="734"/>
      <c r="AR72" s="728"/>
      <c r="AS72" s="736"/>
    </row>
    <row r="73" spans="1:45" x14ac:dyDescent="0.35">
      <c r="A73" s="754" t="s">
        <v>581</v>
      </c>
      <c r="B73" s="706"/>
      <c r="C73" s="706"/>
      <c r="D73" s="706" t="str">
        <f>IF(C73="","",(_xlfn.XLOOKUP(C73,'9b. New Fleet Description'!$A$13:$A$262,'9b. New Fleet Description'!$B$13:$B$262,"Not Found",0,1)))</f>
        <v/>
      </c>
      <c r="E73" s="706"/>
      <c r="F73" s="722"/>
      <c r="G73" s="723"/>
      <c r="H73" s="724"/>
      <c r="I73" s="725"/>
      <c r="J73" s="726"/>
      <c r="K73" s="727"/>
      <c r="L73" s="728"/>
      <c r="M73" s="724"/>
      <c r="N73" s="724"/>
      <c r="O73" s="724"/>
      <c r="P73" s="1062"/>
      <c r="Q73" s="724"/>
      <c r="R73" s="729"/>
      <c r="S73" s="730"/>
      <c r="T73" s="724"/>
      <c r="U73" s="724"/>
      <c r="V73" s="724"/>
      <c r="W73" s="724"/>
      <c r="X73" s="1038"/>
      <c r="Y73" s="731"/>
      <c r="Z73" s="732"/>
      <c r="AA73" s="1056"/>
      <c r="AB73" s="724"/>
      <c r="AC73" s="1144"/>
      <c r="AD73" s="728"/>
      <c r="AE73" s="733"/>
      <c r="AF73" s="724"/>
      <c r="AG73" s="724"/>
      <c r="AH73" s="724"/>
      <c r="AI73" s="724"/>
      <c r="AJ73" s="734"/>
      <c r="AK73" s="728"/>
      <c r="AL73" s="733"/>
      <c r="AM73" s="724"/>
      <c r="AN73" s="724"/>
      <c r="AO73" s="735"/>
      <c r="AP73" s="724"/>
      <c r="AQ73" s="734"/>
      <c r="AR73" s="728"/>
      <c r="AS73" s="736"/>
    </row>
    <row r="74" spans="1:45" x14ac:dyDescent="0.35">
      <c r="A74" s="754" t="s">
        <v>582</v>
      </c>
      <c r="B74" s="706"/>
      <c r="C74" s="706"/>
      <c r="D74" s="706" t="str">
        <f>IF(C74="","",(_xlfn.XLOOKUP(C74,'9b. New Fleet Description'!$A$13:$A$262,'9b. New Fleet Description'!$B$13:$B$262,"Not Found",0,1)))</f>
        <v/>
      </c>
      <c r="E74" s="706"/>
      <c r="F74" s="722"/>
      <c r="G74" s="723"/>
      <c r="H74" s="724"/>
      <c r="I74" s="725"/>
      <c r="J74" s="726"/>
      <c r="K74" s="727"/>
      <c r="L74" s="728"/>
      <c r="M74" s="724"/>
      <c r="N74" s="724"/>
      <c r="O74" s="724"/>
      <c r="P74" s="1062"/>
      <c r="Q74" s="724"/>
      <c r="R74" s="729"/>
      <c r="S74" s="730"/>
      <c r="T74" s="724"/>
      <c r="U74" s="724"/>
      <c r="V74" s="724"/>
      <c r="W74" s="724"/>
      <c r="X74" s="1038"/>
      <c r="Y74" s="731"/>
      <c r="Z74" s="732"/>
      <c r="AA74" s="1056"/>
      <c r="AB74" s="724"/>
      <c r="AC74" s="1144"/>
      <c r="AD74" s="728"/>
      <c r="AE74" s="733"/>
      <c r="AF74" s="724"/>
      <c r="AG74" s="724"/>
      <c r="AH74" s="724"/>
      <c r="AI74" s="724"/>
      <c r="AJ74" s="734"/>
      <c r="AK74" s="728"/>
      <c r="AL74" s="733"/>
      <c r="AM74" s="724"/>
      <c r="AN74" s="724"/>
      <c r="AO74" s="735"/>
      <c r="AP74" s="724"/>
      <c r="AQ74" s="734"/>
      <c r="AR74" s="728"/>
      <c r="AS74" s="736"/>
    </row>
    <row r="75" spans="1:45" x14ac:dyDescent="0.35">
      <c r="A75" s="754" t="s">
        <v>583</v>
      </c>
      <c r="B75" s="706"/>
      <c r="C75" s="706"/>
      <c r="D75" s="706" t="str">
        <f>IF(C75="","",(_xlfn.XLOOKUP(C75,'9b. New Fleet Description'!$A$13:$A$262,'9b. New Fleet Description'!$B$13:$B$262,"Not Found",0,1)))</f>
        <v/>
      </c>
      <c r="E75" s="706"/>
      <c r="F75" s="722"/>
      <c r="G75" s="723"/>
      <c r="H75" s="724"/>
      <c r="I75" s="725"/>
      <c r="J75" s="726"/>
      <c r="K75" s="727"/>
      <c r="L75" s="728"/>
      <c r="M75" s="724"/>
      <c r="N75" s="724"/>
      <c r="O75" s="724"/>
      <c r="P75" s="1062"/>
      <c r="Q75" s="724"/>
      <c r="R75" s="729"/>
      <c r="S75" s="730"/>
      <c r="T75" s="724"/>
      <c r="U75" s="724"/>
      <c r="V75" s="724"/>
      <c r="W75" s="724"/>
      <c r="X75" s="1038"/>
      <c r="Y75" s="731"/>
      <c r="Z75" s="732"/>
      <c r="AA75" s="1056"/>
      <c r="AB75" s="724"/>
      <c r="AC75" s="1144"/>
      <c r="AD75" s="728"/>
      <c r="AE75" s="733"/>
      <c r="AF75" s="724"/>
      <c r="AG75" s="724"/>
      <c r="AH75" s="724"/>
      <c r="AI75" s="724"/>
      <c r="AJ75" s="734"/>
      <c r="AK75" s="728"/>
      <c r="AL75" s="733"/>
      <c r="AM75" s="724"/>
      <c r="AN75" s="724"/>
      <c r="AO75" s="735"/>
      <c r="AP75" s="724"/>
      <c r="AQ75" s="734"/>
      <c r="AR75" s="728"/>
      <c r="AS75" s="736"/>
    </row>
    <row r="76" spans="1:45" x14ac:dyDescent="0.35">
      <c r="A76" s="754" t="s">
        <v>584</v>
      </c>
      <c r="B76" s="706"/>
      <c r="C76" s="706"/>
      <c r="D76" s="706" t="str">
        <f>IF(C76="","",(_xlfn.XLOOKUP(C76,'9b. New Fleet Description'!$A$13:$A$262,'9b. New Fleet Description'!$B$13:$B$262,"Not Found",0,1)))</f>
        <v/>
      </c>
      <c r="E76" s="706"/>
      <c r="F76" s="722"/>
      <c r="G76" s="723"/>
      <c r="H76" s="724"/>
      <c r="I76" s="725"/>
      <c r="J76" s="726"/>
      <c r="K76" s="727"/>
      <c r="L76" s="728"/>
      <c r="M76" s="724"/>
      <c r="N76" s="724"/>
      <c r="O76" s="724"/>
      <c r="P76" s="1062"/>
      <c r="Q76" s="724"/>
      <c r="R76" s="729"/>
      <c r="S76" s="730"/>
      <c r="T76" s="724"/>
      <c r="U76" s="724"/>
      <c r="V76" s="724"/>
      <c r="W76" s="724"/>
      <c r="X76" s="1038"/>
      <c r="Y76" s="731"/>
      <c r="Z76" s="732"/>
      <c r="AA76" s="1056"/>
      <c r="AB76" s="724"/>
      <c r="AC76" s="1144"/>
      <c r="AD76" s="728"/>
      <c r="AE76" s="733"/>
      <c r="AF76" s="724"/>
      <c r="AG76" s="724"/>
      <c r="AH76" s="724"/>
      <c r="AI76" s="724"/>
      <c r="AJ76" s="734"/>
      <c r="AK76" s="728"/>
      <c r="AL76" s="733"/>
      <c r="AM76" s="724"/>
      <c r="AN76" s="724"/>
      <c r="AO76" s="735"/>
      <c r="AP76" s="724"/>
      <c r="AQ76" s="734"/>
      <c r="AR76" s="728"/>
      <c r="AS76" s="736"/>
    </row>
    <row r="77" spans="1:45" x14ac:dyDescent="0.35">
      <c r="A77" s="754" t="s">
        <v>585</v>
      </c>
      <c r="B77" s="706"/>
      <c r="C77" s="706"/>
      <c r="D77" s="706" t="str">
        <f>IF(C77="","",(_xlfn.XLOOKUP(C77,'9b. New Fleet Description'!$A$13:$A$262,'9b. New Fleet Description'!$B$13:$B$262,"Not Found",0,1)))</f>
        <v/>
      </c>
      <c r="E77" s="706"/>
      <c r="F77" s="722"/>
      <c r="G77" s="723"/>
      <c r="H77" s="724"/>
      <c r="I77" s="725"/>
      <c r="J77" s="726"/>
      <c r="K77" s="727"/>
      <c r="L77" s="728"/>
      <c r="M77" s="724"/>
      <c r="N77" s="724"/>
      <c r="O77" s="724"/>
      <c r="P77" s="1062"/>
      <c r="Q77" s="724"/>
      <c r="R77" s="729"/>
      <c r="S77" s="730"/>
      <c r="T77" s="724"/>
      <c r="U77" s="724"/>
      <c r="V77" s="724"/>
      <c r="W77" s="724"/>
      <c r="X77" s="1038"/>
      <c r="Y77" s="731"/>
      <c r="Z77" s="732"/>
      <c r="AA77" s="1056"/>
      <c r="AB77" s="724"/>
      <c r="AC77" s="1144"/>
      <c r="AD77" s="728"/>
      <c r="AE77" s="733"/>
      <c r="AF77" s="724"/>
      <c r="AG77" s="724"/>
      <c r="AH77" s="724"/>
      <c r="AI77" s="724"/>
      <c r="AJ77" s="734"/>
      <c r="AK77" s="728"/>
      <c r="AL77" s="733"/>
      <c r="AM77" s="724"/>
      <c r="AN77" s="724"/>
      <c r="AO77" s="735"/>
      <c r="AP77" s="724"/>
      <c r="AQ77" s="734"/>
      <c r="AR77" s="728"/>
      <c r="AS77" s="736"/>
    </row>
    <row r="78" spans="1:45" x14ac:dyDescent="0.35">
      <c r="A78" s="754" t="s">
        <v>586</v>
      </c>
      <c r="B78" s="706"/>
      <c r="C78" s="706"/>
      <c r="D78" s="706" t="str">
        <f>IF(C78="","",(_xlfn.XLOOKUP(C78,'9b. New Fleet Description'!$A$13:$A$262,'9b. New Fleet Description'!$B$13:$B$262,"Not Found",0,1)))</f>
        <v/>
      </c>
      <c r="E78" s="706"/>
      <c r="F78" s="722"/>
      <c r="G78" s="723"/>
      <c r="H78" s="724"/>
      <c r="I78" s="725"/>
      <c r="J78" s="726"/>
      <c r="K78" s="727"/>
      <c r="L78" s="728"/>
      <c r="M78" s="724"/>
      <c r="N78" s="724"/>
      <c r="O78" s="724"/>
      <c r="P78" s="1062"/>
      <c r="Q78" s="724"/>
      <c r="R78" s="729"/>
      <c r="S78" s="730"/>
      <c r="T78" s="724"/>
      <c r="U78" s="724"/>
      <c r="V78" s="724"/>
      <c r="W78" s="724"/>
      <c r="X78" s="1038"/>
      <c r="Y78" s="731"/>
      <c r="Z78" s="732"/>
      <c r="AA78" s="1056"/>
      <c r="AB78" s="724"/>
      <c r="AC78" s="1144"/>
      <c r="AD78" s="728"/>
      <c r="AE78" s="733"/>
      <c r="AF78" s="724"/>
      <c r="AG78" s="724"/>
      <c r="AH78" s="724"/>
      <c r="AI78" s="724"/>
      <c r="AJ78" s="734"/>
      <c r="AK78" s="728"/>
      <c r="AL78" s="733"/>
      <c r="AM78" s="724"/>
      <c r="AN78" s="724"/>
      <c r="AO78" s="735"/>
      <c r="AP78" s="724"/>
      <c r="AQ78" s="734"/>
      <c r="AR78" s="728"/>
      <c r="AS78" s="736"/>
    </row>
    <row r="79" spans="1:45" x14ac:dyDescent="0.35">
      <c r="A79" s="754" t="s">
        <v>587</v>
      </c>
      <c r="B79" s="706"/>
      <c r="C79" s="706"/>
      <c r="D79" s="706" t="str">
        <f>IF(C79="","",(_xlfn.XLOOKUP(C79,'9b. New Fleet Description'!$A$13:$A$262,'9b. New Fleet Description'!$B$13:$B$262,"Not Found",0,1)))</f>
        <v/>
      </c>
      <c r="E79" s="706"/>
      <c r="F79" s="722"/>
      <c r="G79" s="723"/>
      <c r="H79" s="724"/>
      <c r="I79" s="725"/>
      <c r="J79" s="726"/>
      <c r="K79" s="727"/>
      <c r="L79" s="728"/>
      <c r="M79" s="724"/>
      <c r="N79" s="724"/>
      <c r="O79" s="724"/>
      <c r="P79" s="1062"/>
      <c r="Q79" s="724"/>
      <c r="R79" s="729"/>
      <c r="S79" s="730"/>
      <c r="T79" s="724"/>
      <c r="U79" s="724"/>
      <c r="V79" s="724"/>
      <c r="W79" s="724"/>
      <c r="X79" s="1038"/>
      <c r="Y79" s="731"/>
      <c r="Z79" s="732"/>
      <c r="AA79" s="1056"/>
      <c r="AB79" s="724"/>
      <c r="AC79" s="1144"/>
      <c r="AD79" s="728"/>
      <c r="AE79" s="733"/>
      <c r="AF79" s="724"/>
      <c r="AG79" s="724"/>
      <c r="AH79" s="724"/>
      <c r="AI79" s="724"/>
      <c r="AJ79" s="734"/>
      <c r="AK79" s="728"/>
      <c r="AL79" s="733"/>
      <c r="AM79" s="724"/>
      <c r="AN79" s="724"/>
      <c r="AO79" s="735"/>
      <c r="AP79" s="724"/>
      <c r="AQ79" s="734"/>
      <c r="AR79" s="728"/>
      <c r="AS79" s="736"/>
    </row>
    <row r="80" spans="1:45" x14ac:dyDescent="0.35">
      <c r="A80" s="754" t="s">
        <v>588</v>
      </c>
      <c r="B80" s="706"/>
      <c r="C80" s="706"/>
      <c r="D80" s="706" t="str">
        <f>IF(C80="","",(_xlfn.XLOOKUP(C80,'9b. New Fleet Description'!$A$13:$A$262,'9b. New Fleet Description'!$B$13:$B$262,"Not Found",0,1)))</f>
        <v/>
      </c>
      <c r="E80" s="706"/>
      <c r="F80" s="722"/>
      <c r="G80" s="723"/>
      <c r="H80" s="724"/>
      <c r="I80" s="725"/>
      <c r="J80" s="726"/>
      <c r="K80" s="727"/>
      <c r="L80" s="728"/>
      <c r="M80" s="724"/>
      <c r="N80" s="724"/>
      <c r="O80" s="724"/>
      <c r="P80" s="1062"/>
      <c r="Q80" s="724"/>
      <c r="R80" s="729"/>
      <c r="S80" s="730"/>
      <c r="T80" s="724"/>
      <c r="U80" s="724"/>
      <c r="V80" s="724"/>
      <c r="W80" s="724"/>
      <c r="X80" s="1038"/>
      <c r="Y80" s="731"/>
      <c r="Z80" s="732"/>
      <c r="AA80" s="1056"/>
      <c r="AB80" s="724"/>
      <c r="AC80" s="1144"/>
      <c r="AD80" s="728"/>
      <c r="AE80" s="733"/>
      <c r="AF80" s="724"/>
      <c r="AG80" s="724"/>
      <c r="AH80" s="724"/>
      <c r="AI80" s="724"/>
      <c r="AJ80" s="734"/>
      <c r="AK80" s="728"/>
      <c r="AL80" s="733"/>
      <c r="AM80" s="724"/>
      <c r="AN80" s="724"/>
      <c r="AO80" s="735"/>
      <c r="AP80" s="724"/>
      <c r="AQ80" s="734"/>
      <c r="AR80" s="728"/>
      <c r="AS80" s="736"/>
    </row>
    <row r="81" spans="1:45" x14ac:dyDescent="0.35">
      <c r="A81" s="754" t="s">
        <v>589</v>
      </c>
      <c r="B81" s="706"/>
      <c r="C81" s="706"/>
      <c r="D81" s="706" t="str">
        <f>IF(C81="","",(_xlfn.XLOOKUP(C81,'9b. New Fleet Description'!$A$13:$A$262,'9b. New Fleet Description'!$B$13:$B$262,"Not Found",0,1)))</f>
        <v/>
      </c>
      <c r="E81" s="706"/>
      <c r="F81" s="722"/>
      <c r="G81" s="723"/>
      <c r="H81" s="724"/>
      <c r="I81" s="725"/>
      <c r="J81" s="726"/>
      <c r="K81" s="727"/>
      <c r="L81" s="728"/>
      <c r="M81" s="724"/>
      <c r="N81" s="724"/>
      <c r="O81" s="724"/>
      <c r="P81" s="1062"/>
      <c r="Q81" s="724"/>
      <c r="R81" s="729"/>
      <c r="S81" s="730"/>
      <c r="T81" s="724"/>
      <c r="U81" s="724"/>
      <c r="V81" s="724"/>
      <c r="W81" s="724"/>
      <c r="X81" s="1038"/>
      <c r="Y81" s="731"/>
      <c r="Z81" s="732"/>
      <c r="AA81" s="1056"/>
      <c r="AB81" s="724"/>
      <c r="AC81" s="1144"/>
      <c r="AD81" s="728"/>
      <c r="AE81" s="733"/>
      <c r="AF81" s="724"/>
      <c r="AG81" s="724"/>
      <c r="AH81" s="724"/>
      <c r="AI81" s="724"/>
      <c r="AJ81" s="734"/>
      <c r="AK81" s="728"/>
      <c r="AL81" s="733"/>
      <c r="AM81" s="724"/>
      <c r="AN81" s="724"/>
      <c r="AO81" s="735"/>
      <c r="AP81" s="724"/>
      <c r="AQ81" s="734"/>
      <c r="AR81" s="728"/>
      <c r="AS81" s="736"/>
    </row>
    <row r="82" spans="1:45" x14ac:dyDescent="0.35">
      <c r="A82" s="754" t="s">
        <v>590</v>
      </c>
      <c r="B82" s="706"/>
      <c r="C82" s="706"/>
      <c r="D82" s="706" t="str">
        <f>IF(C82="","",(_xlfn.XLOOKUP(C82,'9b. New Fleet Description'!$A$13:$A$262,'9b. New Fleet Description'!$B$13:$B$262,"Not Found",0,1)))</f>
        <v/>
      </c>
      <c r="E82" s="706"/>
      <c r="F82" s="722"/>
      <c r="G82" s="723"/>
      <c r="H82" s="724"/>
      <c r="I82" s="725"/>
      <c r="J82" s="726"/>
      <c r="K82" s="727"/>
      <c r="L82" s="728"/>
      <c r="M82" s="724"/>
      <c r="N82" s="724"/>
      <c r="O82" s="724"/>
      <c r="P82" s="1062"/>
      <c r="Q82" s="724"/>
      <c r="R82" s="729"/>
      <c r="S82" s="730"/>
      <c r="T82" s="724"/>
      <c r="U82" s="724"/>
      <c r="V82" s="724"/>
      <c r="W82" s="724"/>
      <c r="X82" s="1038"/>
      <c r="Y82" s="731"/>
      <c r="Z82" s="732"/>
      <c r="AA82" s="1056"/>
      <c r="AB82" s="724"/>
      <c r="AC82" s="1144"/>
      <c r="AD82" s="728"/>
      <c r="AE82" s="733"/>
      <c r="AF82" s="724"/>
      <c r="AG82" s="724"/>
      <c r="AH82" s="724"/>
      <c r="AI82" s="724"/>
      <c r="AJ82" s="734"/>
      <c r="AK82" s="728"/>
      <c r="AL82" s="733"/>
      <c r="AM82" s="724"/>
      <c r="AN82" s="724"/>
      <c r="AO82" s="735"/>
      <c r="AP82" s="724"/>
      <c r="AQ82" s="734"/>
      <c r="AR82" s="728"/>
      <c r="AS82" s="736"/>
    </row>
    <row r="83" spans="1:45" x14ac:dyDescent="0.35">
      <c r="A83" s="754" t="s">
        <v>591</v>
      </c>
      <c r="B83" s="706"/>
      <c r="C83" s="706"/>
      <c r="D83" s="706" t="str">
        <f>IF(C83="","",(_xlfn.XLOOKUP(C83,'9b. New Fleet Description'!$A$13:$A$262,'9b. New Fleet Description'!$B$13:$B$262,"Not Found",0,1)))</f>
        <v/>
      </c>
      <c r="E83" s="706"/>
      <c r="F83" s="722"/>
      <c r="G83" s="723"/>
      <c r="H83" s="724"/>
      <c r="I83" s="725"/>
      <c r="J83" s="726"/>
      <c r="K83" s="727"/>
      <c r="L83" s="728"/>
      <c r="M83" s="724"/>
      <c r="N83" s="724"/>
      <c r="O83" s="724"/>
      <c r="P83" s="1062"/>
      <c r="Q83" s="724"/>
      <c r="R83" s="729"/>
      <c r="S83" s="730"/>
      <c r="T83" s="724"/>
      <c r="U83" s="724"/>
      <c r="V83" s="724"/>
      <c r="W83" s="724"/>
      <c r="X83" s="1038"/>
      <c r="Y83" s="731"/>
      <c r="Z83" s="732"/>
      <c r="AA83" s="1056"/>
      <c r="AB83" s="724"/>
      <c r="AC83" s="1144"/>
      <c r="AD83" s="728"/>
      <c r="AE83" s="733"/>
      <c r="AF83" s="724"/>
      <c r="AG83" s="724"/>
      <c r="AH83" s="724"/>
      <c r="AI83" s="724"/>
      <c r="AJ83" s="734"/>
      <c r="AK83" s="728"/>
      <c r="AL83" s="733"/>
      <c r="AM83" s="724"/>
      <c r="AN83" s="724"/>
      <c r="AO83" s="735"/>
      <c r="AP83" s="724"/>
      <c r="AQ83" s="734"/>
      <c r="AR83" s="728"/>
      <c r="AS83" s="736"/>
    </row>
    <row r="84" spans="1:45" x14ac:dyDescent="0.35">
      <c r="A84" s="754" t="s">
        <v>592</v>
      </c>
      <c r="B84" s="706"/>
      <c r="C84" s="706"/>
      <c r="D84" s="706" t="str">
        <f>IF(C84="","",(_xlfn.XLOOKUP(C84,'9b. New Fleet Description'!$A$13:$A$262,'9b. New Fleet Description'!$B$13:$B$262,"Not Found",0,1)))</f>
        <v/>
      </c>
      <c r="E84" s="706"/>
      <c r="F84" s="722"/>
      <c r="G84" s="723"/>
      <c r="H84" s="724"/>
      <c r="I84" s="725"/>
      <c r="J84" s="726"/>
      <c r="K84" s="727"/>
      <c r="L84" s="728"/>
      <c r="M84" s="724"/>
      <c r="N84" s="724"/>
      <c r="O84" s="724"/>
      <c r="P84" s="1062"/>
      <c r="Q84" s="724"/>
      <c r="R84" s="729"/>
      <c r="S84" s="730"/>
      <c r="T84" s="724"/>
      <c r="U84" s="724"/>
      <c r="V84" s="724"/>
      <c r="W84" s="724"/>
      <c r="X84" s="1038"/>
      <c r="Y84" s="731"/>
      <c r="Z84" s="732"/>
      <c r="AA84" s="1056"/>
      <c r="AB84" s="724"/>
      <c r="AC84" s="1144"/>
      <c r="AD84" s="728"/>
      <c r="AE84" s="733"/>
      <c r="AF84" s="724"/>
      <c r="AG84" s="724"/>
      <c r="AH84" s="724"/>
      <c r="AI84" s="724"/>
      <c r="AJ84" s="734"/>
      <c r="AK84" s="728"/>
      <c r="AL84" s="733"/>
      <c r="AM84" s="724"/>
      <c r="AN84" s="724"/>
      <c r="AO84" s="735"/>
      <c r="AP84" s="724"/>
      <c r="AQ84" s="734"/>
      <c r="AR84" s="728"/>
      <c r="AS84" s="736"/>
    </row>
    <row r="85" spans="1:45" x14ac:dyDescent="0.35">
      <c r="A85" s="754" t="s">
        <v>593</v>
      </c>
      <c r="B85" s="706"/>
      <c r="C85" s="706"/>
      <c r="D85" s="706" t="str">
        <f>IF(C85="","",(_xlfn.XLOOKUP(C85,'9b. New Fleet Description'!$A$13:$A$262,'9b. New Fleet Description'!$B$13:$B$262,"Not Found",0,1)))</f>
        <v/>
      </c>
      <c r="E85" s="706"/>
      <c r="F85" s="722"/>
      <c r="G85" s="723"/>
      <c r="H85" s="724"/>
      <c r="I85" s="725"/>
      <c r="J85" s="726"/>
      <c r="K85" s="727"/>
      <c r="L85" s="728"/>
      <c r="M85" s="724"/>
      <c r="N85" s="724"/>
      <c r="O85" s="724"/>
      <c r="P85" s="1062"/>
      <c r="Q85" s="724"/>
      <c r="R85" s="729"/>
      <c r="S85" s="730"/>
      <c r="T85" s="724"/>
      <c r="U85" s="724"/>
      <c r="V85" s="724"/>
      <c r="W85" s="724"/>
      <c r="X85" s="1038"/>
      <c r="Y85" s="731"/>
      <c r="Z85" s="732"/>
      <c r="AA85" s="1056"/>
      <c r="AB85" s="724"/>
      <c r="AC85" s="1144"/>
      <c r="AD85" s="728"/>
      <c r="AE85" s="733"/>
      <c r="AF85" s="724"/>
      <c r="AG85" s="724"/>
      <c r="AH85" s="724"/>
      <c r="AI85" s="724"/>
      <c r="AJ85" s="734"/>
      <c r="AK85" s="728"/>
      <c r="AL85" s="733"/>
      <c r="AM85" s="724"/>
      <c r="AN85" s="724"/>
      <c r="AO85" s="735"/>
      <c r="AP85" s="724"/>
      <c r="AQ85" s="734"/>
      <c r="AR85" s="728"/>
      <c r="AS85" s="736"/>
    </row>
    <row r="86" spans="1:45" x14ac:dyDescent="0.35">
      <c r="A86" s="754" t="s">
        <v>594</v>
      </c>
      <c r="B86" s="706"/>
      <c r="C86" s="706"/>
      <c r="D86" s="706" t="str">
        <f>IF(C86="","",(_xlfn.XLOOKUP(C86,'9b. New Fleet Description'!$A$13:$A$262,'9b. New Fleet Description'!$B$13:$B$262,"Not Found",0,1)))</f>
        <v/>
      </c>
      <c r="E86" s="706"/>
      <c r="F86" s="722"/>
      <c r="G86" s="723"/>
      <c r="H86" s="724"/>
      <c r="I86" s="725"/>
      <c r="J86" s="726"/>
      <c r="K86" s="727"/>
      <c r="L86" s="728"/>
      <c r="M86" s="724"/>
      <c r="N86" s="724"/>
      <c r="O86" s="724"/>
      <c r="P86" s="1062"/>
      <c r="Q86" s="724"/>
      <c r="R86" s="729"/>
      <c r="S86" s="730"/>
      <c r="T86" s="724"/>
      <c r="U86" s="724"/>
      <c r="V86" s="724"/>
      <c r="W86" s="724"/>
      <c r="X86" s="1038"/>
      <c r="Y86" s="731"/>
      <c r="Z86" s="732"/>
      <c r="AA86" s="1056"/>
      <c r="AB86" s="724"/>
      <c r="AC86" s="1144"/>
      <c r="AD86" s="728"/>
      <c r="AE86" s="733"/>
      <c r="AF86" s="724"/>
      <c r="AG86" s="724"/>
      <c r="AH86" s="724"/>
      <c r="AI86" s="724"/>
      <c r="AJ86" s="734"/>
      <c r="AK86" s="728"/>
      <c r="AL86" s="733"/>
      <c r="AM86" s="724"/>
      <c r="AN86" s="724"/>
      <c r="AO86" s="735"/>
      <c r="AP86" s="724"/>
      <c r="AQ86" s="734"/>
      <c r="AR86" s="728"/>
      <c r="AS86" s="736"/>
    </row>
    <row r="87" spans="1:45" x14ac:dyDescent="0.35">
      <c r="A87" s="754" t="s">
        <v>595</v>
      </c>
      <c r="B87" s="706"/>
      <c r="C87" s="706"/>
      <c r="D87" s="706" t="str">
        <f>IF(C87="","",(_xlfn.XLOOKUP(C87,'9b. New Fleet Description'!$A$13:$A$262,'9b. New Fleet Description'!$B$13:$B$262,"Not Found",0,1)))</f>
        <v/>
      </c>
      <c r="E87" s="706"/>
      <c r="F87" s="722"/>
      <c r="G87" s="723"/>
      <c r="H87" s="724"/>
      <c r="I87" s="725"/>
      <c r="J87" s="726"/>
      <c r="K87" s="727"/>
      <c r="L87" s="728"/>
      <c r="M87" s="724"/>
      <c r="N87" s="724"/>
      <c r="O87" s="724"/>
      <c r="P87" s="1062"/>
      <c r="Q87" s="724"/>
      <c r="R87" s="729"/>
      <c r="S87" s="730"/>
      <c r="T87" s="724"/>
      <c r="U87" s="724"/>
      <c r="V87" s="724"/>
      <c r="W87" s="724"/>
      <c r="X87" s="1038"/>
      <c r="Y87" s="731"/>
      <c r="Z87" s="732"/>
      <c r="AA87" s="1056"/>
      <c r="AB87" s="724"/>
      <c r="AC87" s="1144"/>
      <c r="AD87" s="728"/>
      <c r="AE87" s="733"/>
      <c r="AF87" s="724"/>
      <c r="AG87" s="724"/>
      <c r="AH87" s="724"/>
      <c r="AI87" s="724"/>
      <c r="AJ87" s="734"/>
      <c r="AK87" s="728"/>
      <c r="AL87" s="733"/>
      <c r="AM87" s="724"/>
      <c r="AN87" s="724"/>
      <c r="AO87" s="735"/>
      <c r="AP87" s="724"/>
      <c r="AQ87" s="734"/>
      <c r="AR87" s="728"/>
      <c r="AS87" s="736"/>
    </row>
    <row r="88" spans="1:45" x14ac:dyDescent="0.35">
      <c r="A88" s="754" t="s">
        <v>596</v>
      </c>
      <c r="B88" s="706"/>
      <c r="C88" s="706"/>
      <c r="D88" s="706" t="str">
        <f>IF(C88="","",(_xlfn.XLOOKUP(C88,'9b. New Fleet Description'!$A$13:$A$262,'9b. New Fleet Description'!$B$13:$B$262,"Not Found",0,1)))</f>
        <v/>
      </c>
      <c r="E88" s="706"/>
      <c r="F88" s="722"/>
      <c r="G88" s="723"/>
      <c r="H88" s="724"/>
      <c r="I88" s="725"/>
      <c r="J88" s="726"/>
      <c r="K88" s="727"/>
      <c r="L88" s="728"/>
      <c r="M88" s="724"/>
      <c r="N88" s="724"/>
      <c r="O88" s="724"/>
      <c r="P88" s="1062"/>
      <c r="Q88" s="724"/>
      <c r="R88" s="729"/>
      <c r="S88" s="730"/>
      <c r="T88" s="724"/>
      <c r="U88" s="724"/>
      <c r="V88" s="724"/>
      <c r="W88" s="724"/>
      <c r="X88" s="1038"/>
      <c r="Y88" s="731"/>
      <c r="Z88" s="732"/>
      <c r="AA88" s="1056"/>
      <c r="AB88" s="724"/>
      <c r="AC88" s="1144"/>
      <c r="AD88" s="728"/>
      <c r="AE88" s="733"/>
      <c r="AF88" s="724"/>
      <c r="AG88" s="724"/>
      <c r="AH88" s="724"/>
      <c r="AI88" s="724"/>
      <c r="AJ88" s="734"/>
      <c r="AK88" s="728"/>
      <c r="AL88" s="733"/>
      <c r="AM88" s="724"/>
      <c r="AN88" s="724"/>
      <c r="AO88" s="735"/>
      <c r="AP88" s="724"/>
      <c r="AQ88" s="734"/>
      <c r="AR88" s="728"/>
      <c r="AS88" s="736"/>
    </row>
    <row r="89" spans="1:45" x14ac:dyDescent="0.35">
      <c r="A89" s="754" t="s">
        <v>597</v>
      </c>
      <c r="B89" s="706"/>
      <c r="C89" s="706"/>
      <c r="D89" s="706" t="str">
        <f>IF(C89="","",(_xlfn.XLOOKUP(C89,'9b. New Fleet Description'!$A$13:$A$262,'9b. New Fleet Description'!$B$13:$B$262,"Not Found",0,1)))</f>
        <v/>
      </c>
      <c r="E89" s="706"/>
      <c r="F89" s="722"/>
      <c r="G89" s="723"/>
      <c r="H89" s="724"/>
      <c r="I89" s="725"/>
      <c r="J89" s="726"/>
      <c r="K89" s="727"/>
      <c r="L89" s="728"/>
      <c r="M89" s="724"/>
      <c r="N89" s="724"/>
      <c r="O89" s="724"/>
      <c r="P89" s="1062"/>
      <c r="Q89" s="724"/>
      <c r="R89" s="729"/>
      <c r="S89" s="730"/>
      <c r="T89" s="724"/>
      <c r="U89" s="724"/>
      <c r="V89" s="724"/>
      <c r="W89" s="724"/>
      <c r="X89" s="1038"/>
      <c r="Y89" s="731"/>
      <c r="Z89" s="732"/>
      <c r="AA89" s="1056"/>
      <c r="AB89" s="724"/>
      <c r="AC89" s="1144"/>
      <c r="AD89" s="728"/>
      <c r="AE89" s="733"/>
      <c r="AF89" s="724"/>
      <c r="AG89" s="724"/>
      <c r="AH89" s="724"/>
      <c r="AI89" s="724"/>
      <c r="AJ89" s="734"/>
      <c r="AK89" s="728"/>
      <c r="AL89" s="733"/>
      <c r="AM89" s="724"/>
      <c r="AN89" s="724"/>
      <c r="AO89" s="735"/>
      <c r="AP89" s="724"/>
      <c r="AQ89" s="734"/>
      <c r="AR89" s="728"/>
      <c r="AS89" s="736"/>
    </row>
    <row r="90" spans="1:45" x14ac:dyDescent="0.35">
      <c r="A90" s="754" t="s">
        <v>598</v>
      </c>
      <c r="B90" s="706"/>
      <c r="C90" s="706"/>
      <c r="D90" s="706" t="str">
        <f>IF(C90="","",(_xlfn.XLOOKUP(C90,'9b. New Fleet Description'!$A$13:$A$262,'9b. New Fleet Description'!$B$13:$B$262,"Not Found",0,1)))</f>
        <v/>
      </c>
      <c r="E90" s="706"/>
      <c r="F90" s="722"/>
      <c r="G90" s="723"/>
      <c r="H90" s="724"/>
      <c r="I90" s="725"/>
      <c r="J90" s="726"/>
      <c r="K90" s="727"/>
      <c r="L90" s="728"/>
      <c r="M90" s="724"/>
      <c r="N90" s="724"/>
      <c r="O90" s="724"/>
      <c r="P90" s="1062"/>
      <c r="Q90" s="724"/>
      <c r="R90" s="729"/>
      <c r="S90" s="730"/>
      <c r="T90" s="724"/>
      <c r="U90" s="724"/>
      <c r="V90" s="724"/>
      <c r="W90" s="724"/>
      <c r="X90" s="1038"/>
      <c r="Y90" s="731"/>
      <c r="Z90" s="732"/>
      <c r="AA90" s="1056"/>
      <c r="AB90" s="724"/>
      <c r="AC90" s="1144"/>
      <c r="AD90" s="728"/>
      <c r="AE90" s="733"/>
      <c r="AF90" s="724"/>
      <c r="AG90" s="724"/>
      <c r="AH90" s="724"/>
      <c r="AI90" s="724"/>
      <c r="AJ90" s="734"/>
      <c r="AK90" s="728"/>
      <c r="AL90" s="733"/>
      <c r="AM90" s="724"/>
      <c r="AN90" s="724"/>
      <c r="AO90" s="735"/>
      <c r="AP90" s="724"/>
      <c r="AQ90" s="734"/>
      <c r="AR90" s="728"/>
      <c r="AS90" s="736"/>
    </row>
    <row r="91" spans="1:45" x14ac:dyDescent="0.35">
      <c r="A91" s="754" t="s">
        <v>599</v>
      </c>
      <c r="B91" s="706"/>
      <c r="C91" s="706"/>
      <c r="D91" s="706" t="str">
        <f>IF(C91="","",(_xlfn.XLOOKUP(C91,'9b. New Fleet Description'!$A$13:$A$262,'9b. New Fleet Description'!$B$13:$B$262,"Not Found",0,1)))</f>
        <v/>
      </c>
      <c r="E91" s="706"/>
      <c r="F91" s="722"/>
      <c r="G91" s="723"/>
      <c r="H91" s="724"/>
      <c r="I91" s="725"/>
      <c r="J91" s="726"/>
      <c r="K91" s="727"/>
      <c r="L91" s="728"/>
      <c r="M91" s="724"/>
      <c r="N91" s="724"/>
      <c r="O91" s="724"/>
      <c r="P91" s="1062"/>
      <c r="Q91" s="724"/>
      <c r="R91" s="729"/>
      <c r="S91" s="730"/>
      <c r="T91" s="724"/>
      <c r="U91" s="724"/>
      <c r="V91" s="724"/>
      <c r="W91" s="724"/>
      <c r="X91" s="1038"/>
      <c r="Y91" s="731"/>
      <c r="Z91" s="732"/>
      <c r="AA91" s="1056"/>
      <c r="AB91" s="724"/>
      <c r="AC91" s="1144"/>
      <c r="AD91" s="728"/>
      <c r="AE91" s="733"/>
      <c r="AF91" s="724"/>
      <c r="AG91" s="724"/>
      <c r="AH91" s="724"/>
      <c r="AI91" s="724"/>
      <c r="AJ91" s="734"/>
      <c r="AK91" s="728"/>
      <c r="AL91" s="733"/>
      <c r="AM91" s="724"/>
      <c r="AN91" s="724"/>
      <c r="AO91" s="735"/>
      <c r="AP91" s="724"/>
      <c r="AQ91" s="734"/>
      <c r="AR91" s="728"/>
      <c r="AS91" s="736"/>
    </row>
    <row r="92" spans="1:45" x14ac:dyDescent="0.35">
      <c r="A92" s="754" t="s">
        <v>600</v>
      </c>
      <c r="B92" s="706"/>
      <c r="C92" s="706"/>
      <c r="D92" s="706" t="str">
        <f>IF(C92="","",(_xlfn.XLOOKUP(C92,'9b. New Fleet Description'!$A$13:$A$262,'9b. New Fleet Description'!$B$13:$B$262,"Not Found",0,1)))</f>
        <v/>
      </c>
      <c r="E92" s="706"/>
      <c r="F92" s="722"/>
      <c r="G92" s="723"/>
      <c r="H92" s="724"/>
      <c r="I92" s="725"/>
      <c r="J92" s="726"/>
      <c r="K92" s="727"/>
      <c r="L92" s="728"/>
      <c r="M92" s="724"/>
      <c r="N92" s="724"/>
      <c r="O92" s="724"/>
      <c r="P92" s="1062"/>
      <c r="Q92" s="724"/>
      <c r="R92" s="729"/>
      <c r="S92" s="730"/>
      <c r="T92" s="724"/>
      <c r="U92" s="724"/>
      <c r="V92" s="724"/>
      <c r="W92" s="724"/>
      <c r="X92" s="1038"/>
      <c r="Y92" s="731"/>
      <c r="Z92" s="732"/>
      <c r="AA92" s="1056"/>
      <c r="AB92" s="724"/>
      <c r="AC92" s="1144"/>
      <c r="AD92" s="728"/>
      <c r="AE92" s="733"/>
      <c r="AF92" s="724"/>
      <c r="AG92" s="724"/>
      <c r="AH92" s="724"/>
      <c r="AI92" s="724"/>
      <c r="AJ92" s="734"/>
      <c r="AK92" s="728"/>
      <c r="AL92" s="733"/>
      <c r="AM92" s="724"/>
      <c r="AN92" s="724"/>
      <c r="AO92" s="735"/>
      <c r="AP92" s="724"/>
      <c r="AQ92" s="734"/>
      <c r="AR92" s="728"/>
      <c r="AS92" s="736"/>
    </row>
    <row r="93" spans="1:45" x14ac:dyDescent="0.35">
      <c r="A93" s="754" t="s">
        <v>601</v>
      </c>
      <c r="B93" s="706"/>
      <c r="C93" s="706"/>
      <c r="D93" s="706" t="str">
        <f>IF(C93="","",(_xlfn.XLOOKUP(C93,'9b. New Fleet Description'!$A$13:$A$262,'9b. New Fleet Description'!$B$13:$B$262,"Not Found",0,1)))</f>
        <v/>
      </c>
      <c r="E93" s="706"/>
      <c r="F93" s="722"/>
      <c r="G93" s="723"/>
      <c r="H93" s="724"/>
      <c r="I93" s="725"/>
      <c r="J93" s="726"/>
      <c r="K93" s="727"/>
      <c r="L93" s="728"/>
      <c r="M93" s="724"/>
      <c r="N93" s="724"/>
      <c r="O93" s="724"/>
      <c r="P93" s="1062"/>
      <c r="Q93" s="724"/>
      <c r="R93" s="729"/>
      <c r="S93" s="730"/>
      <c r="T93" s="724"/>
      <c r="U93" s="724"/>
      <c r="V93" s="724"/>
      <c r="W93" s="724"/>
      <c r="X93" s="1038"/>
      <c r="Y93" s="731"/>
      <c r="Z93" s="732"/>
      <c r="AA93" s="1056"/>
      <c r="AB93" s="724"/>
      <c r="AC93" s="1144"/>
      <c r="AD93" s="728"/>
      <c r="AE93" s="733"/>
      <c r="AF93" s="724"/>
      <c r="AG93" s="724"/>
      <c r="AH93" s="724"/>
      <c r="AI93" s="724"/>
      <c r="AJ93" s="734"/>
      <c r="AK93" s="728"/>
      <c r="AL93" s="733"/>
      <c r="AM93" s="724"/>
      <c r="AN93" s="724"/>
      <c r="AO93" s="735"/>
      <c r="AP93" s="724"/>
      <c r="AQ93" s="734"/>
      <c r="AR93" s="728"/>
      <c r="AS93" s="736"/>
    </row>
    <row r="94" spans="1:45" x14ac:dyDescent="0.35">
      <c r="A94" s="754" t="s">
        <v>602</v>
      </c>
      <c r="B94" s="706"/>
      <c r="C94" s="706"/>
      <c r="D94" s="706" t="str">
        <f>IF(C94="","",(_xlfn.XLOOKUP(C94,'9b. New Fleet Description'!$A$13:$A$262,'9b. New Fleet Description'!$B$13:$B$262,"Not Found",0,1)))</f>
        <v/>
      </c>
      <c r="E94" s="706"/>
      <c r="F94" s="722"/>
      <c r="G94" s="723"/>
      <c r="H94" s="724"/>
      <c r="I94" s="725"/>
      <c r="J94" s="726"/>
      <c r="K94" s="727"/>
      <c r="L94" s="728"/>
      <c r="M94" s="724"/>
      <c r="N94" s="724"/>
      <c r="O94" s="724"/>
      <c r="P94" s="1062"/>
      <c r="Q94" s="724"/>
      <c r="R94" s="729"/>
      <c r="S94" s="730"/>
      <c r="T94" s="724"/>
      <c r="U94" s="724"/>
      <c r="V94" s="724"/>
      <c r="W94" s="724"/>
      <c r="X94" s="1038"/>
      <c r="Y94" s="731"/>
      <c r="Z94" s="732"/>
      <c r="AA94" s="1056"/>
      <c r="AB94" s="724"/>
      <c r="AC94" s="1144"/>
      <c r="AD94" s="728"/>
      <c r="AE94" s="733"/>
      <c r="AF94" s="724"/>
      <c r="AG94" s="724"/>
      <c r="AH94" s="724"/>
      <c r="AI94" s="724"/>
      <c r="AJ94" s="734"/>
      <c r="AK94" s="728"/>
      <c r="AL94" s="733"/>
      <c r="AM94" s="724"/>
      <c r="AN94" s="724"/>
      <c r="AO94" s="735"/>
      <c r="AP94" s="724"/>
      <c r="AQ94" s="734"/>
      <c r="AR94" s="728"/>
      <c r="AS94" s="736"/>
    </row>
    <row r="95" spans="1:45" x14ac:dyDescent="0.35">
      <c r="A95" s="754" t="s">
        <v>603</v>
      </c>
      <c r="B95" s="706"/>
      <c r="C95" s="706"/>
      <c r="D95" s="706" t="str">
        <f>IF(C95="","",(_xlfn.XLOOKUP(C95,'9b. New Fleet Description'!$A$13:$A$262,'9b. New Fleet Description'!$B$13:$B$262,"Not Found",0,1)))</f>
        <v/>
      </c>
      <c r="E95" s="706"/>
      <c r="F95" s="722"/>
      <c r="G95" s="723"/>
      <c r="H95" s="724"/>
      <c r="I95" s="725"/>
      <c r="J95" s="726"/>
      <c r="K95" s="727"/>
      <c r="L95" s="728"/>
      <c r="M95" s="724"/>
      <c r="N95" s="724"/>
      <c r="O95" s="724"/>
      <c r="P95" s="1062"/>
      <c r="Q95" s="724"/>
      <c r="R95" s="729"/>
      <c r="S95" s="730"/>
      <c r="T95" s="724"/>
      <c r="U95" s="724"/>
      <c r="V95" s="724"/>
      <c r="W95" s="724"/>
      <c r="X95" s="1038"/>
      <c r="Y95" s="731"/>
      <c r="Z95" s="732"/>
      <c r="AA95" s="1056"/>
      <c r="AB95" s="724"/>
      <c r="AC95" s="1144"/>
      <c r="AD95" s="728"/>
      <c r="AE95" s="733"/>
      <c r="AF95" s="724"/>
      <c r="AG95" s="724"/>
      <c r="AH95" s="724"/>
      <c r="AI95" s="724"/>
      <c r="AJ95" s="734"/>
      <c r="AK95" s="728"/>
      <c r="AL95" s="733"/>
      <c r="AM95" s="724"/>
      <c r="AN95" s="724"/>
      <c r="AO95" s="735"/>
      <c r="AP95" s="724"/>
      <c r="AQ95" s="734"/>
      <c r="AR95" s="728"/>
      <c r="AS95" s="736"/>
    </row>
    <row r="96" spans="1:45" x14ac:dyDescent="0.35">
      <c r="A96" s="754" t="s">
        <v>604</v>
      </c>
      <c r="B96" s="706"/>
      <c r="C96" s="706"/>
      <c r="D96" s="706" t="str">
        <f>IF(C96="","",(_xlfn.XLOOKUP(C96,'9b. New Fleet Description'!$A$13:$A$262,'9b. New Fleet Description'!$B$13:$B$262,"Not Found",0,1)))</f>
        <v/>
      </c>
      <c r="E96" s="706"/>
      <c r="F96" s="722"/>
      <c r="G96" s="723"/>
      <c r="H96" s="724"/>
      <c r="I96" s="725"/>
      <c r="J96" s="726"/>
      <c r="K96" s="727"/>
      <c r="L96" s="728"/>
      <c r="M96" s="724"/>
      <c r="N96" s="724"/>
      <c r="O96" s="724"/>
      <c r="P96" s="1062"/>
      <c r="Q96" s="724"/>
      <c r="R96" s="729"/>
      <c r="S96" s="730"/>
      <c r="T96" s="724"/>
      <c r="U96" s="724"/>
      <c r="V96" s="724"/>
      <c r="W96" s="724"/>
      <c r="X96" s="1038"/>
      <c r="Y96" s="731"/>
      <c r="Z96" s="732"/>
      <c r="AA96" s="1056"/>
      <c r="AB96" s="724"/>
      <c r="AC96" s="1144"/>
      <c r="AD96" s="728"/>
      <c r="AE96" s="733"/>
      <c r="AF96" s="724"/>
      <c r="AG96" s="724"/>
      <c r="AH96" s="724"/>
      <c r="AI96" s="724"/>
      <c r="AJ96" s="734"/>
      <c r="AK96" s="728"/>
      <c r="AL96" s="733"/>
      <c r="AM96" s="724"/>
      <c r="AN96" s="724"/>
      <c r="AO96" s="735"/>
      <c r="AP96" s="724"/>
      <c r="AQ96" s="734"/>
      <c r="AR96" s="728"/>
      <c r="AS96" s="736"/>
    </row>
    <row r="97" spans="1:45" x14ac:dyDescent="0.35">
      <c r="A97" s="754" t="s">
        <v>605</v>
      </c>
      <c r="B97" s="706"/>
      <c r="C97" s="706"/>
      <c r="D97" s="706" t="str">
        <f>IF(C97="","",(_xlfn.XLOOKUP(C97,'9b. New Fleet Description'!$A$13:$A$262,'9b. New Fleet Description'!$B$13:$B$262,"Not Found",0,1)))</f>
        <v/>
      </c>
      <c r="E97" s="706"/>
      <c r="F97" s="722"/>
      <c r="G97" s="723"/>
      <c r="H97" s="724"/>
      <c r="I97" s="725"/>
      <c r="J97" s="726"/>
      <c r="K97" s="727"/>
      <c r="L97" s="728"/>
      <c r="M97" s="724"/>
      <c r="N97" s="724"/>
      <c r="O97" s="724"/>
      <c r="P97" s="1062"/>
      <c r="Q97" s="724"/>
      <c r="R97" s="729"/>
      <c r="S97" s="730"/>
      <c r="T97" s="724"/>
      <c r="U97" s="724"/>
      <c r="V97" s="724"/>
      <c r="W97" s="724"/>
      <c r="X97" s="1038"/>
      <c r="Y97" s="731"/>
      <c r="Z97" s="732"/>
      <c r="AA97" s="1056"/>
      <c r="AB97" s="724"/>
      <c r="AC97" s="1144"/>
      <c r="AD97" s="728"/>
      <c r="AE97" s="733"/>
      <c r="AF97" s="724"/>
      <c r="AG97" s="724"/>
      <c r="AH97" s="724"/>
      <c r="AI97" s="724"/>
      <c r="AJ97" s="734"/>
      <c r="AK97" s="728"/>
      <c r="AL97" s="733"/>
      <c r="AM97" s="724"/>
      <c r="AN97" s="724"/>
      <c r="AO97" s="735"/>
      <c r="AP97" s="724"/>
      <c r="AQ97" s="734"/>
      <c r="AR97" s="728"/>
      <c r="AS97" s="736"/>
    </row>
    <row r="98" spans="1:45" x14ac:dyDescent="0.35">
      <c r="A98" s="754" t="s">
        <v>606</v>
      </c>
      <c r="B98" s="706"/>
      <c r="C98" s="706"/>
      <c r="D98" s="706" t="str">
        <f>IF(C98="","",(_xlfn.XLOOKUP(C98,'9b. New Fleet Description'!$A$13:$A$262,'9b. New Fleet Description'!$B$13:$B$262,"Not Found",0,1)))</f>
        <v/>
      </c>
      <c r="E98" s="706"/>
      <c r="F98" s="722"/>
      <c r="G98" s="723"/>
      <c r="H98" s="724"/>
      <c r="I98" s="725"/>
      <c r="J98" s="726"/>
      <c r="K98" s="727"/>
      <c r="L98" s="728"/>
      <c r="M98" s="724"/>
      <c r="N98" s="724"/>
      <c r="O98" s="724"/>
      <c r="P98" s="1062"/>
      <c r="Q98" s="724"/>
      <c r="R98" s="729"/>
      <c r="S98" s="730"/>
      <c r="T98" s="724"/>
      <c r="U98" s="724"/>
      <c r="V98" s="724"/>
      <c r="W98" s="724"/>
      <c r="X98" s="1038"/>
      <c r="Y98" s="731"/>
      <c r="Z98" s="732"/>
      <c r="AA98" s="1056"/>
      <c r="AB98" s="724"/>
      <c r="AC98" s="1144"/>
      <c r="AD98" s="728"/>
      <c r="AE98" s="733"/>
      <c r="AF98" s="724"/>
      <c r="AG98" s="724"/>
      <c r="AH98" s="724"/>
      <c r="AI98" s="724"/>
      <c r="AJ98" s="734"/>
      <c r="AK98" s="728"/>
      <c r="AL98" s="733"/>
      <c r="AM98" s="724"/>
      <c r="AN98" s="724"/>
      <c r="AO98" s="735"/>
      <c r="AP98" s="724"/>
      <c r="AQ98" s="734"/>
      <c r="AR98" s="728"/>
      <c r="AS98" s="736"/>
    </row>
    <row r="99" spans="1:45" x14ac:dyDescent="0.35">
      <c r="A99" s="754" t="s">
        <v>607</v>
      </c>
      <c r="B99" s="706"/>
      <c r="C99" s="706"/>
      <c r="D99" s="706" t="str">
        <f>IF(C99="","",(_xlfn.XLOOKUP(C99,'9b. New Fleet Description'!$A$13:$A$262,'9b. New Fleet Description'!$B$13:$B$262,"Not Found",0,1)))</f>
        <v/>
      </c>
      <c r="E99" s="706"/>
      <c r="F99" s="722"/>
      <c r="G99" s="723"/>
      <c r="H99" s="724"/>
      <c r="I99" s="725"/>
      <c r="J99" s="726"/>
      <c r="K99" s="727"/>
      <c r="L99" s="728"/>
      <c r="M99" s="724"/>
      <c r="N99" s="724"/>
      <c r="O99" s="724"/>
      <c r="P99" s="1062"/>
      <c r="Q99" s="724"/>
      <c r="R99" s="729"/>
      <c r="S99" s="730"/>
      <c r="T99" s="724"/>
      <c r="U99" s="724"/>
      <c r="V99" s="724"/>
      <c r="W99" s="724"/>
      <c r="X99" s="1038"/>
      <c r="Y99" s="731"/>
      <c r="Z99" s="732"/>
      <c r="AA99" s="1056"/>
      <c r="AB99" s="724"/>
      <c r="AC99" s="1144"/>
      <c r="AD99" s="728"/>
      <c r="AE99" s="733"/>
      <c r="AF99" s="724"/>
      <c r="AG99" s="724"/>
      <c r="AH99" s="724"/>
      <c r="AI99" s="724"/>
      <c r="AJ99" s="734"/>
      <c r="AK99" s="728"/>
      <c r="AL99" s="733"/>
      <c r="AM99" s="724"/>
      <c r="AN99" s="724"/>
      <c r="AO99" s="735"/>
      <c r="AP99" s="724"/>
      <c r="AQ99" s="734"/>
      <c r="AR99" s="728"/>
      <c r="AS99" s="736"/>
    </row>
    <row r="100" spans="1:45" x14ac:dyDescent="0.35">
      <c r="A100" s="754" t="s">
        <v>608</v>
      </c>
      <c r="B100" s="706"/>
      <c r="C100" s="706"/>
      <c r="D100" s="706" t="str">
        <f>IF(C100="","",(_xlfn.XLOOKUP(C100,'9b. New Fleet Description'!$A$13:$A$262,'9b. New Fleet Description'!$B$13:$B$262,"Not Found",0,1)))</f>
        <v/>
      </c>
      <c r="E100" s="706"/>
      <c r="F100" s="722"/>
      <c r="G100" s="723"/>
      <c r="H100" s="724"/>
      <c r="I100" s="725"/>
      <c r="J100" s="726"/>
      <c r="K100" s="727"/>
      <c r="L100" s="728"/>
      <c r="M100" s="724"/>
      <c r="N100" s="724"/>
      <c r="O100" s="724"/>
      <c r="P100" s="1062"/>
      <c r="Q100" s="724"/>
      <c r="R100" s="729"/>
      <c r="S100" s="730"/>
      <c r="T100" s="724"/>
      <c r="U100" s="724"/>
      <c r="V100" s="724"/>
      <c r="W100" s="724"/>
      <c r="X100" s="1038"/>
      <c r="Y100" s="731"/>
      <c r="Z100" s="732"/>
      <c r="AA100" s="1056"/>
      <c r="AB100" s="724"/>
      <c r="AC100" s="1144"/>
      <c r="AD100" s="728"/>
      <c r="AE100" s="733"/>
      <c r="AF100" s="724"/>
      <c r="AG100" s="724"/>
      <c r="AH100" s="724"/>
      <c r="AI100" s="724"/>
      <c r="AJ100" s="734"/>
      <c r="AK100" s="728"/>
      <c r="AL100" s="733"/>
      <c r="AM100" s="724"/>
      <c r="AN100" s="724"/>
      <c r="AO100" s="735"/>
      <c r="AP100" s="724"/>
      <c r="AQ100" s="734"/>
      <c r="AR100" s="728"/>
      <c r="AS100" s="736"/>
    </row>
    <row r="101" spans="1:45" x14ac:dyDescent="0.35">
      <c r="A101" s="754" t="s">
        <v>609</v>
      </c>
      <c r="B101" s="706"/>
      <c r="C101" s="706"/>
      <c r="D101" s="706" t="str">
        <f>IF(C101="","",(_xlfn.XLOOKUP(C101,'9b. New Fleet Description'!$A$13:$A$262,'9b. New Fleet Description'!$B$13:$B$262,"Not Found",0,1)))</f>
        <v/>
      </c>
      <c r="E101" s="706"/>
      <c r="F101" s="722"/>
      <c r="G101" s="723"/>
      <c r="H101" s="724"/>
      <c r="I101" s="725"/>
      <c r="J101" s="726"/>
      <c r="K101" s="727"/>
      <c r="L101" s="728"/>
      <c r="M101" s="724"/>
      <c r="N101" s="724"/>
      <c r="O101" s="724"/>
      <c r="P101" s="1062"/>
      <c r="Q101" s="724"/>
      <c r="R101" s="729"/>
      <c r="S101" s="730"/>
      <c r="T101" s="724"/>
      <c r="U101" s="724"/>
      <c r="V101" s="724"/>
      <c r="W101" s="724"/>
      <c r="X101" s="1038"/>
      <c r="Y101" s="731"/>
      <c r="Z101" s="732"/>
      <c r="AA101" s="1056"/>
      <c r="AB101" s="724"/>
      <c r="AC101" s="1144"/>
      <c r="AD101" s="728"/>
      <c r="AE101" s="733"/>
      <c r="AF101" s="724"/>
      <c r="AG101" s="724"/>
      <c r="AH101" s="724"/>
      <c r="AI101" s="724"/>
      <c r="AJ101" s="734"/>
      <c r="AK101" s="728"/>
      <c r="AL101" s="733"/>
      <c r="AM101" s="724"/>
      <c r="AN101" s="724"/>
      <c r="AO101" s="735"/>
      <c r="AP101" s="724"/>
      <c r="AQ101" s="734"/>
      <c r="AR101" s="728"/>
      <c r="AS101" s="736"/>
    </row>
    <row r="102" spans="1:45" x14ac:dyDescent="0.35">
      <c r="A102" s="754" t="s">
        <v>610</v>
      </c>
      <c r="B102" s="706"/>
      <c r="C102" s="706"/>
      <c r="D102" s="706" t="str">
        <f>IF(C102="","",(_xlfn.XLOOKUP(C102,'9b. New Fleet Description'!$A$13:$A$262,'9b. New Fleet Description'!$B$13:$B$262,"Not Found",0,1)))</f>
        <v/>
      </c>
      <c r="E102" s="706"/>
      <c r="F102" s="722"/>
      <c r="G102" s="723"/>
      <c r="H102" s="724"/>
      <c r="I102" s="725"/>
      <c r="J102" s="726"/>
      <c r="K102" s="727"/>
      <c r="L102" s="728"/>
      <c r="M102" s="724"/>
      <c r="N102" s="724"/>
      <c r="O102" s="724"/>
      <c r="P102" s="1062"/>
      <c r="Q102" s="724"/>
      <c r="R102" s="729"/>
      <c r="S102" s="730"/>
      <c r="T102" s="724"/>
      <c r="U102" s="724"/>
      <c r="V102" s="724"/>
      <c r="W102" s="724"/>
      <c r="X102" s="1038"/>
      <c r="Y102" s="731"/>
      <c r="Z102" s="732"/>
      <c r="AA102" s="1056"/>
      <c r="AB102" s="724"/>
      <c r="AC102" s="1144"/>
      <c r="AD102" s="728"/>
      <c r="AE102" s="733"/>
      <c r="AF102" s="724"/>
      <c r="AG102" s="724"/>
      <c r="AH102" s="724"/>
      <c r="AI102" s="724"/>
      <c r="AJ102" s="734"/>
      <c r="AK102" s="728"/>
      <c r="AL102" s="733"/>
      <c r="AM102" s="724"/>
      <c r="AN102" s="724"/>
      <c r="AO102" s="735"/>
      <c r="AP102" s="724"/>
      <c r="AQ102" s="734"/>
      <c r="AR102" s="728"/>
      <c r="AS102" s="736"/>
    </row>
    <row r="103" spans="1:45" x14ac:dyDescent="0.35">
      <c r="A103" s="754" t="s">
        <v>611</v>
      </c>
      <c r="B103" s="706"/>
      <c r="C103" s="706"/>
      <c r="D103" s="706" t="str">
        <f>IF(C103="","",(_xlfn.XLOOKUP(C103,'9b. New Fleet Description'!$A$13:$A$262,'9b. New Fleet Description'!$B$13:$B$262,"Not Found",0,1)))</f>
        <v/>
      </c>
      <c r="E103" s="706"/>
      <c r="F103" s="722"/>
      <c r="G103" s="723"/>
      <c r="H103" s="724"/>
      <c r="I103" s="725"/>
      <c r="J103" s="726"/>
      <c r="K103" s="727"/>
      <c r="L103" s="728"/>
      <c r="M103" s="724"/>
      <c r="N103" s="724"/>
      <c r="O103" s="724"/>
      <c r="P103" s="1062"/>
      <c r="Q103" s="724"/>
      <c r="R103" s="729"/>
      <c r="S103" s="730"/>
      <c r="T103" s="724"/>
      <c r="U103" s="724"/>
      <c r="V103" s="724"/>
      <c r="W103" s="724"/>
      <c r="X103" s="1038"/>
      <c r="Y103" s="731"/>
      <c r="Z103" s="732"/>
      <c r="AA103" s="1056"/>
      <c r="AB103" s="724"/>
      <c r="AC103" s="1144"/>
      <c r="AD103" s="728"/>
      <c r="AE103" s="733"/>
      <c r="AF103" s="724"/>
      <c r="AG103" s="724"/>
      <c r="AH103" s="724"/>
      <c r="AI103" s="724"/>
      <c r="AJ103" s="734"/>
      <c r="AK103" s="728"/>
      <c r="AL103" s="733"/>
      <c r="AM103" s="724"/>
      <c r="AN103" s="724"/>
      <c r="AO103" s="735"/>
      <c r="AP103" s="724"/>
      <c r="AQ103" s="734"/>
      <c r="AR103" s="728"/>
      <c r="AS103" s="736"/>
    </row>
    <row r="104" spans="1:45" x14ac:dyDescent="0.35">
      <c r="A104" s="754" t="s">
        <v>612</v>
      </c>
      <c r="B104" s="706"/>
      <c r="C104" s="706"/>
      <c r="D104" s="706" t="str">
        <f>IF(C104="","",(_xlfn.XLOOKUP(C104,'9b. New Fleet Description'!$A$13:$A$262,'9b. New Fleet Description'!$B$13:$B$262,"Not Found",0,1)))</f>
        <v/>
      </c>
      <c r="E104" s="706"/>
      <c r="F104" s="722"/>
      <c r="G104" s="723"/>
      <c r="H104" s="724"/>
      <c r="I104" s="725"/>
      <c r="J104" s="726"/>
      <c r="K104" s="727"/>
      <c r="L104" s="728"/>
      <c r="M104" s="724"/>
      <c r="N104" s="724"/>
      <c r="O104" s="724"/>
      <c r="P104" s="1062"/>
      <c r="Q104" s="724"/>
      <c r="R104" s="729"/>
      <c r="S104" s="730"/>
      <c r="T104" s="724"/>
      <c r="U104" s="724"/>
      <c r="V104" s="724"/>
      <c r="W104" s="724"/>
      <c r="X104" s="1038"/>
      <c r="Y104" s="731"/>
      <c r="Z104" s="732"/>
      <c r="AA104" s="1056"/>
      <c r="AB104" s="724"/>
      <c r="AC104" s="1144"/>
      <c r="AD104" s="728"/>
      <c r="AE104" s="733"/>
      <c r="AF104" s="724"/>
      <c r="AG104" s="724"/>
      <c r="AH104" s="724"/>
      <c r="AI104" s="724"/>
      <c r="AJ104" s="734"/>
      <c r="AK104" s="728"/>
      <c r="AL104" s="733"/>
      <c r="AM104" s="724"/>
      <c r="AN104" s="724"/>
      <c r="AO104" s="735"/>
      <c r="AP104" s="724"/>
      <c r="AQ104" s="734"/>
      <c r="AR104" s="728"/>
      <c r="AS104" s="736"/>
    </row>
    <row r="105" spans="1:45" x14ac:dyDescent="0.35">
      <c r="A105" s="754" t="s">
        <v>613</v>
      </c>
      <c r="B105" s="706"/>
      <c r="C105" s="706"/>
      <c r="D105" s="706" t="str">
        <f>IF(C105="","",(_xlfn.XLOOKUP(C105,'9b. New Fleet Description'!$A$13:$A$262,'9b. New Fleet Description'!$B$13:$B$262,"Not Found",0,1)))</f>
        <v/>
      </c>
      <c r="E105" s="706"/>
      <c r="F105" s="722"/>
      <c r="G105" s="723"/>
      <c r="H105" s="724"/>
      <c r="I105" s="725"/>
      <c r="J105" s="726"/>
      <c r="K105" s="727"/>
      <c r="L105" s="728"/>
      <c r="M105" s="724"/>
      <c r="N105" s="724"/>
      <c r="O105" s="724"/>
      <c r="P105" s="1062"/>
      <c r="Q105" s="724"/>
      <c r="R105" s="729"/>
      <c r="S105" s="730"/>
      <c r="T105" s="724"/>
      <c r="U105" s="724"/>
      <c r="V105" s="724"/>
      <c r="W105" s="724"/>
      <c r="X105" s="1038"/>
      <c r="Y105" s="731"/>
      <c r="Z105" s="732"/>
      <c r="AA105" s="1056"/>
      <c r="AB105" s="724"/>
      <c r="AC105" s="1144"/>
      <c r="AD105" s="728"/>
      <c r="AE105" s="733"/>
      <c r="AF105" s="724"/>
      <c r="AG105" s="724"/>
      <c r="AH105" s="724"/>
      <c r="AI105" s="724"/>
      <c r="AJ105" s="734"/>
      <c r="AK105" s="728"/>
      <c r="AL105" s="733"/>
      <c r="AM105" s="724"/>
      <c r="AN105" s="724"/>
      <c r="AO105" s="735"/>
      <c r="AP105" s="724"/>
      <c r="AQ105" s="734"/>
      <c r="AR105" s="728"/>
      <c r="AS105" s="736"/>
    </row>
    <row r="106" spans="1:45" x14ac:dyDescent="0.35">
      <c r="A106" s="754" t="s">
        <v>614</v>
      </c>
      <c r="B106" s="706"/>
      <c r="C106" s="706"/>
      <c r="D106" s="706" t="str">
        <f>IF(C106="","",(_xlfn.XLOOKUP(C106,'9b. New Fleet Description'!$A$13:$A$262,'9b. New Fleet Description'!$B$13:$B$262,"Not Found",0,1)))</f>
        <v/>
      </c>
      <c r="E106" s="706"/>
      <c r="F106" s="722"/>
      <c r="G106" s="723"/>
      <c r="H106" s="724"/>
      <c r="I106" s="725"/>
      <c r="J106" s="726"/>
      <c r="K106" s="727"/>
      <c r="L106" s="728"/>
      <c r="M106" s="724"/>
      <c r="N106" s="724"/>
      <c r="O106" s="724"/>
      <c r="P106" s="1062"/>
      <c r="Q106" s="724"/>
      <c r="R106" s="729"/>
      <c r="S106" s="730"/>
      <c r="T106" s="724"/>
      <c r="U106" s="724"/>
      <c r="V106" s="724"/>
      <c r="W106" s="724"/>
      <c r="X106" s="1038"/>
      <c r="Y106" s="731"/>
      <c r="Z106" s="732"/>
      <c r="AA106" s="1056"/>
      <c r="AB106" s="724"/>
      <c r="AC106" s="1144"/>
      <c r="AD106" s="728"/>
      <c r="AE106" s="733"/>
      <c r="AF106" s="724"/>
      <c r="AG106" s="724"/>
      <c r="AH106" s="724"/>
      <c r="AI106" s="724"/>
      <c r="AJ106" s="734"/>
      <c r="AK106" s="728"/>
      <c r="AL106" s="733"/>
      <c r="AM106" s="724"/>
      <c r="AN106" s="724"/>
      <c r="AO106" s="735"/>
      <c r="AP106" s="724"/>
      <c r="AQ106" s="734"/>
      <c r="AR106" s="728"/>
      <c r="AS106" s="736"/>
    </row>
    <row r="107" spans="1:45" x14ac:dyDescent="0.35">
      <c r="A107" s="754" t="s">
        <v>615</v>
      </c>
      <c r="B107" s="706"/>
      <c r="C107" s="706"/>
      <c r="D107" s="706" t="str">
        <f>IF(C107="","",(_xlfn.XLOOKUP(C107,'9b. New Fleet Description'!$A$13:$A$262,'9b. New Fleet Description'!$B$13:$B$262,"Not Found",0,1)))</f>
        <v/>
      </c>
      <c r="E107" s="706"/>
      <c r="F107" s="722"/>
      <c r="G107" s="723"/>
      <c r="H107" s="724"/>
      <c r="I107" s="725"/>
      <c r="J107" s="726"/>
      <c r="K107" s="727"/>
      <c r="L107" s="728"/>
      <c r="M107" s="724"/>
      <c r="N107" s="724"/>
      <c r="O107" s="724"/>
      <c r="P107" s="1062"/>
      <c r="Q107" s="724"/>
      <c r="R107" s="729"/>
      <c r="S107" s="730"/>
      <c r="T107" s="724"/>
      <c r="U107" s="724"/>
      <c r="V107" s="724"/>
      <c r="W107" s="724"/>
      <c r="X107" s="1038"/>
      <c r="Y107" s="731"/>
      <c r="Z107" s="732"/>
      <c r="AA107" s="1056"/>
      <c r="AB107" s="724"/>
      <c r="AC107" s="1144"/>
      <c r="AD107" s="728"/>
      <c r="AE107" s="733"/>
      <c r="AF107" s="724"/>
      <c r="AG107" s="724"/>
      <c r="AH107" s="724"/>
      <c r="AI107" s="724"/>
      <c r="AJ107" s="734"/>
      <c r="AK107" s="728"/>
      <c r="AL107" s="733"/>
      <c r="AM107" s="724"/>
      <c r="AN107" s="724"/>
      <c r="AO107" s="735"/>
      <c r="AP107" s="724"/>
      <c r="AQ107" s="734"/>
      <c r="AR107" s="728"/>
      <c r="AS107" s="736"/>
    </row>
    <row r="108" spans="1:45" x14ac:dyDescent="0.35">
      <c r="A108" s="754" t="s">
        <v>616</v>
      </c>
      <c r="B108" s="706"/>
      <c r="C108" s="706"/>
      <c r="D108" s="706" t="str">
        <f>IF(C108="","",(_xlfn.XLOOKUP(C108,'9b. New Fleet Description'!$A$13:$A$262,'9b. New Fleet Description'!$B$13:$B$262,"Not Found",0,1)))</f>
        <v/>
      </c>
      <c r="E108" s="706"/>
      <c r="F108" s="722"/>
      <c r="G108" s="723"/>
      <c r="H108" s="724"/>
      <c r="I108" s="725"/>
      <c r="J108" s="726"/>
      <c r="K108" s="727"/>
      <c r="L108" s="728"/>
      <c r="M108" s="724"/>
      <c r="N108" s="724"/>
      <c r="O108" s="724"/>
      <c r="P108" s="1062"/>
      <c r="Q108" s="724"/>
      <c r="R108" s="729"/>
      <c r="S108" s="730"/>
      <c r="T108" s="724"/>
      <c r="U108" s="724"/>
      <c r="V108" s="724"/>
      <c r="W108" s="724"/>
      <c r="X108" s="1038"/>
      <c r="Y108" s="731"/>
      <c r="Z108" s="732"/>
      <c r="AA108" s="1056"/>
      <c r="AB108" s="724"/>
      <c r="AC108" s="1144"/>
      <c r="AD108" s="728"/>
      <c r="AE108" s="733"/>
      <c r="AF108" s="724"/>
      <c r="AG108" s="724"/>
      <c r="AH108" s="724"/>
      <c r="AI108" s="724"/>
      <c r="AJ108" s="734"/>
      <c r="AK108" s="728"/>
      <c r="AL108" s="733"/>
      <c r="AM108" s="724"/>
      <c r="AN108" s="724"/>
      <c r="AO108" s="735"/>
      <c r="AP108" s="724"/>
      <c r="AQ108" s="734"/>
      <c r="AR108" s="728"/>
      <c r="AS108" s="736"/>
    </row>
    <row r="109" spans="1:45" x14ac:dyDescent="0.35">
      <c r="A109" s="754" t="s">
        <v>617</v>
      </c>
      <c r="B109" s="706"/>
      <c r="C109" s="706"/>
      <c r="D109" s="706" t="str">
        <f>IF(C109="","",(_xlfn.XLOOKUP(C109,'9b. New Fleet Description'!$A$13:$A$262,'9b. New Fleet Description'!$B$13:$B$262,"Not Found",0,1)))</f>
        <v/>
      </c>
      <c r="E109" s="706"/>
      <c r="F109" s="722"/>
      <c r="G109" s="723"/>
      <c r="H109" s="724"/>
      <c r="I109" s="725"/>
      <c r="J109" s="726"/>
      <c r="K109" s="727"/>
      <c r="L109" s="728"/>
      <c r="M109" s="724"/>
      <c r="N109" s="724"/>
      <c r="O109" s="724"/>
      <c r="P109" s="1062"/>
      <c r="Q109" s="724"/>
      <c r="R109" s="729"/>
      <c r="S109" s="730"/>
      <c r="T109" s="724"/>
      <c r="U109" s="724"/>
      <c r="V109" s="724"/>
      <c r="W109" s="724"/>
      <c r="X109" s="1038"/>
      <c r="Y109" s="731"/>
      <c r="Z109" s="732"/>
      <c r="AA109" s="1056"/>
      <c r="AB109" s="724"/>
      <c r="AC109" s="1144"/>
      <c r="AD109" s="728"/>
      <c r="AE109" s="733"/>
      <c r="AF109" s="724"/>
      <c r="AG109" s="724"/>
      <c r="AH109" s="724"/>
      <c r="AI109" s="724"/>
      <c r="AJ109" s="734"/>
      <c r="AK109" s="728"/>
      <c r="AL109" s="733"/>
      <c r="AM109" s="724"/>
      <c r="AN109" s="724"/>
      <c r="AO109" s="735"/>
      <c r="AP109" s="724"/>
      <c r="AQ109" s="734"/>
      <c r="AR109" s="728"/>
      <c r="AS109" s="736"/>
    </row>
    <row r="110" spans="1:45" x14ac:dyDescent="0.35">
      <c r="A110" s="754" t="s">
        <v>618</v>
      </c>
      <c r="B110" s="706"/>
      <c r="C110" s="706"/>
      <c r="D110" s="706" t="str">
        <f>IF(C110="","",(_xlfn.XLOOKUP(C110,'9b. New Fleet Description'!$A$13:$A$262,'9b. New Fleet Description'!$B$13:$B$262,"Not Found",0,1)))</f>
        <v/>
      </c>
      <c r="E110" s="706"/>
      <c r="F110" s="722"/>
      <c r="G110" s="723"/>
      <c r="H110" s="724"/>
      <c r="I110" s="725"/>
      <c r="J110" s="726"/>
      <c r="K110" s="727"/>
      <c r="L110" s="728"/>
      <c r="M110" s="724"/>
      <c r="N110" s="724"/>
      <c r="O110" s="724"/>
      <c r="P110" s="1062"/>
      <c r="Q110" s="724"/>
      <c r="R110" s="729"/>
      <c r="S110" s="730"/>
      <c r="T110" s="724"/>
      <c r="U110" s="724"/>
      <c r="V110" s="724"/>
      <c r="W110" s="724"/>
      <c r="X110" s="1038"/>
      <c r="Y110" s="731"/>
      <c r="Z110" s="732"/>
      <c r="AA110" s="1056"/>
      <c r="AB110" s="724"/>
      <c r="AC110" s="1144"/>
      <c r="AD110" s="728"/>
      <c r="AE110" s="733"/>
      <c r="AF110" s="724"/>
      <c r="AG110" s="724"/>
      <c r="AH110" s="724"/>
      <c r="AI110" s="724"/>
      <c r="AJ110" s="734"/>
      <c r="AK110" s="728"/>
      <c r="AL110" s="733"/>
      <c r="AM110" s="724"/>
      <c r="AN110" s="724"/>
      <c r="AO110" s="735"/>
      <c r="AP110" s="724"/>
      <c r="AQ110" s="734"/>
      <c r="AR110" s="728"/>
      <c r="AS110" s="736"/>
    </row>
    <row r="111" spans="1:45" x14ac:dyDescent="0.35">
      <c r="A111" s="754" t="s">
        <v>619</v>
      </c>
      <c r="B111" s="706"/>
      <c r="C111" s="706"/>
      <c r="D111" s="706" t="str">
        <f>IF(C111="","",(_xlfn.XLOOKUP(C111,'9b. New Fleet Description'!$A$13:$A$262,'9b. New Fleet Description'!$B$13:$B$262,"Not Found",0,1)))</f>
        <v/>
      </c>
      <c r="E111" s="706"/>
      <c r="F111" s="722"/>
      <c r="G111" s="723"/>
      <c r="H111" s="724"/>
      <c r="I111" s="725"/>
      <c r="J111" s="726"/>
      <c r="K111" s="727"/>
      <c r="L111" s="728"/>
      <c r="M111" s="724"/>
      <c r="N111" s="724"/>
      <c r="O111" s="724"/>
      <c r="P111" s="1062"/>
      <c r="Q111" s="724"/>
      <c r="R111" s="729"/>
      <c r="S111" s="730"/>
      <c r="T111" s="724"/>
      <c r="U111" s="724"/>
      <c r="V111" s="724"/>
      <c r="W111" s="724"/>
      <c r="X111" s="1038"/>
      <c r="Y111" s="731"/>
      <c r="Z111" s="732"/>
      <c r="AA111" s="1056"/>
      <c r="AB111" s="724"/>
      <c r="AC111" s="1144"/>
      <c r="AD111" s="728"/>
      <c r="AE111" s="733"/>
      <c r="AF111" s="724"/>
      <c r="AG111" s="724"/>
      <c r="AH111" s="724"/>
      <c r="AI111" s="724"/>
      <c r="AJ111" s="734"/>
      <c r="AK111" s="728"/>
      <c r="AL111" s="733"/>
      <c r="AM111" s="724"/>
      <c r="AN111" s="724"/>
      <c r="AO111" s="735"/>
      <c r="AP111" s="724"/>
      <c r="AQ111" s="734"/>
      <c r="AR111" s="728"/>
      <c r="AS111" s="736"/>
    </row>
    <row r="112" spans="1:45" hidden="1" outlineLevel="1" x14ac:dyDescent="0.35">
      <c r="A112" s="754" t="s">
        <v>620</v>
      </c>
      <c r="B112" s="706"/>
      <c r="C112" s="706"/>
      <c r="D112" s="706" t="str">
        <f>IF(C112="","",(_xlfn.XLOOKUP(C112,'9b. New Fleet Description'!$A$13:$A$262,'9b. New Fleet Description'!$B$13:$B$262,"Not Found",0,1)))</f>
        <v/>
      </c>
      <c r="E112" s="706"/>
      <c r="F112" s="722"/>
      <c r="G112" s="723"/>
      <c r="H112" s="724"/>
      <c r="I112" s="725"/>
      <c r="J112" s="726"/>
      <c r="K112" s="727"/>
      <c r="L112" s="728"/>
      <c r="M112" s="724"/>
      <c r="N112" s="724"/>
      <c r="O112" s="724"/>
      <c r="P112" s="1062"/>
      <c r="Q112" s="724"/>
      <c r="R112" s="729"/>
      <c r="S112" s="730"/>
      <c r="T112" s="724"/>
      <c r="U112" s="724"/>
      <c r="V112" s="724"/>
      <c r="W112" s="724"/>
      <c r="X112" s="1038"/>
      <c r="Y112" s="731"/>
      <c r="Z112" s="732"/>
      <c r="AA112" s="1056"/>
      <c r="AB112" s="724"/>
      <c r="AC112" s="1144"/>
      <c r="AD112" s="728"/>
      <c r="AE112" s="733"/>
      <c r="AF112" s="724"/>
      <c r="AG112" s="724"/>
      <c r="AH112" s="724"/>
      <c r="AI112" s="724"/>
      <c r="AJ112" s="734"/>
      <c r="AK112" s="728"/>
      <c r="AL112" s="733"/>
      <c r="AM112" s="724"/>
      <c r="AN112" s="724"/>
      <c r="AO112" s="735"/>
      <c r="AP112" s="724"/>
      <c r="AQ112" s="734"/>
      <c r="AR112" s="728"/>
      <c r="AS112" s="736"/>
    </row>
    <row r="113" spans="1:45" hidden="1" outlineLevel="1" x14ac:dyDescent="0.35">
      <c r="A113" s="754" t="s">
        <v>621</v>
      </c>
      <c r="B113" s="706"/>
      <c r="C113" s="706"/>
      <c r="D113" s="706" t="str">
        <f>IF(C113="","",(_xlfn.XLOOKUP(C113,'9b. New Fleet Description'!$A$13:$A$262,'9b. New Fleet Description'!$B$13:$B$262,"Not Found",0,1)))</f>
        <v/>
      </c>
      <c r="E113" s="706"/>
      <c r="F113" s="722"/>
      <c r="G113" s="723"/>
      <c r="H113" s="724"/>
      <c r="I113" s="725"/>
      <c r="J113" s="726"/>
      <c r="K113" s="727"/>
      <c r="L113" s="728"/>
      <c r="M113" s="724"/>
      <c r="N113" s="724"/>
      <c r="O113" s="724"/>
      <c r="P113" s="1062"/>
      <c r="Q113" s="724"/>
      <c r="R113" s="729"/>
      <c r="S113" s="730"/>
      <c r="T113" s="724"/>
      <c r="U113" s="724"/>
      <c r="V113" s="724"/>
      <c r="W113" s="724"/>
      <c r="X113" s="1038"/>
      <c r="Y113" s="731"/>
      <c r="Z113" s="732"/>
      <c r="AA113" s="1056"/>
      <c r="AB113" s="724"/>
      <c r="AC113" s="1144"/>
      <c r="AD113" s="728"/>
      <c r="AE113" s="733"/>
      <c r="AF113" s="724"/>
      <c r="AG113" s="724"/>
      <c r="AH113" s="724"/>
      <c r="AI113" s="724"/>
      <c r="AJ113" s="734"/>
      <c r="AK113" s="728"/>
      <c r="AL113" s="733"/>
      <c r="AM113" s="724"/>
      <c r="AN113" s="724"/>
      <c r="AO113" s="735"/>
      <c r="AP113" s="724"/>
      <c r="AQ113" s="734"/>
      <c r="AR113" s="728"/>
      <c r="AS113" s="736"/>
    </row>
    <row r="114" spans="1:45" hidden="1" outlineLevel="1" x14ac:dyDescent="0.35">
      <c r="A114" s="754" t="s">
        <v>622</v>
      </c>
      <c r="B114" s="706"/>
      <c r="C114" s="706"/>
      <c r="D114" s="706" t="str">
        <f>IF(C114="","",(_xlfn.XLOOKUP(C114,'9b. New Fleet Description'!$A$13:$A$262,'9b. New Fleet Description'!$B$13:$B$262,"Not Found",0,1)))</f>
        <v/>
      </c>
      <c r="E114" s="706"/>
      <c r="F114" s="722"/>
      <c r="G114" s="723"/>
      <c r="H114" s="724"/>
      <c r="I114" s="725"/>
      <c r="J114" s="726"/>
      <c r="K114" s="727"/>
      <c r="L114" s="728"/>
      <c r="M114" s="724"/>
      <c r="N114" s="724"/>
      <c r="O114" s="724"/>
      <c r="P114" s="1062"/>
      <c r="Q114" s="724"/>
      <c r="R114" s="729"/>
      <c r="S114" s="730"/>
      <c r="T114" s="724"/>
      <c r="U114" s="724"/>
      <c r="V114" s="724"/>
      <c r="W114" s="724"/>
      <c r="X114" s="1038"/>
      <c r="Y114" s="731"/>
      <c r="Z114" s="732"/>
      <c r="AA114" s="1056"/>
      <c r="AB114" s="724"/>
      <c r="AC114" s="1144"/>
      <c r="AD114" s="728"/>
      <c r="AE114" s="733"/>
      <c r="AF114" s="724"/>
      <c r="AG114" s="724"/>
      <c r="AH114" s="724"/>
      <c r="AI114" s="724"/>
      <c r="AJ114" s="734"/>
      <c r="AK114" s="728"/>
      <c r="AL114" s="733"/>
      <c r="AM114" s="724"/>
      <c r="AN114" s="724"/>
      <c r="AO114" s="735"/>
      <c r="AP114" s="724"/>
      <c r="AQ114" s="734"/>
      <c r="AR114" s="728"/>
      <c r="AS114" s="736"/>
    </row>
    <row r="115" spans="1:45" hidden="1" outlineLevel="1" x14ac:dyDescent="0.35">
      <c r="A115" s="754" t="s">
        <v>623</v>
      </c>
      <c r="B115" s="706"/>
      <c r="C115" s="706"/>
      <c r="D115" s="706" t="str">
        <f>IF(C115="","",(_xlfn.XLOOKUP(C115,'9b. New Fleet Description'!$A$13:$A$262,'9b. New Fleet Description'!$B$13:$B$262,"Not Found",0,1)))</f>
        <v/>
      </c>
      <c r="E115" s="706"/>
      <c r="F115" s="722"/>
      <c r="G115" s="723"/>
      <c r="H115" s="724"/>
      <c r="I115" s="725"/>
      <c r="J115" s="726"/>
      <c r="K115" s="727"/>
      <c r="L115" s="728"/>
      <c r="M115" s="724"/>
      <c r="N115" s="724"/>
      <c r="O115" s="724"/>
      <c r="P115" s="1062"/>
      <c r="Q115" s="724"/>
      <c r="R115" s="729"/>
      <c r="S115" s="730"/>
      <c r="T115" s="724"/>
      <c r="U115" s="724"/>
      <c r="V115" s="724"/>
      <c r="W115" s="724"/>
      <c r="X115" s="1038"/>
      <c r="Y115" s="731"/>
      <c r="Z115" s="732"/>
      <c r="AA115" s="1056"/>
      <c r="AB115" s="724"/>
      <c r="AC115" s="1144"/>
      <c r="AD115" s="728"/>
      <c r="AE115" s="733"/>
      <c r="AF115" s="724"/>
      <c r="AG115" s="724"/>
      <c r="AH115" s="724"/>
      <c r="AI115" s="724"/>
      <c r="AJ115" s="734"/>
      <c r="AK115" s="728"/>
      <c r="AL115" s="733"/>
      <c r="AM115" s="724"/>
      <c r="AN115" s="724"/>
      <c r="AO115" s="735"/>
      <c r="AP115" s="724"/>
      <c r="AQ115" s="734"/>
      <c r="AR115" s="728"/>
      <c r="AS115" s="736"/>
    </row>
    <row r="116" spans="1:45" hidden="1" outlineLevel="1" x14ac:dyDescent="0.35">
      <c r="A116" s="754" t="s">
        <v>624</v>
      </c>
      <c r="B116" s="706"/>
      <c r="C116" s="706"/>
      <c r="D116" s="706" t="str">
        <f>IF(C116="","",(_xlfn.XLOOKUP(C116,'9b. New Fleet Description'!$A$13:$A$262,'9b. New Fleet Description'!$B$13:$B$262,"Not Found",0,1)))</f>
        <v/>
      </c>
      <c r="E116" s="706"/>
      <c r="F116" s="722"/>
      <c r="G116" s="723"/>
      <c r="H116" s="724"/>
      <c r="I116" s="725"/>
      <c r="J116" s="726"/>
      <c r="K116" s="727"/>
      <c r="L116" s="728"/>
      <c r="M116" s="724"/>
      <c r="N116" s="724"/>
      <c r="O116" s="724"/>
      <c r="P116" s="1062"/>
      <c r="Q116" s="724"/>
      <c r="R116" s="729"/>
      <c r="S116" s="730"/>
      <c r="T116" s="724"/>
      <c r="U116" s="724"/>
      <c r="V116" s="724"/>
      <c r="W116" s="724"/>
      <c r="X116" s="1038"/>
      <c r="Y116" s="731"/>
      <c r="Z116" s="732"/>
      <c r="AA116" s="1056"/>
      <c r="AB116" s="724"/>
      <c r="AC116" s="1144"/>
      <c r="AD116" s="728"/>
      <c r="AE116" s="733"/>
      <c r="AF116" s="724"/>
      <c r="AG116" s="724"/>
      <c r="AH116" s="724"/>
      <c r="AI116" s="724"/>
      <c r="AJ116" s="734"/>
      <c r="AK116" s="728"/>
      <c r="AL116" s="733"/>
      <c r="AM116" s="724"/>
      <c r="AN116" s="724"/>
      <c r="AO116" s="735"/>
      <c r="AP116" s="724"/>
      <c r="AQ116" s="734"/>
      <c r="AR116" s="728"/>
      <c r="AS116" s="736"/>
    </row>
    <row r="117" spans="1:45" hidden="1" outlineLevel="1" x14ac:dyDescent="0.35">
      <c r="A117" s="754" t="s">
        <v>625</v>
      </c>
      <c r="B117" s="706"/>
      <c r="C117" s="706"/>
      <c r="D117" s="706" t="str">
        <f>IF(C117="","",(_xlfn.XLOOKUP(C117,'9b. New Fleet Description'!$A$13:$A$262,'9b. New Fleet Description'!$B$13:$B$262,"Not Found",0,1)))</f>
        <v/>
      </c>
      <c r="E117" s="706"/>
      <c r="F117" s="722"/>
      <c r="G117" s="723"/>
      <c r="H117" s="724"/>
      <c r="I117" s="725"/>
      <c r="J117" s="726"/>
      <c r="K117" s="727"/>
      <c r="L117" s="728"/>
      <c r="M117" s="724"/>
      <c r="N117" s="724"/>
      <c r="O117" s="724"/>
      <c r="P117" s="1062"/>
      <c r="Q117" s="724"/>
      <c r="R117" s="729"/>
      <c r="S117" s="730"/>
      <c r="T117" s="724"/>
      <c r="U117" s="724"/>
      <c r="V117" s="724"/>
      <c r="W117" s="724"/>
      <c r="X117" s="1038"/>
      <c r="Y117" s="731"/>
      <c r="Z117" s="732"/>
      <c r="AA117" s="1056"/>
      <c r="AB117" s="724"/>
      <c r="AC117" s="1144"/>
      <c r="AD117" s="728"/>
      <c r="AE117" s="733"/>
      <c r="AF117" s="724"/>
      <c r="AG117" s="724"/>
      <c r="AH117" s="724"/>
      <c r="AI117" s="724"/>
      <c r="AJ117" s="734"/>
      <c r="AK117" s="728"/>
      <c r="AL117" s="733"/>
      <c r="AM117" s="724"/>
      <c r="AN117" s="724"/>
      <c r="AO117" s="735"/>
      <c r="AP117" s="724"/>
      <c r="AQ117" s="734"/>
      <c r="AR117" s="728"/>
      <c r="AS117" s="736"/>
    </row>
    <row r="118" spans="1:45" hidden="1" outlineLevel="1" x14ac:dyDescent="0.35">
      <c r="A118" s="754" t="s">
        <v>626</v>
      </c>
      <c r="B118" s="706"/>
      <c r="C118" s="706"/>
      <c r="D118" s="706" t="str">
        <f>IF(C118="","",(_xlfn.XLOOKUP(C118,'9b. New Fleet Description'!$A$13:$A$262,'9b. New Fleet Description'!$B$13:$B$262,"Not Found",0,1)))</f>
        <v/>
      </c>
      <c r="E118" s="706"/>
      <c r="F118" s="722"/>
      <c r="G118" s="723"/>
      <c r="H118" s="724"/>
      <c r="I118" s="725"/>
      <c r="J118" s="726"/>
      <c r="K118" s="727"/>
      <c r="L118" s="728"/>
      <c r="M118" s="724"/>
      <c r="N118" s="724"/>
      <c r="O118" s="724"/>
      <c r="P118" s="1062"/>
      <c r="Q118" s="724"/>
      <c r="R118" s="729"/>
      <c r="S118" s="730"/>
      <c r="T118" s="724"/>
      <c r="U118" s="724"/>
      <c r="V118" s="724"/>
      <c r="W118" s="724"/>
      <c r="X118" s="1038"/>
      <c r="Y118" s="731"/>
      <c r="Z118" s="732"/>
      <c r="AA118" s="1056"/>
      <c r="AB118" s="724"/>
      <c r="AC118" s="1144"/>
      <c r="AD118" s="728"/>
      <c r="AE118" s="733"/>
      <c r="AF118" s="724"/>
      <c r="AG118" s="724"/>
      <c r="AH118" s="724"/>
      <c r="AI118" s="724"/>
      <c r="AJ118" s="734"/>
      <c r="AK118" s="728"/>
      <c r="AL118" s="733"/>
      <c r="AM118" s="724"/>
      <c r="AN118" s="724"/>
      <c r="AO118" s="735"/>
      <c r="AP118" s="724"/>
      <c r="AQ118" s="734"/>
      <c r="AR118" s="728"/>
      <c r="AS118" s="736"/>
    </row>
    <row r="119" spans="1:45" hidden="1" outlineLevel="1" x14ac:dyDescent="0.35">
      <c r="A119" s="754" t="s">
        <v>627</v>
      </c>
      <c r="B119" s="706"/>
      <c r="C119" s="706"/>
      <c r="D119" s="706" t="str">
        <f>IF(C119="","",(_xlfn.XLOOKUP(C119,'9b. New Fleet Description'!$A$13:$A$262,'9b. New Fleet Description'!$B$13:$B$262,"Not Found",0,1)))</f>
        <v/>
      </c>
      <c r="E119" s="706"/>
      <c r="F119" s="722"/>
      <c r="G119" s="723"/>
      <c r="H119" s="724"/>
      <c r="I119" s="725"/>
      <c r="J119" s="726"/>
      <c r="K119" s="727"/>
      <c r="L119" s="728"/>
      <c r="M119" s="724"/>
      <c r="N119" s="724"/>
      <c r="O119" s="724"/>
      <c r="P119" s="1062"/>
      <c r="Q119" s="724"/>
      <c r="R119" s="729"/>
      <c r="S119" s="730"/>
      <c r="T119" s="724"/>
      <c r="U119" s="724"/>
      <c r="V119" s="724"/>
      <c r="W119" s="724"/>
      <c r="X119" s="1038"/>
      <c r="Y119" s="731"/>
      <c r="Z119" s="732"/>
      <c r="AA119" s="1056"/>
      <c r="AB119" s="724"/>
      <c r="AC119" s="1144"/>
      <c r="AD119" s="728"/>
      <c r="AE119" s="733"/>
      <c r="AF119" s="724"/>
      <c r="AG119" s="724"/>
      <c r="AH119" s="724"/>
      <c r="AI119" s="724"/>
      <c r="AJ119" s="734"/>
      <c r="AK119" s="728"/>
      <c r="AL119" s="733"/>
      <c r="AM119" s="724"/>
      <c r="AN119" s="724"/>
      <c r="AO119" s="735"/>
      <c r="AP119" s="724"/>
      <c r="AQ119" s="734"/>
      <c r="AR119" s="728"/>
      <c r="AS119" s="736"/>
    </row>
    <row r="120" spans="1:45" hidden="1" outlineLevel="1" x14ac:dyDescent="0.35">
      <c r="A120" s="754" t="s">
        <v>628</v>
      </c>
      <c r="B120" s="706"/>
      <c r="C120" s="706"/>
      <c r="D120" s="706" t="str">
        <f>IF(C120="","",(_xlfn.XLOOKUP(C120,'9b. New Fleet Description'!$A$13:$A$262,'9b. New Fleet Description'!$B$13:$B$262,"Not Found",0,1)))</f>
        <v/>
      </c>
      <c r="E120" s="706"/>
      <c r="F120" s="722"/>
      <c r="G120" s="723"/>
      <c r="H120" s="724"/>
      <c r="I120" s="725"/>
      <c r="J120" s="726"/>
      <c r="K120" s="727"/>
      <c r="L120" s="728"/>
      <c r="M120" s="724"/>
      <c r="N120" s="724"/>
      <c r="O120" s="724"/>
      <c r="P120" s="1062"/>
      <c r="Q120" s="724"/>
      <c r="R120" s="729"/>
      <c r="S120" s="730"/>
      <c r="T120" s="724"/>
      <c r="U120" s="724"/>
      <c r="V120" s="724"/>
      <c r="W120" s="724"/>
      <c r="X120" s="1038"/>
      <c r="Y120" s="731"/>
      <c r="Z120" s="732"/>
      <c r="AA120" s="1056"/>
      <c r="AB120" s="724"/>
      <c r="AC120" s="1144"/>
      <c r="AD120" s="728"/>
      <c r="AE120" s="733"/>
      <c r="AF120" s="724"/>
      <c r="AG120" s="724"/>
      <c r="AH120" s="724"/>
      <c r="AI120" s="724"/>
      <c r="AJ120" s="734"/>
      <c r="AK120" s="728"/>
      <c r="AL120" s="733"/>
      <c r="AM120" s="724"/>
      <c r="AN120" s="724"/>
      <c r="AO120" s="735"/>
      <c r="AP120" s="724"/>
      <c r="AQ120" s="734"/>
      <c r="AR120" s="728"/>
      <c r="AS120" s="736"/>
    </row>
    <row r="121" spans="1:45" hidden="1" outlineLevel="1" x14ac:dyDescent="0.35">
      <c r="A121" s="754" t="s">
        <v>629</v>
      </c>
      <c r="B121" s="706"/>
      <c r="C121" s="706"/>
      <c r="D121" s="706" t="str">
        <f>IF(C121="","",(_xlfn.XLOOKUP(C121,'9b. New Fleet Description'!$A$13:$A$262,'9b. New Fleet Description'!$B$13:$B$262,"Not Found",0,1)))</f>
        <v/>
      </c>
      <c r="E121" s="706"/>
      <c r="F121" s="722"/>
      <c r="G121" s="723"/>
      <c r="H121" s="724"/>
      <c r="I121" s="725"/>
      <c r="J121" s="726"/>
      <c r="K121" s="727"/>
      <c r="L121" s="728"/>
      <c r="M121" s="724"/>
      <c r="N121" s="724"/>
      <c r="O121" s="724"/>
      <c r="P121" s="1062"/>
      <c r="Q121" s="724"/>
      <c r="R121" s="729"/>
      <c r="S121" s="730"/>
      <c r="T121" s="724"/>
      <c r="U121" s="724"/>
      <c r="V121" s="724"/>
      <c r="W121" s="724"/>
      <c r="X121" s="1038"/>
      <c r="Y121" s="731"/>
      <c r="Z121" s="732"/>
      <c r="AA121" s="1056"/>
      <c r="AB121" s="724"/>
      <c r="AC121" s="1144"/>
      <c r="AD121" s="728"/>
      <c r="AE121" s="733"/>
      <c r="AF121" s="724"/>
      <c r="AG121" s="724"/>
      <c r="AH121" s="724"/>
      <c r="AI121" s="724"/>
      <c r="AJ121" s="734"/>
      <c r="AK121" s="728"/>
      <c r="AL121" s="733"/>
      <c r="AM121" s="724"/>
      <c r="AN121" s="724"/>
      <c r="AO121" s="735"/>
      <c r="AP121" s="724"/>
      <c r="AQ121" s="734"/>
      <c r="AR121" s="728"/>
      <c r="AS121" s="736"/>
    </row>
    <row r="122" spans="1:45" hidden="1" outlineLevel="1" x14ac:dyDescent="0.35">
      <c r="A122" s="754" t="s">
        <v>630</v>
      </c>
      <c r="B122" s="706"/>
      <c r="C122" s="706"/>
      <c r="D122" s="706" t="str">
        <f>IF(C122="","",(_xlfn.XLOOKUP(C122,'9b. New Fleet Description'!$A$13:$A$262,'9b. New Fleet Description'!$B$13:$B$262,"Not Found",0,1)))</f>
        <v/>
      </c>
      <c r="E122" s="706"/>
      <c r="F122" s="722"/>
      <c r="G122" s="723"/>
      <c r="H122" s="724"/>
      <c r="I122" s="725"/>
      <c r="J122" s="726"/>
      <c r="K122" s="727"/>
      <c r="L122" s="728"/>
      <c r="M122" s="724"/>
      <c r="N122" s="724"/>
      <c r="O122" s="724"/>
      <c r="P122" s="1062"/>
      <c r="Q122" s="724"/>
      <c r="R122" s="729"/>
      <c r="S122" s="730"/>
      <c r="T122" s="724"/>
      <c r="U122" s="724"/>
      <c r="V122" s="724"/>
      <c r="W122" s="724"/>
      <c r="X122" s="1038"/>
      <c r="Y122" s="731"/>
      <c r="Z122" s="732"/>
      <c r="AA122" s="1056"/>
      <c r="AB122" s="724"/>
      <c r="AC122" s="1144"/>
      <c r="AD122" s="728"/>
      <c r="AE122" s="733"/>
      <c r="AF122" s="724"/>
      <c r="AG122" s="724"/>
      <c r="AH122" s="724"/>
      <c r="AI122" s="724"/>
      <c r="AJ122" s="734"/>
      <c r="AK122" s="728"/>
      <c r="AL122" s="733"/>
      <c r="AM122" s="724"/>
      <c r="AN122" s="724"/>
      <c r="AO122" s="735"/>
      <c r="AP122" s="724"/>
      <c r="AQ122" s="734"/>
      <c r="AR122" s="728"/>
      <c r="AS122" s="736"/>
    </row>
    <row r="123" spans="1:45" hidden="1" outlineLevel="1" x14ac:dyDescent="0.35">
      <c r="A123" s="754" t="s">
        <v>631</v>
      </c>
      <c r="B123" s="706"/>
      <c r="C123" s="706"/>
      <c r="D123" s="706" t="str">
        <f>IF(C123="","",(_xlfn.XLOOKUP(C123,'9b. New Fleet Description'!$A$13:$A$262,'9b. New Fleet Description'!$B$13:$B$262,"Not Found",0,1)))</f>
        <v/>
      </c>
      <c r="E123" s="706"/>
      <c r="F123" s="722"/>
      <c r="G123" s="723"/>
      <c r="H123" s="724"/>
      <c r="I123" s="725"/>
      <c r="J123" s="726"/>
      <c r="K123" s="727"/>
      <c r="L123" s="728"/>
      <c r="M123" s="724"/>
      <c r="N123" s="724"/>
      <c r="O123" s="724"/>
      <c r="P123" s="1062"/>
      <c r="Q123" s="724"/>
      <c r="R123" s="729"/>
      <c r="S123" s="730"/>
      <c r="T123" s="724"/>
      <c r="U123" s="724"/>
      <c r="V123" s="724"/>
      <c r="W123" s="724"/>
      <c r="X123" s="1038"/>
      <c r="Y123" s="731"/>
      <c r="Z123" s="732"/>
      <c r="AA123" s="1056"/>
      <c r="AB123" s="724"/>
      <c r="AC123" s="1144"/>
      <c r="AD123" s="728"/>
      <c r="AE123" s="733"/>
      <c r="AF123" s="724"/>
      <c r="AG123" s="724"/>
      <c r="AH123" s="724"/>
      <c r="AI123" s="724"/>
      <c r="AJ123" s="734"/>
      <c r="AK123" s="728"/>
      <c r="AL123" s="733"/>
      <c r="AM123" s="724"/>
      <c r="AN123" s="724"/>
      <c r="AO123" s="735"/>
      <c r="AP123" s="724"/>
      <c r="AQ123" s="734"/>
      <c r="AR123" s="728"/>
      <c r="AS123" s="736"/>
    </row>
    <row r="124" spans="1:45" hidden="1" outlineLevel="1" x14ac:dyDescent="0.35">
      <c r="A124" s="754" t="s">
        <v>632</v>
      </c>
      <c r="B124" s="706"/>
      <c r="C124" s="706"/>
      <c r="D124" s="706" t="str">
        <f>IF(C124="","",(_xlfn.XLOOKUP(C124,'9b. New Fleet Description'!$A$13:$A$262,'9b. New Fleet Description'!$B$13:$B$262,"Not Found",0,1)))</f>
        <v/>
      </c>
      <c r="E124" s="706"/>
      <c r="F124" s="722"/>
      <c r="G124" s="723"/>
      <c r="H124" s="724"/>
      <c r="I124" s="725"/>
      <c r="J124" s="726"/>
      <c r="K124" s="727"/>
      <c r="L124" s="728"/>
      <c r="M124" s="724"/>
      <c r="N124" s="724"/>
      <c r="O124" s="724"/>
      <c r="P124" s="1062"/>
      <c r="Q124" s="724"/>
      <c r="R124" s="729"/>
      <c r="S124" s="730"/>
      <c r="T124" s="724"/>
      <c r="U124" s="724"/>
      <c r="V124" s="724"/>
      <c r="W124" s="724"/>
      <c r="X124" s="1038"/>
      <c r="Y124" s="731"/>
      <c r="Z124" s="732"/>
      <c r="AA124" s="1056"/>
      <c r="AB124" s="724"/>
      <c r="AC124" s="1144"/>
      <c r="AD124" s="728"/>
      <c r="AE124" s="733"/>
      <c r="AF124" s="724"/>
      <c r="AG124" s="724"/>
      <c r="AH124" s="724"/>
      <c r="AI124" s="724"/>
      <c r="AJ124" s="734"/>
      <c r="AK124" s="728"/>
      <c r="AL124" s="733"/>
      <c r="AM124" s="724"/>
      <c r="AN124" s="724"/>
      <c r="AO124" s="735"/>
      <c r="AP124" s="724"/>
      <c r="AQ124" s="734"/>
      <c r="AR124" s="728"/>
      <c r="AS124" s="736"/>
    </row>
    <row r="125" spans="1:45" hidden="1" outlineLevel="1" x14ac:dyDescent="0.35">
      <c r="A125" s="754" t="s">
        <v>633</v>
      </c>
      <c r="B125" s="706"/>
      <c r="C125" s="706"/>
      <c r="D125" s="706" t="str">
        <f>IF(C125="","",(_xlfn.XLOOKUP(C125,'9b. New Fleet Description'!$A$13:$A$262,'9b. New Fleet Description'!$B$13:$B$262,"Not Found",0,1)))</f>
        <v/>
      </c>
      <c r="E125" s="706"/>
      <c r="F125" s="722"/>
      <c r="G125" s="723"/>
      <c r="H125" s="724"/>
      <c r="I125" s="725"/>
      <c r="J125" s="726"/>
      <c r="K125" s="727"/>
      <c r="L125" s="728"/>
      <c r="M125" s="724"/>
      <c r="N125" s="724"/>
      <c r="O125" s="724"/>
      <c r="P125" s="1062"/>
      <c r="Q125" s="724"/>
      <c r="R125" s="729"/>
      <c r="S125" s="730"/>
      <c r="T125" s="724"/>
      <c r="U125" s="724"/>
      <c r="V125" s="724"/>
      <c r="W125" s="724"/>
      <c r="X125" s="1038"/>
      <c r="Y125" s="731"/>
      <c r="Z125" s="732"/>
      <c r="AA125" s="1056"/>
      <c r="AB125" s="724"/>
      <c r="AC125" s="1144"/>
      <c r="AD125" s="728"/>
      <c r="AE125" s="733"/>
      <c r="AF125" s="724"/>
      <c r="AG125" s="724"/>
      <c r="AH125" s="724"/>
      <c r="AI125" s="724"/>
      <c r="AJ125" s="734"/>
      <c r="AK125" s="728"/>
      <c r="AL125" s="733"/>
      <c r="AM125" s="724"/>
      <c r="AN125" s="724"/>
      <c r="AO125" s="735"/>
      <c r="AP125" s="724"/>
      <c r="AQ125" s="734"/>
      <c r="AR125" s="728"/>
      <c r="AS125" s="736"/>
    </row>
    <row r="126" spans="1:45" hidden="1" outlineLevel="1" x14ac:dyDescent="0.35">
      <c r="A126" s="754" t="s">
        <v>634</v>
      </c>
      <c r="B126" s="706"/>
      <c r="C126" s="706"/>
      <c r="D126" s="706" t="str">
        <f>IF(C126="","",(_xlfn.XLOOKUP(C126,'9b. New Fleet Description'!$A$13:$A$262,'9b. New Fleet Description'!$B$13:$B$262,"Not Found",0,1)))</f>
        <v/>
      </c>
      <c r="E126" s="706"/>
      <c r="F126" s="722"/>
      <c r="G126" s="723"/>
      <c r="H126" s="724"/>
      <c r="I126" s="725"/>
      <c r="J126" s="726"/>
      <c r="K126" s="727"/>
      <c r="L126" s="728"/>
      <c r="M126" s="724"/>
      <c r="N126" s="724"/>
      <c r="O126" s="724"/>
      <c r="P126" s="1062"/>
      <c r="Q126" s="724"/>
      <c r="R126" s="729"/>
      <c r="S126" s="730"/>
      <c r="T126" s="724"/>
      <c r="U126" s="724"/>
      <c r="V126" s="724"/>
      <c r="W126" s="724"/>
      <c r="X126" s="1038"/>
      <c r="Y126" s="731"/>
      <c r="Z126" s="732"/>
      <c r="AA126" s="1056"/>
      <c r="AB126" s="724"/>
      <c r="AC126" s="1144"/>
      <c r="AD126" s="728"/>
      <c r="AE126" s="733"/>
      <c r="AF126" s="724"/>
      <c r="AG126" s="724"/>
      <c r="AH126" s="724"/>
      <c r="AI126" s="724"/>
      <c r="AJ126" s="734"/>
      <c r="AK126" s="728"/>
      <c r="AL126" s="733"/>
      <c r="AM126" s="724"/>
      <c r="AN126" s="724"/>
      <c r="AO126" s="735"/>
      <c r="AP126" s="724"/>
      <c r="AQ126" s="734"/>
      <c r="AR126" s="728"/>
      <c r="AS126" s="736"/>
    </row>
    <row r="127" spans="1:45" hidden="1" outlineLevel="1" x14ac:dyDescent="0.35">
      <c r="A127" s="754" t="s">
        <v>635</v>
      </c>
      <c r="B127" s="706"/>
      <c r="C127" s="706"/>
      <c r="D127" s="706" t="str">
        <f>IF(C127="","",(_xlfn.XLOOKUP(C127,'9b. New Fleet Description'!$A$13:$A$262,'9b. New Fleet Description'!$B$13:$B$262,"Not Found",0,1)))</f>
        <v/>
      </c>
      <c r="E127" s="706"/>
      <c r="F127" s="722"/>
      <c r="G127" s="723"/>
      <c r="H127" s="724"/>
      <c r="I127" s="725"/>
      <c r="J127" s="726"/>
      <c r="K127" s="727"/>
      <c r="L127" s="728"/>
      <c r="M127" s="724"/>
      <c r="N127" s="724"/>
      <c r="O127" s="724"/>
      <c r="P127" s="1062"/>
      <c r="Q127" s="724"/>
      <c r="R127" s="729"/>
      <c r="S127" s="730"/>
      <c r="T127" s="724"/>
      <c r="U127" s="724"/>
      <c r="V127" s="724"/>
      <c r="W127" s="724"/>
      <c r="X127" s="1038"/>
      <c r="Y127" s="731"/>
      <c r="Z127" s="732"/>
      <c r="AA127" s="1056"/>
      <c r="AB127" s="724"/>
      <c r="AC127" s="1144"/>
      <c r="AD127" s="728"/>
      <c r="AE127" s="733"/>
      <c r="AF127" s="724"/>
      <c r="AG127" s="724"/>
      <c r="AH127" s="724"/>
      <c r="AI127" s="724"/>
      <c r="AJ127" s="734"/>
      <c r="AK127" s="728"/>
      <c r="AL127" s="733"/>
      <c r="AM127" s="724"/>
      <c r="AN127" s="724"/>
      <c r="AO127" s="735"/>
      <c r="AP127" s="724"/>
      <c r="AQ127" s="734"/>
      <c r="AR127" s="728"/>
      <c r="AS127" s="736"/>
    </row>
    <row r="128" spans="1:45" hidden="1" outlineLevel="1" x14ac:dyDescent="0.35">
      <c r="A128" s="754" t="s">
        <v>636</v>
      </c>
      <c r="B128" s="706"/>
      <c r="C128" s="706"/>
      <c r="D128" s="706" t="str">
        <f>IF(C128="","",(_xlfn.XLOOKUP(C128,'9b. New Fleet Description'!$A$13:$A$262,'9b. New Fleet Description'!$B$13:$B$262,"Not Found",0,1)))</f>
        <v/>
      </c>
      <c r="E128" s="706"/>
      <c r="F128" s="722"/>
      <c r="G128" s="723"/>
      <c r="H128" s="724"/>
      <c r="I128" s="725"/>
      <c r="J128" s="726"/>
      <c r="K128" s="727"/>
      <c r="L128" s="728"/>
      <c r="M128" s="724"/>
      <c r="N128" s="724"/>
      <c r="O128" s="724"/>
      <c r="P128" s="1062"/>
      <c r="Q128" s="724"/>
      <c r="R128" s="729"/>
      <c r="S128" s="730"/>
      <c r="T128" s="724"/>
      <c r="U128" s="724"/>
      <c r="V128" s="724"/>
      <c r="W128" s="724"/>
      <c r="X128" s="1038"/>
      <c r="Y128" s="731"/>
      <c r="Z128" s="732"/>
      <c r="AA128" s="1056"/>
      <c r="AB128" s="724"/>
      <c r="AC128" s="1144"/>
      <c r="AD128" s="728"/>
      <c r="AE128" s="733"/>
      <c r="AF128" s="724"/>
      <c r="AG128" s="724"/>
      <c r="AH128" s="724"/>
      <c r="AI128" s="724"/>
      <c r="AJ128" s="734"/>
      <c r="AK128" s="728"/>
      <c r="AL128" s="733"/>
      <c r="AM128" s="724"/>
      <c r="AN128" s="724"/>
      <c r="AO128" s="735"/>
      <c r="AP128" s="724"/>
      <c r="AQ128" s="734"/>
      <c r="AR128" s="728"/>
      <c r="AS128" s="736"/>
    </row>
    <row r="129" spans="1:45" hidden="1" outlineLevel="1" x14ac:dyDescent="0.35">
      <c r="A129" s="754" t="s">
        <v>637</v>
      </c>
      <c r="B129" s="706"/>
      <c r="C129" s="706"/>
      <c r="D129" s="706" t="str">
        <f>IF(C129="","",(_xlfn.XLOOKUP(C129,'9b. New Fleet Description'!$A$13:$A$262,'9b. New Fleet Description'!$B$13:$B$262,"Not Found",0,1)))</f>
        <v/>
      </c>
      <c r="E129" s="706"/>
      <c r="F129" s="722"/>
      <c r="G129" s="723"/>
      <c r="H129" s="724"/>
      <c r="I129" s="725"/>
      <c r="J129" s="726"/>
      <c r="K129" s="727"/>
      <c r="L129" s="728"/>
      <c r="M129" s="724"/>
      <c r="N129" s="724"/>
      <c r="O129" s="724"/>
      <c r="P129" s="1062"/>
      <c r="Q129" s="724"/>
      <c r="R129" s="729"/>
      <c r="S129" s="730"/>
      <c r="T129" s="724"/>
      <c r="U129" s="724"/>
      <c r="V129" s="724"/>
      <c r="W129" s="724"/>
      <c r="X129" s="1038"/>
      <c r="Y129" s="731"/>
      <c r="Z129" s="732"/>
      <c r="AA129" s="1056"/>
      <c r="AB129" s="724"/>
      <c r="AC129" s="1144"/>
      <c r="AD129" s="728"/>
      <c r="AE129" s="733"/>
      <c r="AF129" s="724"/>
      <c r="AG129" s="724"/>
      <c r="AH129" s="724"/>
      <c r="AI129" s="724"/>
      <c r="AJ129" s="734"/>
      <c r="AK129" s="728"/>
      <c r="AL129" s="733"/>
      <c r="AM129" s="724"/>
      <c r="AN129" s="724"/>
      <c r="AO129" s="735"/>
      <c r="AP129" s="724"/>
      <c r="AQ129" s="734"/>
      <c r="AR129" s="728"/>
      <c r="AS129" s="736"/>
    </row>
    <row r="130" spans="1:45" hidden="1" outlineLevel="1" x14ac:dyDescent="0.35">
      <c r="A130" s="754" t="s">
        <v>638</v>
      </c>
      <c r="B130" s="706"/>
      <c r="C130" s="706"/>
      <c r="D130" s="706" t="str">
        <f>IF(C130="","",(_xlfn.XLOOKUP(C130,'9b. New Fleet Description'!$A$13:$A$262,'9b. New Fleet Description'!$B$13:$B$262,"Not Found",0,1)))</f>
        <v/>
      </c>
      <c r="E130" s="706"/>
      <c r="F130" s="722"/>
      <c r="G130" s="723"/>
      <c r="H130" s="724"/>
      <c r="I130" s="725"/>
      <c r="J130" s="726"/>
      <c r="K130" s="727"/>
      <c r="L130" s="728"/>
      <c r="M130" s="724"/>
      <c r="N130" s="724"/>
      <c r="O130" s="724"/>
      <c r="P130" s="1062"/>
      <c r="Q130" s="724"/>
      <c r="R130" s="729"/>
      <c r="S130" s="730"/>
      <c r="T130" s="724"/>
      <c r="U130" s="724"/>
      <c r="V130" s="724"/>
      <c r="W130" s="724"/>
      <c r="X130" s="1038"/>
      <c r="Y130" s="731"/>
      <c r="Z130" s="732"/>
      <c r="AA130" s="1056"/>
      <c r="AB130" s="724"/>
      <c r="AC130" s="1144"/>
      <c r="AD130" s="728"/>
      <c r="AE130" s="733"/>
      <c r="AF130" s="724"/>
      <c r="AG130" s="724"/>
      <c r="AH130" s="724"/>
      <c r="AI130" s="724"/>
      <c r="AJ130" s="734"/>
      <c r="AK130" s="728"/>
      <c r="AL130" s="733"/>
      <c r="AM130" s="724"/>
      <c r="AN130" s="724"/>
      <c r="AO130" s="735"/>
      <c r="AP130" s="724"/>
      <c r="AQ130" s="734"/>
      <c r="AR130" s="728"/>
      <c r="AS130" s="736"/>
    </row>
    <row r="131" spans="1:45" hidden="1" outlineLevel="1" x14ac:dyDescent="0.35">
      <c r="A131" s="754" t="s">
        <v>639</v>
      </c>
      <c r="B131" s="706"/>
      <c r="C131" s="706"/>
      <c r="D131" s="706" t="str">
        <f>IF(C131="","",(_xlfn.XLOOKUP(C131,'9b. New Fleet Description'!$A$13:$A$262,'9b. New Fleet Description'!$B$13:$B$262,"Not Found",0,1)))</f>
        <v/>
      </c>
      <c r="E131" s="706"/>
      <c r="F131" s="722"/>
      <c r="G131" s="723"/>
      <c r="H131" s="724"/>
      <c r="I131" s="725"/>
      <c r="J131" s="726"/>
      <c r="K131" s="727"/>
      <c r="L131" s="728"/>
      <c r="M131" s="724"/>
      <c r="N131" s="724"/>
      <c r="O131" s="724"/>
      <c r="P131" s="1062"/>
      <c r="Q131" s="724"/>
      <c r="R131" s="729"/>
      <c r="S131" s="730"/>
      <c r="T131" s="724"/>
      <c r="U131" s="724"/>
      <c r="V131" s="724"/>
      <c r="W131" s="724"/>
      <c r="X131" s="1038"/>
      <c r="Y131" s="731"/>
      <c r="Z131" s="732"/>
      <c r="AA131" s="1056"/>
      <c r="AB131" s="724"/>
      <c r="AC131" s="1144"/>
      <c r="AD131" s="728"/>
      <c r="AE131" s="733"/>
      <c r="AF131" s="724"/>
      <c r="AG131" s="724"/>
      <c r="AH131" s="724"/>
      <c r="AI131" s="724"/>
      <c r="AJ131" s="734"/>
      <c r="AK131" s="728"/>
      <c r="AL131" s="733"/>
      <c r="AM131" s="724"/>
      <c r="AN131" s="724"/>
      <c r="AO131" s="735"/>
      <c r="AP131" s="724"/>
      <c r="AQ131" s="734"/>
      <c r="AR131" s="728"/>
      <c r="AS131" s="736"/>
    </row>
    <row r="132" spans="1:45" hidden="1" outlineLevel="1" x14ac:dyDescent="0.35">
      <c r="A132" s="754" t="s">
        <v>640</v>
      </c>
      <c r="B132" s="706"/>
      <c r="C132" s="706"/>
      <c r="D132" s="706" t="str">
        <f>IF(C132="","",(_xlfn.XLOOKUP(C132,'9b. New Fleet Description'!$A$13:$A$262,'9b. New Fleet Description'!$B$13:$B$262,"Not Found",0,1)))</f>
        <v/>
      </c>
      <c r="E132" s="706"/>
      <c r="F132" s="722"/>
      <c r="G132" s="723"/>
      <c r="H132" s="724"/>
      <c r="I132" s="725"/>
      <c r="J132" s="726"/>
      <c r="K132" s="727"/>
      <c r="L132" s="728"/>
      <c r="M132" s="724"/>
      <c r="N132" s="724"/>
      <c r="O132" s="724"/>
      <c r="P132" s="1062"/>
      <c r="Q132" s="724"/>
      <c r="R132" s="729"/>
      <c r="S132" s="730"/>
      <c r="T132" s="724"/>
      <c r="U132" s="724"/>
      <c r="V132" s="724"/>
      <c r="W132" s="724"/>
      <c r="X132" s="1038"/>
      <c r="Y132" s="731"/>
      <c r="Z132" s="732"/>
      <c r="AA132" s="1056"/>
      <c r="AB132" s="724"/>
      <c r="AC132" s="1144"/>
      <c r="AD132" s="728"/>
      <c r="AE132" s="733"/>
      <c r="AF132" s="724"/>
      <c r="AG132" s="724"/>
      <c r="AH132" s="724"/>
      <c r="AI132" s="724"/>
      <c r="AJ132" s="734"/>
      <c r="AK132" s="728"/>
      <c r="AL132" s="733"/>
      <c r="AM132" s="724"/>
      <c r="AN132" s="724"/>
      <c r="AO132" s="735"/>
      <c r="AP132" s="724"/>
      <c r="AQ132" s="734"/>
      <c r="AR132" s="728"/>
      <c r="AS132" s="736"/>
    </row>
    <row r="133" spans="1:45" hidden="1" outlineLevel="1" x14ac:dyDescent="0.35">
      <c r="A133" s="754" t="s">
        <v>641</v>
      </c>
      <c r="B133" s="706"/>
      <c r="C133" s="706"/>
      <c r="D133" s="706" t="str">
        <f>IF(C133="","",(_xlfn.XLOOKUP(C133,'9b. New Fleet Description'!$A$13:$A$262,'9b. New Fleet Description'!$B$13:$B$262,"Not Found",0,1)))</f>
        <v/>
      </c>
      <c r="E133" s="706"/>
      <c r="F133" s="722"/>
      <c r="G133" s="723"/>
      <c r="H133" s="724"/>
      <c r="I133" s="725"/>
      <c r="J133" s="726"/>
      <c r="K133" s="727"/>
      <c r="L133" s="728"/>
      <c r="M133" s="724"/>
      <c r="N133" s="724"/>
      <c r="O133" s="724"/>
      <c r="P133" s="1062"/>
      <c r="Q133" s="724"/>
      <c r="R133" s="729"/>
      <c r="S133" s="730"/>
      <c r="T133" s="724"/>
      <c r="U133" s="724"/>
      <c r="V133" s="724"/>
      <c r="W133" s="724"/>
      <c r="X133" s="1038"/>
      <c r="Y133" s="731"/>
      <c r="Z133" s="732"/>
      <c r="AA133" s="1056"/>
      <c r="AB133" s="724"/>
      <c r="AC133" s="1144"/>
      <c r="AD133" s="728"/>
      <c r="AE133" s="733"/>
      <c r="AF133" s="724"/>
      <c r="AG133" s="724"/>
      <c r="AH133" s="724"/>
      <c r="AI133" s="724"/>
      <c r="AJ133" s="734"/>
      <c r="AK133" s="728"/>
      <c r="AL133" s="733"/>
      <c r="AM133" s="724"/>
      <c r="AN133" s="724"/>
      <c r="AO133" s="735"/>
      <c r="AP133" s="724"/>
      <c r="AQ133" s="734"/>
      <c r="AR133" s="728"/>
      <c r="AS133" s="736"/>
    </row>
    <row r="134" spans="1:45" hidden="1" outlineLevel="1" x14ac:dyDescent="0.35">
      <c r="A134" s="754" t="s">
        <v>642</v>
      </c>
      <c r="B134" s="706"/>
      <c r="C134" s="706"/>
      <c r="D134" s="706" t="str">
        <f>IF(C134="","",(_xlfn.XLOOKUP(C134,'9b. New Fleet Description'!$A$13:$A$262,'9b. New Fleet Description'!$B$13:$B$262,"Not Found",0,1)))</f>
        <v/>
      </c>
      <c r="E134" s="706"/>
      <c r="F134" s="722"/>
      <c r="G134" s="723"/>
      <c r="H134" s="724"/>
      <c r="I134" s="725"/>
      <c r="J134" s="726"/>
      <c r="K134" s="727"/>
      <c r="L134" s="728"/>
      <c r="M134" s="724"/>
      <c r="N134" s="724"/>
      <c r="O134" s="724"/>
      <c r="P134" s="1062"/>
      <c r="Q134" s="724"/>
      <c r="R134" s="729"/>
      <c r="S134" s="730"/>
      <c r="T134" s="724"/>
      <c r="U134" s="724"/>
      <c r="V134" s="724"/>
      <c r="W134" s="724"/>
      <c r="X134" s="1038"/>
      <c r="Y134" s="731"/>
      <c r="Z134" s="732"/>
      <c r="AA134" s="1056"/>
      <c r="AB134" s="724"/>
      <c r="AC134" s="1144"/>
      <c r="AD134" s="728"/>
      <c r="AE134" s="733"/>
      <c r="AF134" s="724"/>
      <c r="AG134" s="724"/>
      <c r="AH134" s="724"/>
      <c r="AI134" s="724"/>
      <c r="AJ134" s="734"/>
      <c r="AK134" s="728"/>
      <c r="AL134" s="733"/>
      <c r="AM134" s="724"/>
      <c r="AN134" s="724"/>
      <c r="AO134" s="735"/>
      <c r="AP134" s="724"/>
      <c r="AQ134" s="734"/>
      <c r="AR134" s="728"/>
      <c r="AS134" s="736"/>
    </row>
    <row r="135" spans="1:45" hidden="1" outlineLevel="1" x14ac:dyDescent="0.35">
      <c r="A135" s="754" t="s">
        <v>643</v>
      </c>
      <c r="B135" s="706"/>
      <c r="C135" s="706"/>
      <c r="D135" s="706" t="str">
        <f>IF(C135="","",(_xlfn.XLOOKUP(C135,'9b. New Fleet Description'!$A$13:$A$262,'9b. New Fleet Description'!$B$13:$B$262,"Not Found",0,1)))</f>
        <v/>
      </c>
      <c r="E135" s="706"/>
      <c r="F135" s="722"/>
      <c r="G135" s="723"/>
      <c r="H135" s="724"/>
      <c r="I135" s="725"/>
      <c r="J135" s="726"/>
      <c r="K135" s="727"/>
      <c r="L135" s="728"/>
      <c r="M135" s="724"/>
      <c r="N135" s="724"/>
      <c r="O135" s="724"/>
      <c r="P135" s="1062"/>
      <c r="Q135" s="724"/>
      <c r="R135" s="729"/>
      <c r="S135" s="730"/>
      <c r="T135" s="724"/>
      <c r="U135" s="724"/>
      <c r="V135" s="724"/>
      <c r="W135" s="724"/>
      <c r="X135" s="1038"/>
      <c r="Y135" s="731"/>
      <c r="Z135" s="732"/>
      <c r="AA135" s="1056"/>
      <c r="AB135" s="724"/>
      <c r="AC135" s="1144"/>
      <c r="AD135" s="728"/>
      <c r="AE135" s="733"/>
      <c r="AF135" s="724"/>
      <c r="AG135" s="724"/>
      <c r="AH135" s="724"/>
      <c r="AI135" s="724"/>
      <c r="AJ135" s="734"/>
      <c r="AK135" s="728"/>
      <c r="AL135" s="733"/>
      <c r="AM135" s="724"/>
      <c r="AN135" s="724"/>
      <c r="AO135" s="735"/>
      <c r="AP135" s="724"/>
      <c r="AQ135" s="734"/>
      <c r="AR135" s="728"/>
      <c r="AS135" s="736"/>
    </row>
    <row r="136" spans="1:45" hidden="1" outlineLevel="1" x14ac:dyDescent="0.35">
      <c r="A136" s="754" t="s">
        <v>644</v>
      </c>
      <c r="B136" s="706"/>
      <c r="C136" s="706"/>
      <c r="D136" s="706" t="str">
        <f>IF(C136="","",(_xlfn.XLOOKUP(C136,'9b. New Fleet Description'!$A$13:$A$262,'9b. New Fleet Description'!$B$13:$B$262,"Not Found",0,1)))</f>
        <v/>
      </c>
      <c r="E136" s="706"/>
      <c r="F136" s="722"/>
      <c r="G136" s="723"/>
      <c r="H136" s="724"/>
      <c r="I136" s="725"/>
      <c r="J136" s="726"/>
      <c r="K136" s="727"/>
      <c r="L136" s="728"/>
      <c r="M136" s="724"/>
      <c r="N136" s="724"/>
      <c r="O136" s="724"/>
      <c r="P136" s="1062"/>
      <c r="Q136" s="724"/>
      <c r="R136" s="729"/>
      <c r="S136" s="730"/>
      <c r="T136" s="724"/>
      <c r="U136" s="724"/>
      <c r="V136" s="724"/>
      <c r="W136" s="724"/>
      <c r="X136" s="1038"/>
      <c r="Y136" s="731"/>
      <c r="Z136" s="732"/>
      <c r="AA136" s="1056"/>
      <c r="AB136" s="724"/>
      <c r="AC136" s="1144"/>
      <c r="AD136" s="728"/>
      <c r="AE136" s="733"/>
      <c r="AF136" s="724"/>
      <c r="AG136" s="724"/>
      <c r="AH136" s="724"/>
      <c r="AI136" s="724"/>
      <c r="AJ136" s="734"/>
      <c r="AK136" s="728"/>
      <c r="AL136" s="733"/>
      <c r="AM136" s="724"/>
      <c r="AN136" s="724"/>
      <c r="AO136" s="735"/>
      <c r="AP136" s="724"/>
      <c r="AQ136" s="734"/>
      <c r="AR136" s="728"/>
      <c r="AS136" s="736"/>
    </row>
    <row r="137" spans="1:45" hidden="1" outlineLevel="1" x14ac:dyDescent="0.35">
      <c r="A137" s="754" t="s">
        <v>645</v>
      </c>
      <c r="B137" s="706"/>
      <c r="C137" s="706"/>
      <c r="D137" s="706" t="str">
        <f>IF(C137="","",(_xlfn.XLOOKUP(C137,'9b. New Fleet Description'!$A$13:$A$262,'9b. New Fleet Description'!$B$13:$B$262,"Not Found",0,1)))</f>
        <v/>
      </c>
      <c r="E137" s="706"/>
      <c r="F137" s="722"/>
      <c r="G137" s="723"/>
      <c r="H137" s="724"/>
      <c r="I137" s="725"/>
      <c r="J137" s="726"/>
      <c r="K137" s="727"/>
      <c r="L137" s="728"/>
      <c r="M137" s="724"/>
      <c r="N137" s="724"/>
      <c r="O137" s="724"/>
      <c r="P137" s="1062"/>
      <c r="Q137" s="724"/>
      <c r="R137" s="729"/>
      <c r="S137" s="730"/>
      <c r="T137" s="724"/>
      <c r="U137" s="724"/>
      <c r="V137" s="724"/>
      <c r="W137" s="724"/>
      <c r="X137" s="1038"/>
      <c r="Y137" s="731"/>
      <c r="Z137" s="732"/>
      <c r="AA137" s="1056"/>
      <c r="AB137" s="724"/>
      <c r="AC137" s="1144"/>
      <c r="AD137" s="728"/>
      <c r="AE137" s="733"/>
      <c r="AF137" s="724"/>
      <c r="AG137" s="724"/>
      <c r="AH137" s="724"/>
      <c r="AI137" s="724"/>
      <c r="AJ137" s="734"/>
      <c r="AK137" s="728"/>
      <c r="AL137" s="733"/>
      <c r="AM137" s="724"/>
      <c r="AN137" s="724"/>
      <c r="AO137" s="735"/>
      <c r="AP137" s="724"/>
      <c r="AQ137" s="734"/>
      <c r="AR137" s="728"/>
      <c r="AS137" s="736"/>
    </row>
    <row r="138" spans="1:45" hidden="1" outlineLevel="1" x14ac:dyDescent="0.35">
      <c r="A138" s="754" t="s">
        <v>646</v>
      </c>
      <c r="B138" s="706"/>
      <c r="C138" s="706"/>
      <c r="D138" s="706" t="str">
        <f>IF(C138="","",(_xlfn.XLOOKUP(C138,'9b. New Fleet Description'!$A$13:$A$262,'9b. New Fleet Description'!$B$13:$B$262,"Not Found",0,1)))</f>
        <v/>
      </c>
      <c r="E138" s="706"/>
      <c r="F138" s="722"/>
      <c r="G138" s="723"/>
      <c r="H138" s="724"/>
      <c r="I138" s="725"/>
      <c r="J138" s="726"/>
      <c r="K138" s="727"/>
      <c r="L138" s="728"/>
      <c r="M138" s="724"/>
      <c r="N138" s="724"/>
      <c r="O138" s="724"/>
      <c r="P138" s="1062"/>
      <c r="Q138" s="724"/>
      <c r="R138" s="729"/>
      <c r="S138" s="730"/>
      <c r="T138" s="724"/>
      <c r="U138" s="724"/>
      <c r="V138" s="724"/>
      <c r="W138" s="724"/>
      <c r="X138" s="1038"/>
      <c r="Y138" s="731"/>
      <c r="Z138" s="732"/>
      <c r="AA138" s="1056"/>
      <c r="AB138" s="724"/>
      <c r="AC138" s="1144"/>
      <c r="AD138" s="728"/>
      <c r="AE138" s="733"/>
      <c r="AF138" s="724"/>
      <c r="AG138" s="724"/>
      <c r="AH138" s="724"/>
      <c r="AI138" s="724"/>
      <c r="AJ138" s="734"/>
      <c r="AK138" s="728"/>
      <c r="AL138" s="733"/>
      <c r="AM138" s="724"/>
      <c r="AN138" s="724"/>
      <c r="AO138" s="735"/>
      <c r="AP138" s="724"/>
      <c r="AQ138" s="734"/>
      <c r="AR138" s="728"/>
      <c r="AS138" s="736"/>
    </row>
    <row r="139" spans="1:45" hidden="1" outlineLevel="1" x14ac:dyDescent="0.35">
      <c r="A139" s="754" t="s">
        <v>647</v>
      </c>
      <c r="B139" s="706"/>
      <c r="C139" s="706"/>
      <c r="D139" s="706" t="str">
        <f>IF(C139="","",(_xlfn.XLOOKUP(C139,'9b. New Fleet Description'!$A$13:$A$262,'9b. New Fleet Description'!$B$13:$B$262,"Not Found",0,1)))</f>
        <v/>
      </c>
      <c r="E139" s="706"/>
      <c r="F139" s="722"/>
      <c r="G139" s="723"/>
      <c r="H139" s="724"/>
      <c r="I139" s="725"/>
      <c r="J139" s="726"/>
      <c r="K139" s="727"/>
      <c r="L139" s="728"/>
      <c r="M139" s="724"/>
      <c r="N139" s="724"/>
      <c r="O139" s="724"/>
      <c r="P139" s="1062"/>
      <c r="Q139" s="724"/>
      <c r="R139" s="729"/>
      <c r="S139" s="730"/>
      <c r="T139" s="724"/>
      <c r="U139" s="724"/>
      <c r="V139" s="724"/>
      <c r="W139" s="724"/>
      <c r="X139" s="1038"/>
      <c r="Y139" s="731"/>
      <c r="Z139" s="732"/>
      <c r="AA139" s="1056"/>
      <c r="AB139" s="724"/>
      <c r="AC139" s="1144"/>
      <c r="AD139" s="728"/>
      <c r="AE139" s="733"/>
      <c r="AF139" s="724"/>
      <c r="AG139" s="724"/>
      <c r="AH139" s="724"/>
      <c r="AI139" s="724"/>
      <c r="AJ139" s="734"/>
      <c r="AK139" s="728"/>
      <c r="AL139" s="733"/>
      <c r="AM139" s="724"/>
      <c r="AN139" s="724"/>
      <c r="AO139" s="735"/>
      <c r="AP139" s="724"/>
      <c r="AQ139" s="734"/>
      <c r="AR139" s="728"/>
      <c r="AS139" s="736"/>
    </row>
    <row r="140" spans="1:45" hidden="1" outlineLevel="1" x14ac:dyDescent="0.35">
      <c r="A140" s="754" t="s">
        <v>648</v>
      </c>
      <c r="B140" s="706"/>
      <c r="C140" s="706"/>
      <c r="D140" s="706" t="str">
        <f>IF(C140="","",(_xlfn.XLOOKUP(C140,'9b. New Fleet Description'!$A$13:$A$262,'9b. New Fleet Description'!$B$13:$B$262,"Not Found",0,1)))</f>
        <v/>
      </c>
      <c r="E140" s="706"/>
      <c r="F140" s="722"/>
      <c r="G140" s="723"/>
      <c r="H140" s="724"/>
      <c r="I140" s="725"/>
      <c r="J140" s="726"/>
      <c r="K140" s="727"/>
      <c r="L140" s="728"/>
      <c r="M140" s="724"/>
      <c r="N140" s="724"/>
      <c r="O140" s="724"/>
      <c r="P140" s="1062"/>
      <c r="Q140" s="724"/>
      <c r="R140" s="729"/>
      <c r="S140" s="730"/>
      <c r="T140" s="724"/>
      <c r="U140" s="724"/>
      <c r="V140" s="724"/>
      <c r="W140" s="724"/>
      <c r="X140" s="1038"/>
      <c r="Y140" s="731"/>
      <c r="Z140" s="732"/>
      <c r="AA140" s="1056"/>
      <c r="AB140" s="724"/>
      <c r="AC140" s="1144"/>
      <c r="AD140" s="728"/>
      <c r="AE140" s="733"/>
      <c r="AF140" s="724"/>
      <c r="AG140" s="724"/>
      <c r="AH140" s="724"/>
      <c r="AI140" s="724"/>
      <c r="AJ140" s="734"/>
      <c r="AK140" s="728"/>
      <c r="AL140" s="733"/>
      <c r="AM140" s="724"/>
      <c r="AN140" s="724"/>
      <c r="AO140" s="735"/>
      <c r="AP140" s="724"/>
      <c r="AQ140" s="734"/>
      <c r="AR140" s="728"/>
      <c r="AS140" s="736"/>
    </row>
    <row r="141" spans="1:45" hidden="1" outlineLevel="1" x14ac:dyDescent="0.35">
      <c r="A141" s="754" t="s">
        <v>649</v>
      </c>
      <c r="B141" s="706"/>
      <c r="C141" s="706"/>
      <c r="D141" s="706" t="str">
        <f>IF(C141="","",(_xlfn.XLOOKUP(C141,'9b. New Fleet Description'!$A$13:$A$262,'9b. New Fleet Description'!$B$13:$B$262,"Not Found",0,1)))</f>
        <v/>
      </c>
      <c r="E141" s="706"/>
      <c r="F141" s="722"/>
      <c r="G141" s="723"/>
      <c r="H141" s="724"/>
      <c r="I141" s="725"/>
      <c r="J141" s="726"/>
      <c r="K141" s="727"/>
      <c r="L141" s="728"/>
      <c r="M141" s="724"/>
      <c r="N141" s="724"/>
      <c r="O141" s="724"/>
      <c r="P141" s="1062"/>
      <c r="Q141" s="724"/>
      <c r="R141" s="729"/>
      <c r="S141" s="730"/>
      <c r="T141" s="724"/>
      <c r="U141" s="724"/>
      <c r="V141" s="724"/>
      <c r="W141" s="724"/>
      <c r="X141" s="1038"/>
      <c r="Y141" s="731"/>
      <c r="Z141" s="732"/>
      <c r="AA141" s="1056"/>
      <c r="AB141" s="724"/>
      <c r="AC141" s="1144"/>
      <c r="AD141" s="728"/>
      <c r="AE141" s="733"/>
      <c r="AF141" s="724"/>
      <c r="AG141" s="724"/>
      <c r="AH141" s="724"/>
      <c r="AI141" s="724"/>
      <c r="AJ141" s="734"/>
      <c r="AK141" s="728"/>
      <c r="AL141" s="733"/>
      <c r="AM141" s="724"/>
      <c r="AN141" s="724"/>
      <c r="AO141" s="735"/>
      <c r="AP141" s="724"/>
      <c r="AQ141" s="734"/>
      <c r="AR141" s="728"/>
      <c r="AS141" s="736"/>
    </row>
    <row r="142" spans="1:45" hidden="1" outlineLevel="1" x14ac:dyDescent="0.35">
      <c r="A142" s="754" t="s">
        <v>650</v>
      </c>
      <c r="B142" s="706"/>
      <c r="C142" s="706"/>
      <c r="D142" s="706" t="str">
        <f>IF(C142="","",(_xlfn.XLOOKUP(C142,'9b. New Fleet Description'!$A$13:$A$262,'9b. New Fleet Description'!$B$13:$B$262,"Not Found",0,1)))</f>
        <v/>
      </c>
      <c r="E142" s="706"/>
      <c r="F142" s="722"/>
      <c r="G142" s="723"/>
      <c r="H142" s="724"/>
      <c r="I142" s="725"/>
      <c r="J142" s="726"/>
      <c r="K142" s="727"/>
      <c r="L142" s="728"/>
      <c r="M142" s="724"/>
      <c r="N142" s="724"/>
      <c r="O142" s="724"/>
      <c r="P142" s="1062"/>
      <c r="Q142" s="724"/>
      <c r="R142" s="729"/>
      <c r="S142" s="730"/>
      <c r="T142" s="724"/>
      <c r="U142" s="724"/>
      <c r="V142" s="724"/>
      <c r="W142" s="724"/>
      <c r="X142" s="1038"/>
      <c r="Y142" s="731"/>
      <c r="Z142" s="732"/>
      <c r="AA142" s="1056"/>
      <c r="AB142" s="724"/>
      <c r="AC142" s="1144"/>
      <c r="AD142" s="728"/>
      <c r="AE142" s="733"/>
      <c r="AF142" s="724"/>
      <c r="AG142" s="724"/>
      <c r="AH142" s="724"/>
      <c r="AI142" s="724"/>
      <c r="AJ142" s="734"/>
      <c r="AK142" s="728"/>
      <c r="AL142" s="733"/>
      <c r="AM142" s="724"/>
      <c r="AN142" s="724"/>
      <c r="AO142" s="735"/>
      <c r="AP142" s="724"/>
      <c r="AQ142" s="734"/>
      <c r="AR142" s="728"/>
      <c r="AS142" s="736"/>
    </row>
    <row r="143" spans="1:45" hidden="1" outlineLevel="1" x14ac:dyDescent="0.35">
      <c r="A143" s="754" t="s">
        <v>651</v>
      </c>
      <c r="B143" s="706"/>
      <c r="C143" s="706"/>
      <c r="D143" s="706" t="str">
        <f>IF(C143="","",(_xlfn.XLOOKUP(C143,'9b. New Fleet Description'!$A$13:$A$262,'9b. New Fleet Description'!$B$13:$B$262,"Not Found",0,1)))</f>
        <v/>
      </c>
      <c r="E143" s="706"/>
      <c r="F143" s="722"/>
      <c r="G143" s="723"/>
      <c r="H143" s="724"/>
      <c r="I143" s="725"/>
      <c r="J143" s="726"/>
      <c r="K143" s="727"/>
      <c r="L143" s="728"/>
      <c r="M143" s="724"/>
      <c r="N143" s="724"/>
      <c r="O143" s="724"/>
      <c r="P143" s="1062"/>
      <c r="Q143" s="724"/>
      <c r="R143" s="729"/>
      <c r="S143" s="730"/>
      <c r="T143" s="724"/>
      <c r="U143" s="724"/>
      <c r="V143" s="724"/>
      <c r="W143" s="724"/>
      <c r="X143" s="1038"/>
      <c r="Y143" s="731"/>
      <c r="Z143" s="732"/>
      <c r="AA143" s="1056"/>
      <c r="AB143" s="724"/>
      <c r="AC143" s="1144"/>
      <c r="AD143" s="728"/>
      <c r="AE143" s="733"/>
      <c r="AF143" s="724"/>
      <c r="AG143" s="724"/>
      <c r="AH143" s="724"/>
      <c r="AI143" s="724"/>
      <c r="AJ143" s="734"/>
      <c r="AK143" s="728"/>
      <c r="AL143" s="733"/>
      <c r="AM143" s="724"/>
      <c r="AN143" s="724"/>
      <c r="AO143" s="735"/>
      <c r="AP143" s="724"/>
      <c r="AQ143" s="734"/>
      <c r="AR143" s="728"/>
      <c r="AS143" s="736"/>
    </row>
    <row r="144" spans="1:45" hidden="1" outlineLevel="1" x14ac:dyDescent="0.35">
      <c r="A144" s="754" t="s">
        <v>652</v>
      </c>
      <c r="B144" s="706"/>
      <c r="C144" s="706"/>
      <c r="D144" s="706" t="str">
        <f>IF(C144="","",(_xlfn.XLOOKUP(C144,'9b. New Fleet Description'!$A$13:$A$262,'9b. New Fleet Description'!$B$13:$B$262,"Not Found",0,1)))</f>
        <v/>
      </c>
      <c r="E144" s="706"/>
      <c r="F144" s="722"/>
      <c r="G144" s="723"/>
      <c r="H144" s="724"/>
      <c r="I144" s="725"/>
      <c r="J144" s="726"/>
      <c r="K144" s="727"/>
      <c r="L144" s="728"/>
      <c r="M144" s="724"/>
      <c r="N144" s="724"/>
      <c r="O144" s="724"/>
      <c r="P144" s="1062"/>
      <c r="Q144" s="724"/>
      <c r="R144" s="729"/>
      <c r="S144" s="730"/>
      <c r="T144" s="724"/>
      <c r="U144" s="724"/>
      <c r="V144" s="724"/>
      <c r="W144" s="724"/>
      <c r="X144" s="1038"/>
      <c r="Y144" s="731"/>
      <c r="Z144" s="732"/>
      <c r="AA144" s="1056"/>
      <c r="AB144" s="724"/>
      <c r="AC144" s="1144"/>
      <c r="AD144" s="728"/>
      <c r="AE144" s="733"/>
      <c r="AF144" s="724"/>
      <c r="AG144" s="724"/>
      <c r="AH144" s="724"/>
      <c r="AI144" s="724"/>
      <c r="AJ144" s="734"/>
      <c r="AK144" s="728"/>
      <c r="AL144" s="733"/>
      <c r="AM144" s="724"/>
      <c r="AN144" s="724"/>
      <c r="AO144" s="735"/>
      <c r="AP144" s="724"/>
      <c r="AQ144" s="734"/>
      <c r="AR144" s="728"/>
      <c r="AS144" s="736"/>
    </row>
    <row r="145" spans="1:45" hidden="1" outlineLevel="1" x14ac:dyDescent="0.35">
      <c r="A145" s="754" t="s">
        <v>653</v>
      </c>
      <c r="B145" s="706"/>
      <c r="C145" s="706"/>
      <c r="D145" s="706" t="str">
        <f>IF(C145="","",(_xlfn.XLOOKUP(C145,'9b. New Fleet Description'!$A$13:$A$262,'9b. New Fleet Description'!$B$13:$B$262,"Not Found",0,1)))</f>
        <v/>
      </c>
      <c r="E145" s="706"/>
      <c r="F145" s="722"/>
      <c r="G145" s="723"/>
      <c r="H145" s="724"/>
      <c r="I145" s="725"/>
      <c r="J145" s="726"/>
      <c r="K145" s="727"/>
      <c r="L145" s="728"/>
      <c r="M145" s="724"/>
      <c r="N145" s="724"/>
      <c r="O145" s="724"/>
      <c r="P145" s="1062"/>
      <c r="Q145" s="724"/>
      <c r="R145" s="729"/>
      <c r="S145" s="730"/>
      <c r="T145" s="724"/>
      <c r="U145" s="724"/>
      <c r="V145" s="724"/>
      <c r="W145" s="724"/>
      <c r="X145" s="1038"/>
      <c r="Y145" s="731"/>
      <c r="Z145" s="732"/>
      <c r="AA145" s="1056"/>
      <c r="AB145" s="724"/>
      <c r="AC145" s="1144"/>
      <c r="AD145" s="728"/>
      <c r="AE145" s="733"/>
      <c r="AF145" s="724"/>
      <c r="AG145" s="724"/>
      <c r="AH145" s="724"/>
      <c r="AI145" s="724"/>
      <c r="AJ145" s="734"/>
      <c r="AK145" s="728"/>
      <c r="AL145" s="733"/>
      <c r="AM145" s="724"/>
      <c r="AN145" s="724"/>
      <c r="AO145" s="735"/>
      <c r="AP145" s="724"/>
      <c r="AQ145" s="734"/>
      <c r="AR145" s="728"/>
      <c r="AS145" s="736"/>
    </row>
    <row r="146" spans="1:45" hidden="1" outlineLevel="1" x14ac:dyDescent="0.35">
      <c r="A146" s="754" t="s">
        <v>654</v>
      </c>
      <c r="B146" s="706"/>
      <c r="C146" s="706"/>
      <c r="D146" s="706" t="str">
        <f>IF(C146="","",(_xlfn.XLOOKUP(C146,'9b. New Fleet Description'!$A$13:$A$262,'9b. New Fleet Description'!$B$13:$B$262,"Not Found",0,1)))</f>
        <v/>
      </c>
      <c r="E146" s="706"/>
      <c r="F146" s="722"/>
      <c r="G146" s="723"/>
      <c r="H146" s="724"/>
      <c r="I146" s="725"/>
      <c r="J146" s="726"/>
      <c r="K146" s="727"/>
      <c r="L146" s="728"/>
      <c r="M146" s="724"/>
      <c r="N146" s="724"/>
      <c r="O146" s="724"/>
      <c r="P146" s="1062"/>
      <c r="Q146" s="724"/>
      <c r="R146" s="729"/>
      <c r="S146" s="730"/>
      <c r="T146" s="724"/>
      <c r="U146" s="724"/>
      <c r="V146" s="724"/>
      <c r="W146" s="724"/>
      <c r="X146" s="1038"/>
      <c r="Y146" s="731"/>
      <c r="Z146" s="732"/>
      <c r="AA146" s="1056"/>
      <c r="AB146" s="724"/>
      <c r="AC146" s="1144"/>
      <c r="AD146" s="728"/>
      <c r="AE146" s="733"/>
      <c r="AF146" s="724"/>
      <c r="AG146" s="724"/>
      <c r="AH146" s="724"/>
      <c r="AI146" s="724"/>
      <c r="AJ146" s="734"/>
      <c r="AK146" s="728"/>
      <c r="AL146" s="733"/>
      <c r="AM146" s="724"/>
      <c r="AN146" s="724"/>
      <c r="AO146" s="735"/>
      <c r="AP146" s="724"/>
      <c r="AQ146" s="734"/>
      <c r="AR146" s="728"/>
      <c r="AS146" s="736"/>
    </row>
    <row r="147" spans="1:45" hidden="1" outlineLevel="1" x14ac:dyDescent="0.35">
      <c r="A147" s="754" t="s">
        <v>655</v>
      </c>
      <c r="B147" s="706"/>
      <c r="C147" s="706"/>
      <c r="D147" s="706" t="str">
        <f>IF(C147="","",(_xlfn.XLOOKUP(C147,'9b. New Fleet Description'!$A$13:$A$262,'9b. New Fleet Description'!$B$13:$B$262,"Not Found",0,1)))</f>
        <v/>
      </c>
      <c r="E147" s="706"/>
      <c r="F147" s="722"/>
      <c r="G147" s="723"/>
      <c r="H147" s="724"/>
      <c r="I147" s="725"/>
      <c r="J147" s="726"/>
      <c r="K147" s="727"/>
      <c r="L147" s="728"/>
      <c r="M147" s="724"/>
      <c r="N147" s="724"/>
      <c r="O147" s="724"/>
      <c r="P147" s="1062"/>
      <c r="Q147" s="724"/>
      <c r="R147" s="729"/>
      <c r="S147" s="730"/>
      <c r="T147" s="724"/>
      <c r="U147" s="724"/>
      <c r="V147" s="724"/>
      <c r="W147" s="724"/>
      <c r="X147" s="1038"/>
      <c r="Y147" s="731"/>
      <c r="Z147" s="732"/>
      <c r="AA147" s="1056"/>
      <c r="AB147" s="724"/>
      <c r="AC147" s="1144"/>
      <c r="AD147" s="728"/>
      <c r="AE147" s="733"/>
      <c r="AF147" s="724"/>
      <c r="AG147" s="724"/>
      <c r="AH147" s="724"/>
      <c r="AI147" s="724"/>
      <c r="AJ147" s="734"/>
      <c r="AK147" s="728"/>
      <c r="AL147" s="733"/>
      <c r="AM147" s="724"/>
      <c r="AN147" s="724"/>
      <c r="AO147" s="735"/>
      <c r="AP147" s="724"/>
      <c r="AQ147" s="734"/>
      <c r="AR147" s="728"/>
      <c r="AS147" s="736"/>
    </row>
    <row r="148" spans="1:45" hidden="1" outlineLevel="1" x14ac:dyDescent="0.35">
      <c r="A148" s="754" t="s">
        <v>656</v>
      </c>
      <c r="B148" s="706"/>
      <c r="C148" s="706"/>
      <c r="D148" s="706" t="str">
        <f>IF(C148="","",(_xlfn.XLOOKUP(C148,'9b. New Fleet Description'!$A$13:$A$262,'9b. New Fleet Description'!$B$13:$B$262,"Not Found",0,1)))</f>
        <v/>
      </c>
      <c r="E148" s="706"/>
      <c r="F148" s="722"/>
      <c r="G148" s="723"/>
      <c r="H148" s="724"/>
      <c r="I148" s="725"/>
      <c r="J148" s="726"/>
      <c r="K148" s="727"/>
      <c r="L148" s="728"/>
      <c r="M148" s="724"/>
      <c r="N148" s="724"/>
      <c r="O148" s="724"/>
      <c r="P148" s="1062"/>
      <c r="Q148" s="724"/>
      <c r="R148" s="729"/>
      <c r="S148" s="730"/>
      <c r="T148" s="724"/>
      <c r="U148" s="724"/>
      <c r="V148" s="724"/>
      <c r="W148" s="724"/>
      <c r="X148" s="1038"/>
      <c r="Y148" s="731"/>
      <c r="Z148" s="732"/>
      <c r="AA148" s="1056"/>
      <c r="AB148" s="724"/>
      <c r="AC148" s="1144"/>
      <c r="AD148" s="728"/>
      <c r="AE148" s="733"/>
      <c r="AF148" s="724"/>
      <c r="AG148" s="724"/>
      <c r="AH148" s="724"/>
      <c r="AI148" s="724"/>
      <c r="AJ148" s="734"/>
      <c r="AK148" s="728"/>
      <c r="AL148" s="733"/>
      <c r="AM148" s="724"/>
      <c r="AN148" s="724"/>
      <c r="AO148" s="735"/>
      <c r="AP148" s="724"/>
      <c r="AQ148" s="734"/>
      <c r="AR148" s="728"/>
      <c r="AS148" s="736"/>
    </row>
    <row r="149" spans="1:45" hidden="1" outlineLevel="1" x14ac:dyDescent="0.35">
      <c r="A149" s="754" t="s">
        <v>657</v>
      </c>
      <c r="B149" s="706"/>
      <c r="C149" s="706"/>
      <c r="D149" s="706" t="str">
        <f>IF(C149="","",(_xlfn.XLOOKUP(C149,'9b. New Fleet Description'!$A$13:$A$262,'9b. New Fleet Description'!$B$13:$B$262,"Not Found",0,1)))</f>
        <v/>
      </c>
      <c r="E149" s="706"/>
      <c r="F149" s="722"/>
      <c r="G149" s="723"/>
      <c r="H149" s="724"/>
      <c r="I149" s="725"/>
      <c r="J149" s="726"/>
      <c r="K149" s="727"/>
      <c r="L149" s="728"/>
      <c r="M149" s="724"/>
      <c r="N149" s="724"/>
      <c r="O149" s="724"/>
      <c r="P149" s="1062"/>
      <c r="Q149" s="724"/>
      <c r="R149" s="729"/>
      <c r="S149" s="730"/>
      <c r="T149" s="724"/>
      <c r="U149" s="724"/>
      <c r="V149" s="724"/>
      <c r="W149" s="724"/>
      <c r="X149" s="1038"/>
      <c r="Y149" s="731"/>
      <c r="Z149" s="732"/>
      <c r="AA149" s="1056"/>
      <c r="AB149" s="724"/>
      <c r="AC149" s="1144"/>
      <c r="AD149" s="728"/>
      <c r="AE149" s="733"/>
      <c r="AF149" s="724"/>
      <c r="AG149" s="724"/>
      <c r="AH149" s="724"/>
      <c r="AI149" s="724"/>
      <c r="AJ149" s="734"/>
      <c r="AK149" s="728"/>
      <c r="AL149" s="733"/>
      <c r="AM149" s="724"/>
      <c r="AN149" s="724"/>
      <c r="AO149" s="735"/>
      <c r="AP149" s="724"/>
      <c r="AQ149" s="734"/>
      <c r="AR149" s="728"/>
      <c r="AS149" s="736"/>
    </row>
    <row r="150" spans="1:45" hidden="1" outlineLevel="1" x14ac:dyDescent="0.35">
      <c r="A150" s="754" t="s">
        <v>658</v>
      </c>
      <c r="B150" s="706"/>
      <c r="C150" s="706"/>
      <c r="D150" s="706" t="str">
        <f>IF(C150="","",(_xlfn.XLOOKUP(C150,'9b. New Fleet Description'!$A$13:$A$262,'9b. New Fleet Description'!$B$13:$B$262,"Not Found",0,1)))</f>
        <v/>
      </c>
      <c r="E150" s="706"/>
      <c r="F150" s="722"/>
      <c r="G150" s="723"/>
      <c r="H150" s="724"/>
      <c r="I150" s="725"/>
      <c r="J150" s="726"/>
      <c r="K150" s="727"/>
      <c r="L150" s="728"/>
      <c r="M150" s="724"/>
      <c r="N150" s="724"/>
      <c r="O150" s="724"/>
      <c r="P150" s="1062"/>
      <c r="Q150" s="724"/>
      <c r="R150" s="729"/>
      <c r="S150" s="730"/>
      <c r="T150" s="724"/>
      <c r="U150" s="724"/>
      <c r="V150" s="724"/>
      <c r="W150" s="724"/>
      <c r="X150" s="1038"/>
      <c r="Y150" s="731"/>
      <c r="Z150" s="732"/>
      <c r="AA150" s="1056"/>
      <c r="AB150" s="724"/>
      <c r="AC150" s="1144"/>
      <c r="AD150" s="728"/>
      <c r="AE150" s="733"/>
      <c r="AF150" s="724"/>
      <c r="AG150" s="724"/>
      <c r="AH150" s="724"/>
      <c r="AI150" s="724"/>
      <c r="AJ150" s="734"/>
      <c r="AK150" s="728"/>
      <c r="AL150" s="733"/>
      <c r="AM150" s="724"/>
      <c r="AN150" s="724"/>
      <c r="AO150" s="735"/>
      <c r="AP150" s="724"/>
      <c r="AQ150" s="734"/>
      <c r="AR150" s="728"/>
      <c r="AS150" s="736"/>
    </row>
    <row r="151" spans="1:45" hidden="1" outlineLevel="1" x14ac:dyDescent="0.35">
      <c r="A151" s="754" t="s">
        <v>659</v>
      </c>
      <c r="B151" s="706"/>
      <c r="C151" s="706"/>
      <c r="D151" s="706" t="str">
        <f>IF(C151="","",(_xlfn.XLOOKUP(C151,'9b. New Fleet Description'!$A$13:$A$262,'9b. New Fleet Description'!$B$13:$B$262,"Not Found",0,1)))</f>
        <v/>
      </c>
      <c r="E151" s="706"/>
      <c r="F151" s="722"/>
      <c r="G151" s="723"/>
      <c r="H151" s="724"/>
      <c r="I151" s="725"/>
      <c r="J151" s="726"/>
      <c r="K151" s="727"/>
      <c r="L151" s="728"/>
      <c r="M151" s="724"/>
      <c r="N151" s="724"/>
      <c r="O151" s="724"/>
      <c r="P151" s="1062"/>
      <c r="Q151" s="724"/>
      <c r="R151" s="729"/>
      <c r="S151" s="730"/>
      <c r="T151" s="724"/>
      <c r="U151" s="724"/>
      <c r="V151" s="724"/>
      <c r="W151" s="724"/>
      <c r="X151" s="1038"/>
      <c r="Y151" s="731"/>
      <c r="Z151" s="732"/>
      <c r="AA151" s="1056"/>
      <c r="AB151" s="724"/>
      <c r="AC151" s="1144"/>
      <c r="AD151" s="728"/>
      <c r="AE151" s="733"/>
      <c r="AF151" s="724"/>
      <c r="AG151" s="724"/>
      <c r="AH151" s="724"/>
      <c r="AI151" s="724"/>
      <c r="AJ151" s="734"/>
      <c r="AK151" s="728"/>
      <c r="AL151" s="733"/>
      <c r="AM151" s="724"/>
      <c r="AN151" s="724"/>
      <c r="AO151" s="735"/>
      <c r="AP151" s="724"/>
      <c r="AQ151" s="734"/>
      <c r="AR151" s="728"/>
      <c r="AS151" s="736"/>
    </row>
    <row r="152" spans="1:45" hidden="1" outlineLevel="1" x14ac:dyDescent="0.35">
      <c r="A152" s="754" t="s">
        <v>660</v>
      </c>
      <c r="B152" s="706"/>
      <c r="C152" s="706"/>
      <c r="D152" s="706" t="str">
        <f>IF(C152="","",(_xlfn.XLOOKUP(C152,'9b. New Fleet Description'!$A$13:$A$262,'9b. New Fleet Description'!$B$13:$B$262,"Not Found",0,1)))</f>
        <v/>
      </c>
      <c r="E152" s="706"/>
      <c r="F152" s="722"/>
      <c r="G152" s="723"/>
      <c r="H152" s="724"/>
      <c r="I152" s="725"/>
      <c r="J152" s="726"/>
      <c r="K152" s="727"/>
      <c r="L152" s="728"/>
      <c r="M152" s="724"/>
      <c r="N152" s="724"/>
      <c r="O152" s="724"/>
      <c r="P152" s="1062"/>
      <c r="Q152" s="724"/>
      <c r="R152" s="729"/>
      <c r="S152" s="730"/>
      <c r="T152" s="724"/>
      <c r="U152" s="724"/>
      <c r="V152" s="724"/>
      <c r="W152" s="724"/>
      <c r="X152" s="1038"/>
      <c r="Y152" s="731"/>
      <c r="Z152" s="732"/>
      <c r="AA152" s="1056"/>
      <c r="AB152" s="724"/>
      <c r="AC152" s="1144"/>
      <c r="AD152" s="728"/>
      <c r="AE152" s="733"/>
      <c r="AF152" s="724"/>
      <c r="AG152" s="724"/>
      <c r="AH152" s="724"/>
      <c r="AI152" s="724"/>
      <c r="AJ152" s="734"/>
      <c r="AK152" s="728"/>
      <c r="AL152" s="733"/>
      <c r="AM152" s="724"/>
      <c r="AN152" s="724"/>
      <c r="AO152" s="735"/>
      <c r="AP152" s="724"/>
      <c r="AQ152" s="734"/>
      <c r="AR152" s="728"/>
      <c r="AS152" s="736"/>
    </row>
    <row r="153" spans="1:45" hidden="1" outlineLevel="1" x14ac:dyDescent="0.35">
      <c r="A153" s="754" t="s">
        <v>661</v>
      </c>
      <c r="B153" s="706"/>
      <c r="C153" s="706"/>
      <c r="D153" s="706" t="str">
        <f>IF(C153="","",(_xlfn.XLOOKUP(C153,'9b. New Fleet Description'!$A$13:$A$262,'9b. New Fleet Description'!$B$13:$B$262,"Not Found",0,1)))</f>
        <v/>
      </c>
      <c r="E153" s="706"/>
      <c r="F153" s="722"/>
      <c r="G153" s="723"/>
      <c r="H153" s="724"/>
      <c r="I153" s="725"/>
      <c r="J153" s="726"/>
      <c r="K153" s="727"/>
      <c r="L153" s="728"/>
      <c r="M153" s="724"/>
      <c r="N153" s="724"/>
      <c r="O153" s="724"/>
      <c r="P153" s="1062"/>
      <c r="Q153" s="724"/>
      <c r="R153" s="729"/>
      <c r="S153" s="730"/>
      <c r="T153" s="724"/>
      <c r="U153" s="724"/>
      <c r="V153" s="724"/>
      <c r="W153" s="724"/>
      <c r="X153" s="1038"/>
      <c r="Y153" s="731"/>
      <c r="Z153" s="732"/>
      <c r="AA153" s="1056"/>
      <c r="AB153" s="724"/>
      <c r="AC153" s="1144"/>
      <c r="AD153" s="728"/>
      <c r="AE153" s="733"/>
      <c r="AF153" s="724"/>
      <c r="AG153" s="724"/>
      <c r="AH153" s="724"/>
      <c r="AI153" s="724"/>
      <c r="AJ153" s="734"/>
      <c r="AK153" s="728"/>
      <c r="AL153" s="733"/>
      <c r="AM153" s="724"/>
      <c r="AN153" s="724"/>
      <c r="AO153" s="735"/>
      <c r="AP153" s="724"/>
      <c r="AQ153" s="734"/>
      <c r="AR153" s="728"/>
      <c r="AS153" s="736"/>
    </row>
    <row r="154" spans="1:45" hidden="1" outlineLevel="1" x14ac:dyDescent="0.35">
      <c r="A154" s="754" t="s">
        <v>662</v>
      </c>
      <c r="B154" s="706"/>
      <c r="C154" s="706"/>
      <c r="D154" s="706" t="str">
        <f>IF(C154="","",(_xlfn.XLOOKUP(C154,'9b. New Fleet Description'!$A$13:$A$262,'9b. New Fleet Description'!$B$13:$B$262,"Not Found",0,1)))</f>
        <v/>
      </c>
      <c r="E154" s="706"/>
      <c r="F154" s="722"/>
      <c r="G154" s="723"/>
      <c r="H154" s="724"/>
      <c r="I154" s="725"/>
      <c r="J154" s="726"/>
      <c r="K154" s="727"/>
      <c r="L154" s="728"/>
      <c r="M154" s="724"/>
      <c r="N154" s="724"/>
      <c r="O154" s="724"/>
      <c r="P154" s="1062"/>
      <c r="Q154" s="724"/>
      <c r="R154" s="729"/>
      <c r="S154" s="730"/>
      <c r="T154" s="724"/>
      <c r="U154" s="724"/>
      <c r="V154" s="724"/>
      <c r="W154" s="724"/>
      <c r="X154" s="1038"/>
      <c r="Y154" s="731"/>
      <c r="Z154" s="732"/>
      <c r="AA154" s="1056"/>
      <c r="AB154" s="724"/>
      <c r="AC154" s="1144"/>
      <c r="AD154" s="728"/>
      <c r="AE154" s="733"/>
      <c r="AF154" s="724"/>
      <c r="AG154" s="724"/>
      <c r="AH154" s="724"/>
      <c r="AI154" s="724"/>
      <c r="AJ154" s="734"/>
      <c r="AK154" s="728"/>
      <c r="AL154" s="733"/>
      <c r="AM154" s="724"/>
      <c r="AN154" s="724"/>
      <c r="AO154" s="735"/>
      <c r="AP154" s="724"/>
      <c r="AQ154" s="734"/>
      <c r="AR154" s="728"/>
      <c r="AS154" s="736"/>
    </row>
    <row r="155" spans="1:45" hidden="1" outlineLevel="1" x14ac:dyDescent="0.35">
      <c r="A155" s="754" t="s">
        <v>663</v>
      </c>
      <c r="B155" s="706"/>
      <c r="C155" s="706"/>
      <c r="D155" s="706" t="str">
        <f>IF(C155="","",(_xlfn.XLOOKUP(C155,'9b. New Fleet Description'!$A$13:$A$262,'9b. New Fleet Description'!$B$13:$B$262,"Not Found",0,1)))</f>
        <v/>
      </c>
      <c r="E155" s="706"/>
      <c r="F155" s="722"/>
      <c r="G155" s="723"/>
      <c r="H155" s="724"/>
      <c r="I155" s="725"/>
      <c r="J155" s="726"/>
      <c r="K155" s="727"/>
      <c r="L155" s="728"/>
      <c r="M155" s="724"/>
      <c r="N155" s="724"/>
      <c r="O155" s="724"/>
      <c r="P155" s="1062"/>
      <c r="Q155" s="724"/>
      <c r="R155" s="729"/>
      <c r="S155" s="730"/>
      <c r="T155" s="724"/>
      <c r="U155" s="724"/>
      <c r="V155" s="724"/>
      <c r="W155" s="724"/>
      <c r="X155" s="1038"/>
      <c r="Y155" s="731"/>
      <c r="Z155" s="732"/>
      <c r="AA155" s="1056"/>
      <c r="AB155" s="724"/>
      <c r="AC155" s="1144"/>
      <c r="AD155" s="728"/>
      <c r="AE155" s="733"/>
      <c r="AF155" s="724"/>
      <c r="AG155" s="724"/>
      <c r="AH155" s="724"/>
      <c r="AI155" s="724"/>
      <c r="AJ155" s="734"/>
      <c r="AK155" s="728"/>
      <c r="AL155" s="733"/>
      <c r="AM155" s="724"/>
      <c r="AN155" s="724"/>
      <c r="AO155" s="735"/>
      <c r="AP155" s="724"/>
      <c r="AQ155" s="734"/>
      <c r="AR155" s="728"/>
      <c r="AS155" s="736"/>
    </row>
    <row r="156" spans="1:45" hidden="1" outlineLevel="1" x14ac:dyDescent="0.35">
      <c r="A156" s="754" t="s">
        <v>664</v>
      </c>
      <c r="B156" s="706"/>
      <c r="C156" s="706"/>
      <c r="D156" s="706" t="str">
        <f>IF(C156="","",(_xlfn.XLOOKUP(C156,'9b. New Fleet Description'!$A$13:$A$262,'9b. New Fleet Description'!$B$13:$B$262,"Not Found",0,1)))</f>
        <v/>
      </c>
      <c r="E156" s="706"/>
      <c r="F156" s="722"/>
      <c r="G156" s="723"/>
      <c r="H156" s="724"/>
      <c r="I156" s="725"/>
      <c r="J156" s="726"/>
      <c r="K156" s="727"/>
      <c r="L156" s="728"/>
      <c r="M156" s="724"/>
      <c r="N156" s="724"/>
      <c r="O156" s="724"/>
      <c r="P156" s="1062"/>
      <c r="Q156" s="724"/>
      <c r="R156" s="729"/>
      <c r="S156" s="730"/>
      <c r="T156" s="724"/>
      <c r="U156" s="724"/>
      <c r="V156" s="724"/>
      <c r="W156" s="724"/>
      <c r="X156" s="1038"/>
      <c r="Y156" s="731"/>
      <c r="Z156" s="732"/>
      <c r="AA156" s="1056"/>
      <c r="AB156" s="724"/>
      <c r="AC156" s="1144"/>
      <c r="AD156" s="728"/>
      <c r="AE156" s="733"/>
      <c r="AF156" s="724"/>
      <c r="AG156" s="724"/>
      <c r="AH156" s="724"/>
      <c r="AI156" s="724"/>
      <c r="AJ156" s="734"/>
      <c r="AK156" s="728"/>
      <c r="AL156" s="733"/>
      <c r="AM156" s="724"/>
      <c r="AN156" s="724"/>
      <c r="AO156" s="735"/>
      <c r="AP156" s="724"/>
      <c r="AQ156" s="734"/>
      <c r="AR156" s="728"/>
      <c r="AS156" s="736"/>
    </row>
    <row r="157" spans="1:45" hidden="1" outlineLevel="1" x14ac:dyDescent="0.35">
      <c r="A157" s="754" t="s">
        <v>665</v>
      </c>
      <c r="B157" s="706"/>
      <c r="C157" s="706"/>
      <c r="D157" s="706" t="str">
        <f>IF(C157="","",(_xlfn.XLOOKUP(C157,'9b. New Fleet Description'!$A$13:$A$262,'9b. New Fleet Description'!$B$13:$B$262,"Not Found",0,1)))</f>
        <v/>
      </c>
      <c r="E157" s="706"/>
      <c r="F157" s="722"/>
      <c r="G157" s="723"/>
      <c r="H157" s="724"/>
      <c r="I157" s="725"/>
      <c r="J157" s="726"/>
      <c r="K157" s="727"/>
      <c r="L157" s="728"/>
      <c r="M157" s="724"/>
      <c r="N157" s="724"/>
      <c r="O157" s="724"/>
      <c r="P157" s="1062"/>
      <c r="Q157" s="724"/>
      <c r="R157" s="729"/>
      <c r="S157" s="730"/>
      <c r="T157" s="724"/>
      <c r="U157" s="724"/>
      <c r="V157" s="724"/>
      <c r="W157" s="724"/>
      <c r="X157" s="1038"/>
      <c r="Y157" s="731"/>
      <c r="Z157" s="732"/>
      <c r="AA157" s="1056"/>
      <c r="AB157" s="724"/>
      <c r="AC157" s="1144"/>
      <c r="AD157" s="728"/>
      <c r="AE157" s="733"/>
      <c r="AF157" s="724"/>
      <c r="AG157" s="724"/>
      <c r="AH157" s="724"/>
      <c r="AI157" s="724"/>
      <c r="AJ157" s="734"/>
      <c r="AK157" s="728"/>
      <c r="AL157" s="733"/>
      <c r="AM157" s="724"/>
      <c r="AN157" s="724"/>
      <c r="AO157" s="735"/>
      <c r="AP157" s="724"/>
      <c r="AQ157" s="734"/>
      <c r="AR157" s="728"/>
      <c r="AS157" s="736"/>
    </row>
    <row r="158" spans="1:45" hidden="1" outlineLevel="1" x14ac:dyDescent="0.35">
      <c r="A158" s="754" t="s">
        <v>666</v>
      </c>
      <c r="B158" s="706"/>
      <c r="C158" s="706"/>
      <c r="D158" s="706" t="str">
        <f>IF(C158="","",(_xlfn.XLOOKUP(C158,'9b. New Fleet Description'!$A$13:$A$262,'9b. New Fleet Description'!$B$13:$B$262,"Not Found",0,1)))</f>
        <v/>
      </c>
      <c r="E158" s="706"/>
      <c r="F158" s="722"/>
      <c r="G158" s="723"/>
      <c r="H158" s="724"/>
      <c r="I158" s="725"/>
      <c r="J158" s="726"/>
      <c r="K158" s="727"/>
      <c r="L158" s="728"/>
      <c r="M158" s="724"/>
      <c r="N158" s="724"/>
      <c r="O158" s="724"/>
      <c r="P158" s="1062"/>
      <c r="Q158" s="724"/>
      <c r="R158" s="729"/>
      <c r="S158" s="730"/>
      <c r="T158" s="724"/>
      <c r="U158" s="724"/>
      <c r="V158" s="724"/>
      <c r="W158" s="724"/>
      <c r="X158" s="1038"/>
      <c r="Y158" s="731"/>
      <c r="Z158" s="732"/>
      <c r="AA158" s="1056"/>
      <c r="AB158" s="724"/>
      <c r="AC158" s="1144"/>
      <c r="AD158" s="728"/>
      <c r="AE158" s="733"/>
      <c r="AF158" s="724"/>
      <c r="AG158" s="724"/>
      <c r="AH158" s="724"/>
      <c r="AI158" s="724"/>
      <c r="AJ158" s="734"/>
      <c r="AK158" s="728"/>
      <c r="AL158" s="733"/>
      <c r="AM158" s="724"/>
      <c r="AN158" s="724"/>
      <c r="AO158" s="735"/>
      <c r="AP158" s="724"/>
      <c r="AQ158" s="734"/>
      <c r="AR158" s="728"/>
      <c r="AS158" s="736"/>
    </row>
    <row r="159" spans="1:45" hidden="1" outlineLevel="1" x14ac:dyDescent="0.35">
      <c r="A159" s="754" t="s">
        <v>667</v>
      </c>
      <c r="B159" s="706"/>
      <c r="C159" s="706"/>
      <c r="D159" s="706" t="str">
        <f>IF(C159="","",(_xlfn.XLOOKUP(C159,'9b. New Fleet Description'!$A$13:$A$262,'9b. New Fleet Description'!$B$13:$B$262,"Not Found",0,1)))</f>
        <v/>
      </c>
      <c r="E159" s="706"/>
      <c r="F159" s="722"/>
      <c r="G159" s="723"/>
      <c r="H159" s="724"/>
      <c r="I159" s="725"/>
      <c r="J159" s="726"/>
      <c r="K159" s="727"/>
      <c r="L159" s="728"/>
      <c r="M159" s="724"/>
      <c r="N159" s="724"/>
      <c r="O159" s="724"/>
      <c r="P159" s="1062"/>
      <c r="Q159" s="724"/>
      <c r="R159" s="729"/>
      <c r="S159" s="730"/>
      <c r="T159" s="724"/>
      <c r="U159" s="724"/>
      <c r="V159" s="724"/>
      <c r="W159" s="724"/>
      <c r="X159" s="1038"/>
      <c r="Y159" s="731"/>
      <c r="Z159" s="732"/>
      <c r="AA159" s="1056"/>
      <c r="AB159" s="724"/>
      <c r="AC159" s="1144"/>
      <c r="AD159" s="728"/>
      <c r="AE159" s="733"/>
      <c r="AF159" s="724"/>
      <c r="AG159" s="724"/>
      <c r="AH159" s="724"/>
      <c r="AI159" s="724"/>
      <c r="AJ159" s="734"/>
      <c r="AK159" s="728"/>
      <c r="AL159" s="733"/>
      <c r="AM159" s="724"/>
      <c r="AN159" s="724"/>
      <c r="AO159" s="735"/>
      <c r="AP159" s="724"/>
      <c r="AQ159" s="734"/>
      <c r="AR159" s="728"/>
      <c r="AS159" s="736"/>
    </row>
    <row r="160" spans="1:45" hidden="1" outlineLevel="1" x14ac:dyDescent="0.35">
      <c r="A160" s="754" t="s">
        <v>668</v>
      </c>
      <c r="B160" s="706"/>
      <c r="C160" s="706"/>
      <c r="D160" s="706" t="str">
        <f>IF(C160="","",(_xlfn.XLOOKUP(C160,'9b. New Fleet Description'!$A$13:$A$262,'9b. New Fleet Description'!$B$13:$B$262,"Not Found",0,1)))</f>
        <v/>
      </c>
      <c r="E160" s="706"/>
      <c r="F160" s="722"/>
      <c r="G160" s="723"/>
      <c r="H160" s="724"/>
      <c r="I160" s="725"/>
      <c r="J160" s="726"/>
      <c r="K160" s="727"/>
      <c r="L160" s="728"/>
      <c r="M160" s="724"/>
      <c r="N160" s="724"/>
      <c r="O160" s="724"/>
      <c r="P160" s="1062"/>
      <c r="Q160" s="724"/>
      <c r="R160" s="729"/>
      <c r="S160" s="730"/>
      <c r="T160" s="724"/>
      <c r="U160" s="724"/>
      <c r="V160" s="724"/>
      <c r="W160" s="724"/>
      <c r="X160" s="1038"/>
      <c r="Y160" s="731"/>
      <c r="Z160" s="732"/>
      <c r="AA160" s="1056"/>
      <c r="AB160" s="724"/>
      <c r="AC160" s="1144"/>
      <c r="AD160" s="728"/>
      <c r="AE160" s="733"/>
      <c r="AF160" s="724"/>
      <c r="AG160" s="724"/>
      <c r="AH160" s="724"/>
      <c r="AI160" s="724"/>
      <c r="AJ160" s="734"/>
      <c r="AK160" s="728"/>
      <c r="AL160" s="733"/>
      <c r="AM160" s="724"/>
      <c r="AN160" s="724"/>
      <c r="AO160" s="735"/>
      <c r="AP160" s="724"/>
      <c r="AQ160" s="734"/>
      <c r="AR160" s="728"/>
      <c r="AS160" s="736"/>
    </row>
    <row r="161" spans="1:45" hidden="1" outlineLevel="1" x14ac:dyDescent="0.35">
      <c r="A161" s="754" t="s">
        <v>669</v>
      </c>
      <c r="B161" s="706"/>
      <c r="C161" s="706"/>
      <c r="D161" s="706" t="str">
        <f>IF(C161="","",(_xlfn.XLOOKUP(C161,'9b. New Fleet Description'!$A$13:$A$262,'9b. New Fleet Description'!$B$13:$B$262,"Not Found",0,1)))</f>
        <v/>
      </c>
      <c r="E161" s="706"/>
      <c r="F161" s="722"/>
      <c r="G161" s="723"/>
      <c r="H161" s="724"/>
      <c r="I161" s="725"/>
      <c r="J161" s="726"/>
      <c r="K161" s="727"/>
      <c r="L161" s="728"/>
      <c r="M161" s="724"/>
      <c r="N161" s="724"/>
      <c r="O161" s="724"/>
      <c r="P161" s="1062"/>
      <c r="Q161" s="724"/>
      <c r="R161" s="729"/>
      <c r="S161" s="730"/>
      <c r="T161" s="724"/>
      <c r="U161" s="724"/>
      <c r="V161" s="724"/>
      <c r="W161" s="724"/>
      <c r="X161" s="1038"/>
      <c r="Y161" s="731"/>
      <c r="Z161" s="732"/>
      <c r="AA161" s="1056"/>
      <c r="AB161" s="724"/>
      <c r="AC161" s="1144"/>
      <c r="AD161" s="728"/>
      <c r="AE161" s="733"/>
      <c r="AF161" s="724"/>
      <c r="AG161" s="724"/>
      <c r="AH161" s="724"/>
      <c r="AI161" s="724"/>
      <c r="AJ161" s="734"/>
      <c r="AK161" s="728"/>
      <c r="AL161" s="733"/>
      <c r="AM161" s="724"/>
      <c r="AN161" s="724"/>
      <c r="AO161" s="735"/>
      <c r="AP161" s="724"/>
      <c r="AQ161" s="734"/>
      <c r="AR161" s="728"/>
      <c r="AS161" s="736"/>
    </row>
    <row r="162" spans="1:45" hidden="1" outlineLevel="1" x14ac:dyDescent="0.35">
      <c r="A162" s="754" t="s">
        <v>670</v>
      </c>
      <c r="B162" s="706"/>
      <c r="C162" s="706"/>
      <c r="D162" s="706" t="str">
        <f>IF(C162="","",(_xlfn.XLOOKUP(C162,'9b. New Fleet Description'!$A$13:$A$262,'9b. New Fleet Description'!$B$13:$B$262,"Not Found",0,1)))</f>
        <v/>
      </c>
      <c r="E162" s="706"/>
      <c r="F162" s="722"/>
      <c r="G162" s="723"/>
      <c r="H162" s="724"/>
      <c r="I162" s="725"/>
      <c r="J162" s="726"/>
      <c r="K162" s="727"/>
      <c r="L162" s="728"/>
      <c r="M162" s="724"/>
      <c r="N162" s="724"/>
      <c r="O162" s="724"/>
      <c r="P162" s="1062"/>
      <c r="Q162" s="724"/>
      <c r="R162" s="729"/>
      <c r="S162" s="730"/>
      <c r="T162" s="724"/>
      <c r="U162" s="724"/>
      <c r="V162" s="724"/>
      <c r="W162" s="724"/>
      <c r="X162" s="1038"/>
      <c r="Y162" s="731"/>
      <c r="Z162" s="732"/>
      <c r="AA162" s="1056"/>
      <c r="AB162" s="724"/>
      <c r="AC162" s="1144"/>
      <c r="AD162" s="728"/>
      <c r="AE162" s="733"/>
      <c r="AF162" s="724"/>
      <c r="AG162" s="724"/>
      <c r="AH162" s="724"/>
      <c r="AI162" s="724"/>
      <c r="AJ162" s="734"/>
      <c r="AK162" s="728"/>
      <c r="AL162" s="733"/>
      <c r="AM162" s="724"/>
      <c r="AN162" s="724"/>
      <c r="AO162" s="735"/>
      <c r="AP162" s="724"/>
      <c r="AQ162" s="734"/>
      <c r="AR162" s="728"/>
      <c r="AS162" s="736"/>
    </row>
    <row r="163" spans="1:45" hidden="1" outlineLevel="1" x14ac:dyDescent="0.35">
      <c r="A163" s="754" t="s">
        <v>671</v>
      </c>
      <c r="B163" s="706"/>
      <c r="C163" s="706"/>
      <c r="D163" s="706" t="str">
        <f>IF(C163="","",(_xlfn.XLOOKUP(C163,'9b. New Fleet Description'!$A$13:$A$262,'9b. New Fleet Description'!$B$13:$B$262,"Not Found",0,1)))</f>
        <v/>
      </c>
      <c r="E163" s="706"/>
      <c r="F163" s="722"/>
      <c r="G163" s="723"/>
      <c r="H163" s="724"/>
      <c r="I163" s="725"/>
      <c r="J163" s="726"/>
      <c r="K163" s="727"/>
      <c r="L163" s="728"/>
      <c r="M163" s="724"/>
      <c r="N163" s="724"/>
      <c r="O163" s="724"/>
      <c r="P163" s="1062"/>
      <c r="Q163" s="724"/>
      <c r="R163" s="729"/>
      <c r="S163" s="730"/>
      <c r="T163" s="724"/>
      <c r="U163" s="724"/>
      <c r="V163" s="724"/>
      <c r="W163" s="724"/>
      <c r="X163" s="1038"/>
      <c r="Y163" s="731"/>
      <c r="Z163" s="732"/>
      <c r="AA163" s="1056"/>
      <c r="AB163" s="724"/>
      <c r="AC163" s="1144"/>
      <c r="AD163" s="728"/>
      <c r="AE163" s="733"/>
      <c r="AF163" s="724"/>
      <c r="AG163" s="724"/>
      <c r="AH163" s="724"/>
      <c r="AI163" s="724"/>
      <c r="AJ163" s="734"/>
      <c r="AK163" s="728"/>
      <c r="AL163" s="733"/>
      <c r="AM163" s="724"/>
      <c r="AN163" s="724"/>
      <c r="AO163" s="735"/>
      <c r="AP163" s="724"/>
      <c r="AQ163" s="734"/>
      <c r="AR163" s="728"/>
      <c r="AS163" s="736"/>
    </row>
    <row r="164" spans="1:45" hidden="1" outlineLevel="1" x14ac:dyDescent="0.35">
      <c r="A164" s="754" t="s">
        <v>672</v>
      </c>
      <c r="B164" s="706"/>
      <c r="C164" s="706"/>
      <c r="D164" s="706" t="str">
        <f>IF(C164="","",(_xlfn.XLOOKUP(C164,'9b. New Fleet Description'!$A$13:$A$262,'9b. New Fleet Description'!$B$13:$B$262,"Not Found",0,1)))</f>
        <v/>
      </c>
      <c r="E164" s="706"/>
      <c r="F164" s="722"/>
      <c r="G164" s="723"/>
      <c r="H164" s="724"/>
      <c r="I164" s="725"/>
      <c r="J164" s="726"/>
      <c r="K164" s="727"/>
      <c r="L164" s="728"/>
      <c r="M164" s="724"/>
      <c r="N164" s="724"/>
      <c r="O164" s="724"/>
      <c r="P164" s="1062"/>
      <c r="Q164" s="724"/>
      <c r="R164" s="729"/>
      <c r="S164" s="730"/>
      <c r="T164" s="724"/>
      <c r="U164" s="724"/>
      <c r="V164" s="724"/>
      <c r="W164" s="724"/>
      <c r="X164" s="1038"/>
      <c r="Y164" s="731"/>
      <c r="Z164" s="732"/>
      <c r="AA164" s="1056"/>
      <c r="AB164" s="724"/>
      <c r="AC164" s="1144"/>
      <c r="AD164" s="728"/>
      <c r="AE164" s="733"/>
      <c r="AF164" s="724"/>
      <c r="AG164" s="724"/>
      <c r="AH164" s="724"/>
      <c r="AI164" s="724"/>
      <c r="AJ164" s="734"/>
      <c r="AK164" s="728"/>
      <c r="AL164" s="733"/>
      <c r="AM164" s="724"/>
      <c r="AN164" s="724"/>
      <c r="AO164" s="735"/>
      <c r="AP164" s="724"/>
      <c r="AQ164" s="734"/>
      <c r="AR164" s="728"/>
      <c r="AS164" s="736"/>
    </row>
    <row r="165" spans="1:45" hidden="1" outlineLevel="1" x14ac:dyDescent="0.35">
      <c r="A165" s="754" t="s">
        <v>673</v>
      </c>
      <c r="B165" s="706"/>
      <c r="C165" s="706"/>
      <c r="D165" s="706" t="str">
        <f>IF(C165="","",(_xlfn.XLOOKUP(C165,'9b. New Fleet Description'!$A$13:$A$262,'9b. New Fleet Description'!$B$13:$B$262,"Not Found",0,1)))</f>
        <v/>
      </c>
      <c r="E165" s="706"/>
      <c r="F165" s="722"/>
      <c r="G165" s="723"/>
      <c r="H165" s="724"/>
      <c r="I165" s="725"/>
      <c r="J165" s="726"/>
      <c r="K165" s="727"/>
      <c r="L165" s="728"/>
      <c r="M165" s="724"/>
      <c r="N165" s="724"/>
      <c r="O165" s="724"/>
      <c r="P165" s="1062"/>
      <c r="Q165" s="724"/>
      <c r="R165" s="729"/>
      <c r="S165" s="730"/>
      <c r="T165" s="724"/>
      <c r="U165" s="724"/>
      <c r="V165" s="724"/>
      <c r="W165" s="724"/>
      <c r="X165" s="1038"/>
      <c r="Y165" s="731"/>
      <c r="Z165" s="732"/>
      <c r="AA165" s="1056"/>
      <c r="AB165" s="724"/>
      <c r="AC165" s="1144"/>
      <c r="AD165" s="728"/>
      <c r="AE165" s="733"/>
      <c r="AF165" s="724"/>
      <c r="AG165" s="724"/>
      <c r="AH165" s="724"/>
      <c r="AI165" s="724"/>
      <c r="AJ165" s="734"/>
      <c r="AK165" s="728"/>
      <c r="AL165" s="733"/>
      <c r="AM165" s="724"/>
      <c r="AN165" s="724"/>
      <c r="AO165" s="735"/>
      <c r="AP165" s="724"/>
      <c r="AQ165" s="734"/>
      <c r="AR165" s="728"/>
      <c r="AS165" s="736"/>
    </row>
    <row r="166" spans="1:45" hidden="1" outlineLevel="1" x14ac:dyDescent="0.35">
      <c r="A166" s="754" t="s">
        <v>674</v>
      </c>
      <c r="B166" s="706"/>
      <c r="C166" s="706"/>
      <c r="D166" s="706" t="str">
        <f>IF(C166="","",(_xlfn.XLOOKUP(C166,'9b. New Fleet Description'!$A$13:$A$262,'9b. New Fleet Description'!$B$13:$B$262,"Not Found",0,1)))</f>
        <v/>
      </c>
      <c r="E166" s="706"/>
      <c r="F166" s="722"/>
      <c r="G166" s="723"/>
      <c r="H166" s="724"/>
      <c r="I166" s="725"/>
      <c r="J166" s="726"/>
      <c r="K166" s="727"/>
      <c r="L166" s="728"/>
      <c r="M166" s="724"/>
      <c r="N166" s="724"/>
      <c r="O166" s="724"/>
      <c r="P166" s="1062"/>
      <c r="Q166" s="724"/>
      <c r="R166" s="729"/>
      <c r="S166" s="730"/>
      <c r="T166" s="724"/>
      <c r="U166" s="724"/>
      <c r="V166" s="724"/>
      <c r="W166" s="724"/>
      <c r="X166" s="1038"/>
      <c r="Y166" s="731"/>
      <c r="Z166" s="732"/>
      <c r="AA166" s="1056"/>
      <c r="AB166" s="724"/>
      <c r="AC166" s="1144"/>
      <c r="AD166" s="728"/>
      <c r="AE166" s="733"/>
      <c r="AF166" s="724"/>
      <c r="AG166" s="724"/>
      <c r="AH166" s="724"/>
      <c r="AI166" s="724"/>
      <c r="AJ166" s="734"/>
      <c r="AK166" s="728"/>
      <c r="AL166" s="733"/>
      <c r="AM166" s="724"/>
      <c r="AN166" s="724"/>
      <c r="AO166" s="735"/>
      <c r="AP166" s="724"/>
      <c r="AQ166" s="734"/>
      <c r="AR166" s="728"/>
      <c r="AS166" s="736"/>
    </row>
    <row r="167" spans="1:45" hidden="1" outlineLevel="1" x14ac:dyDescent="0.35">
      <c r="A167" s="754" t="s">
        <v>675</v>
      </c>
      <c r="B167" s="706"/>
      <c r="C167" s="706"/>
      <c r="D167" s="706" t="str">
        <f>IF(C167="","",(_xlfn.XLOOKUP(C167,'9b. New Fleet Description'!$A$13:$A$262,'9b. New Fleet Description'!$B$13:$B$262,"Not Found",0,1)))</f>
        <v/>
      </c>
      <c r="E167" s="706"/>
      <c r="F167" s="722"/>
      <c r="G167" s="723"/>
      <c r="H167" s="724"/>
      <c r="I167" s="725"/>
      <c r="J167" s="726"/>
      <c r="K167" s="727"/>
      <c r="L167" s="728"/>
      <c r="M167" s="724"/>
      <c r="N167" s="724"/>
      <c r="O167" s="724"/>
      <c r="P167" s="1062"/>
      <c r="Q167" s="724"/>
      <c r="R167" s="729"/>
      <c r="S167" s="730"/>
      <c r="T167" s="724"/>
      <c r="U167" s="724"/>
      <c r="V167" s="724"/>
      <c r="W167" s="724"/>
      <c r="X167" s="1038"/>
      <c r="Y167" s="731"/>
      <c r="Z167" s="732"/>
      <c r="AA167" s="1056"/>
      <c r="AB167" s="724"/>
      <c r="AC167" s="1144"/>
      <c r="AD167" s="728"/>
      <c r="AE167" s="733"/>
      <c r="AF167" s="724"/>
      <c r="AG167" s="724"/>
      <c r="AH167" s="724"/>
      <c r="AI167" s="724"/>
      <c r="AJ167" s="734"/>
      <c r="AK167" s="728"/>
      <c r="AL167" s="733"/>
      <c r="AM167" s="724"/>
      <c r="AN167" s="724"/>
      <c r="AO167" s="735"/>
      <c r="AP167" s="724"/>
      <c r="AQ167" s="734"/>
      <c r="AR167" s="728"/>
      <c r="AS167" s="736"/>
    </row>
    <row r="168" spans="1:45" hidden="1" outlineLevel="1" x14ac:dyDescent="0.35">
      <c r="A168" s="754" t="s">
        <v>676</v>
      </c>
      <c r="B168" s="706"/>
      <c r="C168" s="706"/>
      <c r="D168" s="706" t="str">
        <f>IF(C168="","",(_xlfn.XLOOKUP(C168,'9b. New Fleet Description'!$A$13:$A$262,'9b. New Fleet Description'!$B$13:$B$262,"Not Found",0,1)))</f>
        <v/>
      </c>
      <c r="E168" s="706"/>
      <c r="F168" s="722"/>
      <c r="G168" s="723"/>
      <c r="H168" s="724"/>
      <c r="I168" s="725"/>
      <c r="J168" s="726"/>
      <c r="K168" s="727"/>
      <c r="L168" s="728"/>
      <c r="M168" s="724"/>
      <c r="N168" s="724"/>
      <c r="O168" s="724"/>
      <c r="P168" s="1062"/>
      <c r="Q168" s="724"/>
      <c r="R168" s="729"/>
      <c r="S168" s="730"/>
      <c r="T168" s="724"/>
      <c r="U168" s="724"/>
      <c r="V168" s="724"/>
      <c r="W168" s="724"/>
      <c r="X168" s="1038"/>
      <c r="Y168" s="731"/>
      <c r="Z168" s="732"/>
      <c r="AA168" s="1056"/>
      <c r="AB168" s="724"/>
      <c r="AC168" s="1144"/>
      <c r="AD168" s="728"/>
      <c r="AE168" s="733"/>
      <c r="AF168" s="724"/>
      <c r="AG168" s="724"/>
      <c r="AH168" s="724"/>
      <c r="AI168" s="724"/>
      <c r="AJ168" s="734"/>
      <c r="AK168" s="728"/>
      <c r="AL168" s="733"/>
      <c r="AM168" s="724"/>
      <c r="AN168" s="724"/>
      <c r="AO168" s="735"/>
      <c r="AP168" s="724"/>
      <c r="AQ168" s="734"/>
      <c r="AR168" s="728"/>
      <c r="AS168" s="736"/>
    </row>
    <row r="169" spans="1:45" hidden="1" outlineLevel="1" x14ac:dyDescent="0.35">
      <c r="A169" s="754" t="s">
        <v>677</v>
      </c>
      <c r="B169" s="706"/>
      <c r="C169" s="706"/>
      <c r="D169" s="706" t="str">
        <f>IF(C169="","",(_xlfn.XLOOKUP(C169,'9b. New Fleet Description'!$A$13:$A$262,'9b. New Fleet Description'!$B$13:$B$262,"Not Found",0,1)))</f>
        <v/>
      </c>
      <c r="E169" s="706"/>
      <c r="F169" s="722"/>
      <c r="G169" s="723"/>
      <c r="H169" s="724"/>
      <c r="I169" s="725"/>
      <c r="J169" s="726"/>
      <c r="K169" s="727"/>
      <c r="L169" s="728"/>
      <c r="M169" s="724"/>
      <c r="N169" s="724"/>
      <c r="O169" s="724"/>
      <c r="P169" s="1062"/>
      <c r="Q169" s="724"/>
      <c r="R169" s="729"/>
      <c r="S169" s="730"/>
      <c r="T169" s="724"/>
      <c r="U169" s="724"/>
      <c r="V169" s="724"/>
      <c r="W169" s="724"/>
      <c r="X169" s="1038"/>
      <c r="Y169" s="731"/>
      <c r="Z169" s="732"/>
      <c r="AA169" s="1056"/>
      <c r="AB169" s="724"/>
      <c r="AC169" s="1144"/>
      <c r="AD169" s="728"/>
      <c r="AE169" s="733"/>
      <c r="AF169" s="724"/>
      <c r="AG169" s="724"/>
      <c r="AH169" s="724"/>
      <c r="AI169" s="724"/>
      <c r="AJ169" s="734"/>
      <c r="AK169" s="728"/>
      <c r="AL169" s="733"/>
      <c r="AM169" s="724"/>
      <c r="AN169" s="724"/>
      <c r="AO169" s="735"/>
      <c r="AP169" s="724"/>
      <c r="AQ169" s="734"/>
      <c r="AR169" s="728"/>
      <c r="AS169" s="736"/>
    </row>
    <row r="170" spans="1:45" hidden="1" outlineLevel="1" x14ac:dyDescent="0.35">
      <c r="A170" s="754" t="s">
        <v>678</v>
      </c>
      <c r="B170" s="706"/>
      <c r="C170" s="706"/>
      <c r="D170" s="706" t="str">
        <f>IF(C170="","",(_xlfn.XLOOKUP(C170,'9b. New Fleet Description'!$A$13:$A$262,'9b. New Fleet Description'!$B$13:$B$262,"Not Found",0,1)))</f>
        <v/>
      </c>
      <c r="E170" s="706"/>
      <c r="F170" s="722"/>
      <c r="G170" s="723"/>
      <c r="H170" s="724"/>
      <c r="I170" s="725"/>
      <c r="J170" s="726"/>
      <c r="K170" s="727"/>
      <c r="L170" s="728"/>
      <c r="M170" s="724"/>
      <c r="N170" s="724"/>
      <c r="O170" s="724"/>
      <c r="P170" s="1062"/>
      <c r="Q170" s="724"/>
      <c r="R170" s="729"/>
      <c r="S170" s="730"/>
      <c r="T170" s="724"/>
      <c r="U170" s="724"/>
      <c r="V170" s="724"/>
      <c r="W170" s="724"/>
      <c r="X170" s="1038"/>
      <c r="Y170" s="731"/>
      <c r="Z170" s="732"/>
      <c r="AA170" s="1056"/>
      <c r="AB170" s="724"/>
      <c r="AC170" s="1144"/>
      <c r="AD170" s="728"/>
      <c r="AE170" s="733"/>
      <c r="AF170" s="724"/>
      <c r="AG170" s="724"/>
      <c r="AH170" s="724"/>
      <c r="AI170" s="724"/>
      <c r="AJ170" s="734"/>
      <c r="AK170" s="728"/>
      <c r="AL170" s="733"/>
      <c r="AM170" s="724"/>
      <c r="AN170" s="724"/>
      <c r="AO170" s="735"/>
      <c r="AP170" s="724"/>
      <c r="AQ170" s="734"/>
      <c r="AR170" s="728"/>
      <c r="AS170" s="736"/>
    </row>
    <row r="171" spans="1:45" hidden="1" outlineLevel="1" x14ac:dyDescent="0.35">
      <c r="A171" s="754" t="s">
        <v>679</v>
      </c>
      <c r="B171" s="706"/>
      <c r="C171" s="706"/>
      <c r="D171" s="706" t="str">
        <f>IF(C171="","",(_xlfn.XLOOKUP(C171,'9b. New Fleet Description'!$A$13:$A$262,'9b. New Fleet Description'!$B$13:$B$262,"Not Found",0,1)))</f>
        <v/>
      </c>
      <c r="E171" s="706"/>
      <c r="F171" s="722"/>
      <c r="G171" s="723"/>
      <c r="H171" s="724"/>
      <c r="I171" s="725"/>
      <c r="J171" s="726"/>
      <c r="K171" s="727"/>
      <c r="L171" s="728"/>
      <c r="M171" s="724"/>
      <c r="N171" s="724"/>
      <c r="O171" s="724"/>
      <c r="P171" s="1062"/>
      <c r="Q171" s="724"/>
      <c r="R171" s="729"/>
      <c r="S171" s="730"/>
      <c r="T171" s="724"/>
      <c r="U171" s="724"/>
      <c r="V171" s="724"/>
      <c r="W171" s="724"/>
      <c r="X171" s="1038"/>
      <c r="Y171" s="731"/>
      <c r="Z171" s="732"/>
      <c r="AA171" s="1056"/>
      <c r="AB171" s="724"/>
      <c r="AC171" s="1144"/>
      <c r="AD171" s="728"/>
      <c r="AE171" s="733"/>
      <c r="AF171" s="724"/>
      <c r="AG171" s="724"/>
      <c r="AH171" s="724"/>
      <c r="AI171" s="724"/>
      <c r="AJ171" s="734"/>
      <c r="AK171" s="728"/>
      <c r="AL171" s="733"/>
      <c r="AM171" s="724"/>
      <c r="AN171" s="724"/>
      <c r="AO171" s="735"/>
      <c r="AP171" s="724"/>
      <c r="AQ171" s="734"/>
      <c r="AR171" s="728"/>
      <c r="AS171" s="736"/>
    </row>
    <row r="172" spans="1:45" hidden="1" outlineLevel="1" x14ac:dyDescent="0.35">
      <c r="A172" s="754" t="s">
        <v>680</v>
      </c>
      <c r="B172" s="706"/>
      <c r="C172" s="706"/>
      <c r="D172" s="706" t="str">
        <f>IF(C172="","",(_xlfn.XLOOKUP(C172,'9b. New Fleet Description'!$A$13:$A$262,'9b. New Fleet Description'!$B$13:$B$262,"Not Found",0,1)))</f>
        <v/>
      </c>
      <c r="E172" s="706"/>
      <c r="F172" s="722"/>
      <c r="G172" s="723"/>
      <c r="H172" s="724"/>
      <c r="I172" s="725"/>
      <c r="J172" s="726"/>
      <c r="K172" s="727"/>
      <c r="L172" s="728"/>
      <c r="M172" s="724"/>
      <c r="N172" s="724"/>
      <c r="O172" s="724"/>
      <c r="P172" s="1062"/>
      <c r="Q172" s="724"/>
      <c r="R172" s="729"/>
      <c r="S172" s="730"/>
      <c r="T172" s="724"/>
      <c r="U172" s="724"/>
      <c r="V172" s="724"/>
      <c r="W172" s="724"/>
      <c r="X172" s="1038"/>
      <c r="Y172" s="731"/>
      <c r="Z172" s="732"/>
      <c r="AA172" s="1056"/>
      <c r="AB172" s="724"/>
      <c r="AC172" s="1144"/>
      <c r="AD172" s="728"/>
      <c r="AE172" s="733"/>
      <c r="AF172" s="724"/>
      <c r="AG172" s="724"/>
      <c r="AH172" s="724"/>
      <c r="AI172" s="724"/>
      <c r="AJ172" s="734"/>
      <c r="AK172" s="728"/>
      <c r="AL172" s="733"/>
      <c r="AM172" s="724"/>
      <c r="AN172" s="724"/>
      <c r="AO172" s="735"/>
      <c r="AP172" s="724"/>
      <c r="AQ172" s="734"/>
      <c r="AR172" s="728"/>
      <c r="AS172" s="736"/>
    </row>
    <row r="173" spans="1:45" hidden="1" outlineLevel="1" x14ac:dyDescent="0.35">
      <c r="A173" s="754" t="s">
        <v>681</v>
      </c>
      <c r="B173" s="706"/>
      <c r="C173" s="706"/>
      <c r="D173" s="706" t="str">
        <f>IF(C173="","",(_xlfn.XLOOKUP(C173,'9b. New Fleet Description'!$A$13:$A$262,'9b. New Fleet Description'!$B$13:$B$262,"Not Found",0,1)))</f>
        <v/>
      </c>
      <c r="E173" s="706"/>
      <c r="F173" s="722"/>
      <c r="G173" s="723"/>
      <c r="H173" s="724"/>
      <c r="I173" s="725"/>
      <c r="J173" s="726"/>
      <c r="K173" s="727"/>
      <c r="L173" s="728"/>
      <c r="M173" s="724"/>
      <c r="N173" s="724"/>
      <c r="O173" s="724"/>
      <c r="P173" s="1062"/>
      <c r="Q173" s="724"/>
      <c r="R173" s="729"/>
      <c r="S173" s="730"/>
      <c r="T173" s="724"/>
      <c r="U173" s="724"/>
      <c r="V173" s="724"/>
      <c r="W173" s="724"/>
      <c r="X173" s="1038"/>
      <c r="Y173" s="731"/>
      <c r="Z173" s="732"/>
      <c r="AA173" s="1056"/>
      <c r="AB173" s="724"/>
      <c r="AC173" s="1144"/>
      <c r="AD173" s="728"/>
      <c r="AE173" s="733"/>
      <c r="AF173" s="724"/>
      <c r="AG173" s="724"/>
      <c r="AH173" s="724"/>
      <c r="AI173" s="724"/>
      <c r="AJ173" s="734"/>
      <c r="AK173" s="728"/>
      <c r="AL173" s="733"/>
      <c r="AM173" s="724"/>
      <c r="AN173" s="724"/>
      <c r="AO173" s="735"/>
      <c r="AP173" s="724"/>
      <c r="AQ173" s="734"/>
      <c r="AR173" s="728"/>
      <c r="AS173" s="736"/>
    </row>
    <row r="174" spans="1:45" hidden="1" outlineLevel="1" x14ac:dyDescent="0.35">
      <c r="A174" s="754" t="s">
        <v>682</v>
      </c>
      <c r="B174" s="706"/>
      <c r="C174" s="706"/>
      <c r="D174" s="706" t="str">
        <f>IF(C174="","",(_xlfn.XLOOKUP(C174,'9b. New Fleet Description'!$A$13:$A$262,'9b. New Fleet Description'!$B$13:$B$262,"Not Found",0,1)))</f>
        <v/>
      </c>
      <c r="E174" s="706"/>
      <c r="F174" s="722"/>
      <c r="G174" s="723"/>
      <c r="H174" s="724"/>
      <c r="I174" s="725"/>
      <c r="J174" s="726"/>
      <c r="K174" s="727"/>
      <c r="L174" s="728"/>
      <c r="M174" s="724"/>
      <c r="N174" s="724"/>
      <c r="O174" s="724"/>
      <c r="P174" s="1062"/>
      <c r="Q174" s="724"/>
      <c r="R174" s="729"/>
      <c r="S174" s="730"/>
      <c r="T174" s="724"/>
      <c r="U174" s="724"/>
      <c r="V174" s="724"/>
      <c r="W174" s="724"/>
      <c r="X174" s="1038"/>
      <c r="Y174" s="731"/>
      <c r="Z174" s="732"/>
      <c r="AA174" s="1056"/>
      <c r="AB174" s="724"/>
      <c r="AC174" s="1144"/>
      <c r="AD174" s="728"/>
      <c r="AE174" s="733"/>
      <c r="AF174" s="724"/>
      <c r="AG174" s="724"/>
      <c r="AH174" s="724"/>
      <c r="AI174" s="724"/>
      <c r="AJ174" s="734"/>
      <c r="AK174" s="728"/>
      <c r="AL174" s="733"/>
      <c r="AM174" s="724"/>
      <c r="AN174" s="724"/>
      <c r="AO174" s="735"/>
      <c r="AP174" s="724"/>
      <c r="AQ174" s="734"/>
      <c r="AR174" s="728"/>
      <c r="AS174" s="736"/>
    </row>
    <row r="175" spans="1:45" hidden="1" outlineLevel="1" x14ac:dyDescent="0.35">
      <c r="A175" s="754" t="s">
        <v>683</v>
      </c>
      <c r="B175" s="706"/>
      <c r="C175" s="706"/>
      <c r="D175" s="706" t="str">
        <f>IF(C175="","",(_xlfn.XLOOKUP(C175,'9b. New Fleet Description'!$A$13:$A$262,'9b. New Fleet Description'!$B$13:$B$262,"Not Found",0,1)))</f>
        <v/>
      </c>
      <c r="E175" s="706"/>
      <c r="F175" s="722"/>
      <c r="G175" s="723"/>
      <c r="H175" s="724"/>
      <c r="I175" s="725"/>
      <c r="J175" s="726"/>
      <c r="K175" s="727"/>
      <c r="L175" s="728"/>
      <c r="M175" s="724"/>
      <c r="N175" s="724"/>
      <c r="O175" s="724"/>
      <c r="P175" s="1062"/>
      <c r="Q175" s="724"/>
      <c r="R175" s="729"/>
      <c r="S175" s="730"/>
      <c r="T175" s="724"/>
      <c r="U175" s="724"/>
      <c r="V175" s="724"/>
      <c r="W175" s="724"/>
      <c r="X175" s="1038"/>
      <c r="Y175" s="731"/>
      <c r="Z175" s="732"/>
      <c r="AA175" s="1056"/>
      <c r="AB175" s="724"/>
      <c r="AC175" s="1144"/>
      <c r="AD175" s="728"/>
      <c r="AE175" s="733"/>
      <c r="AF175" s="724"/>
      <c r="AG175" s="724"/>
      <c r="AH175" s="724"/>
      <c r="AI175" s="724"/>
      <c r="AJ175" s="734"/>
      <c r="AK175" s="728"/>
      <c r="AL175" s="733"/>
      <c r="AM175" s="724"/>
      <c r="AN175" s="724"/>
      <c r="AO175" s="735"/>
      <c r="AP175" s="724"/>
      <c r="AQ175" s="734"/>
      <c r="AR175" s="728"/>
      <c r="AS175" s="736"/>
    </row>
    <row r="176" spans="1:45" hidden="1" outlineLevel="1" x14ac:dyDescent="0.35">
      <c r="A176" s="754" t="s">
        <v>684</v>
      </c>
      <c r="B176" s="706"/>
      <c r="C176" s="706"/>
      <c r="D176" s="706" t="str">
        <f>IF(C176="","",(_xlfn.XLOOKUP(C176,'9b. New Fleet Description'!$A$13:$A$262,'9b. New Fleet Description'!$B$13:$B$262,"Not Found",0,1)))</f>
        <v/>
      </c>
      <c r="E176" s="706"/>
      <c r="F176" s="722"/>
      <c r="G176" s="723"/>
      <c r="H176" s="724"/>
      <c r="I176" s="725"/>
      <c r="J176" s="726"/>
      <c r="K176" s="727"/>
      <c r="L176" s="728"/>
      <c r="M176" s="724"/>
      <c r="N176" s="724"/>
      <c r="O176" s="724"/>
      <c r="P176" s="1062"/>
      <c r="Q176" s="724"/>
      <c r="R176" s="729"/>
      <c r="S176" s="730"/>
      <c r="T176" s="724"/>
      <c r="U176" s="724"/>
      <c r="V176" s="724"/>
      <c r="W176" s="724"/>
      <c r="X176" s="1038"/>
      <c r="Y176" s="731"/>
      <c r="Z176" s="732"/>
      <c r="AA176" s="1056"/>
      <c r="AB176" s="724"/>
      <c r="AC176" s="1144"/>
      <c r="AD176" s="728"/>
      <c r="AE176" s="733"/>
      <c r="AF176" s="724"/>
      <c r="AG176" s="724"/>
      <c r="AH176" s="724"/>
      <c r="AI176" s="724"/>
      <c r="AJ176" s="734"/>
      <c r="AK176" s="728"/>
      <c r="AL176" s="733"/>
      <c r="AM176" s="724"/>
      <c r="AN176" s="724"/>
      <c r="AO176" s="735"/>
      <c r="AP176" s="724"/>
      <c r="AQ176" s="734"/>
      <c r="AR176" s="728"/>
      <c r="AS176" s="736"/>
    </row>
    <row r="177" spans="1:45" hidden="1" outlineLevel="1" x14ac:dyDescent="0.35">
      <c r="A177" s="754" t="s">
        <v>685</v>
      </c>
      <c r="B177" s="706"/>
      <c r="C177" s="706"/>
      <c r="D177" s="706" t="str">
        <f>IF(C177="","",(_xlfn.XLOOKUP(C177,'9b. New Fleet Description'!$A$13:$A$262,'9b. New Fleet Description'!$B$13:$B$262,"Not Found",0,1)))</f>
        <v/>
      </c>
      <c r="E177" s="706"/>
      <c r="F177" s="722"/>
      <c r="G177" s="723"/>
      <c r="H177" s="724"/>
      <c r="I177" s="725"/>
      <c r="J177" s="726"/>
      <c r="K177" s="727"/>
      <c r="L177" s="728"/>
      <c r="M177" s="724"/>
      <c r="N177" s="724"/>
      <c r="O177" s="724"/>
      <c r="P177" s="1062"/>
      <c r="Q177" s="724"/>
      <c r="R177" s="729"/>
      <c r="S177" s="730"/>
      <c r="T177" s="724"/>
      <c r="U177" s="724"/>
      <c r="V177" s="724"/>
      <c r="W177" s="724"/>
      <c r="X177" s="1038"/>
      <c r="Y177" s="731"/>
      <c r="Z177" s="732"/>
      <c r="AA177" s="1056"/>
      <c r="AB177" s="724"/>
      <c r="AC177" s="1144"/>
      <c r="AD177" s="728"/>
      <c r="AE177" s="733"/>
      <c r="AF177" s="724"/>
      <c r="AG177" s="724"/>
      <c r="AH177" s="724"/>
      <c r="AI177" s="724"/>
      <c r="AJ177" s="734"/>
      <c r="AK177" s="728"/>
      <c r="AL177" s="733"/>
      <c r="AM177" s="724"/>
      <c r="AN177" s="724"/>
      <c r="AO177" s="735"/>
      <c r="AP177" s="724"/>
      <c r="AQ177" s="734"/>
      <c r="AR177" s="728"/>
      <c r="AS177" s="736"/>
    </row>
    <row r="178" spans="1:45" hidden="1" outlineLevel="1" x14ac:dyDescent="0.35">
      <c r="A178" s="754" t="s">
        <v>686</v>
      </c>
      <c r="B178" s="706"/>
      <c r="C178" s="706"/>
      <c r="D178" s="706" t="str">
        <f>IF(C178="","",(_xlfn.XLOOKUP(C178,'9b. New Fleet Description'!$A$13:$A$262,'9b. New Fleet Description'!$B$13:$B$262,"Not Found",0,1)))</f>
        <v/>
      </c>
      <c r="E178" s="706"/>
      <c r="F178" s="722"/>
      <c r="G178" s="723"/>
      <c r="H178" s="724"/>
      <c r="I178" s="725"/>
      <c r="J178" s="726"/>
      <c r="K178" s="727"/>
      <c r="L178" s="728"/>
      <c r="M178" s="724"/>
      <c r="N178" s="724"/>
      <c r="O178" s="724"/>
      <c r="P178" s="1062"/>
      <c r="Q178" s="724"/>
      <c r="R178" s="729"/>
      <c r="S178" s="730"/>
      <c r="T178" s="724"/>
      <c r="U178" s="724"/>
      <c r="V178" s="724"/>
      <c r="W178" s="724"/>
      <c r="X178" s="1038"/>
      <c r="Y178" s="731"/>
      <c r="Z178" s="732"/>
      <c r="AA178" s="1056"/>
      <c r="AB178" s="724"/>
      <c r="AC178" s="1144"/>
      <c r="AD178" s="728"/>
      <c r="AE178" s="733"/>
      <c r="AF178" s="724"/>
      <c r="AG178" s="724"/>
      <c r="AH178" s="724"/>
      <c r="AI178" s="724"/>
      <c r="AJ178" s="734"/>
      <c r="AK178" s="728"/>
      <c r="AL178" s="733"/>
      <c r="AM178" s="724"/>
      <c r="AN178" s="724"/>
      <c r="AO178" s="735"/>
      <c r="AP178" s="724"/>
      <c r="AQ178" s="734"/>
      <c r="AR178" s="728"/>
      <c r="AS178" s="736"/>
    </row>
    <row r="179" spans="1:45" hidden="1" outlineLevel="1" x14ac:dyDescent="0.35">
      <c r="A179" s="754" t="s">
        <v>687</v>
      </c>
      <c r="B179" s="706"/>
      <c r="C179" s="706"/>
      <c r="D179" s="706" t="str">
        <f>IF(C179="","",(_xlfn.XLOOKUP(C179,'9b. New Fleet Description'!$A$13:$A$262,'9b. New Fleet Description'!$B$13:$B$262,"Not Found",0,1)))</f>
        <v/>
      </c>
      <c r="E179" s="706"/>
      <c r="F179" s="722"/>
      <c r="G179" s="723"/>
      <c r="H179" s="724"/>
      <c r="I179" s="725"/>
      <c r="J179" s="726"/>
      <c r="K179" s="727"/>
      <c r="L179" s="728"/>
      <c r="M179" s="724"/>
      <c r="N179" s="724"/>
      <c r="O179" s="724"/>
      <c r="P179" s="1062"/>
      <c r="Q179" s="724"/>
      <c r="R179" s="729"/>
      <c r="S179" s="730"/>
      <c r="T179" s="724"/>
      <c r="U179" s="724"/>
      <c r="V179" s="724"/>
      <c r="W179" s="724"/>
      <c r="X179" s="1038"/>
      <c r="Y179" s="731"/>
      <c r="Z179" s="732"/>
      <c r="AA179" s="1056"/>
      <c r="AB179" s="724"/>
      <c r="AC179" s="1144"/>
      <c r="AD179" s="728"/>
      <c r="AE179" s="733"/>
      <c r="AF179" s="724"/>
      <c r="AG179" s="724"/>
      <c r="AH179" s="724"/>
      <c r="AI179" s="724"/>
      <c r="AJ179" s="734"/>
      <c r="AK179" s="728"/>
      <c r="AL179" s="733"/>
      <c r="AM179" s="724"/>
      <c r="AN179" s="724"/>
      <c r="AO179" s="735"/>
      <c r="AP179" s="724"/>
      <c r="AQ179" s="734"/>
      <c r="AR179" s="728"/>
      <c r="AS179" s="736"/>
    </row>
    <row r="180" spans="1:45" hidden="1" outlineLevel="1" x14ac:dyDescent="0.35">
      <c r="A180" s="754" t="s">
        <v>688</v>
      </c>
      <c r="B180" s="706"/>
      <c r="C180" s="706"/>
      <c r="D180" s="706" t="str">
        <f>IF(C180="","",(_xlfn.XLOOKUP(C180,'9b. New Fleet Description'!$A$13:$A$262,'9b. New Fleet Description'!$B$13:$B$262,"Not Found",0,1)))</f>
        <v/>
      </c>
      <c r="E180" s="706"/>
      <c r="F180" s="722"/>
      <c r="G180" s="723"/>
      <c r="H180" s="724"/>
      <c r="I180" s="725"/>
      <c r="J180" s="726"/>
      <c r="K180" s="727"/>
      <c r="L180" s="728"/>
      <c r="M180" s="724"/>
      <c r="N180" s="724"/>
      <c r="O180" s="724"/>
      <c r="P180" s="1062"/>
      <c r="Q180" s="724"/>
      <c r="R180" s="729"/>
      <c r="S180" s="730"/>
      <c r="T180" s="724"/>
      <c r="U180" s="724"/>
      <c r="V180" s="724"/>
      <c r="W180" s="724"/>
      <c r="X180" s="1038"/>
      <c r="Y180" s="731"/>
      <c r="Z180" s="732"/>
      <c r="AA180" s="1056"/>
      <c r="AB180" s="724"/>
      <c r="AC180" s="1144"/>
      <c r="AD180" s="728"/>
      <c r="AE180" s="733"/>
      <c r="AF180" s="724"/>
      <c r="AG180" s="724"/>
      <c r="AH180" s="724"/>
      <c r="AI180" s="724"/>
      <c r="AJ180" s="734"/>
      <c r="AK180" s="728"/>
      <c r="AL180" s="733"/>
      <c r="AM180" s="724"/>
      <c r="AN180" s="724"/>
      <c r="AO180" s="735"/>
      <c r="AP180" s="724"/>
      <c r="AQ180" s="734"/>
      <c r="AR180" s="728"/>
      <c r="AS180" s="736"/>
    </row>
    <row r="181" spans="1:45" hidden="1" outlineLevel="1" x14ac:dyDescent="0.35">
      <c r="A181" s="754" t="s">
        <v>689</v>
      </c>
      <c r="B181" s="706"/>
      <c r="C181" s="706"/>
      <c r="D181" s="706" t="str">
        <f>IF(C181="","",(_xlfn.XLOOKUP(C181,'9b. New Fleet Description'!$A$13:$A$262,'9b. New Fleet Description'!$B$13:$B$262,"Not Found",0,1)))</f>
        <v/>
      </c>
      <c r="E181" s="706"/>
      <c r="F181" s="722"/>
      <c r="G181" s="723"/>
      <c r="H181" s="724"/>
      <c r="I181" s="725"/>
      <c r="J181" s="726"/>
      <c r="K181" s="727"/>
      <c r="L181" s="728"/>
      <c r="M181" s="724"/>
      <c r="N181" s="724"/>
      <c r="O181" s="724"/>
      <c r="P181" s="1062"/>
      <c r="Q181" s="724"/>
      <c r="R181" s="729"/>
      <c r="S181" s="730"/>
      <c r="T181" s="724"/>
      <c r="U181" s="724"/>
      <c r="V181" s="724"/>
      <c r="W181" s="724"/>
      <c r="X181" s="1038"/>
      <c r="Y181" s="731"/>
      <c r="Z181" s="732"/>
      <c r="AA181" s="1056"/>
      <c r="AB181" s="724"/>
      <c r="AC181" s="1144"/>
      <c r="AD181" s="728"/>
      <c r="AE181" s="733"/>
      <c r="AF181" s="724"/>
      <c r="AG181" s="724"/>
      <c r="AH181" s="724"/>
      <c r="AI181" s="724"/>
      <c r="AJ181" s="734"/>
      <c r="AK181" s="728"/>
      <c r="AL181" s="733"/>
      <c r="AM181" s="724"/>
      <c r="AN181" s="724"/>
      <c r="AO181" s="735"/>
      <c r="AP181" s="724"/>
      <c r="AQ181" s="734"/>
      <c r="AR181" s="728"/>
      <c r="AS181" s="736"/>
    </row>
    <row r="182" spans="1:45" hidden="1" outlineLevel="1" x14ac:dyDescent="0.35">
      <c r="A182" s="754" t="s">
        <v>690</v>
      </c>
      <c r="B182" s="706"/>
      <c r="C182" s="706"/>
      <c r="D182" s="706" t="str">
        <f>IF(C182="","",(_xlfn.XLOOKUP(C182,'9b. New Fleet Description'!$A$13:$A$262,'9b. New Fleet Description'!$B$13:$B$262,"Not Found",0,1)))</f>
        <v/>
      </c>
      <c r="E182" s="706"/>
      <c r="F182" s="722"/>
      <c r="G182" s="723"/>
      <c r="H182" s="724"/>
      <c r="I182" s="725"/>
      <c r="J182" s="726"/>
      <c r="K182" s="727"/>
      <c r="L182" s="728"/>
      <c r="M182" s="724"/>
      <c r="N182" s="724"/>
      <c r="O182" s="724"/>
      <c r="P182" s="1062"/>
      <c r="Q182" s="724"/>
      <c r="R182" s="729"/>
      <c r="S182" s="730"/>
      <c r="T182" s="724"/>
      <c r="U182" s="724"/>
      <c r="V182" s="724"/>
      <c r="W182" s="724"/>
      <c r="X182" s="1038"/>
      <c r="Y182" s="731"/>
      <c r="Z182" s="732"/>
      <c r="AA182" s="1056"/>
      <c r="AB182" s="724"/>
      <c r="AC182" s="1144"/>
      <c r="AD182" s="728"/>
      <c r="AE182" s="733"/>
      <c r="AF182" s="724"/>
      <c r="AG182" s="724"/>
      <c r="AH182" s="724"/>
      <c r="AI182" s="724"/>
      <c r="AJ182" s="734"/>
      <c r="AK182" s="728"/>
      <c r="AL182" s="733"/>
      <c r="AM182" s="724"/>
      <c r="AN182" s="724"/>
      <c r="AO182" s="735"/>
      <c r="AP182" s="724"/>
      <c r="AQ182" s="734"/>
      <c r="AR182" s="728"/>
      <c r="AS182" s="736"/>
    </row>
    <row r="183" spans="1:45" hidden="1" outlineLevel="1" x14ac:dyDescent="0.35">
      <c r="A183" s="754" t="s">
        <v>691</v>
      </c>
      <c r="B183" s="706"/>
      <c r="C183" s="706"/>
      <c r="D183" s="706" t="str">
        <f>IF(C183="","",(_xlfn.XLOOKUP(C183,'9b. New Fleet Description'!$A$13:$A$262,'9b. New Fleet Description'!$B$13:$B$262,"Not Found",0,1)))</f>
        <v/>
      </c>
      <c r="E183" s="706"/>
      <c r="F183" s="722"/>
      <c r="G183" s="723"/>
      <c r="H183" s="724"/>
      <c r="I183" s="725"/>
      <c r="J183" s="726"/>
      <c r="K183" s="727"/>
      <c r="L183" s="728"/>
      <c r="M183" s="724"/>
      <c r="N183" s="724"/>
      <c r="O183" s="724"/>
      <c r="P183" s="1062"/>
      <c r="Q183" s="724"/>
      <c r="R183" s="729"/>
      <c r="S183" s="730"/>
      <c r="T183" s="724"/>
      <c r="U183" s="724"/>
      <c r="V183" s="724"/>
      <c r="W183" s="724"/>
      <c r="X183" s="1038"/>
      <c r="Y183" s="731"/>
      <c r="Z183" s="732"/>
      <c r="AA183" s="1056"/>
      <c r="AB183" s="724"/>
      <c r="AC183" s="1144"/>
      <c r="AD183" s="728"/>
      <c r="AE183" s="733"/>
      <c r="AF183" s="724"/>
      <c r="AG183" s="724"/>
      <c r="AH183" s="724"/>
      <c r="AI183" s="724"/>
      <c r="AJ183" s="734"/>
      <c r="AK183" s="728"/>
      <c r="AL183" s="733"/>
      <c r="AM183" s="724"/>
      <c r="AN183" s="724"/>
      <c r="AO183" s="735"/>
      <c r="AP183" s="724"/>
      <c r="AQ183" s="734"/>
      <c r="AR183" s="728"/>
      <c r="AS183" s="736"/>
    </row>
    <row r="184" spans="1:45" hidden="1" outlineLevel="1" x14ac:dyDescent="0.35">
      <c r="A184" s="754" t="s">
        <v>692</v>
      </c>
      <c r="B184" s="706"/>
      <c r="C184" s="706"/>
      <c r="D184" s="706" t="str">
        <f>IF(C184="","",(_xlfn.XLOOKUP(C184,'9b. New Fleet Description'!$A$13:$A$262,'9b. New Fleet Description'!$B$13:$B$262,"Not Found",0,1)))</f>
        <v/>
      </c>
      <c r="E184" s="706"/>
      <c r="F184" s="722"/>
      <c r="G184" s="723"/>
      <c r="H184" s="724"/>
      <c r="I184" s="725"/>
      <c r="J184" s="726"/>
      <c r="K184" s="727"/>
      <c r="L184" s="728"/>
      <c r="M184" s="724"/>
      <c r="N184" s="724"/>
      <c r="O184" s="724"/>
      <c r="P184" s="1062"/>
      <c r="Q184" s="724"/>
      <c r="R184" s="729"/>
      <c r="S184" s="730"/>
      <c r="T184" s="724"/>
      <c r="U184" s="724"/>
      <c r="V184" s="724"/>
      <c r="W184" s="724"/>
      <c r="X184" s="1038"/>
      <c r="Y184" s="731"/>
      <c r="Z184" s="732"/>
      <c r="AA184" s="1056"/>
      <c r="AB184" s="724"/>
      <c r="AC184" s="1144"/>
      <c r="AD184" s="728"/>
      <c r="AE184" s="733"/>
      <c r="AF184" s="724"/>
      <c r="AG184" s="724"/>
      <c r="AH184" s="724"/>
      <c r="AI184" s="724"/>
      <c r="AJ184" s="734"/>
      <c r="AK184" s="728"/>
      <c r="AL184" s="733"/>
      <c r="AM184" s="724"/>
      <c r="AN184" s="724"/>
      <c r="AO184" s="735"/>
      <c r="AP184" s="724"/>
      <c r="AQ184" s="734"/>
      <c r="AR184" s="728"/>
      <c r="AS184" s="736"/>
    </row>
    <row r="185" spans="1:45" hidden="1" outlineLevel="1" x14ac:dyDescent="0.35">
      <c r="A185" s="754" t="s">
        <v>693</v>
      </c>
      <c r="B185" s="706"/>
      <c r="C185" s="706"/>
      <c r="D185" s="706" t="str">
        <f>IF(C185="","",(_xlfn.XLOOKUP(C185,'9b. New Fleet Description'!$A$13:$A$262,'9b. New Fleet Description'!$B$13:$B$262,"Not Found",0,1)))</f>
        <v/>
      </c>
      <c r="E185" s="706"/>
      <c r="F185" s="722"/>
      <c r="G185" s="723"/>
      <c r="H185" s="724"/>
      <c r="I185" s="725"/>
      <c r="J185" s="726"/>
      <c r="K185" s="727"/>
      <c r="L185" s="728"/>
      <c r="M185" s="724"/>
      <c r="N185" s="724"/>
      <c r="O185" s="724"/>
      <c r="P185" s="1062"/>
      <c r="Q185" s="724"/>
      <c r="R185" s="729"/>
      <c r="S185" s="730"/>
      <c r="T185" s="724"/>
      <c r="U185" s="724"/>
      <c r="V185" s="724"/>
      <c r="W185" s="724"/>
      <c r="X185" s="1038"/>
      <c r="Y185" s="731"/>
      <c r="Z185" s="732"/>
      <c r="AA185" s="1056"/>
      <c r="AB185" s="724"/>
      <c r="AC185" s="1144"/>
      <c r="AD185" s="728"/>
      <c r="AE185" s="733"/>
      <c r="AF185" s="724"/>
      <c r="AG185" s="724"/>
      <c r="AH185" s="724"/>
      <c r="AI185" s="724"/>
      <c r="AJ185" s="734"/>
      <c r="AK185" s="728"/>
      <c r="AL185" s="733"/>
      <c r="AM185" s="724"/>
      <c r="AN185" s="724"/>
      <c r="AO185" s="735"/>
      <c r="AP185" s="724"/>
      <c r="AQ185" s="734"/>
      <c r="AR185" s="728"/>
      <c r="AS185" s="736"/>
    </row>
    <row r="186" spans="1:45" hidden="1" outlineLevel="1" x14ac:dyDescent="0.35">
      <c r="A186" s="754" t="s">
        <v>694</v>
      </c>
      <c r="B186" s="706"/>
      <c r="C186" s="706"/>
      <c r="D186" s="706" t="str">
        <f>IF(C186="","",(_xlfn.XLOOKUP(C186,'9b. New Fleet Description'!$A$13:$A$262,'9b. New Fleet Description'!$B$13:$B$262,"Not Found",0,1)))</f>
        <v/>
      </c>
      <c r="E186" s="706"/>
      <c r="F186" s="722"/>
      <c r="G186" s="723"/>
      <c r="H186" s="724"/>
      <c r="I186" s="725"/>
      <c r="J186" s="726"/>
      <c r="K186" s="727"/>
      <c r="L186" s="728"/>
      <c r="M186" s="724"/>
      <c r="N186" s="724"/>
      <c r="O186" s="724"/>
      <c r="P186" s="1062"/>
      <c r="Q186" s="724"/>
      <c r="R186" s="729"/>
      <c r="S186" s="730"/>
      <c r="T186" s="724"/>
      <c r="U186" s="724"/>
      <c r="V186" s="724"/>
      <c r="W186" s="724"/>
      <c r="X186" s="1038"/>
      <c r="Y186" s="731"/>
      <c r="Z186" s="732"/>
      <c r="AA186" s="1056"/>
      <c r="AB186" s="724"/>
      <c r="AC186" s="1144"/>
      <c r="AD186" s="728"/>
      <c r="AE186" s="733"/>
      <c r="AF186" s="724"/>
      <c r="AG186" s="724"/>
      <c r="AH186" s="724"/>
      <c r="AI186" s="724"/>
      <c r="AJ186" s="734"/>
      <c r="AK186" s="728"/>
      <c r="AL186" s="733"/>
      <c r="AM186" s="724"/>
      <c r="AN186" s="724"/>
      <c r="AO186" s="735"/>
      <c r="AP186" s="724"/>
      <c r="AQ186" s="734"/>
      <c r="AR186" s="728"/>
      <c r="AS186" s="736"/>
    </row>
    <row r="187" spans="1:45" hidden="1" outlineLevel="1" x14ac:dyDescent="0.35">
      <c r="A187" s="754" t="s">
        <v>695</v>
      </c>
      <c r="B187" s="706"/>
      <c r="C187" s="706"/>
      <c r="D187" s="706" t="str">
        <f>IF(C187="","",(_xlfn.XLOOKUP(C187,'9b. New Fleet Description'!$A$13:$A$262,'9b. New Fleet Description'!$B$13:$B$262,"Not Found",0,1)))</f>
        <v/>
      </c>
      <c r="E187" s="706"/>
      <c r="F187" s="722"/>
      <c r="G187" s="723"/>
      <c r="H187" s="724"/>
      <c r="I187" s="725"/>
      <c r="J187" s="726"/>
      <c r="K187" s="727"/>
      <c r="L187" s="728"/>
      <c r="M187" s="724"/>
      <c r="N187" s="724"/>
      <c r="O187" s="724"/>
      <c r="P187" s="1062"/>
      <c r="Q187" s="724"/>
      <c r="R187" s="729"/>
      <c r="S187" s="730"/>
      <c r="T187" s="724"/>
      <c r="U187" s="724"/>
      <c r="V187" s="724"/>
      <c r="W187" s="724"/>
      <c r="X187" s="1038"/>
      <c r="Y187" s="731"/>
      <c r="Z187" s="732"/>
      <c r="AA187" s="1056"/>
      <c r="AB187" s="724"/>
      <c r="AC187" s="1144"/>
      <c r="AD187" s="728"/>
      <c r="AE187" s="733"/>
      <c r="AF187" s="724"/>
      <c r="AG187" s="724"/>
      <c r="AH187" s="724"/>
      <c r="AI187" s="724"/>
      <c r="AJ187" s="734"/>
      <c r="AK187" s="728"/>
      <c r="AL187" s="733"/>
      <c r="AM187" s="724"/>
      <c r="AN187" s="724"/>
      <c r="AO187" s="735"/>
      <c r="AP187" s="724"/>
      <c r="AQ187" s="734"/>
      <c r="AR187" s="728"/>
      <c r="AS187" s="736"/>
    </row>
    <row r="188" spans="1:45" hidden="1" outlineLevel="1" x14ac:dyDescent="0.35">
      <c r="A188" s="754" t="s">
        <v>696</v>
      </c>
      <c r="B188" s="706"/>
      <c r="C188" s="706"/>
      <c r="D188" s="706" t="str">
        <f>IF(C188="","",(_xlfn.XLOOKUP(C188,'9b. New Fleet Description'!$A$13:$A$262,'9b. New Fleet Description'!$B$13:$B$262,"Not Found",0,1)))</f>
        <v/>
      </c>
      <c r="E188" s="706"/>
      <c r="F188" s="722"/>
      <c r="G188" s="723"/>
      <c r="H188" s="724"/>
      <c r="I188" s="725"/>
      <c r="J188" s="726"/>
      <c r="K188" s="727"/>
      <c r="L188" s="728"/>
      <c r="M188" s="724"/>
      <c r="N188" s="724"/>
      <c r="O188" s="724"/>
      <c r="P188" s="1062"/>
      <c r="Q188" s="724"/>
      <c r="R188" s="729"/>
      <c r="S188" s="730"/>
      <c r="T188" s="724"/>
      <c r="U188" s="724"/>
      <c r="V188" s="724"/>
      <c r="W188" s="724"/>
      <c r="X188" s="1038"/>
      <c r="Y188" s="731"/>
      <c r="Z188" s="732"/>
      <c r="AA188" s="1056"/>
      <c r="AB188" s="724"/>
      <c r="AC188" s="1144"/>
      <c r="AD188" s="728"/>
      <c r="AE188" s="733"/>
      <c r="AF188" s="724"/>
      <c r="AG188" s="724"/>
      <c r="AH188" s="724"/>
      <c r="AI188" s="724"/>
      <c r="AJ188" s="734"/>
      <c r="AK188" s="728"/>
      <c r="AL188" s="733"/>
      <c r="AM188" s="724"/>
      <c r="AN188" s="724"/>
      <c r="AO188" s="735"/>
      <c r="AP188" s="724"/>
      <c r="AQ188" s="734"/>
      <c r="AR188" s="728"/>
      <c r="AS188" s="736"/>
    </row>
    <row r="189" spans="1:45" hidden="1" outlineLevel="1" x14ac:dyDescent="0.35">
      <c r="A189" s="754" t="s">
        <v>697</v>
      </c>
      <c r="B189" s="706"/>
      <c r="C189" s="706"/>
      <c r="D189" s="706" t="str">
        <f>IF(C189="","",(_xlfn.XLOOKUP(C189,'9b. New Fleet Description'!$A$13:$A$262,'9b. New Fleet Description'!$B$13:$B$262,"Not Found",0,1)))</f>
        <v/>
      </c>
      <c r="E189" s="706"/>
      <c r="F189" s="722"/>
      <c r="G189" s="723"/>
      <c r="H189" s="724"/>
      <c r="I189" s="725"/>
      <c r="J189" s="726"/>
      <c r="K189" s="727"/>
      <c r="L189" s="728"/>
      <c r="M189" s="724"/>
      <c r="N189" s="724"/>
      <c r="O189" s="724"/>
      <c r="P189" s="1062"/>
      <c r="Q189" s="724"/>
      <c r="R189" s="729"/>
      <c r="S189" s="730"/>
      <c r="T189" s="724"/>
      <c r="U189" s="724"/>
      <c r="V189" s="724"/>
      <c r="W189" s="724"/>
      <c r="X189" s="1038"/>
      <c r="Y189" s="731"/>
      <c r="Z189" s="732"/>
      <c r="AA189" s="1056"/>
      <c r="AB189" s="724"/>
      <c r="AC189" s="1144"/>
      <c r="AD189" s="728"/>
      <c r="AE189" s="733"/>
      <c r="AF189" s="724"/>
      <c r="AG189" s="724"/>
      <c r="AH189" s="724"/>
      <c r="AI189" s="724"/>
      <c r="AJ189" s="734"/>
      <c r="AK189" s="728"/>
      <c r="AL189" s="733"/>
      <c r="AM189" s="724"/>
      <c r="AN189" s="724"/>
      <c r="AO189" s="735"/>
      <c r="AP189" s="724"/>
      <c r="AQ189" s="734"/>
      <c r="AR189" s="728"/>
      <c r="AS189" s="736"/>
    </row>
    <row r="190" spans="1:45" hidden="1" outlineLevel="1" x14ac:dyDescent="0.35">
      <c r="A190" s="754" t="s">
        <v>698</v>
      </c>
      <c r="B190" s="706"/>
      <c r="C190" s="706"/>
      <c r="D190" s="706" t="str">
        <f>IF(C190="","",(_xlfn.XLOOKUP(C190,'9b. New Fleet Description'!$A$13:$A$262,'9b. New Fleet Description'!$B$13:$B$262,"Not Found",0,1)))</f>
        <v/>
      </c>
      <c r="E190" s="706"/>
      <c r="F190" s="722"/>
      <c r="G190" s="723"/>
      <c r="H190" s="724"/>
      <c r="I190" s="725"/>
      <c r="J190" s="726"/>
      <c r="K190" s="727"/>
      <c r="L190" s="728"/>
      <c r="M190" s="724"/>
      <c r="N190" s="724"/>
      <c r="O190" s="724"/>
      <c r="P190" s="1062"/>
      <c r="Q190" s="724"/>
      <c r="R190" s="729"/>
      <c r="S190" s="730"/>
      <c r="T190" s="724"/>
      <c r="U190" s="724"/>
      <c r="V190" s="724"/>
      <c r="W190" s="724"/>
      <c r="X190" s="1038"/>
      <c r="Y190" s="731"/>
      <c r="Z190" s="732"/>
      <c r="AA190" s="1056"/>
      <c r="AB190" s="724"/>
      <c r="AC190" s="1144"/>
      <c r="AD190" s="728"/>
      <c r="AE190" s="733"/>
      <c r="AF190" s="724"/>
      <c r="AG190" s="724"/>
      <c r="AH190" s="724"/>
      <c r="AI190" s="724"/>
      <c r="AJ190" s="734"/>
      <c r="AK190" s="728"/>
      <c r="AL190" s="733"/>
      <c r="AM190" s="724"/>
      <c r="AN190" s="724"/>
      <c r="AO190" s="735"/>
      <c r="AP190" s="724"/>
      <c r="AQ190" s="734"/>
      <c r="AR190" s="728"/>
      <c r="AS190" s="736"/>
    </row>
    <row r="191" spans="1:45" hidden="1" outlineLevel="1" x14ac:dyDescent="0.35">
      <c r="A191" s="754" t="s">
        <v>699</v>
      </c>
      <c r="B191" s="706"/>
      <c r="C191" s="706"/>
      <c r="D191" s="706" t="str">
        <f>IF(C191="","",(_xlfn.XLOOKUP(C191,'9b. New Fleet Description'!$A$13:$A$262,'9b. New Fleet Description'!$B$13:$B$262,"Not Found",0,1)))</f>
        <v/>
      </c>
      <c r="E191" s="706"/>
      <c r="F191" s="722"/>
      <c r="G191" s="723"/>
      <c r="H191" s="724"/>
      <c r="I191" s="725"/>
      <c r="J191" s="726"/>
      <c r="K191" s="727"/>
      <c r="L191" s="728"/>
      <c r="M191" s="724"/>
      <c r="N191" s="724"/>
      <c r="O191" s="724"/>
      <c r="P191" s="1062"/>
      <c r="Q191" s="724"/>
      <c r="R191" s="729"/>
      <c r="S191" s="730"/>
      <c r="T191" s="724"/>
      <c r="U191" s="724"/>
      <c r="V191" s="724"/>
      <c r="W191" s="724"/>
      <c r="X191" s="1038"/>
      <c r="Y191" s="731"/>
      <c r="Z191" s="732"/>
      <c r="AA191" s="1056"/>
      <c r="AB191" s="724"/>
      <c r="AC191" s="1144"/>
      <c r="AD191" s="728"/>
      <c r="AE191" s="733"/>
      <c r="AF191" s="724"/>
      <c r="AG191" s="724"/>
      <c r="AH191" s="724"/>
      <c r="AI191" s="724"/>
      <c r="AJ191" s="734"/>
      <c r="AK191" s="728"/>
      <c r="AL191" s="733"/>
      <c r="AM191" s="724"/>
      <c r="AN191" s="724"/>
      <c r="AO191" s="735"/>
      <c r="AP191" s="724"/>
      <c r="AQ191" s="734"/>
      <c r="AR191" s="728"/>
      <c r="AS191" s="736"/>
    </row>
    <row r="192" spans="1:45" hidden="1" outlineLevel="1" x14ac:dyDescent="0.35">
      <c r="A192" s="754" t="s">
        <v>700</v>
      </c>
      <c r="B192" s="706"/>
      <c r="C192" s="706"/>
      <c r="D192" s="706" t="str">
        <f>IF(C192="","",(_xlfn.XLOOKUP(C192,'9b. New Fleet Description'!$A$13:$A$262,'9b. New Fleet Description'!$B$13:$B$262,"Not Found",0,1)))</f>
        <v/>
      </c>
      <c r="E192" s="706"/>
      <c r="F192" s="722"/>
      <c r="G192" s="723"/>
      <c r="H192" s="724"/>
      <c r="I192" s="725"/>
      <c r="J192" s="726"/>
      <c r="K192" s="727"/>
      <c r="L192" s="728"/>
      <c r="M192" s="724"/>
      <c r="N192" s="724"/>
      <c r="O192" s="724"/>
      <c r="P192" s="1062"/>
      <c r="Q192" s="724"/>
      <c r="R192" s="729"/>
      <c r="S192" s="730"/>
      <c r="T192" s="724"/>
      <c r="U192" s="724"/>
      <c r="V192" s="724"/>
      <c r="W192" s="724"/>
      <c r="X192" s="1038"/>
      <c r="Y192" s="731"/>
      <c r="Z192" s="732"/>
      <c r="AA192" s="1056"/>
      <c r="AB192" s="724"/>
      <c r="AC192" s="1144"/>
      <c r="AD192" s="728"/>
      <c r="AE192" s="733"/>
      <c r="AF192" s="724"/>
      <c r="AG192" s="724"/>
      <c r="AH192" s="724"/>
      <c r="AI192" s="724"/>
      <c r="AJ192" s="734"/>
      <c r="AK192" s="728"/>
      <c r="AL192" s="733"/>
      <c r="AM192" s="724"/>
      <c r="AN192" s="724"/>
      <c r="AO192" s="735"/>
      <c r="AP192" s="724"/>
      <c r="AQ192" s="734"/>
      <c r="AR192" s="728"/>
      <c r="AS192" s="736"/>
    </row>
    <row r="193" spans="1:45" hidden="1" outlineLevel="1" x14ac:dyDescent="0.35">
      <c r="A193" s="754" t="s">
        <v>701</v>
      </c>
      <c r="B193" s="706"/>
      <c r="C193" s="706"/>
      <c r="D193" s="706" t="str">
        <f>IF(C193="","",(_xlfn.XLOOKUP(C193,'9b. New Fleet Description'!$A$13:$A$262,'9b. New Fleet Description'!$B$13:$B$262,"Not Found",0,1)))</f>
        <v/>
      </c>
      <c r="E193" s="706"/>
      <c r="F193" s="722"/>
      <c r="G193" s="723"/>
      <c r="H193" s="724"/>
      <c r="I193" s="725"/>
      <c r="J193" s="726"/>
      <c r="K193" s="727"/>
      <c r="L193" s="728"/>
      <c r="M193" s="724"/>
      <c r="N193" s="724"/>
      <c r="O193" s="724"/>
      <c r="P193" s="1062"/>
      <c r="Q193" s="724"/>
      <c r="R193" s="729"/>
      <c r="S193" s="730"/>
      <c r="T193" s="724"/>
      <c r="U193" s="724"/>
      <c r="V193" s="724"/>
      <c r="W193" s="724"/>
      <c r="X193" s="1038"/>
      <c r="Y193" s="731"/>
      <c r="Z193" s="732"/>
      <c r="AA193" s="1056"/>
      <c r="AB193" s="724"/>
      <c r="AC193" s="1144"/>
      <c r="AD193" s="728"/>
      <c r="AE193" s="733"/>
      <c r="AF193" s="724"/>
      <c r="AG193" s="724"/>
      <c r="AH193" s="724"/>
      <c r="AI193" s="724"/>
      <c r="AJ193" s="734"/>
      <c r="AK193" s="728"/>
      <c r="AL193" s="733"/>
      <c r="AM193" s="724"/>
      <c r="AN193" s="724"/>
      <c r="AO193" s="735"/>
      <c r="AP193" s="724"/>
      <c r="AQ193" s="734"/>
      <c r="AR193" s="728"/>
      <c r="AS193" s="736"/>
    </row>
    <row r="194" spans="1:45" hidden="1" outlineLevel="1" x14ac:dyDescent="0.35">
      <c r="A194" s="754" t="s">
        <v>702</v>
      </c>
      <c r="B194" s="706"/>
      <c r="C194" s="706"/>
      <c r="D194" s="706" t="str">
        <f>IF(C194="","",(_xlfn.XLOOKUP(C194,'9b. New Fleet Description'!$A$13:$A$262,'9b. New Fleet Description'!$B$13:$B$262,"Not Found",0,1)))</f>
        <v/>
      </c>
      <c r="E194" s="706"/>
      <c r="F194" s="722"/>
      <c r="G194" s="723"/>
      <c r="H194" s="724"/>
      <c r="I194" s="725"/>
      <c r="J194" s="726"/>
      <c r="K194" s="727"/>
      <c r="L194" s="728"/>
      <c r="M194" s="724"/>
      <c r="N194" s="724"/>
      <c r="O194" s="724"/>
      <c r="P194" s="1062"/>
      <c r="Q194" s="724"/>
      <c r="R194" s="729"/>
      <c r="S194" s="730"/>
      <c r="T194" s="724"/>
      <c r="U194" s="724"/>
      <c r="V194" s="724"/>
      <c r="W194" s="724"/>
      <c r="X194" s="1038"/>
      <c r="Y194" s="731"/>
      <c r="Z194" s="732"/>
      <c r="AA194" s="1056"/>
      <c r="AB194" s="724"/>
      <c r="AC194" s="1144"/>
      <c r="AD194" s="728"/>
      <c r="AE194" s="733"/>
      <c r="AF194" s="724"/>
      <c r="AG194" s="724"/>
      <c r="AH194" s="724"/>
      <c r="AI194" s="724"/>
      <c r="AJ194" s="734"/>
      <c r="AK194" s="728"/>
      <c r="AL194" s="733"/>
      <c r="AM194" s="724"/>
      <c r="AN194" s="724"/>
      <c r="AO194" s="735"/>
      <c r="AP194" s="724"/>
      <c r="AQ194" s="734"/>
      <c r="AR194" s="728"/>
      <c r="AS194" s="736"/>
    </row>
    <row r="195" spans="1:45" hidden="1" outlineLevel="1" x14ac:dyDescent="0.35">
      <c r="A195" s="754" t="s">
        <v>703</v>
      </c>
      <c r="B195" s="706"/>
      <c r="C195" s="706"/>
      <c r="D195" s="706" t="str">
        <f>IF(C195="","",(_xlfn.XLOOKUP(C195,'9b. New Fleet Description'!$A$13:$A$262,'9b. New Fleet Description'!$B$13:$B$262,"Not Found",0,1)))</f>
        <v/>
      </c>
      <c r="E195" s="706"/>
      <c r="F195" s="722"/>
      <c r="G195" s="723"/>
      <c r="H195" s="724"/>
      <c r="I195" s="725"/>
      <c r="J195" s="726"/>
      <c r="K195" s="727"/>
      <c r="L195" s="728"/>
      <c r="M195" s="724"/>
      <c r="N195" s="724"/>
      <c r="O195" s="724"/>
      <c r="P195" s="1062"/>
      <c r="Q195" s="724"/>
      <c r="R195" s="729"/>
      <c r="S195" s="730"/>
      <c r="T195" s="724"/>
      <c r="U195" s="724"/>
      <c r="V195" s="724"/>
      <c r="W195" s="724"/>
      <c r="X195" s="1038"/>
      <c r="Y195" s="731"/>
      <c r="Z195" s="732"/>
      <c r="AA195" s="1056"/>
      <c r="AB195" s="724"/>
      <c r="AC195" s="1144"/>
      <c r="AD195" s="728"/>
      <c r="AE195" s="733"/>
      <c r="AF195" s="724"/>
      <c r="AG195" s="724"/>
      <c r="AH195" s="724"/>
      <c r="AI195" s="724"/>
      <c r="AJ195" s="734"/>
      <c r="AK195" s="728"/>
      <c r="AL195" s="733"/>
      <c r="AM195" s="724"/>
      <c r="AN195" s="724"/>
      <c r="AO195" s="735"/>
      <c r="AP195" s="724"/>
      <c r="AQ195" s="734"/>
      <c r="AR195" s="728"/>
      <c r="AS195" s="736"/>
    </row>
    <row r="196" spans="1:45" hidden="1" outlineLevel="1" x14ac:dyDescent="0.35">
      <c r="A196" s="754" t="s">
        <v>704</v>
      </c>
      <c r="B196" s="706"/>
      <c r="C196" s="706"/>
      <c r="D196" s="706" t="str">
        <f>IF(C196="","",(_xlfn.XLOOKUP(C196,'9b. New Fleet Description'!$A$13:$A$262,'9b. New Fleet Description'!$B$13:$B$262,"Not Found",0,1)))</f>
        <v/>
      </c>
      <c r="E196" s="706"/>
      <c r="F196" s="722"/>
      <c r="G196" s="723"/>
      <c r="H196" s="724"/>
      <c r="I196" s="725"/>
      <c r="J196" s="726"/>
      <c r="K196" s="727"/>
      <c r="L196" s="728"/>
      <c r="M196" s="724"/>
      <c r="N196" s="724"/>
      <c r="O196" s="724"/>
      <c r="P196" s="1062"/>
      <c r="Q196" s="724"/>
      <c r="R196" s="729"/>
      <c r="S196" s="730"/>
      <c r="T196" s="724"/>
      <c r="U196" s="724"/>
      <c r="V196" s="724"/>
      <c r="W196" s="724"/>
      <c r="X196" s="1038"/>
      <c r="Y196" s="731"/>
      <c r="Z196" s="732"/>
      <c r="AA196" s="1056"/>
      <c r="AB196" s="724"/>
      <c r="AC196" s="1144"/>
      <c r="AD196" s="728"/>
      <c r="AE196" s="733"/>
      <c r="AF196" s="724"/>
      <c r="AG196" s="724"/>
      <c r="AH196" s="724"/>
      <c r="AI196" s="724"/>
      <c r="AJ196" s="734"/>
      <c r="AK196" s="728"/>
      <c r="AL196" s="733"/>
      <c r="AM196" s="724"/>
      <c r="AN196" s="724"/>
      <c r="AO196" s="735"/>
      <c r="AP196" s="724"/>
      <c r="AQ196" s="734"/>
      <c r="AR196" s="728"/>
      <c r="AS196" s="736"/>
    </row>
    <row r="197" spans="1:45" hidden="1" outlineLevel="1" x14ac:dyDescent="0.35">
      <c r="A197" s="754" t="s">
        <v>705</v>
      </c>
      <c r="B197" s="706"/>
      <c r="C197" s="706"/>
      <c r="D197" s="706" t="str">
        <f>IF(C197="","",(_xlfn.XLOOKUP(C197,'9b. New Fleet Description'!$A$13:$A$262,'9b. New Fleet Description'!$B$13:$B$262,"Not Found",0,1)))</f>
        <v/>
      </c>
      <c r="E197" s="706"/>
      <c r="F197" s="722"/>
      <c r="G197" s="723"/>
      <c r="H197" s="724"/>
      <c r="I197" s="725"/>
      <c r="J197" s="726"/>
      <c r="K197" s="727"/>
      <c r="L197" s="728"/>
      <c r="M197" s="724"/>
      <c r="N197" s="724"/>
      <c r="O197" s="724"/>
      <c r="P197" s="1062"/>
      <c r="Q197" s="724"/>
      <c r="R197" s="729"/>
      <c r="S197" s="730"/>
      <c r="T197" s="724"/>
      <c r="U197" s="724"/>
      <c r="V197" s="724"/>
      <c r="W197" s="724"/>
      <c r="X197" s="1038"/>
      <c r="Y197" s="731"/>
      <c r="Z197" s="732"/>
      <c r="AA197" s="1056"/>
      <c r="AB197" s="724"/>
      <c r="AC197" s="1144"/>
      <c r="AD197" s="728"/>
      <c r="AE197" s="733"/>
      <c r="AF197" s="724"/>
      <c r="AG197" s="724"/>
      <c r="AH197" s="724"/>
      <c r="AI197" s="724"/>
      <c r="AJ197" s="734"/>
      <c r="AK197" s="728"/>
      <c r="AL197" s="733"/>
      <c r="AM197" s="724"/>
      <c r="AN197" s="724"/>
      <c r="AO197" s="735"/>
      <c r="AP197" s="724"/>
      <c r="AQ197" s="734"/>
      <c r="AR197" s="728"/>
      <c r="AS197" s="736"/>
    </row>
    <row r="198" spans="1:45" hidden="1" outlineLevel="1" x14ac:dyDescent="0.35">
      <c r="A198" s="754" t="s">
        <v>706</v>
      </c>
      <c r="B198" s="706"/>
      <c r="C198" s="706"/>
      <c r="D198" s="706" t="str">
        <f>IF(C198="","",(_xlfn.XLOOKUP(C198,'9b. New Fleet Description'!$A$13:$A$262,'9b. New Fleet Description'!$B$13:$B$262,"Not Found",0,1)))</f>
        <v/>
      </c>
      <c r="E198" s="706"/>
      <c r="F198" s="722"/>
      <c r="G198" s="723"/>
      <c r="H198" s="724"/>
      <c r="I198" s="725"/>
      <c r="J198" s="726"/>
      <c r="K198" s="727"/>
      <c r="L198" s="728"/>
      <c r="M198" s="724"/>
      <c r="N198" s="724"/>
      <c r="O198" s="724"/>
      <c r="P198" s="1062"/>
      <c r="Q198" s="724"/>
      <c r="R198" s="729"/>
      <c r="S198" s="730"/>
      <c r="T198" s="724"/>
      <c r="U198" s="724"/>
      <c r="V198" s="724"/>
      <c r="W198" s="724"/>
      <c r="X198" s="1038"/>
      <c r="Y198" s="731"/>
      <c r="Z198" s="732"/>
      <c r="AA198" s="1056"/>
      <c r="AB198" s="724"/>
      <c r="AC198" s="1144"/>
      <c r="AD198" s="728"/>
      <c r="AE198" s="733"/>
      <c r="AF198" s="724"/>
      <c r="AG198" s="724"/>
      <c r="AH198" s="724"/>
      <c r="AI198" s="724"/>
      <c r="AJ198" s="734"/>
      <c r="AK198" s="728"/>
      <c r="AL198" s="733"/>
      <c r="AM198" s="724"/>
      <c r="AN198" s="724"/>
      <c r="AO198" s="735"/>
      <c r="AP198" s="724"/>
      <c r="AQ198" s="734"/>
      <c r="AR198" s="728"/>
      <c r="AS198" s="736"/>
    </row>
    <row r="199" spans="1:45" hidden="1" outlineLevel="1" x14ac:dyDescent="0.35">
      <c r="A199" s="754" t="s">
        <v>707</v>
      </c>
      <c r="B199" s="706"/>
      <c r="C199" s="706"/>
      <c r="D199" s="706" t="str">
        <f>IF(C199="","",(_xlfn.XLOOKUP(C199,'9b. New Fleet Description'!$A$13:$A$262,'9b. New Fleet Description'!$B$13:$B$262,"Not Found",0,1)))</f>
        <v/>
      </c>
      <c r="E199" s="706"/>
      <c r="F199" s="722"/>
      <c r="G199" s="723"/>
      <c r="H199" s="724"/>
      <c r="I199" s="725"/>
      <c r="J199" s="726"/>
      <c r="K199" s="727"/>
      <c r="L199" s="728"/>
      <c r="M199" s="724"/>
      <c r="N199" s="724"/>
      <c r="O199" s="724"/>
      <c r="P199" s="1062"/>
      <c r="Q199" s="724"/>
      <c r="R199" s="729"/>
      <c r="S199" s="730"/>
      <c r="T199" s="724"/>
      <c r="U199" s="724"/>
      <c r="V199" s="724"/>
      <c r="W199" s="724"/>
      <c r="X199" s="1038"/>
      <c r="Y199" s="731"/>
      <c r="Z199" s="732"/>
      <c r="AA199" s="1056"/>
      <c r="AB199" s="724"/>
      <c r="AC199" s="1144"/>
      <c r="AD199" s="728"/>
      <c r="AE199" s="733"/>
      <c r="AF199" s="724"/>
      <c r="AG199" s="724"/>
      <c r="AH199" s="724"/>
      <c r="AI199" s="724"/>
      <c r="AJ199" s="734"/>
      <c r="AK199" s="728"/>
      <c r="AL199" s="733"/>
      <c r="AM199" s="724"/>
      <c r="AN199" s="724"/>
      <c r="AO199" s="735"/>
      <c r="AP199" s="724"/>
      <c r="AQ199" s="734"/>
      <c r="AR199" s="728"/>
      <c r="AS199" s="736"/>
    </row>
    <row r="200" spans="1:45" hidden="1" outlineLevel="1" x14ac:dyDescent="0.35">
      <c r="A200" s="754" t="s">
        <v>708</v>
      </c>
      <c r="B200" s="706"/>
      <c r="C200" s="706"/>
      <c r="D200" s="706" t="str">
        <f>IF(C200="","",(_xlfn.XLOOKUP(C200,'9b. New Fleet Description'!$A$13:$A$262,'9b. New Fleet Description'!$B$13:$B$262,"Not Found",0,1)))</f>
        <v/>
      </c>
      <c r="E200" s="706"/>
      <c r="F200" s="722"/>
      <c r="G200" s="723"/>
      <c r="H200" s="724"/>
      <c r="I200" s="725"/>
      <c r="J200" s="726"/>
      <c r="K200" s="727"/>
      <c r="L200" s="728"/>
      <c r="M200" s="724"/>
      <c r="N200" s="724"/>
      <c r="O200" s="724"/>
      <c r="P200" s="1062"/>
      <c r="Q200" s="724"/>
      <c r="R200" s="729"/>
      <c r="S200" s="730"/>
      <c r="T200" s="724"/>
      <c r="U200" s="724"/>
      <c r="V200" s="724"/>
      <c r="W200" s="724"/>
      <c r="X200" s="1038"/>
      <c r="Y200" s="731"/>
      <c r="Z200" s="732"/>
      <c r="AA200" s="1056"/>
      <c r="AB200" s="724"/>
      <c r="AC200" s="1144"/>
      <c r="AD200" s="728"/>
      <c r="AE200" s="733"/>
      <c r="AF200" s="724"/>
      <c r="AG200" s="724"/>
      <c r="AH200" s="724"/>
      <c r="AI200" s="724"/>
      <c r="AJ200" s="734"/>
      <c r="AK200" s="728"/>
      <c r="AL200" s="733"/>
      <c r="AM200" s="724"/>
      <c r="AN200" s="724"/>
      <c r="AO200" s="735"/>
      <c r="AP200" s="724"/>
      <c r="AQ200" s="734"/>
      <c r="AR200" s="728"/>
      <c r="AS200" s="736"/>
    </row>
    <row r="201" spans="1:45" hidden="1" outlineLevel="1" x14ac:dyDescent="0.35">
      <c r="A201" s="754" t="s">
        <v>709</v>
      </c>
      <c r="B201" s="706"/>
      <c r="C201" s="706"/>
      <c r="D201" s="706" t="str">
        <f>IF(C201="","",(_xlfn.XLOOKUP(C201,'9b. New Fleet Description'!$A$13:$A$262,'9b. New Fleet Description'!$B$13:$B$262,"Not Found",0,1)))</f>
        <v/>
      </c>
      <c r="E201" s="706"/>
      <c r="F201" s="722"/>
      <c r="G201" s="723"/>
      <c r="H201" s="724"/>
      <c r="I201" s="725"/>
      <c r="J201" s="726"/>
      <c r="K201" s="727"/>
      <c r="L201" s="728"/>
      <c r="M201" s="724"/>
      <c r="N201" s="724"/>
      <c r="O201" s="724"/>
      <c r="P201" s="1062"/>
      <c r="Q201" s="724"/>
      <c r="R201" s="729"/>
      <c r="S201" s="730"/>
      <c r="T201" s="724"/>
      <c r="U201" s="724"/>
      <c r="V201" s="724"/>
      <c r="W201" s="724"/>
      <c r="X201" s="1038"/>
      <c r="Y201" s="731"/>
      <c r="Z201" s="732"/>
      <c r="AA201" s="1056"/>
      <c r="AB201" s="724"/>
      <c r="AC201" s="1144"/>
      <c r="AD201" s="728"/>
      <c r="AE201" s="733"/>
      <c r="AF201" s="724"/>
      <c r="AG201" s="724"/>
      <c r="AH201" s="724"/>
      <c r="AI201" s="724"/>
      <c r="AJ201" s="734"/>
      <c r="AK201" s="728"/>
      <c r="AL201" s="733"/>
      <c r="AM201" s="724"/>
      <c r="AN201" s="724"/>
      <c r="AO201" s="735"/>
      <c r="AP201" s="724"/>
      <c r="AQ201" s="734"/>
      <c r="AR201" s="728"/>
      <c r="AS201" s="736"/>
    </row>
    <row r="202" spans="1:45" hidden="1" outlineLevel="1" x14ac:dyDescent="0.35">
      <c r="A202" s="754" t="s">
        <v>710</v>
      </c>
      <c r="B202" s="706"/>
      <c r="C202" s="706"/>
      <c r="D202" s="706" t="str">
        <f>IF(C202="","",(_xlfn.XLOOKUP(C202,'9b. New Fleet Description'!$A$13:$A$262,'9b. New Fleet Description'!$B$13:$B$262,"Not Found",0,1)))</f>
        <v/>
      </c>
      <c r="E202" s="706"/>
      <c r="F202" s="722"/>
      <c r="G202" s="723"/>
      <c r="H202" s="724"/>
      <c r="I202" s="725"/>
      <c r="J202" s="726"/>
      <c r="K202" s="727"/>
      <c r="L202" s="728"/>
      <c r="M202" s="724"/>
      <c r="N202" s="724"/>
      <c r="O202" s="724"/>
      <c r="P202" s="1062"/>
      <c r="Q202" s="724"/>
      <c r="R202" s="729"/>
      <c r="S202" s="730"/>
      <c r="T202" s="724"/>
      <c r="U202" s="724"/>
      <c r="V202" s="724"/>
      <c r="W202" s="724"/>
      <c r="X202" s="1038"/>
      <c r="Y202" s="731"/>
      <c r="Z202" s="732"/>
      <c r="AA202" s="1056"/>
      <c r="AB202" s="724"/>
      <c r="AC202" s="1144"/>
      <c r="AD202" s="728"/>
      <c r="AE202" s="733"/>
      <c r="AF202" s="724"/>
      <c r="AG202" s="724"/>
      <c r="AH202" s="724"/>
      <c r="AI202" s="724"/>
      <c r="AJ202" s="734"/>
      <c r="AK202" s="728"/>
      <c r="AL202" s="733"/>
      <c r="AM202" s="724"/>
      <c r="AN202" s="724"/>
      <c r="AO202" s="735"/>
      <c r="AP202" s="724"/>
      <c r="AQ202" s="734"/>
      <c r="AR202" s="728"/>
      <c r="AS202" s="736"/>
    </row>
    <row r="203" spans="1:45" hidden="1" outlineLevel="1" x14ac:dyDescent="0.35">
      <c r="A203" s="754" t="s">
        <v>711</v>
      </c>
      <c r="B203" s="706"/>
      <c r="C203" s="706"/>
      <c r="D203" s="706" t="str">
        <f>IF(C203="","",(_xlfn.XLOOKUP(C203,'9b. New Fleet Description'!$A$13:$A$262,'9b. New Fleet Description'!$B$13:$B$262,"Not Found",0,1)))</f>
        <v/>
      </c>
      <c r="E203" s="706"/>
      <c r="F203" s="722"/>
      <c r="G203" s="723"/>
      <c r="H203" s="724"/>
      <c r="I203" s="725"/>
      <c r="J203" s="726"/>
      <c r="K203" s="727"/>
      <c r="L203" s="728"/>
      <c r="M203" s="724"/>
      <c r="N203" s="724"/>
      <c r="O203" s="724"/>
      <c r="P203" s="1062"/>
      <c r="Q203" s="724"/>
      <c r="R203" s="729"/>
      <c r="S203" s="730"/>
      <c r="T203" s="724"/>
      <c r="U203" s="724"/>
      <c r="V203" s="724"/>
      <c r="W203" s="724"/>
      <c r="X203" s="1038"/>
      <c r="Y203" s="731"/>
      <c r="Z203" s="732"/>
      <c r="AA203" s="1056"/>
      <c r="AB203" s="724"/>
      <c r="AC203" s="1144"/>
      <c r="AD203" s="728"/>
      <c r="AE203" s="733"/>
      <c r="AF203" s="724"/>
      <c r="AG203" s="724"/>
      <c r="AH203" s="724"/>
      <c r="AI203" s="724"/>
      <c r="AJ203" s="734"/>
      <c r="AK203" s="728"/>
      <c r="AL203" s="733"/>
      <c r="AM203" s="724"/>
      <c r="AN203" s="724"/>
      <c r="AO203" s="735"/>
      <c r="AP203" s="724"/>
      <c r="AQ203" s="734"/>
      <c r="AR203" s="728"/>
      <c r="AS203" s="736"/>
    </row>
    <row r="204" spans="1:45" hidden="1" outlineLevel="1" x14ac:dyDescent="0.35">
      <c r="A204" s="754" t="s">
        <v>712</v>
      </c>
      <c r="B204" s="706"/>
      <c r="C204" s="706"/>
      <c r="D204" s="706" t="str">
        <f>IF(C204="","",(_xlfn.XLOOKUP(C204,'9b. New Fleet Description'!$A$13:$A$262,'9b. New Fleet Description'!$B$13:$B$262,"Not Found",0,1)))</f>
        <v/>
      </c>
      <c r="E204" s="706"/>
      <c r="F204" s="722"/>
      <c r="G204" s="723"/>
      <c r="H204" s="724"/>
      <c r="I204" s="725"/>
      <c r="J204" s="726"/>
      <c r="K204" s="727"/>
      <c r="L204" s="728"/>
      <c r="M204" s="724"/>
      <c r="N204" s="724"/>
      <c r="O204" s="724"/>
      <c r="P204" s="1062"/>
      <c r="Q204" s="724"/>
      <c r="R204" s="729"/>
      <c r="S204" s="730"/>
      <c r="T204" s="724"/>
      <c r="U204" s="724"/>
      <c r="V204" s="724"/>
      <c r="W204" s="724"/>
      <c r="X204" s="1038"/>
      <c r="Y204" s="731"/>
      <c r="Z204" s="732"/>
      <c r="AA204" s="1056"/>
      <c r="AB204" s="724"/>
      <c r="AC204" s="1144"/>
      <c r="AD204" s="728"/>
      <c r="AE204" s="733"/>
      <c r="AF204" s="724"/>
      <c r="AG204" s="724"/>
      <c r="AH204" s="724"/>
      <c r="AI204" s="724"/>
      <c r="AJ204" s="734"/>
      <c r="AK204" s="728"/>
      <c r="AL204" s="733"/>
      <c r="AM204" s="724"/>
      <c r="AN204" s="724"/>
      <c r="AO204" s="735"/>
      <c r="AP204" s="724"/>
      <c r="AQ204" s="734"/>
      <c r="AR204" s="728"/>
      <c r="AS204" s="736"/>
    </row>
    <row r="205" spans="1:45" hidden="1" outlineLevel="1" x14ac:dyDescent="0.35">
      <c r="A205" s="754" t="s">
        <v>713</v>
      </c>
      <c r="B205" s="706"/>
      <c r="C205" s="706"/>
      <c r="D205" s="706" t="str">
        <f>IF(C205="","",(_xlfn.XLOOKUP(C205,'9b. New Fleet Description'!$A$13:$A$262,'9b. New Fleet Description'!$B$13:$B$262,"Not Found",0,1)))</f>
        <v/>
      </c>
      <c r="E205" s="706"/>
      <c r="F205" s="722"/>
      <c r="G205" s="723"/>
      <c r="H205" s="724"/>
      <c r="I205" s="725"/>
      <c r="J205" s="726"/>
      <c r="K205" s="727"/>
      <c r="L205" s="728"/>
      <c r="M205" s="724"/>
      <c r="N205" s="724"/>
      <c r="O205" s="724"/>
      <c r="P205" s="1062"/>
      <c r="Q205" s="724"/>
      <c r="R205" s="729"/>
      <c r="S205" s="730"/>
      <c r="T205" s="724"/>
      <c r="U205" s="724"/>
      <c r="V205" s="724"/>
      <c r="W205" s="724"/>
      <c r="X205" s="1038"/>
      <c r="Y205" s="731"/>
      <c r="Z205" s="732"/>
      <c r="AA205" s="1056"/>
      <c r="AB205" s="724"/>
      <c r="AC205" s="1144"/>
      <c r="AD205" s="728"/>
      <c r="AE205" s="733"/>
      <c r="AF205" s="724"/>
      <c r="AG205" s="724"/>
      <c r="AH205" s="724"/>
      <c r="AI205" s="724"/>
      <c r="AJ205" s="734"/>
      <c r="AK205" s="728"/>
      <c r="AL205" s="733"/>
      <c r="AM205" s="724"/>
      <c r="AN205" s="724"/>
      <c r="AO205" s="735"/>
      <c r="AP205" s="724"/>
      <c r="AQ205" s="734"/>
      <c r="AR205" s="728"/>
      <c r="AS205" s="736"/>
    </row>
    <row r="206" spans="1:45" hidden="1" outlineLevel="1" x14ac:dyDescent="0.35">
      <c r="A206" s="754" t="s">
        <v>714</v>
      </c>
      <c r="B206" s="706"/>
      <c r="C206" s="706"/>
      <c r="D206" s="706" t="str">
        <f>IF(C206="","",(_xlfn.XLOOKUP(C206,'9b. New Fleet Description'!$A$13:$A$262,'9b. New Fleet Description'!$B$13:$B$262,"Not Found",0,1)))</f>
        <v/>
      </c>
      <c r="E206" s="706"/>
      <c r="F206" s="722"/>
      <c r="G206" s="723"/>
      <c r="H206" s="724"/>
      <c r="I206" s="725"/>
      <c r="J206" s="726"/>
      <c r="K206" s="727"/>
      <c r="L206" s="728"/>
      <c r="M206" s="724"/>
      <c r="N206" s="724"/>
      <c r="O206" s="724"/>
      <c r="P206" s="1062"/>
      <c r="Q206" s="724"/>
      <c r="R206" s="729"/>
      <c r="S206" s="730"/>
      <c r="T206" s="724"/>
      <c r="U206" s="724"/>
      <c r="V206" s="724"/>
      <c r="W206" s="724"/>
      <c r="X206" s="1038"/>
      <c r="Y206" s="731"/>
      <c r="Z206" s="732"/>
      <c r="AA206" s="1056"/>
      <c r="AB206" s="724"/>
      <c r="AC206" s="1144"/>
      <c r="AD206" s="728"/>
      <c r="AE206" s="733"/>
      <c r="AF206" s="724"/>
      <c r="AG206" s="724"/>
      <c r="AH206" s="724"/>
      <c r="AI206" s="724"/>
      <c r="AJ206" s="734"/>
      <c r="AK206" s="728"/>
      <c r="AL206" s="733"/>
      <c r="AM206" s="724"/>
      <c r="AN206" s="724"/>
      <c r="AO206" s="735"/>
      <c r="AP206" s="724"/>
      <c r="AQ206" s="734"/>
      <c r="AR206" s="728"/>
      <c r="AS206" s="736"/>
    </row>
    <row r="207" spans="1:45" hidden="1" outlineLevel="1" x14ac:dyDescent="0.35">
      <c r="A207" s="754" t="s">
        <v>715</v>
      </c>
      <c r="B207" s="706"/>
      <c r="C207" s="706"/>
      <c r="D207" s="706" t="str">
        <f>IF(C207="","",(_xlfn.XLOOKUP(C207,'9b. New Fleet Description'!$A$13:$A$262,'9b. New Fleet Description'!$B$13:$B$262,"Not Found",0,1)))</f>
        <v/>
      </c>
      <c r="E207" s="706"/>
      <c r="F207" s="722"/>
      <c r="G207" s="723"/>
      <c r="H207" s="724"/>
      <c r="I207" s="725"/>
      <c r="J207" s="726"/>
      <c r="K207" s="727"/>
      <c r="L207" s="728"/>
      <c r="M207" s="724"/>
      <c r="N207" s="724"/>
      <c r="O207" s="724"/>
      <c r="P207" s="1062"/>
      <c r="Q207" s="724"/>
      <c r="R207" s="729"/>
      <c r="S207" s="730"/>
      <c r="T207" s="724"/>
      <c r="U207" s="724"/>
      <c r="V207" s="724"/>
      <c r="W207" s="724"/>
      <c r="X207" s="1038"/>
      <c r="Y207" s="731"/>
      <c r="Z207" s="732"/>
      <c r="AA207" s="1056"/>
      <c r="AB207" s="724"/>
      <c r="AC207" s="1144"/>
      <c r="AD207" s="728"/>
      <c r="AE207" s="733"/>
      <c r="AF207" s="724"/>
      <c r="AG207" s="724"/>
      <c r="AH207" s="724"/>
      <c r="AI207" s="724"/>
      <c r="AJ207" s="734"/>
      <c r="AK207" s="728"/>
      <c r="AL207" s="733"/>
      <c r="AM207" s="724"/>
      <c r="AN207" s="724"/>
      <c r="AO207" s="735"/>
      <c r="AP207" s="724"/>
      <c r="AQ207" s="734"/>
      <c r="AR207" s="728"/>
      <c r="AS207" s="736"/>
    </row>
    <row r="208" spans="1:45" hidden="1" outlineLevel="1" x14ac:dyDescent="0.35">
      <c r="A208" s="754" t="s">
        <v>716</v>
      </c>
      <c r="B208" s="706"/>
      <c r="C208" s="706"/>
      <c r="D208" s="706" t="str">
        <f>IF(C208="","",(_xlfn.XLOOKUP(C208,'9b. New Fleet Description'!$A$13:$A$262,'9b. New Fleet Description'!$B$13:$B$262,"Not Found",0,1)))</f>
        <v/>
      </c>
      <c r="E208" s="706"/>
      <c r="F208" s="722"/>
      <c r="G208" s="723"/>
      <c r="H208" s="724"/>
      <c r="I208" s="725"/>
      <c r="J208" s="726"/>
      <c r="K208" s="727"/>
      <c r="L208" s="728"/>
      <c r="M208" s="724"/>
      <c r="N208" s="724"/>
      <c r="O208" s="724"/>
      <c r="P208" s="1062"/>
      <c r="Q208" s="724"/>
      <c r="R208" s="729"/>
      <c r="S208" s="730"/>
      <c r="T208" s="724"/>
      <c r="U208" s="724"/>
      <c r="V208" s="724"/>
      <c r="W208" s="724"/>
      <c r="X208" s="1038"/>
      <c r="Y208" s="731"/>
      <c r="Z208" s="732"/>
      <c r="AA208" s="1056"/>
      <c r="AB208" s="724"/>
      <c r="AC208" s="1144"/>
      <c r="AD208" s="728"/>
      <c r="AE208" s="733"/>
      <c r="AF208" s="724"/>
      <c r="AG208" s="724"/>
      <c r="AH208" s="724"/>
      <c r="AI208" s="724"/>
      <c r="AJ208" s="734"/>
      <c r="AK208" s="728"/>
      <c r="AL208" s="733"/>
      <c r="AM208" s="724"/>
      <c r="AN208" s="724"/>
      <c r="AO208" s="735"/>
      <c r="AP208" s="724"/>
      <c r="AQ208" s="734"/>
      <c r="AR208" s="728"/>
      <c r="AS208" s="736"/>
    </row>
    <row r="209" spans="1:45" hidden="1" outlineLevel="1" x14ac:dyDescent="0.35">
      <c r="A209" s="754" t="s">
        <v>717</v>
      </c>
      <c r="B209" s="706"/>
      <c r="C209" s="706"/>
      <c r="D209" s="706" t="str">
        <f>IF(C209="","",(_xlfn.XLOOKUP(C209,'9b. New Fleet Description'!$A$13:$A$262,'9b. New Fleet Description'!$B$13:$B$262,"Not Found",0,1)))</f>
        <v/>
      </c>
      <c r="E209" s="706"/>
      <c r="F209" s="722"/>
      <c r="G209" s="723"/>
      <c r="H209" s="724"/>
      <c r="I209" s="725"/>
      <c r="J209" s="726"/>
      <c r="K209" s="727"/>
      <c r="L209" s="728"/>
      <c r="M209" s="724"/>
      <c r="N209" s="724"/>
      <c r="O209" s="724"/>
      <c r="P209" s="1062"/>
      <c r="Q209" s="724"/>
      <c r="R209" s="729"/>
      <c r="S209" s="730"/>
      <c r="T209" s="724"/>
      <c r="U209" s="724"/>
      <c r="V209" s="724"/>
      <c r="W209" s="724"/>
      <c r="X209" s="1038"/>
      <c r="Y209" s="731"/>
      <c r="Z209" s="732"/>
      <c r="AA209" s="1056"/>
      <c r="AB209" s="724"/>
      <c r="AC209" s="1144"/>
      <c r="AD209" s="728"/>
      <c r="AE209" s="733"/>
      <c r="AF209" s="724"/>
      <c r="AG209" s="724"/>
      <c r="AH209" s="724"/>
      <c r="AI209" s="724"/>
      <c r="AJ209" s="734"/>
      <c r="AK209" s="728"/>
      <c r="AL209" s="733"/>
      <c r="AM209" s="724"/>
      <c r="AN209" s="724"/>
      <c r="AO209" s="735"/>
      <c r="AP209" s="724"/>
      <c r="AQ209" s="734"/>
      <c r="AR209" s="728"/>
      <c r="AS209" s="736"/>
    </row>
    <row r="210" spans="1:45" hidden="1" outlineLevel="1" x14ac:dyDescent="0.35">
      <c r="A210" s="754" t="s">
        <v>718</v>
      </c>
      <c r="B210" s="706"/>
      <c r="C210" s="706"/>
      <c r="D210" s="706" t="str">
        <f>IF(C210="","",(_xlfn.XLOOKUP(C210,'9b. New Fleet Description'!$A$13:$A$262,'9b. New Fleet Description'!$B$13:$B$262,"Not Found",0,1)))</f>
        <v/>
      </c>
      <c r="E210" s="706"/>
      <c r="F210" s="722"/>
      <c r="G210" s="723"/>
      <c r="H210" s="724"/>
      <c r="I210" s="725"/>
      <c r="J210" s="726"/>
      <c r="K210" s="727"/>
      <c r="L210" s="728"/>
      <c r="M210" s="724"/>
      <c r="N210" s="724"/>
      <c r="O210" s="724"/>
      <c r="P210" s="1062"/>
      <c r="Q210" s="724"/>
      <c r="R210" s="729"/>
      <c r="S210" s="730"/>
      <c r="T210" s="724"/>
      <c r="U210" s="724"/>
      <c r="V210" s="724"/>
      <c r="W210" s="724"/>
      <c r="X210" s="1038"/>
      <c r="Y210" s="731"/>
      <c r="Z210" s="732"/>
      <c r="AA210" s="1056"/>
      <c r="AB210" s="724"/>
      <c r="AC210" s="1144"/>
      <c r="AD210" s="728"/>
      <c r="AE210" s="733"/>
      <c r="AF210" s="724"/>
      <c r="AG210" s="724"/>
      <c r="AH210" s="724"/>
      <c r="AI210" s="724"/>
      <c r="AJ210" s="734"/>
      <c r="AK210" s="728"/>
      <c r="AL210" s="733"/>
      <c r="AM210" s="724"/>
      <c r="AN210" s="724"/>
      <c r="AO210" s="735"/>
      <c r="AP210" s="724"/>
      <c r="AQ210" s="734"/>
      <c r="AR210" s="728"/>
      <c r="AS210" s="736"/>
    </row>
    <row r="211" spans="1:45" hidden="1" outlineLevel="1" x14ac:dyDescent="0.35">
      <c r="A211" s="754" t="s">
        <v>719</v>
      </c>
      <c r="B211" s="706"/>
      <c r="C211" s="706"/>
      <c r="D211" s="706" t="str">
        <f>IF(C211="","",(_xlfn.XLOOKUP(C211,'9b. New Fleet Description'!$A$13:$A$262,'9b. New Fleet Description'!$B$13:$B$262,"Not Found",0,1)))</f>
        <v/>
      </c>
      <c r="E211" s="706"/>
      <c r="F211" s="722"/>
      <c r="G211" s="723"/>
      <c r="H211" s="724"/>
      <c r="I211" s="725"/>
      <c r="J211" s="726"/>
      <c r="K211" s="727"/>
      <c r="L211" s="728"/>
      <c r="M211" s="724"/>
      <c r="N211" s="724"/>
      <c r="O211" s="724"/>
      <c r="P211" s="1062"/>
      <c r="Q211" s="724"/>
      <c r="R211" s="729"/>
      <c r="S211" s="730"/>
      <c r="T211" s="724"/>
      <c r="U211" s="724"/>
      <c r="V211" s="724"/>
      <c r="W211" s="724"/>
      <c r="X211" s="1038"/>
      <c r="Y211" s="731"/>
      <c r="Z211" s="732"/>
      <c r="AA211" s="1056"/>
      <c r="AB211" s="724"/>
      <c r="AC211" s="1144"/>
      <c r="AD211" s="728"/>
      <c r="AE211" s="733"/>
      <c r="AF211" s="724"/>
      <c r="AG211" s="724"/>
      <c r="AH211" s="724"/>
      <c r="AI211" s="724"/>
      <c r="AJ211" s="734"/>
      <c r="AK211" s="728"/>
      <c r="AL211" s="733"/>
      <c r="AM211" s="724"/>
      <c r="AN211" s="724"/>
      <c r="AO211" s="735"/>
      <c r="AP211" s="724"/>
      <c r="AQ211" s="734"/>
      <c r="AR211" s="728"/>
      <c r="AS211" s="736"/>
    </row>
    <row r="212" spans="1:45" hidden="1" outlineLevel="1" x14ac:dyDescent="0.35">
      <c r="A212" s="754" t="s">
        <v>720</v>
      </c>
      <c r="B212" s="706"/>
      <c r="C212" s="706"/>
      <c r="D212" s="706" t="str">
        <f>IF(C212="","",(_xlfn.XLOOKUP(C212,'9b. New Fleet Description'!$A$13:$A$262,'9b. New Fleet Description'!$B$13:$B$262,"Not Found",0,1)))</f>
        <v/>
      </c>
      <c r="E212" s="706"/>
      <c r="F212" s="722"/>
      <c r="G212" s="723"/>
      <c r="H212" s="724"/>
      <c r="I212" s="725"/>
      <c r="J212" s="726"/>
      <c r="K212" s="727"/>
      <c r="L212" s="728"/>
      <c r="M212" s="724"/>
      <c r="N212" s="724"/>
      <c r="O212" s="724"/>
      <c r="P212" s="1062"/>
      <c r="Q212" s="724"/>
      <c r="R212" s="729"/>
      <c r="S212" s="730"/>
      <c r="T212" s="724"/>
      <c r="U212" s="724"/>
      <c r="V212" s="724"/>
      <c r="W212" s="724"/>
      <c r="X212" s="1038"/>
      <c r="Y212" s="731"/>
      <c r="Z212" s="732"/>
      <c r="AA212" s="1056"/>
      <c r="AB212" s="724"/>
      <c r="AC212" s="1144"/>
      <c r="AD212" s="728"/>
      <c r="AE212" s="733"/>
      <c r="AF212" s="724"/>
      <c r="AG212" s="724"/>
      <c r="AH212" s="724"/>
      <c r="AI212" s="724"/>
      <c r="AJ212" s="734"/>
      <c r="AK212" s="728"/>
      <c r="AL212" s="733"/>
      <c r="AM212" s="724"/>
      <c r="AN212" s="724"/>
      <c r="AO212" s="735"/>
      <c r="AP212" s="724"/>
      <c r="AQ212" s="734"/>
      <c r="AR212" s="728"/>
      <c r="AS212" s="736"/>
    </row>
    <row r="213" spans="1:45" hidden="1" outlineLevel="1" x14ac:dyDescent="0.35">
      <c r="A213" s="754" t="s">
        <v>721</v>
      </c>
      <c r="B213" s="706"/>
      <c r="C213" s="706"/>
      <c r="D213" s="706" t="str">
        <f>IF(C213="","",(_xlfn.XLOOKUP(C213,'9b. New Fleet Description'!$A$13:$A$262,'9b. New Fleet Description'!$B$13:$B$262,"Not Found",0,1)))</f>
        <v/>
      </c>
      <c r="E213" s="706"/>
      <c r="F213" s="722"/>
      <c r="G213" s="723"/>
      <c r="H213" s="724"/>
      <c r="I213" s="725"/>
      <c r="J213" s="726"/>
      <c r="K213" s="727"/>
      <c r="L213" s="728"/>
      <c r="M213" s="724"/>
      <c r="N213" s="724"/>
      <c r="O213" s="724"/>
      <c r="P213" s="1062"/>
      <c r="Q213" s="724"/>
      <c r="R213" s="729"/>
      <c r="S213" s="730"/>
      <c r="T213" s="724"/>
      <c r="U213" s="724"/>
      <c r="V213" s="724"/>
      <c r="W213" s="724"/>
      <c r="X213" s="1038"/>
      <c r="Y213" s="731"/>
      <c r="Z213" s="732"/>
      <c r="AA213" s="1056"/>
      <c r="AB213" s="724"/>
      <c r="AC213" s="1144"/>
      <c r="AD213" s="728"/>
      <c r="AE213" s="733"/>
      <c r="AF213" s="724"/>
      <c r="AG213" s="724"/>
      <c r="AH213" s="724"/>
      <c r="AI213" s="724"/>
      <c r="AJ213" s="734"/>
      <c r="AK213" s="728"/>
      <c r="AL213" s="733"/>
      <c r="AM213" s="724"/>
      <c r="AN213" s="724"/>
      <c r="AO213" s="735"/>
      <c r="AP213" s="724"/>
      <c r="AQ213" s="734"/>
      <c r="AR213" s="728"/>
      <c r="AS213" s="736"/>
    </row>
    <row r="214" spans="1:45" hidden="1" outlineLevel="1" x14ac:dyDescent="0.35">
      <c r="A214" s="754" t="s">
        <v>722</v>
      </c>
      <c r="B214" s="706"/>
      <c r="C214" s="706"/>
      <c r="D214" s="706" t="str">
        <f>IF(C214="","",(_xlfn.XLOOKUP(C214,'9b. New Fleet Description'!$A$13:$A$262,'9b. New Fleet Description'!$B$13:$B$262,"Not Found",0,1)))</f>
        <v/>
      </c>
      <c r="E214" s="706"/>
      <c r="F214" s="722"/>
      <c r="G214" s="723"/>
      <c r="H214" s="724"/>
      <c r="I214" s="725"/>
      <c r="J214" s="726"/>
      <c r="K214" s="727"/>
      <c r="L214" s="728"/>
      <c r="M214" s="724"/>
      <c r="N214" s="724"/>
      <c r="O214" s="724"/>
      <c r="P214" s="1062"/>
      <c r="Q214" s="724"/>
      <c r="R214" s="729"/>
      <c r="S214" s="730"/>
      <c r="T214" s="724"/>
      <c r="U214" s="724"/>
      <c r="V214" s="724"/>
      <c r="W214" s="724"/>
      <c r="X214" s="1038"/>
      <c r="Y214" s="731"/>
      <c r="Z214" s="732"/>
      <c r="AA214" s="1056"/>
      <c r="AB214" s="724"/>
      <c r="AC214" s="1144"/>
      <c r="AD214" s="728"/>
      <c r="AE214" s="733"/>
      <c r="AF214" s="724"/>
      <c r="AG214" s="724"/>
      <c r="AH214" s="724"/>
      <c r="AI214" s="724"/>
      <c r="AJ214" s="734"/>
      <c r="AK214" s="728"/>
      <c r="AL214" s="733"/>
      <c r="AM214" s="724"/>
      <c r="AN214" s="724"/>
      <c r="AO214" s="735"/>
      <c r="AP214" s="724"/>
      <c r="AQ214" s="734"/>
      <c r="AR214" s="728"/>
      <c r="AS214" s="736"/>
    </row>
    <row r="215" spans="1:45" hidden="1" outlineLevel="1" x14ac:dyDescent="0.35">
      <c r="A215" s="754" t="s">
        <v>723</v>
      </c>
      <c r="B215" s="706"/>
      <c r="C215" s="706"/>
      <c r="D215" s="706" t="str">
        <f>IF(C215="","",(_xlfn.XLOOKUP(C215,'9b. New Fleet Description'!$A$13:$A$262,'9b. New Fleet Description'!$B$13:$B$262,"Not Found",0,1)))</f>
        <v/>
      </c>
      <c r="E215" s="706"/>
      <c r="F215" s="722"/>
      <c r="G215" s="723"/>
      <c r="H215" s="724"/>
      <c r="I215" s="725"/>
      <c r="J215" s="726"/>
      <c r="K215" s="727"/>
      <c r="L215" s="728"/>
      <c r="M215" s="724"/>
      <c r="N215" s="724"/>
      <c r="O215" s="724"/>
      <c r="P215" s="1062"/>
      <c r="Q215" s="724"/>
      <c r="R215" s="729"/>
      <c r="S215" s="730"/>
      <c r="T215" s="724"/>
      <c r="U215" s="724"/>
      <c r="V215" s="724"/>
      <c r="W215" s="724"/>
      <c r="X215" s="1038"/>
      <c r="Y215" s="731"/>
      <c r="Z215" s="732"/>
      <c r="AA215" s="1056"/>
      <c r="AB215" s="724"/>
      <c r="AC215" s="1144"/>
      <c r="AD215" s="728"/>
      <c r="AE215" s="733"/>
      <c r="AF215" s="724"/>
      <c r="AG215" s="724"/>
      <c r="AH215" s="724"/>
      <c r="AI215" s="724"/>
      <c r="AJ215" s="734"/>
      <c r="AK215" s="728"/>
      <c r="AL215" s="733"/>
      <c r="AM215" s="724"/>
      <c r="AN215" s="724"/>
      <c r="AO215" s="735"/>
      <c r="AP215" s="724"/>
      <c r="AQ215" s="734"/>
      <c r="AR215" s="728"/>
      <c r="AS215" s="736"/>
    </row>
    <row r="216" spans="1:45" hidden="1" outlineLevel="1" x14ac:dyDescent="0.35">
      <c r="A216" s="754" t="s">
        <v>724</v>
      </c>
      <c r="B216" s="706"/>
      <c r="C216" s="706"/>
      <c r="D216" s="706" t="str">
        <f>IF(C216="","",(_xlfn.XLOOKUP(C216,'9b. New Fleet Description'!$A$13:$A$262,'9b. New Fleet Description'!$B$13:$B$262,"Not Found",0,1)))</f>
        <v/>
      </c>
      <c r="E216" s="706"/>
      <c r="F216" s="722"/>
      <c r="G216" s="723"/>
      <c r="H216" s="724"/>
      <c r="I216" s="725"/>
      <c r="J216" s="726"/>
      <c r="K216" s="727"/>
      <c r="L216" s="728"/>
      <c r="M216" s="724"/>
      <c r="N216" s="724"/>
      <c r="O216" s="724"/>
      <c r="P216" s="1062"/>
      <c r="Q216" s="724"/>
      <c r="R216" s="729"/>
      <c r="S216" s="730"/>
      <c r="T216" s="724"/>
      <c r="U216" s="724"/>
      <c r="V216" s="724"/>
      <c r="W216" s="724"/>
      <c r="X216" s="1038"/>
      <c r="Y216" s="731"/>
      <c r="Z216" s="732"/>
      <c r="AA216" s="1056"/>
      <c r="AB216" s="724"/>
      <c r="AC216" s="1144"/>
      <c r="AD216" s="728"/>
      <c r="AE216" s="733"/>
      <c r="AF216" s="724"/>
      <c r="AG216" s="724"/>
      <c r="AH216" s="724"/>
      <c r="AI216" s="724"/>
      <c r="AJ216" s="734"/>
      <c r="AK216" s="728"/>
      <c r="AL216" s="733"/>
      <c r="AM216" s="724"/>
      <c r="AN216" s="724"/>
      <c r="AO216" s="735"/>
      <c r="AP216" s="724"/>
      <c r="AQ216" s="734"/>
      <c r="AR216" s="728"/>
      <c r="AS216" s="736"/>
    </row>
    <row r="217" spans="1:45" hidden="1" outlineLevel="1" x14ac:dyDescent="0.35">
      <c r="A217" s="754" t="s">
        <v>725</v>
      </c>
      <c r="B217" s="706"/>
      <c r="C217" s="706"/>
      <c r="D217" s="706" t="str">
        <f>IF(C217="","",(_xlfn.XLOOKUP(C217,'9b. New Fleet Description'!$A$13:$A$262,'9b. New Fleet Description'!$B$13:$B$262,"Not Found",0,1)))</f>
        <v/>
      </c>
      <c r="E217" s="706"/>
      <c r="F217" s="722"/>
      <c r="G217" s="723"/>
      <c r="H217" s="724"/>
      <c r="I217" s="725"/>
      <c r="J217" s="726"/>
      <c r="K217" s="727"/>
      <c r="L217" s="728"/>
      <c r="M217" s="724"/>
      <c r="N217" s="724"/>
      <c r="O217" s="724"/>
      <c r="P217" s="1062"/>
      <c r="Q217" s="724"/>
      <c r="R217" s="729"/>
      <c r="S217" s="730"/>
      <c r="T217" s="724"/>
      <c r="U217" s="724"/>
      <c r="V217" s="724"/>
      <c r="W217" s="724"/>
      <c r="X217" s="1038"/>
      <c r="Y217" s="731"/>
      <c r="Z217" s="732"/>
      <c r="AA217" s="1056"/>
      <c r="AB217" s="724"/>
      <c r="AC217" s="1144"/>
      <c r="AD217" s="728"/>
      <c r="AE217" s="733"/>
      <c r="AF217" s="724"/>
      <c r="AG217" s="724"/>
      <c r="AH217" s="724"/>
      <c r="AI217" s="724"/>
      <c r="AJ217" s="734"/>
      <c r="AK217" s="728"/>
      <c r="AL217" s="733"/>
      <c r="AM217" s="724"/>
      <c r="AN217" s="724"/>
      <c r="AO217" s="735"/>
      <c r="AP217" s="724"/>
      <c r="AQ217" s="734"/>
      <c r="AR217" s="728"/>
      <c r="AS217" s="736"/>
    </row>
    <row r="218" spans="1:45" hidden="1" outlineLevel="1" x14ac:dyDescent="0.35">
      <c r="A218" s="754" t="s">
        <v>726</v>
      </c>
      <c r="B218" s="706"/>
      <c r="C218" s="706"/>
      <c r="D218" s="706" t="str">
        <f>IF(C218="","",(_xlfn.XLOOKUP(C218,'9b. New Fleet Description'!$A$13:$A$262,'9b. New Fleet Description'!$B$13:$B$262,"Not Found",0,1)))</f>
        <v/>
      </c>
      <c r="E218" s="706"/>
      <c r="F218" s="722"/>
      <c r="G218" s="723"/>
      <c r="H218" s="724"/>
      <c r="I218" s="725"/>
      <c r="J218" s="726"/>
      <c r="K218" s="727"/>
      <c r="L218" s="728"/>
      <c r="M218" s="724"/>
      <c r="N218" s="724"/>
      <c r="O218" s="724"/>
      <c r="P218" s="1062"/>
      <c r="Q218" s="724"/>
      <c r="R218" s="729"/>
      <c r="S218" s="730"/>
      <c r="T218" s="724"/>
      <c r="U218" s="724"/>
      <c r="V218" s="724"/>
      <c r="W218" s="724"/>
      <c r="X218" s="1038"/>
      <c r="Y218" s="731"/>
      <c r="Z218" s="732"/>
      <c r="AA218" s="1056"/>
      <c r="AB218" s="724"/>
      <c r="AC218" s="1144"/>
      <c r="AD218" s="728"/>
      <c r="AE218" s="733"/>
      <c r="AF218" s="724"/>
      <c r="AG218" s="724"/>
      <c r="AH218" s="724"/>
      <c r="AI218" s="724"/>
      <c r="AJ218" s="734"/>
      <c r="AK218" s="728"/>
      <c r="AL218" s="733"/>
      <c r="AM218" s="724"/>
      <c r="AN218" s="724"/>
      <c r="AO218" s="735"/>
      <c r="AP218" s="724"/>
      <c r="AQ218" s="734"/>
      <c r="AR218" s="728"/>
      <c r="AS218" s="736"/>
    </row>
    <row r="219" spans="1:45" hidden="1" outlineLevel="1" x14ac:dyDescent="0.35">
      <c r="A219" s="754" t="s">
        <v>727</v>
      </c>
      <c r="B219" s="706"/>
      <c r="C219" s="706"/>
      <c r="D219" s="706" t="str">
        <f>IF(C219="","",(_xlfn.XLOOKUP(C219,'9b. New Fleet Description'!$A$13:$A$262,'9b. New Fleet Description'!$B$13:$B$262,"Not Found",0,1)))</f>
        <v/>
      </c>
      <c r="E219" s="706"/>
      <c r="F219" s="722"/>
      <c r="G219" s="723"/>
      <c r="H219" s="724"/>
      <c r="I219" s="725"/>
      <c r="J219" s="726"/>
      <c r="K219" s="727"/>
      <c r="L219" s="728"/>
      <c r="M219" s="724"/>
      <c r="N219" s="724"/>
      <c r="O219" s="724"/>
      <c r="P219" s="1062"/>
      <c r="Q219" s="724"/>
      <c r="R219" s="729"/>
      <c r="S219" s="730"/>
      <c r="T219" s="724"/>
      <c r="U219" s="724"/>
      <c r="V219" s="724"/>
      <c r="W219" s="724"/>
      <c r="X219" s="1038"/>
      <c r="Y219" s="731"/>
      <c r="Z219" s="732"/>
      <c r="AA219" s="1056"/>
      <c r="AB219" s="724"/>
      <c r="AC219" s="1144"/>
      <c r="AD219" s="728"/>
      <c r="AE219" s="733"/>
      <c r="AF219" s="724"/>
      <c r="AG219" s="724"/>
      <c r="AH219" s="724"/>
      <c r="AI219" s="724"/>
      <c r="AJ219" s="734"/>
      <c r="AK219" s="728"/>
      <c r="AL219" s="733"/>
      <c r="AM219" s="724"/>
      <c r="AN219" s="724"/>
      <c r="AO219" s="735"/>
      <c r="AP219" s="724"/>
      <c r="AQ219" s="734"/>
      <c r="AR219" s="728"/>
      <c r="AS219" s="736"/>
    </row>
    <row r="220" spans="1:45" hidden="1" outlineLevel="1" x14ac:dyDescent="0.35">
      <c r="A220" s="754" t="s">
        <v>728</v>
      </c>
      <c r="B220" s="706"/>
      <c r="C220" s="706"/>
      <c r="D220" s="706" t="str">
        <f>IF(C220="","",(_xlfn.XLOOKUP(C220,'9b. New Fleet Description'!$A$13:$A$262,'9b. New Fleet Description'!$B$13:$B$262,"Not Found",0,1)))</f>
        <v/>
      </c>
      <c r="E220" s="706"/>
      <c r="F220" s="722"/>
      <c r="G220" s="723"/>
      <c r="H220" s="724"/>
      <c r="I220" s="725"/>
      <c r="J220" s="726"/>
      <c r="K220" s="727"/>
      <c r="L220" s="728"/>
      <c r="M220" s="724"/>
      <c r="N220" s="724"/>
      <c r="O220" s="724"/>
      <c r="P220" s="1062"/>
      <c r="Q220" s="724"/>
      <c r="R220" s="729"/>
      <c r="S220" s="730"/>
      <c r="T220" s="724"/>
      <c r="U220" s="724"/>
      <c r="V220" s="724"/>
      <c r="W220" s="724"/>
      <c r="X220" s="1038"/>
      <c r="Y220" s="731"/>
      <c r="Z220" s="732"/>
      <c r="AA220" s="1056"/>
      <c r="AB220" s="724"/>
      <c r="AC220" s="1144"/>
      <c r="AD220" s="728"/>
      <c r="AE220" s="733"/>
      <c r="AF220" s="724"/>
      <c r="AG220" s="724"/>
      <c r="AH220" s="724"/>
      <c r="AI220" s="724"/>
      <c r="AJ220" s="734"/>
      <c r="AK220" s="728"/>
      <c r="AL220" s="733"/>
      <c r="AM220" s="724"/>
      <c r="AN220" s="724"/>
      <c r="AO220" s="735"/>
      <c r="AP220" s="724"/>
      <c r="AQ220" s="734"/>
      <c r="AR220" s="728"/>
      <c r="AS220" s="736"/>
    </row>
    <row r="221" spans="1:45" hidden="1" outlineLevel="1" x14ac:dyDescent="0.35">
      <c r="A221" s="754" t="s">
        <v>729</v>
      </c>
      <c r="B221" s="706"/>
      <c r="C221" s="706"/>
      <c r="D221" s="706" t="str">
        <f>IF(C221="","",(_xlfn.XLOOKUP(C221,'9b. New Fleet Description'!$A$13:$A$262,'9b. New Fleet Description'!$B$13:$B$262,"Not Found",0,1)))</f>
        <v/>
      </c>
      <c r="E221" s="706"/>
      <c r="F221" s="722"/>
      <c r="G221" s="723"/>
      <c r="H221" s="724"/>
      <c r="I221" s="725"/>
      <c r="J221" s="726"/>
      <c r="K221" s="727"/>
      <c r="L221" s="728"/>
      <c r="M221" s="724"/>
      <c r="N221" s="724"/>
      <c r="O221" s="724"/>
      <c r="P221" s="1062"/>
      <c r="Q221" s="724"/>
      <c r="R221" s="729"/>
      <c r="S221" s="730"/>
      <c r="T221" s="724"/>
      <c r="U221" s="724"/>
      <c r="V221" s="724"/>
      <c r="W221" s="724"/>
      <c r="X221" s="1038"/>
      <c r="Y221" s="731"/>
      <c r="Z221" s="732"/>
      <c r="AA221" s="1056"/>
      <c r="AB221" s="724"/>
      <c r="AC221" s="1144"/>
      <c r="AD221" s="728"/>
      <c r="AE221" s="733"/>
      <c r="AF221" s="724"/>
      <c r="AG221" s="724"/>
      <c r="AH221" s="724"/>
      <c r="AI221" s="724"/>
      <c r="AJ221" s="734"/>
      <c r="AK221" s="728"/>
      <c r="AL221" s="733"/>
      <c r="AM221" s="724"/>
      <c r="AN221" s="724"/>
      <c r="AO221" s="735"/>
      <c r="AP221" s="724"/>
      <c r="AQ221" s="734"/>
      <c r="AR221" s="728"/>
      <c r="AS221" s="736"/>
    </row>
    <row r="222" spans="1:45" hidden="1" outlineLevel="1" x14ac:dyDescent="0.35">
      <c r="A222" s="754" t="s">
        <v>730</v>
      </c>
      <c r="B222" s="706"/>
      <c r="C222" s="706"/>
      <c r="D222" s="706" t="str">
        <f>IF(C222="","",(_xlfn.XLOOKUP(C222,'9b. New Fleet Description'!$A$13:$A$262,'9b. New Fleet Description'!$B$13:$B$262,"Not Found",0,1)))</f>
        <v/>
      </c>
      <c r="E222" s="706"/>
      <c r="F222" s="722"/>
      <c r="G222" s="723"/>
      <c r="H222" s="724"/>
      <c r="I222" s="725"/>
      <c r="J222" s="726"/>
      <c r="K222" s="727"/>
      <c r="L222" s="728"/>
      <c r="M222" s="724"/>
      <c r="N222" s="724"/>
      <c r="O222" s="724"/>
      <c r="P222" s="1062"/>
      <c r="Q222" s="724"/>
      <c r="R222" s="729"/>
      <c r="S222" s="730"/>
      <c r="T222" s="724"/>
      <c r="U222" s="724"/>
      <c r="V222" s="724"/>
      <c r="W222" s="724"/>
      <c r="X222" s="1038"/>
      <c r="Y222" s="731"/>
      <c r="Z222" s="732"/>
      <c r="AA222" s="1056"/>
      <c r="AB222" s="724"/>
      <c r="AC222" s="1144"/>
      <c r="AD222" s="728"/>
      <c r="AE222" s="733"/>
      <c r="AF222" s="724"/>
      <c r="AG222" s="724"/>
      <c r="AH222" s="724"/>
      <c r="AI222" s="724"/>
      <c r="AJ222" s="734"/>
      <c r="AK222" s="728"/>
      <c r="AL222" s="733"/>
      <c r="AM222" s="724"/>
      <c r="AN222" s="724"/>
      <c r="AO222" s="735"/>
      <c r="AP222" s="724"/>
      <c r="AQ222" s="734"/>
      <c r="AR222" s="728"/>
      <c r="AS222" s="736"/>
    </row>
    <row r="223" spans="1:45" hidden="1" outlineLevel="1" x14ac:dyDescent="0.35">
      <c r="A223" s="754" t="s">
        <v>731</v>
      </c>
      <c r="B223" s="706"/>
      <c r="C223" s="706"/>
      <c r="D223" s="706" t="str">
        <f>IF(C223="","",(_xlfn.XLOOKUP(C223,'9b. New Fleet Description'!$A$13:$A$262,'9b. New Fleet Description'!$B$13:$B$262,"Not Found",0,1)))</f>
        <v/>
      </c>
      <c r="E223" s="706"/>
      <c r="F223" s="722"/>
      <c r="G223" s="723"/>
      <c r="H223" s="724"/>
      <c r="I223" s="725"/>
      <c r="J223" s="726"/>
      <c r="K223" s="727"/>
      <c r="L223" s="728"/>
      <c r="M223" s="724"/>
      <c r="N223" s="724"/>
      <c r="O223" s="724"/>
      <c r="P223" s="1062"/>
      <c r="Q223" s="724"/>
      <c r="R223" s="729"/>
      <c r="S223" s="730"/>
      <c r="T223" s="724"/>
      <c r="U223" s="724"/>
      <c r="V223" s="724"/>
      <c r="W223" s="724"/>
      <c r="X223" s="1038"/>
      <c r="Y223" s="731"/>
      <c r="Z223" s="732"/>
      <c r="AA223" s="1056"/>
      <c r="AB223" s="724"/>
      <c r="AC223" s="1144"/>
      <c r="AD223" s="728"/>
      <c r="AE223" s="733"/>
      <c r="AF223" s="724"/>
      <c r="AG223" s="724"/>
      <c r="AH223" s="724"/>
      <c r="AI223" s="724"/>
      <c r="AJ223" s="734"/>
      <c r="AK223" s="728"/>
      <c r="AL223" s="733"/>
      <c r="AM223" s="724"/>
      <c r="AN223" s="724"/>
      <c r="AO223" s="735"/>
      <c r="AP223" s="724"/>
      <c r="AQ223" s="734"/>
      <c r="AR223" s="728"/>
      <c r="AS223" s="736"/>
    </row>
    <row r="224" spans="1:45" hidden="1" outlineLevel="1" x14ac:dyDescent="0.35">
      <c r="A224" s="754" t="s">
        <v>732</v>
      </c>
      <c r="B224" s="706"/>
      <c r="C224" s="706"/>
      <c r="D224" s="706" t="str">
        <f>IF(C224="","",(_xlfn.XLOOKUP(C224,'9b. New Fleet Description'!$A$13:$A$262,'9b. New Fleet Description'!$B$13:$B$262,"Not Found",0,1)))</f>
        <v/>
      </c>
      <c r="E224" s="706"/>
      <c r="F224" s="722"/>
      <c r="G224" s="723"/>
      <c r="H224" s="724"/>
      <c r="I224" s="725"/>
      <c r="J224" s="726"/>
      <c r="K224" s="727"/>
      <c r="L224" s="728"/>
      <c r="M224" s="724"/>
      <c r="N224" s="724"/>
      <c r="O224" s="724"/>
      <c r="P224" s="1062"/>
      <c r="Q224" s="724"/>
      <c r="R224" s="729"/>
      <c r="S224" s="730"/>
      <c r="T224" s="724"/>
      <c r="U224" s="724"/>
      <c r="V224" s="724"/>
      <c r="W224" s="724"/>
      <c r="X224" s="1038"/>
      <c r="Y224" s="731"/>
      <c r="Z224" s="732"/>
      <c r="AA224" s="1056"/>
      <c r="AB224" s="724"/>
      <c r="AC224" s="1144"/>
      <c r="AD224" s="728"/>
      <c r="AE224" s="733"/>
      <c r="AF224" s="724"/>
      <c r="AG224" s="724"/>
      <c r="AH224" s="724"/>
      <c r="AI224" s="724"/>
      <c r="AJ224" s="734"/>
      <c r="AK224" s="728"/>
      <c r="AL224" s="733"/>
      <c r="AM224" s="724"/>
      <c r="AN224" s="724"/>
      <c r="AO224" s="735"/>
      <c r="AP224" s="724"/>
      <c r="AQ224" s="734"/>
      <c r="AR224" s="728"/>
      <c r="AS224" s="736"/>
    </row>
    <row r="225" spans="1:45" hidden="1" outlineLevel="1" x14ac:dyDescent="0.35">
      <c r="A225" s="754" t="s">
        <v>733</v>
      </c>
      <c r="B225" s="706"/>
      <c r="C225" s="706"/>
      <c r="D225" s="706" t="str">
        <f>IF(C225="","",(_xlfn.XLOOKUP(C225,'9b. New Fleet Description'!$A$13:$A$262,'9b. New Fleet Description'!$B$13:$B$262,"Not Found",0,1)))</f>
        <v/>
      </c>
      <c r="E225" s="706"/>
      <c r="F225" s="722"/>
      <c r="G225" s="723"/>
      <c r="H225" s="724"/>
      <c r="I225" s="725"/>
      <c r="J225" s="726"/>
      <c r="K225" s="727"/>
      <c r="L225" s="728"/>
      <c r="M225" s="724"/>
      <c r="N225" s="724"/>
      <c r="O225" s="724"/>
      <c r="P225" s="1062"/>
      <c r="Q225" s="724"/>
      <c r="R225" s="729"/>
      <c r="S225" s="730"/>
      <c r="T225" s="724"/>
      <c r="U225" s="724"/>
      <c r="V225" s="724"/>
      <c r="W225" s="724"/>
      <c r="X225" s="1038"/>
      <c r="Y225" s="731"/>
      <c r="Z225" s="732"/>
      <c r="AA225" s="1056"/>
      <c r="AB225" s="724"/>
      <c r="AC225" s="1144"/>
      <c r="AD225" s="728"/>
      <c r="AE225" s="733"/>
      <c r="AF225" s="724"/>
      <c r="AG225" s="724"/>
      <c r="AH225" s="724"/>
      <c r="AI225" s="724"/>
      <c r="AJ225" s="734"/>
      <c r="AK225" s="728"/>
      <c r="AL225" s="733"/>
      <c r="AM225" s="724"/>
      <c r="AN225" s="724"/>
      <c r="AO225" s="735"/>
      <c r="AP225" s="724"/>
      <c r="AQ225" s="734"/>
      <c r="AR225" s="728"/>
      <c r="AS225" s="736"/>
    </row>
    <row r="226" spans="1:45" hidden="1" outlineLevel="1" x14ac:dyDescent="0.35">
      <c r="A226" s="754" t="s">
        <v>734</v>
      </c>
      <c r="B226" s="706"/>
      <c r="C226" s="706"/>
      <c r="D226" s="706" t="str">
        <f>IF(C226="","",(_xlfn.XLOOKUP(C226,'9b. New Fleet Description'!$A$13:$A$262,'9b. New Fleet Description'!$B$13:$B$262,"Not Found",0,1)))</f>
        <v/>
      </c>
      <c r="E226" s="706"/>
      <c r="F226" s="722"/>
      <c r="G226" s="723"/>
      <c r="H226" s="724"/>
      <c r="I226" s="725"/>
      <c r="J226" s="726"/>
      <c r="K226" s="727"/>
      <c r="L226" s="728"/>
      <c r="M226" s="724"/>
      <c r="N226" s="724"/>
      <c r="O226" s="724"/>
      <c r="P226" s="1062"/>
      <c r="Q226" s="724"/>
      <c r="R226" s="729"/>
      <c r="S226" s="730"/>
      <c r="T226" s="724"/>
      <c r="U226" s="724"/>
      <c r="V226" s="724"/>
      <c r="W226" s="724"/>
      <c r="X226" s="1038"/>
      <c r="Y226" s="731"/>
      <c r="Z226" s="732"/>
      <c r="AA226" s="1056"/>
      <c r="AB226" s="724"/>
      <c r="AC226" s="1144"/>
      <c r="AD226" s="728"/>
      <c r="AE226" s="733"/>
      <c r="AF226" s="724"/>
      <c r="AG226" s="724"/>
      <c r="AH226" s="724"/>
      <c r="AI226" s="724"/>
      <c r="AJ226" s="734"/>
      <c r="AK226" s="728"/>
      <c r="AL226" s="733"/>
      <c r="AM226" s="724"/>
      <c r="AN226" s="724"/>
      <c r="AO226" s="735"/>
      <c r="AP226" s="724"/>
      <c r="AQ226" s="734"/>
      <c r="AR226" s="728"/>
      <c r="AS226" s="736"/>
    </row>
    <row r="227" spans="1:45" hidden="1" outlineLevel="1" x14ac:dyDescent="0.35">
      <c r="A227" s="754" t="s">
        <v>735</v>
      </c>
      <c r="B227" s="706"/>
      <c r="C227" s="706"/>
      <c r="D227" s="706" t="str">
        <f>IF(C227="","",(_xlfn.XLOOKUP(C227,'9b. New Fleet Description'!$A$13:$A$262,'9b. New Fleet Description'!$B$13:$B$262,"Not Found",0,1)))</f>
        <v/>
      </c>
      <c r="E227" s="706"/>
      <c r="F227" s="722"/>
      <c r="G227" s="723"/>
      <c r="H227" s="724"/>
      <c r="I227" s="725"/>
      <c r="J227" s="726"/>
      <c r="K227" s="727"/>
      <c r="L227" s="728"/>
      <c r="M227" s="724"/>
      <c r="N227" s="724"/>
      <c r="O227" s="724"/>
      <c r="P227" s="1062"/>
      <c r="Q227" s="724"/>
      <c r="R227" s="729"/>
      <c r="S227" s="730"/>
      <c r="T227" s="724"/>
      <c r="U227" s="724"/>
      <c r="V227" s="724"/>
      <c r="W227" s="724"/>
      <c r="X227" s="1038"/>
      <c r="Y227" s="731"/>
      <c r="Z227" s="732"/>
      <c r="AA227" s="1056"/>
      <c r="AB227" s="724"/>
      <c r="AC227" s="1144"/>
      <c r="AD227" s="728"/>
      <c r="AE227" s="733"/>
      <c r="AF227" s="724"/>
      <c r="AG227" s="724"/>
      <c r="AH227" s="724"/>
      <c r="AI227" s="724"/>
      <c r="AJ227" s="734"/>
      <c r="AK227" s="728"/>
      <c r="AL227" s="733"/>
      <c r="AM227" s="724"/>
      <c r="AN227" s="724"/>
      <c r="AO227" s="735"/>
      <c r="AP227" s="724"/>
      <c r="AQ227" s="734"/>
      <c r="AR227" s="728"/>
      <c r="AS227" s="736"/>
    </row>
    <row r="228" spans="1:45" hidden="1" outlineLevel="1" x14ac:dyDescent="0.35">
      <c r="A228" s="754" t="s">
        <v>736</v>
      </c>
      <c r="B228" s="706"/>
      <c r="C228" s="706"/>
      <c r="D228" s="706" t="str">
        <f>IF(C228="","",(_xlfn.XLOOKUP(C228,'9b. New Fleet Description'!$A$13:$A$262,'9b. New Fleet Description'!$B$13:$B$262,"Not Found",0,1)))</f>
        <v/>
      </c>
      <c r="E228" s="706"/>
      <c r="F228" s="722"/>
      <c r="G228" s="723"/>
      <c r="H228" s="724"/>
      <c r="I228" s="725"/>
      <c r="J228" s="726"/>
      <c r="K228" s="727"/>
      <c r="L228" s="728"/>
      <c r="M228" s="724"/>
      <c r="N228" s="724"/>
      <c r="O228" s="724"/>
      <c r="P228" s="1062"/>
      <c r="Q228" s="724"/>
      <c r="R228" s="729"/>
      <c r="S228" s="730"/>
      <c r="T228" s="724"/>
      <c r="U228" s="724"/>
      <c r="V228" s="724"/>
      <c r="W228" s="724"/>
      <c r="X228" s="1038"/>
      <c r="Y228" s="731"/>
      <c r="Z228" s="732"/>
      <c r="AA228" s="1056"/>
      <c r="AB228" s="724"/>
      <c r="AC228" s="1144"/>
      <c r="AD228" s="728"/>
      <c r="AE228" s="733"/>
      <c r="AF228" s="724"/>
      <c r="AG228" s="724"/>
      <c r="AH228" s="724"/>
      <c r="AI228" s="724"/>
      <c r="AJ228" s="734"/>
      <c r="AK228" s="728"/>
      <c r="AL228" s="733"/>
      <c r="AM228" s="724"/>
      <c r="AN228" s="724"/>
      <c r="AO228" s="735"/>
      <c r="AP228" s="724"/>
      <c r="AQ228" s="734"/>
      <c r="AR228" s="728"/>
      <c r="AS228" s="736"/>
    </row>
    <row r="229" spans="1:45" hidden="1" outlineLevel="1" x14ac:dyDescent="0.35">
      <c r="A229" s="754" t="s">
        <v>737</v>
      </c>
      <c r="B229" s="706"/>
      <c r="C229" s="706"/>
      <c r="D229" s="706" t="str">
        <f>IF(C229="","",(_xlfn.XLOOKUP(C229,'9b. New Fleet Description'!$A$13:$A$262,'9b. New Fleet Description'!$B$13:$B$262,"Not Found",0,1)))</f>
        <v/>
      </c>
      <c r="E229" s="706"/>
      <c r="F229" s="722"/>
      <c r="G229" s="723"/>
      <c r="H229" s="724"/>
      <c r="I229" s="725"/>
      <c r="J229" s="726"/>
      <c r="K229" s="727"/>
      <c r="L229" s="728"/>
      <c r="M229" s="724"/>
      <c r="N229" s="724"/>
      <c r="O229" s="724"/>
      <c r="P229" s="1062"/>
      <c r="Q229" s="724"/>
      <c r="R229" s="729"/>
      <c r="S229" s="730"/>
      <c r="T229" s="724"/>
      <c r="U229" s="724"/>
      <c r="V229" s="724"/>
      <c r="W229" s="724"/>
      <c r="X229" s="1038"/>
      <c r="Y229" s="731"/>
      <c r="Z229" s="732"/>
      <c r="AA229" s="1056"/>
      <c r="AB229" s="724"/>
      <c r="AC229" s="1144"/>
      <c r="AD229" s="728"/>
      <c r="AE229" s="733"/>
      <c r="AF229" s="724"/>
      <c r="AG229" s="724"/>
      <c r="AH229" s="724"/>
      <c r="AI229" s="724"/>
      <c r="AJ229" s="734"/>
      <c r="AK229" s="728"/>
      <c r="AL229" s="733"/>
      <c r="AM229" s="724"/>
      <c r="AN229" s="724"/>
      <c r="AO229" s="735"/>
      <c r="AP229" s="724"/>
      <c r="AQ229" s="734"/>
      <c r="AR229" s="728"/>
      <c r="AS229" s="736"/>
    </row>
    <row r="230" spans="1:45" hidden="1" outlineLevel="1" x14ac:dyDescent="0.35">
      <c r="A230" s="754" t="s">
        <v>738</v>
      </c>
      <c r="B230" s="706"/>
      <c r="C230" s="706"/>
      <c r="D230" s="706" t="str">
        <f>IF(C230="","",(_xlfn.XLOOKUP(C230,'9b. New Fleet Description'!$A$13:$A$262,'9b. New Fleet Description'!$B$13:$B$262,"Not Found",0,1)))</f>
        <v/>
      </c>
      <c r="E230" s="706"/>
      <c r="F230" s="722"/>
      <c r="G230" s="723"/>
      <c r="H230" s="724"/>
      <c r="I230" s="725"/>
      <c r="J230" s="726"/>
      <c r="K230" s="727"/>
      <c r="L230" s="728"/>
      <c r="M230" s="724"/>
      <c r="N230" s="724"/>
      <c r="O230" s="724"/>
      <c r="P230" s="1062"/>
      <c r="Q230" s="724"/>
      <c r="R230" s="729"/>
      <c r="S230" s="730"/>
      <c r="T230" s="724"/>
      <c r="U230" s="724"/>
      <c r="V230" s="724"/>
      <c r="W230" s="724"/>
      <c r="X230" s="1038"/>
      <c r="Y230" s="731"/>
      <c r="Z230" s="732"/>
      <c r="AA230" s="1056"/>
      <c r="AB230" s="724"/>
      <c r="AC230" s="1144"/>
      <c r="AD230" s="728"/>
      <c r="AE230" s="733"/>
      <c r="AF230" s="724"/>
      <c r="AG230" s="724"/>
      <c r="AH230" s="724"/>
      <c r="AI230" s="724"/>
      <c r="AJ230" s="734"/>
      <c r="AK230" s="728"/>
      <c r="AL230" s="733"/>
      <c r="AM230" s="724"/>
      <c r="AN230" s="724"/>
      <c r="AO230" s="735"/>
      <c r="AP230" s="724"/>
      <c r="AQ230" s="734"/>
      <c r="AR230" s="728"/>
      <c r="AS230" s="736"/>
    </row>
    <row r="231" spans="1:45" hidden="1" outlineLevel="1" x14ac:dyDescent="0.35">
      <c r="A231" s="754" t="s">
        <v>739</v>
      </c>
      <c r="B231" s="706"/>
      <c r="C231" s="706"/>
      <c r="D231" s="706" t="str">
        <f>IF(C231="","",(_xlfn.XLOOKUP(C231,'9b. New Fleet Description'!$A$13:$A$262,'9b. New Fleet Description'!$B$13:$B$262,"Not Found",0,1)))</f>
        <v/>
      </c>
      <c r="E231" s="706"/>
      <c r="F231" s="722"/>
      <c r="G231" s="723"/>
      <c r="H231" s="724"/>
      <c r="I231" s="725"/>
      <c r="J231" s="726"/>
      <c r="K231" s="727"/>
      <c r="L231" s="728"/>
      <c r="M231" s="724"/>
      <c r="N231" s="724"/>
      <c r="O231" s="724"/>
      <c r="P231" s="1062"/>
      <c r="Q231" s="724"/>
      <c r="R231" s="729"/>
      <c r="S231" s="730"/>
      <c r="T231" s="724"/>
      <c r="U231" s="724"/>
      <c r="V231" s="724"/>
      <c r="W231" s="724"/>
      <c r="X231" s="1038"/>
      <c r="Y231" s="731"/>
      <c r="Z231" s="732"/>
      <c r="AA231" s="1056"/>
      <c r="AB231" s="724"/>
      <c r="AC231" s="1144"/>
      <c r="AD231" s="728"/>
      <c r="AE231" s="733"/>
      <c r="AF231" s="724"/>
      <c r="AG231" s="724"/>
      <c r="AH231" s="724"/>
      <c r="AI231" s="724"/>
      <c r="AJ231" s="734"/>
      <c r="AK231" s="728"/>
      <c r="AL231" s="733"/>
      <c r="AM231" s="724"/>
      <c r="AN231" s="724"/>
      <c r="AO231" s="735"/>
      <c r="AP231" s="724"/>
      <c r="AQ231" s="734"/>
      <c r="AR231" s="728"/>
      <c r="AS231" s="736"/>
    </row>
    <row r="232" spans="1:45" hidden="1" outlineLevel="1" x14ac:dyDescent="0.35">
      <c r="A232" s="754" t="s">
        <v>740</v>
      </c>
      <c r="B232" s="706"/>
      <c r="C232" s="706"/>
      <c r="D232" s="706" t="str">
        <f>IF(C232="","",(_xlfn.XLOOKUP(C232,'9b. New Fleet Description'!$A$13:$A$262,'9b. New Fleet Description'!$B$13:$B$262,"Not Found",0,1)))</f>
        <v/>
      </c>
      <c r="E232" s="706"/>
      <c r="F232" s="722"/>
      <c r="G232" s="723"/>
      <c r="H232" s="724"/>
      <c r="I232" s="725"/>
      <c r="J232" s="726"/>
      <c r="K232" s="727"/>
      <c r="L232" s="728"/>
      <c r="M232" s="724"/>
      <c r="N232" s="724"/>
      <c r="O232" s="724"/>
      <c r="P232" s="1062"/>
      <c r="Q232" s="724"/>
      <c r="R232" s="729"/>
      <c r="S232" s="730"/>
      <c r="T232" s="724"/>
      <c r="U232" s="724"/>
      <c r="V232" s="724"/>
      <c r="W232" s="724"/>
      <c r="X232" s="1038"/>
      <c r="Y232" s="731"/>
      <c r="Z232" s="732"/>
      <c r="AA232" s="1056"/>
      <c r="AB232" s="724"/>
      <c r="AC232" s="1144"/>
      <c r="AD232" s="728"/>
      <c r="AE232" s="733"/>
      <c r="AF232" s="724"/>
      <c r="AG232" s="724"/>
      <c r="AH232" s="724"/>
      <c r="AI232" s="724"/>
      <c r="AJ232" s="734"/>
      <c r="AK232" s="728"/>
      <c r="AL232" s="733"/>
      <c r="AM232" s="724"/>
      <c r="AN232" s="724"/>
      <c r="AO232" s="735"/>
      <c r="AP232" s="724"/>
      <c r="AQ232" s="734"/>
      <c r="AR232" s="728"/>
      <c r="AS232" s="736"/>
    </row>
    <row r="233" spans="1:45" hidden="1" outlineLevel="1" x14ac:dyDescent="0.35">
      <c r="A233" s="754" t="s">
        <v>741</v>
      </c>
      <c r="B233" s="706"/>
      <c r="C233" s="706"/>
      <c r="D233" s="706" t="str">
        <f>IF(C233="","",(_xlfn.XLOOKUP(C233,'9b. New Fleet Description'!$A$13:$A$262,'9b. New Fleet Description'!$B$13:$B$262,"Not Found",0,1)))</f>
        <v/>
      </c>
      <c r="E233" s="706"/>
      <c r="F233" s="722"/>
      <c r="G233" s="723"/>
      <c r="H233" s="724"/>
      <c r="I233" s="725"/>
      <c r="J233" s="726"/>
      <c r="K233" s="727"/>
      <c r="L233" s="728"/>
      <c r="M233" s="724"/>
      <c r="N233" s="724"/>
      <c r="O233" s="724"/>
      <c r="P233" s="1062"/>
      <c r="Q233" s="724"/>
      <c r="R233" s="729"/>
      <c r="S233" s="730"/>
      <c r="T233" s="724"/>
      <c r="U233" s="724"/>
      <c r="V233" s="724"/>
      <c r="W233" s="724"/>
      <c r="X233" s="1038"/>
      <c r="Y233" s="731"/>
      <c r="Z233" s="732"/>
      <c r="AA233" s="1056"/>
      <c r="AB233" s="724"/>
      <c r="AC233" s="1144"/>
      <c r="AD233" s="728"/>
      <c r="AE233" s="733"/>
      <c r="AF233" s="724"/>
      <c r="AG233" s="724"/>
      <c r="AH233" s="724"/>
      <c r="AI233" s="724"/>
      <c r="AJ233" s="734"/>
      <c r="AK233" s="728"/>
      <c r="AL233" s="733"/>
      <c r="AM233" s="724"/>
      <c r="AN233" s="724"/>
      <c r="AO233" s="735"/>
      <c r="AP233" s="724"/>
      <c r="AQ233" s="734"/>
      <c r="AR233" s="728"/>
      <c r="AS233" s="736"/>
    </row>
    <row r="234" spans="1:45" hidden="1" outlineLevel="1" x14ac:dyDescent="0.35">
      <c r="A234" s="754" t="s">
        <v>742</v>
      </c>
      <c r="B234" s="706"/>
      <c r="C234" s="706"/>
      <c r="D234" s="706" t="str">
        <f>IF(C234="","",(_xlfn.XLOOKUP(C234,'9b. New Fleet Description'!$A$13:$A$262,'9b. New Fleet Description'!$B$13:$B$262,"Not Found",0,1)))</f>
        <v/>
      </c>
      <c r="E234" s="706"/>
      <c r="F234" s="722"/>
      <c r="G234" s="723"/>
      <c r="H234" s="724"/>
      <c r="I234" s="725"/>
      <c r="J234" s="726"/>
      <c r="K234" s="727"/>
      <c r="L234" s="728"/>
      <c r="M234" s="724"/>
      <c r="N234" s="724"/>
      <c r="O234" s="724"/>
      <c r="P234" s="1062"/>
      <c r="Q234" s="724"/>
      <c r="R234" s="729"/>
      <c r="S234" s="730"/>
      <c r="T234" s="724"/>
      <c r="U234" s="724"/>
      <c r="V234" s="724"/>
      <c r="W234" s="724"/>
      <c r="X234" s="1038"/>
      <c r="Y234" s="731"/>
      <c r="Z234" s="732"/>
      <c r="AA234" s="1056"/>
      <c r="AB234" s="724"/>
      <c r="AC234" s="1144"/>
      <c r="AD234" s="728"/>
      <c r="AE234" s="733"/>
      <c r="AF234" s="724"/>
      <c r="AG234" s="724"/>
      <c r="AH234" s="724"/>
      <c r="AI234" s="724"/>
      <c r="AJ234" s="734"/>
      <c r="AK234" s="728"/>
      <c r="AL234" s="733"/>
      <c r="AM234" s="724"/>
      <c r="AN234" s="724"/>
      <c r="AO234" s="735"/>
      <c r="AP234" s="724"/>
      <c r="AQ234" s="734"/>
      <c r="AR234" s="728"/>
      <c r="AS234" s="736"/>
    </row>
    <row r="235" spans="1:45" hidden="1" outlineLevel="1" x14ac:dyDescent="0.35">
      <c r="A235" s="754" t="s">
        <v>743</v>
      </c>
      <c r="B235" s="706"/>
      <c r="C235" s="706"/>
      <c r="D235" s="706" t="str">
        <f>IF(C235="","",(_xlfn.XLOOKUP(C235,'9b. New Fleet Description'!$A$13:$A$262,'9b. New Fleet Description'!$B$13:$B$262,"Not Found",0,1)))</f>
        <v/>
      </c>
      <c r="E235" s="706"/>
      <c r="F235" s="722"/>
      <c r="G235" s="723"/>
      <c r="H235" s="724"/>
      <c r="I235" s="725"/>
      <c r="J235" s="726"/>
      <c r="K235" s="727"/>
      <c r="L235" s="728"/>
      <c r="M235" s="724"/>
      <c r="N235" s="724"/>
      <c r="O235" s="724"/>
      <c r="P235" s="1062"/>
      <c r="Q235" s="724"/>
      <c r="R235" s="729"/>
      <c r="S235" s="730"/>
      <c r="T235" s="724"/>
      <c r="U235" s="724"/>
      <c r="V235" s="724"/>
      <c r="W235" s="724"/>
      <c r="X235" s="1038"/>
      <c r="Y235" s="731"/>
      <c r="Z235" s="732"/>
      <c r="AA235" s="1056"/>
      <c r="AB235" s="724"/>
      <c r="AC235" s="1144"/>
      <c r="AD235" s="728"/>
      <c r="AE235" s="733"/>
      <c r="AF235" s="724"/>
      <c r="AG235" s="724"/>
      <c r="AH235" s="724"/>
      <c r="AI235" s="724"/>
      <c r="AJ235" s="734"/>
      <c r="AK235" s="728"/>
      <c r="AL235" s="733"/>
      <c r="AM235" s="724"/>
      <c r="AN235" s="724"/>
      <c r="AO235" s="735"/>
      <c r="AP235" s="724"/>
      <c r="AQ235" s="734"/>
      <c r="AR235" s="728"/>
      <c r="AS235" s="736"/>
    </row>
    <row r="236" spans="1:45" hidden="1" outlineLevel="1" x14ac:dyDescent="0.35">
      <c r="A236" s="754" t="s">
        <v>744</v>
      </c>
      <c r="B236" s="706"/>
      <c r="C236" s="706"/>
      <c r="D236" s="706" t="str">
        <f>IF(C236="","",(_xlfn.XLOOKUP(C236,'9b. New Fleet Description'!$A$13:$A$262,'9b. New Fleet Description'!$B$13:$B$262,"Not Found",0,1)))</f>
        <v/>
      </c>
      <c r="E236" s="706"/>
      <c r="F236" s="722"/>
      <c r="G236" s="723"/>
      <c r="H236" s="724"/>
      <c r="I236" s="725"/>
      <c r="J236" s="726"/>
      <c r="K236" s="727"/>
      <c r="L236" s="728"/>
      <c r="M236" s="724"/>
      <c r="N236" s="724"/>
      <c r="O236" s="724"/>
      <c r="P236" s="1062"/>
      <c r="Q236" s="724"/>
      <c r="R236" s="729"/>
      <c r="S236" s="730"/>
      <c r="T236" s="724"/>
      <c r="U236" s="724"/>
      <c r="V236" s="724"/>
      <c r="W236" s="724"/>
      <c r="X236" s="1038"/>
      <c r="Y236" s="731"/>
      <c r="Z236" s="732"/>
      <c r="AA236" s="1056"/>
      <c r="AB236" s="724"/>
      <c r="AC236" s="1144"/>
      <c r="AD236" s="728"/>
      <c r="AE236" s="733"/>
      <c r="AF236" s="724"/>
      <c r="AG236" s="724"/>
      <c r="AH236" s="724"/>
      <c r="AI236" s="724"/>
      <c r="AJ236" s="734"/>
      <c r="AK236" s="728"/>
      <c r="AL236" s="733"/>
      <c r="AM236" s="724"/>
      <c r="AN236" s="724"/>
      <c r="AO236" s="735"/>
      <c r="AP236" s="724"/>
      <c r="AQ236" s="734"/>
      <c r="AR236" s="728"/>
      <c r="AS236" s="736"/>
    </row>
    <row r="237" spans="1:45" hidden="1" outlineLevel="1" x14ac:dyDescent="0.35">
      <c r="A237" s="754" t="s">
        <v>745</v>
      </c>
      <c r="B237" s="706"/>
      <c r="C237" s="706"/>
      <c r="D237" s="706" t="str">
        <f>IF(C237="","",(_xlfn.XLOOKUP(C237,'9b. New Fleet Description'!$A$13:$A$262,'9b. New Fleet Description'!$B$13:$B$262,"Not Found",0,1)))</f>
        <v/>
      </c>
      <c r="E237" s="706"/>
      <c r="F237" s="722"/>
      <c r="G237" s="723"/>
      <c r="H237" s="724"/>
      <c r="I237" s="725"/>
      <c r="J237" s="726"/>
      <c r="K237" s="727"/>
      <c r="L237" s="728"/>
      <c r="M237" s="724"/>
      <c r="N237" s="724"/>
      <c r="O237" s="724"/>
      <c r="P237" s="1062"/>
      <c r="Q237" s="724"/>
      <c r="R237" s="729"/>
      <c r="S237" s="730"/>
      <c r="T237" s="724"/>
      <c r="U237" s="724"/>
      <c r="V237" s="724"/>
      <c r="W237" s="724"/>
      <c r="X237" s="1038"/>
      <c r="Y237" s="731"/>
      <c r="Z237" s="732"/>
      <c r="AA237" s="1056"/>
      <c r="AB237" s="724"/>
      <c r="AC237" s="1144"/>
      <c r="AD237" s="728"/>
      <c r="AE237" s="733"/>
      <c r="AF237" s="724"/>
      <c r="AG237" s="724"/>
      <c r="AH237" s="724"/>
      <c r="AI237" s="724"/>
      <c r="AJ237" s="734"/>
      <c r="AK237" s="728"/>
      <c r="AL237" s="733"/>
      <c r="AM237" s="724"/>
      <c r="AN237" s="724"/>
      <c r="AO237" s="735"/>
      <c r="AP237" s="724"/>
      <c r="AQ237" s="734"/>
      <c r="AR237" s="728"/>
      <c r="AS237" s="736"/>
    </row>
    <row r="238" spans="1:45" hidden="1" outlineLevel="1" x14ac:dyDescent="0.35">
      <c r="A238" s="754" t="s">
        <v>746</v>
      </c>
      <c r="B238" s="706"/>
      <c r="C238" s="706"/>
      <c r="D238" s="706" t="str">
        <f>IF(C238="","",(_xlfn.XLOOKUP(C238,'9b. New Fleet Description'!$A$13:$A$262,'9b. New Fleet Description'!$B$13:$B$262,"Not Found",0,1)))</f>
        <v/>
      </c>
      <c r="E238" s="706"/>
      <c r="F238" s="722"/>
      <c r="G238" s="723"/>
      <c r="H238" s="724"/>
      <c r="I238" s="725"/>
      <c r="J238" s="726"/>
      <c r="K238" s="727"/>
      <c r="L238" s="728"/>
      <c r="M238" s="724"/>
      <c r="N238" s="724"/>
      <c r="O238" s="724"/>
      <c r="P238" s="1062"/>
      <c r="Q238" s="724"/>
      <c r="R238" s="729"/>
      <c r="S238" s="730"/>
      <c r="T238" s="724"/>
      <c r="U238" s="724"/>
      <c r="V238" s="724"/>
      <c r="W238" s="724"/>
      <c r="X238" s="1038"/>
      <c r="Y238" s="731"/>
      <c r="Z238" s="732"/>
      <c r="AA238" s="1056"/>
      <c r="AB238" s="724"/>
      <c r="AC238" s="1144"/>
      <c r="AD238" s="728"/>
      <c r="AE238" s="733"/>
      <c r="AF238" s="724"/>
      <c r="AG238" s="724"/>
      <c r="AH238" s="724"/>
      <c r="AI238" s="724"/>
      <c r="AJ238" s="734"/>
      <c r="AK238" s="728"/>
      <c r="AL238" s="733"/>
      <c r="AM238" s="724"/>
      <c r="AN238" s="724"/>
      <c r="AO238" s="735"/>
      <c r="AP238" s="724"/>
      <c r="AQ238" s="734"/>
      <c r="AR238" s="728"/>
      <c r="AS238" s="736"/>
    </row>
    <row r="239" spans="1:45" hidden="1" outlineLevel="1" x14ac:dyDescent="0.35">
      <c r="A239" s="754" t="s">
        <v>747</v>
      </c>
      <c r="B239" s="706"/>
      <c r="C239" s="706"/>
      <c r="D239" s="706" t="str">
        <f>IF(C239="","",(_xlfn.XLOOKUP(C239,'9b. New Fleet Description'!$A$13:$A$262,'9b. New Fleet Description'!$B$13:$B$262,"Not Found",0,1)))</f>
        <v/>
      </c>
      <c r="E239" s="706"/>
      <c r="F239" s="722"/>
      <c r="G239" s="723"/>
      <c r="H239" s="724"/>
      <c r="I239" s="725"/>
      <c r="J239" s="726"/>
      <c r="K239" s="727"/>
      <c r="L239" s="728"/>
      <c r="M239" s="724"/>
      <c r="N239" s="724"/>
      <c r="O239" s="724"/>
      <c r="P239" s="1062"/>
      <c r="Q239" s="724"/>
      <c r="R239" s="729"/>
      <c r="S239" s="730"/>
      <c r="T239" s="724"/>
      <c r="U239" s="724"/>
      <c r="V239" s="724"/>
      <c r="W239" s="724"/>
      <c r="X239" s="1038"/>
      <c r="Y239" s="731"/>
      <c r="Z239" s="732"/>
      <c r="AA239" s="1056"/>
      <c r="AB239" s="724"/>
      <c r="AC239" s="1144"/>
      <c r="AD239" s="728"/>
      <c r="AE239" s="733"/>
      <c r="AF239" s="724"/>
      <c r="AG239" s="724"/>
      <c r="AH239" s="724"/>
      <c r="AI239" s="724"/>
      <c r="AJ239" s="734"/>
      <c r="AK239" s="728"/>
      <c r="AL239" s="733"/>
      <c r="AM239" s="724"/>
      <c r="AN239" s="724"/>
      <c r="AO239" s="735"/>
      <c r="AP239" s="724"/>
      <c r="AQ239" s="734"/>
      <c r="AR239" s="728"/>
      <c r="AS239" s="736"/>
    </row>
    <row r="240" spans="1:45" hidden="1" outlineLevel="1" x14ac:dyDescent="0.35">
      <c r="A240" s="754" t="s">
        <v>748</v>
      </c>
      <c r="B240" s="706"/>
      <c r="C240" s="706"/>
      <c r="D240" s="706" t="str">
        <f>IF(C240="","",(_xlfn.XLOOKUP(C240,'9b. New Fleet Description'!$A$13:$A$262,'9b. New Fleet Description'!$B$13:$B$262,"Not Found",0,1)))</f>
        <v/>
      </c>
      <c r="E240" s="706"/>
      <c r="F240" s="722"/>
      <c r="G240" s="723"/>
      <c r="H240" s="724"/>
      <c r="I240" s="725"/>
      <c r="J240" s="726"/>
      <c r="K240" s="727"/>
      <c r="L240" s="728"/>
      <c r="M240" s="724"/>
      <c r="N240" s="724"/>
      <c r="O240" s="724"/>
      <c r="P240" s="1062"/>
      <c r="Q240" s="724"/>
      <c r="R240" s="729"/>
      <c r="S240" s="730"/>
      <c r="T240" s="724"/>
      <c r="U240" s="724"/>
      <c r="V240" s="724"/>
      <c r="W240" s="724"/>
      <c r="X240" s="1038"/>
      <c r="Y240" s="731"/>
      <c r="Z240" s="732"/>
      <c r="AA240" s="1056"/>
      <c r="AB240" s="724"/>
      <c r="AC240" s="1144"/>
      <c r="AD240" s="728"/>
      <c r="AE240" s="733"/>
      <c r="AF240" s="724"/>
      <c r="AG240" s="724"/>
      <c r="AH240" s="724"/>
      <c r="AI240" s="724"/>
      <c r="AJ240" s="734"/>
      <c r="AK240" s="728"/>
      <c r="AL240" s="733"/>
      <c r="AM240" s="724"/>
      <c r="AN240" s="724"/>
      <c r="AO240" s="735"/>
      <c r="AP240" s="724"/>
      <c r="AQ240" s="734"/>
      <c r="AR240" s="728"/>
      <c r="AS240" s="736"/>
    </row>
    <row r="241" spans="1:45" hidden="1" outlineLevel="1" x14ac:dyDescent="0.35">
      <c r="A241" s="754" t="s">
        <v>749</v>
      </c>
      <c r="B241" s="706"/>
      <c r="C241" s="706"/>
      <c r="D241" s="706" t="str">
        <f>IF(C241="","",(_xlfn.XLOOKUP(C241,'9b. New Fleet Description'!$A$13:$A$262,'9b. New Fleet Description'!$B$13:$B$262,"Not Found",0,1)))</f>
        <v/>
      </c>
      <c r="E241" s="706"/>
      <c r="F241" s="722"/>
      <c r="G241" s="723"/>
      <c r="H241" s="724"/>
      <c r="I241" s="725"/>
      <c r="J241" s="726"/>
      <c r="K241" s="727"/>
      <c r="L241" s="728"/>
      <c r="M241" s="724"/>
      <c r="N241" s="724"/>
      <c r="O241" s="724"/>
      <c r="P241" s="1062"/>
      <c r="Q241" s="724"/>
      <c r="R241" s="729"/>
      <c r="S241" s="730"/>
      <c r="T241" s="724"/>
      <c r="U241" s="724"/>
      <c r="V241" s="724"/>
      <c r="W241" s="724"/>
      <c r="X241" s="1038"/>
      <c r="Y241" s="731"/>
      <c r="Z241" s="732"/>
      <c r="AA241" s="1056"/>
      <c r="AB241" s="724"/>
      <c r="AC241" s="1144"/>
      <c r="AD241" s="728"/>
      <c r="AE241" s="733"/>
      <c r="AF241" s="724"/>
      <c r="AG241" s="724"/>
      <c r="AH241" s="724"/>
      <c r="AI241" s="724"/>
      <c r="AJ241" s="734"/>
      <c r="AK241" s="728"/>
      <c r="AL241" s="733"/>
      <c r="AM241" s="724"/>
      <c r="AN241" s="724"/>
      <c r="AO241" s="735"/>
      <c r="AP241" s="724"/>
      <c r="AQ241" s="734"/>
      <c r="AR241" s="728"/>
      <c r="AS241" s="736"/>
    </row>
    <row r="242" spans="1:45" hidden="1" outlineLevel="1" x14ac:dyDescent="0.35">
      <c r="A242" s="754" t="s">
        <v>750</v>
      </c>
      <c r="B242" s="706"/>
      <c r="C242" s="706"/>
      <c r="D242" s="706" t="str">
        <f>IF(C242="","",(_xlfn.XLOOKUP(C242,'9b. New Fleet Description'!$A$13:$A$262,'9b. New Fleet Description'!$B$13:$B$262,"Not Found",0,1)))</f>
        <v/>
      </c>
      <c r="E242" s="706"/>
      <c r="F242" s="722"/>
      <c r="G242" s="723"/>
      <c r="H242" s="724"/>
      <c r="I242" s="725"/>
      <c r="J242" s="726"/>
      <c r="K242" s="727"/>
      <c r="L242" s="728"/>
      <c r="M242" s="724"/>
      <c r="N242" s="724"/>
      <c r="O242" s="724"/>
      <c r="P242" s="1062"/>
      <c r="Q242" s="724"/>
      <c r="R242" s="729"/>
      <c r="S242" s="730"/>
      <c r="T242" s="724"/>
      <c r="U242" s="724"/>
      <c r="V242" s="724"/>
      <c r="W242" s="724"/>
      <c r="X242" s="1038"/>
      <c r="Y242" s="731"/>
      <c r="Z242" s="732"/>
      <c r="AA242" s="1056"/>
      <c r="AB242" s="724"/>
      <c r="AC242" s="1144"/>
      <c r="AD242" s="728"/>
      <c r="AE242" s="733"/>
      <c r="AF242" s="724"/>
      <c r="AG242" s="724"/>
      <c r="AH242" s="724"/>
      <c r="AI242" s="724"/>
      <c r="AJ242" s="734"/>
      <c r="AK242" s="728"/>
      <c r="AL242" s="733"/>
      <c r="AM242" s="724"/>
      <c r="AN242" s="724"/>
      <c r="AO242" s="735"/>
      <c r="AP242" s="724"/>
      <c r="AQ242" s="734"/>
      <c r="AR242" s="728"/>
      <c r="AS242" s="736"/>
    </row>
    <row r="243" spans="1:45" hidden="1" outlineLevel="1" x14ac:dyDescent="0.35">
      <c r="A243" s="754" t="s">
        <v>751</v>
      </c>
      <c r="B243" s="706"/>
      <c r="C243" s="706"/>
      <c r="D243" s="706" t="str">
        <f>IF(C243="","",(_xlfn.XLOOKUP(C243,'9b. New Fleet Description'!$A$13:$A$262,'9b. New Fleet Description'!$B$13:$B$262,"Not Found",0,1)))</f>
        <v/>
      </c>
      <c r="E243" s="706"/>
      <c r="F243" s="722"/>
      <c r="G243" s="723"/>
      <c r="H243" s="724"/>
      <c r="I243" s="725"/>
      <c r="J243" s="726"/>
      <c r="K243" s="727"/>
      <c r="L243" s="728"/>
      <c r="M243" s="724"/>
      <c r="N243" s="724"/>
      <c r="O243" s="724"/>
      <c r="P243" s="1062"/>
      <c r="Q243" s="724"/>
      <c r="R243" s="729"/>
      <c r="S243" s="730"/>
      <c r="T243" s="724"/>
      <c r="U243" s="724"/>
      <c r="V243" s="724"/>
      <c r="W243" s="724"/>
      <c r="X243" s="1038"/>
      <c r="Y243" s="731"/>
      <c r="Z243" s="732"/>
      <c r="AA243" s="1056"/>
      <c r="AB243" s="724"/>
      <c r="AC243" s="1144"/>
      <c r="AD243" s="728"/>
      <c r="AE243" s="733"/>
      <c r="AF243" s="724"/>
      <c r="AG243" s="724"/>
      <c r="AH243" s="724"/>
      <c r="AI243" s="724"/>
      <c r="AJ243" s="734"/>
      <c r="AK243" s="728"/>
      <c r="AL243" s="733"/>
      <c r="AM243" s="724"/>
      <c r="AN243" s="724"/>
      <c r="AO243" s="735"/>
      <c r="AP243" s="724"/>
      <c r="AQ243" s="734"/>
      <c r="AR243" s="728"/>
      <c r="AS243" s="736"/>
    </row>
    <row r="244" spans="1:45" hidden="1" outlineLevel="1" x14ac:dyDescent="0.35">
      <c r="A244" s="754" t="s">
        <v>752</v>
      </c>
      <c r="B244" s="706"/>
      <c r="C244" s="706"/>
      <c r="D244" s="706" t="str">
        <f>IF(C244="","",(_xlfn.XLOOKUP(C244,'9b. New Fleet Description'!$A$13:$A$262,'9b. New Fleet Description'!$B$13:$B$262,"Not Found",0,1)))</f>
        <v/>
      </c>
      <c r="E244" s="706"/>
      <c r="F244" s="722"/>
      <c r="G244" s="723"/>
      <c r="H244" s="724"/>
      <c r="I244" s="725"/>
      <c r="J244" s="726"/>
      <c r="K244" s="727"/>
      <c r="L244" s="728"/>
      <c r="M244" s="724"/>
      <c r="N244" s="724"/>
      <c r="O244" s="724"/>
      <c r="P244" s="1062"/>
      <c r="Q244" s="724"/>
      <c r="R244" s="729"/>
      <c r="S244" s="730"/>
      <c r="T244" s="724"/>
      <c r="U244" s="724"/>
      <c r="V244" s="724"/>
      <c r="W244" s="724"/>
      <c r="X244" s="1038"/>
      <c r="Y244" s="731"/>
      <c r="Z244" s="732"/>
      <c r="AA244" s="1056"/>
      <c r="AB244" s="724"/>
      <c r="AC244" s="1144"/>
      <c r="AD244" s="728"/>
      <c r="AE244" s="733"/>
      <c r="AF244" s="724"/>
      <c r="AG244" s="724"/>
      <c r="AH244" s="724"/>
      <c r="AI244" s="724"/>
      <c r="AJ244" s="734"/>
      <c r="AK244" s="728"/>
      <c r="AL244" s="733"/>
      <c r="AM244" s="724"/>
      <c r="AN244" s="724"/>
      <c r="AO244" s="735"/>
      <c r="AP244" s="724"/>
      <c r="AQ244" s="734"/>
      <c r="AR244" s="728"/>
      <c r="AS244" s="736"/>
    </row>
    <row r="245" spans="1:45" hidden="1" outlineLevel="1" x14ac:dyDescent="0.35">
      <c r="A245" s="754" t="s">
        <v>753</v>
      </c>
      <c r="B245" s="706"/>
      <c r="C245" s="706"/>
      <c r="D245" s="706" t="str">
        <f>IF(C245="","",(_xlfn.XLOOKUP(C245,'9b. New Fleet Description'!$A$13:$A$262,'9b. New Fleet Description'!$B$13:$B$262,"Not Found",0,1)))</f>
        <v/>
      </c>
      <c r="E245" s="706"/>
      <c r="F245" s="722"/>
      <c r="G245" s="723"/>
      <c r="H245" s="724"/>
      <c r="I245" s="725"/>
      <c r="J245" s="726"/>
      <c r="K245" s="727"/>
      <c r="L245" s="728"/>
      <c r="M245" s="724"/>
      <c r="N245" s="724"/>
      <c r="O245" s="724"/>
      <c r="P245" s="1062"/>
      <c r="Q245" s="724"/>
      <c r="R245" s="729"/>
      <c r="S245" s="730"/>
      <c r="T245" s="724"/>
      <c r="U245" s="724"/>
      <c r="V245" s="724"/>
      <c r="W245" s="724"/>
      <c r="X245" s="1038"/>
      <c r="Y245" s="731"/>
      <c r="Z245" s="732"/>
      <c r="AA245" s="1056"/>
      <c r="AB245" s="724"/>
      <c r="AC245" s="1144"/>
      <c r="AD245" s="728"/>
      <c r="AE245" s="733"/>
      <c r="AF245" s="724"/>
      <c r="AG245" s="724"/>
      <c r="AH245" s="724"/>
      <c r="AI245" s="724"/>
      <c r="AJ245" s="734"/>
      <c r="AK245" s="728"/>
      <c r="AL245" s="733"/>
      <c r="AM245" s="724"/>
      <c r="AN245" s="724"/>
      <c r="AO245" s="735"/>
      <c r="AP245" s="724"/>
      <c r="AQ245" s="734"/>
      <c r="AR245" s="728"/>
      <c r="AS245" s="736"/>
    </row>
    <row r="246" spans="1:45" hidden="1" outlineLevel="1" x14ac:dyDescent="0.35">
      <c r="A246" s="754" t="s">
        <v>754</v>
      </c>
      <c r="B246" s="706"/>
      <c r="C246" s="706"/>
      <c r="D246" s="706" t="str">
        <f>IF(C246="","",(_xlfn.XLOOKUP(C246,'9b. New Fleet Description'!$A$13:$A$262,'9b. New Fleet Description'!$B$13:$B$262,"Not Found",0,1)))</f>
        <v/>
      </c>
      <c r="E246" s="706"/>
      <c r="F246" s="722"/>
      <c r="G246" s="723"/>
      <c r="H246" s="724"/>
      <c r="I246" s="725"/>
      <c r="J246" s="726"/>
      <c r="K246" s="727"/>
      <c r="L246" s="728"/>
      <c r="M246" s="724"/>
      <c r="N246" s="724"/>
      <c r="O246" s="724"/>
      <c r="P246" s="1062"/>
      <c r="Q246" s="724"/>
      <c r="R246" s="729"/>
      <c r="S246" s="730"/>
      <c r="T246" s="724"/>
      <c r="U246" s="724"/>
      <c r="V246" s="724"/>
      <c r="W246" s="724"/>
      <c r="X246" s="1038"/>
      <c r="Y246" s="731"/>
      <c r="Z246" s="732"/>
      <c r="AA246" s="1056"/>
      <c r="AB246" s="724"/>
      <c r="AC246" s="1144"/>
      <c r="AD246" s="728"/>
      <c r="AE246" s="733"/>
      <c r="AF246" s="724"/>
      <c r="AG246" s="724"/>
      <c r="AH246" s="724"/>
      <c r="AI246" s="724"/>
      <c r="AJ246" s="734"/>
      <c r="AK246" s="728"/>
      <c r="AL246" s="733"/>
      <c r="AM246" s="724"/>
      <c r="AN246" s="724"/>
      <c r="AO246" s="735"/>
      <c r="AP246" s="724"/>
      <c r="AQ246" s="734"/>
      <c r="AR246" s="728"/>
      <c r="AS246" s="736"/>
    </row>
    <row r="247" spans="1:45" hidden="1" outlineLevel="1" x14ac:dyDescent="0.35">
      <c r="A247" s="754" t="s">
        <v>755</v>
      </c>
      <c r="B247" s="706"/>
      <c r="C247" s="706"/>
      <c r="D247" s="706" t="str">
        <f>IF(C247="","",(_xlfn.XLOOKUP(C247,'9b. New Fleet Description'!$A$13:$A$262,'9b. New Fleet Description'!$B$13:$B$262,"Not Found",0,1)))</f>
        <v/>
      </c>
      <c r="E247" s="706"/>
      <c r="F247" s="722"/>
      <c r="G247" s="723"/>
      <c r="H247" s="724"/>
      <c r="I247" s="725"/>
      <c r="J247" s="726"/>
      <c r="K247" s="727"/>
      <c r="L247" s="728"/>
      <c r="M247" s="724"/>
      <c r="N247" s="724"/>
      <c r="O247" s="724"/>
      <c r="P247" s="1062"/>
      <c r="Q247" s="724"/>
      <c r="R247" s="729"/>
      <c r="S247" s="730"/>
      <c r="T247" s="724"/>
      <c r="U247" s="724"/>
      <c r="V247" s="724"/>
      <c r="W247" s="724"/>
      <c r="X247" s="1038"/>
      <c r="Y247" s="731"/>
      <c r="Z247" s="732"/>
      <c r="AA247" s="1056"/>
      <c r="AB247" s="724"/>
      <c r="AC247" s="1144"/>
      <c r="AD247" s="728"/>
      <c r="AE247" s="733"/>
      <c r="AF247" s="724"/>
      <c r="AG247" s="724"/>
      <c r="AH247" s="724"/>
      <c r="AI247" s="724"/>
      <c r="AJ247" s="734"/>
      <c r="AK247" s="728"/>
      <c r="AL247" s="733"/>
      <c r="AM247" s="724"/>
      <c r="AN247" s="724"/>
      <c r="AO247" s="735"/>
      <c r="AP247" s="724"/>
      <c r="AQ247" s="734"/>
      <c r="AR247" s="728"/>
      <c r="AS247" s="736"/>
    </row>
    <row r="248" spans="1:45" hidden="1" outlineLevel="1" x14ac:dyDescent="0.35">
      <c r="A248" s="754" t="s">
        <v>756</v>
      </c>
      <c r="B248" s="706"/>
      <c r="C248" s="706"/>
      <c r="D248" s="706" t="str">
        <f>IF(C248="","",(_xlfn.XLOOKUP(C248,'9b. New Fleet Description'!$A$13:$A$262,'9b. New Fleet Description'!$B$13:$B$262,"Not Found",0,1)))</f>
        <v/>
      </c>
      <c r="E248" s="706"/>
      <c r="F248" s="722"/>
      <c r="G248" s="723"/>
      <c r="H248" s="724"/>
      <c r="I248" s="725"/>
      <c r="J248" s="726"/>
      <c r="K248" s="727"/>
      <c r="L248" s="728"/>
      <c r="M248" s="724"/>
      <c r="N248" s="724"/>
      <c r="O248" s="724"/>
      <c r="P248" s="1062"/>
      <c r="Q248" s="724"/>
      <c r="R248" s="729"/>
      <c r="S248" s="730"/>
      <c r="T248" s="724"/>
      <c r="U248" s="724"/>
      <c r="V248" s="724"/>
      <c r="W248" s="724"/>
      <c r="X248" s="1038"/>
      <c r="Y248" s="731"/>
      <c r="Z248" s="732"/>
      <c r="AA248" s="1056"/>
      <c r="AB248" s="724"/>
      <c r="AC248" s="1144"/>
      <c r="AD248" s="728"/>
      <c r="AE248" s="733"/>
      <c r="AF248" s="724"/>
      <c r="AG248" s="724"/>
      <c r="AH248" s="724"/>
      <c r="AI248" s="724"/>
      <c r="AJ248" s="734"/>
      <c r="AK248" s="728"/>
      <c r="AL248" s="733"/>
      <c r="AM248" s="724"/>
      <c r="AN248" s="724"/>
      <c r="AO248" s="735"/>
      <c r="AP248" s="724"/>
      <c r="AQ248" s="734"/>
      <c r="AR248" s="728"/>
      <c r="AS248" s="736"/>
    </row>
    <row r="249" spans="1:45" hidden="1" outlineLevel="1" x14ac:dyDescent="0.35">
      <c r="A249" s="754" t="s">
        <v>757</v>
      </c>
      <c r="B249" s="706"/>
      <c r="C249" s="706"/>
      <c r="D249" s="706" t="str">
        <f>IF(C249="","",(_xlfn.XLOOKUP(C249,'9b. New Fleet Description'!$A$13:$A$262,'9b. New Fleet Description'!$B$13:$B$262,"Not Found",0,1)))</f>
        <v/>
      </c>
      <c r="E249" s="706"/>
      <c r="F249" s="722"/>
      <c r="G249" s="723"/>
      <c r="H249" s="724"/>
      <c r="I249" s="725"/>
      <c r="J249" s="726"/>
      <c r="K249" s="727"/>
      <c r="L249" s="728"/>
      <c r="M249" s="724"/>
      <c r="N249" s="724"/>
      <c r="O249" s="724"/>
      <c r="P249" s="1062"/>
      <c r="Q249" s="724"/>
      <c r="R249" s="729"/>
      <c r="S249" s="730"/>
      <c r="T249" s="724"/>
      <c r="U249" s="724"/>
      <c r="V249" s="724"/>
      <c r="W249" s="724"/>
      <c r="X249" s="1038"/>
      <c r="Y249" s="731"/>
      <c r="Z249" s="732"/>
      <c r="AA249" s="1056"/>
      <c r="AB249" s="724"/>
      <c r="AC249" s="1144"/>
      <c r="AD249" s="728"/>
      <c r="AE249" s="733"/>
      <c r="AF249" s="724"/>
      <c r="AG249" s="724"/>
      <c r="AH249" s="724"/>
      <c r="AI249" s="724"/>
      <c r="AJ249" s="734"/>
      <c r="AK249" s="728"/>
      <c r="AL249" s="733"/>
      <c r="AM249" s="724"/>
      <c r="AN249" s="724"/>
      <c r="AO249" s="735"/>
      <c r="AP249" s="724"/>
      <c r="AQ249" s="734"/>
      <c r="AR249" s="728"/>
      <c r="AS249" s="736"/>
    </row>
    <row r="250" spans="1:45" hidden="1" outlineLevel="1" x14ac:dyDescent="0.35">
      <c r="A250" s="754" t="s">
        <v>758</v>
      </c>
      <c r="B250" s="706"/>
      <c r="C250" s="706"/>
      <c r="D250" s="706" t="str">
        <f>IF(C250="","",(_xlfn.XLOOKUP(C250,'9b. New Fleet Description'!$A$13:$A$262,'9b. New Fleet Description'!$B$13:$B$262,"Not Found",0,1)))</f>
        <v/>
      </c>
      <c r="E250" s="706"/>
      <c r="F250" s="722"/>
      <c r="G250" s="723"/>
      <c r="H250" s="724"/>
      <c r="I250" s="725"/>
      <c r="J250" s="726"/>
      <c r="K250" s="727"/>
      <c r="L250" s="728"/>
      <c r="M250" s="724"/>
      <c r="N250" s="724"/>
      <c r="O250" s="724"/>
      <c r="P250" s="1062"/>
      <c r="Q250" s="724"/>
      <c r="R250" s="729"/>
      <c r="S250" s="730"/>
      <c r="T250" s="724"/>
      <c r="U250" s="724"/>
      <c r="V250" s="724"/>
      <c r="W250" s="724"/>
      <c r="X250" s="1038"/>
      <c r="Y250" s="731"/>
      <c r="Z250" s="732"/>
      <c r="AA250" s="1056"/>
      <c r="AB250" s="724"/>
      <c r="AC250" s="1144"/>
      <c r="AD250" s="728"/>
      <c r="AE250" s="733"/>
      <c r="AF250" s="724"/>
      <c r="AG250" s="724"/>
      <c r="AH250" s="724"/>
      <c r="AI250" s="724"/>
      <c r="AJ250" s="734"/>
      <c r="AK250" s="728"/>
      <c r="AL250" s="733"/>
      <c r="AM250" s="724"/>
      <c r="AN250" s="724"/>
      <c r="AO250" s="735"/>
      <c r="AP250" s="724"/>
      <c r="AQ250" s="734"/>
      <c r="AR250" s="728"/>
      <c r="AS250" s="736"/>
    </row>
    <row r="251" spans="1:45" hidden="1" outlineLevel="1" x14ac:dyDescent="0.35">
      <c r="A251" s="754" t="s">
        <v>759</v>
      </c>
      <c r="B251" s="706"/>
      <c r="C251" s="706"/>
      <c r="D251" s="706" t="str">
        <f>IF(C251="","",(_xlfn.XLOOKUP(C251,'9b. New Fleet Description'!$A$13:$A$262,'9b. New Fleet Description'!$B$13:$B$262,"Not Found",0,1)))</f>
        <v/>
      </c>
      <c r="E251" s="706"/>
      <c r="F251" s="722"/>
      <c r="G251" s="723"/>
      <c r="H251" s="724"/>
      <c r="I251" s="725"/>
      <c r="J251" s="726"/>
      <c r="K251" s="727"/>
      <c r="L251" s="728"/>
      <c r="M251" s="724"/>
      <c r="N251" s="724"/>
      <c r="O251" s="724"/>
      <c r="P251" s="1062"/>
      <c r="Q251" s="724"/>
      <c r="R251" s="729"/>
      <c r="S251" s="730"/>
      <c r="T251" s="724"/>
      <c r="U251" s="724"/>
      <c r="V251" s="724"/>
      <c r="W251" s="724"/>
      <c r="X251" s="1038"/>
      <c r="Y251" s="731"/>
      <c r="Z251" s="732"/>
      <c r="AA251" s="1056"/>
      <c r="AB251" s="724"/>
      <c r="AC251" s="1144"/>
      <c r="AD251" s="728"/>
      <c r="AE251" s="733"/>
      <c r="AF251" s="724"/>
      <c r="AG251" s="724"/>
      <c r="AH251" s="724"/>
      <c r="AI251" s="724"/>
      <c r="AJ251" s="734"/>
      <c r="AK251" s="728"/>
      <c r="AL251" s="733"/>
      <c r="AM251" s="724"/>
      <c r="AN251" s="724"/>
      <c r="AO251" s="735"/>
      <c r="AP251" s="724"/>
      <c r="AQ251" s="734"/>
      <c r="AR251" s="728"/>
      <c r="AS251" s="736"/>
    </row>
    <row r="252" spans="1:45" hidden="1" outlineLevel="1" x14ac:dyDescent="0.35">
      <c r="A252" s="754" t="s">
        <v>760</v>
      </c>
      <c r="B252" s="706"/>
      <c r="C252" s="706"/>
      <c r="D252" s="706" t="str">
        <f>IF(C252="","",(_xlfn.XLOOKUP(C252,'9b. New Fleet Description'!$A$13:$A$262,'9b. New Fleet Description'!$B$13:$B$262,"Not Found",0,1)))</f>
        <v/>
      </c>
      <c r="E252" s="706"/>
      <c r="F252" s="722"/>
      <c r="G252" s="723"/>
      <c r="H252" s="724"/>
      <c r="I252" s="725"/>
      <c r="J252" s="726"/>
      <c r="K252" s="727"/>
      <c r="L252" s="728"/>
      <c r="M252" s="724"/>
      <c r="N252" s="724"/>
      <c r="O252" s="724"/>
      <c r="P252" s="1062"/>
      <c r="Q252" s="724"/>
      <c r="R252" s="729"/>
      <c r="S252" s="730"/>
      <c r="T252" s="724"/>
      <c r="U252" s="724"/>
      <c r="V252" s="724"/>
      <c r="W252" s="724"/>
      <c r="X252" s="1038"/>
      <c r="Y252" s="731"/>
      <c r="Z252" s="732"/>
      <c r="AA252" s="1056"/>
      <c r="AB252" s="724"/>
      <c r="AC252" s="1144"/>
      <c r="AD252" s="728"/>
      <c r="AE252" s="733"/>
      <c r="AF252" s="724"/>
      <c r="AG252" s="724"/>
      <c r="AH252" s="724"/>
      <c r="AI252" s="724"/>
      <c r="AJ252" s="734"/>
      <c r="AK252" s="728"/>
      <c r="AL252" s="733"/>
      <c r="AM252" s="724"/>
      <c r="AN252" s="724"/>
      <c r="AO252" s="735"/>
      <c r="AP252" s="724"/>
      <c r="AQ252" s="734"/>
      <c r="AR252" s="728"/>
      <c r="AS252" s="736"/>
    </row>
    <row r="253" spans="1:45" hidden="1" outlineLevel="1" x14ac:dyDescent="0.35">
      <c r="A253" s="754" t="s">
        <v>761</v>
      </c>
      <c r="B253" s="706"/>
      <c r="C253" s="706"/>
      <c r="D253" s="706" t="str">
        <f>IF(C253="","",(_xlfn.XLOOKUP(C253,'9b. New Fleet Description'!$A$13:$A$262,'9b. New Fleet Description'!$B$13:$B$262,"Not Found",0,1)))</f>
        <v/>
      </c>
      <c r="E253" s="706"/>
      <c r="F253" s="722"/>
      <c r="G253" s="723"/>
      <c r="H253" s="724"/>
      <c r="I253" s="725"/>
      <c r="J253" s="726"/>
      <c r="K253" s="727"/>
      <c r="L253" s="728"/>
      <c r="M253" s="724"/>
      <c r="N253" s="724"/>
      <c r="O253" s="724"/>
      <c r="P253" s="1062"/>
      <c r="Q253" s="724"/>
      <c r="R253" s="729"/>
      <c r="S253" s="730"/>
      <c r="T253" s="724"/>
      <c r="U253" s="724"/>
      <c r="V253" s="724"/>
      <c r="W253" s="724"/>
      <c r="X253" s="1038"/>
      <c r="Y253" s="731"/>
      <c r="Z253" s="732"/>
      <c r="AA253" s="1056"/>
      <c r="AB253" s="724"/>
      <c r="AC253" s="1144"/>
      <c r="AD253" s="728"/>
      <c r="AE253" s="733"/>
      <c r="AF253" s="724"/>
      <c r="AG253" s="724"/>
      <c r="AH253" s="724"/>
      <c r="AI253" s="724"/>
      <c r="AJ253" s="734"/>
      <c r="AK253" s="728"/>
      <c r="AL253" s="733"/>
      <c r="AM253" s="724"/>
      <c r="AN253" s="724"/>
      <c r="AO253" s="735"/>
      <c r="AP253" s="724"/>
      <c r="AQ253" s="734"/>
      <c r="AR253" s="728"/>
      <c r="AS253" s="736"/>
    </row>
    <row r="254" spans="1:45" hidden="1" outlineLevel="1" x14ac:dyDescent="0.35">
      <c r="A254" s="754" t="s">
        <v>762</v>
      </c>
      <c r="B254" s="706"/>
      <c r="C254" s="706"/>
      <c r="D254" s="706" t="str">
        <f>IF(C254="","",(_xlfn.XLOOKUP(C254,'9b. New Fleet Description'!$A$13:$A$262,'9b. New Fleet Description'!$B$13:$B$262,"Not Found",0,1)))</f>
        <v/>
      </c>
      <c r="E254" s="706"/>
      <c r="F254" s="722"/>
      <c r="G254" s="723"/>
      <c r="H254" s="724"/>
      <c r="I254" s="725"/>
      <c r="J254" s="726"/>
      <c r="K254" s="727"/>
      <c r="L254" s="728"/>
      <c r="M254" s="724"/>
      <c r="N254" s="724"/>
      <c r="O254" s="724"/>
      <c r="P254" s="1062"/>
      <c r="Q254" s="724"/>
      <c r="R254" s="729"/>
      <c r="S254" s="730"/>
      <c r="T254" s="724"/>
      <c r="U254" s="724"/>
      <c r="V254" s="724"/>
      <c r="W254" s="724"/>
      <c r="X254" s="1038"/>
      <c r="Y254" s="731"/>
      <c r="Z254" s="732"/>
      <c r="AA254" s="1056"/>
      <c r="AB254" s="724"/>
      <c r="AC254" s="1144"/>
      <c r="AD254" s="728"/>
      <c r="AE254" s="733"/>
      <c r="AF254" s="724"/>
      <c r="AG254" s="724"/>
      <c r="AH254" s="724"/>
      <c r="AI254" s="724"/>
      <c r="AJ254" s="734"/>
      <c r="AK254" s="728"/>
      <c r="AL254" s="733"/>
      <c r="AM254" s="724"/>
      <c r="AN254" s="724"/>
      <c r="AO254" s="735"/>
      <c r="AP254" s="724"/>
      <c r="AQ254" s="734"/>
      <c r="AR254" s="728"/>
      <c r="AS254" s="736"/>
    </row>
    <row r="255" spans="1:45" hidden="1" outlineLevel="1" x14ac:dyDescent="0.35">
      <c r="A255" s="754" t="s">
        <v>763</v>
      </c>
      <c r="B255" s="706"/>
      <c r="C255" s="706"/>
      <c r="D255" s="706" t="str">
        <f>IF(C255="","",(_xlfn.XLOOKUP(C255,'9b. New Fleet Description'!$A$13:$A$262,'9b. New Fleet Description'!$B$13:$B$262,"Not Found",0,1)))</f>
        <v/>
      </c>
      <c r="E255" s="706"/>
      <c r="F255" s="722"/>
      <c r="G255" s="723"/>
      <c r="H255" s="724"/>
      <c r="I255" s="725"/>
      <c r="J255" s="726"/>
      <c r="K255" s="727"/>
      <c r="L255" s="728"/>
      <c r="M255" s="724"/>
      <c r="N255" s="724"/>
      <c r="O255" s="724"/>
      <c r="P255" s="1062"/>
      <c r="Q255" s="724"/>
      <c r="R255" s="729"/>
      <c r="S255" s="730"/>
      <c r="T255" s="724"/>
      <c r="U255" s="724"/>
      <c r="V255" s="724"/>
      <c r="W255" s="724"/>
      <c r="X255" s="1038"/>
      <c r="Y255" s="731"/>
      <c r="Z255" s="732"/>
      <c r="AA255" s="1056"/>
      <c r="AB255" s="724"/>
      <c r="AC255" s="1144"/>
      <c r="AD255" s="728"/>
      <c r="AE255" s="733"/>
      <c r="AF255" s="724"/>
      <c r="AG255" s="724"/>
      <c r="AH255" s="724"/>
      <c r="AI255" s="724"/>
      <c r="AJ255" s="734"/>
      <c r="AK255" s="728"/>
      <c r="AL255" s="733"/>
      <c r="AM255" s="724"/>
      <c r="AN255" s="724"/>
      <c r="AO255" s="735"/>
      <c r="AP255" s="724"/>
      <c r="AQ255" s="734"/>
      <c r="AR255" s="728"/>
      <c r="AS255" s="736"/>
    </row>
    <row r="256" spans="1:45" hidden="1" outlineLevel="1" x14ac:dyDescent="0.35">
      <c r="A256" s="754" t="s">
        <v>764</v>
      </c>
      <c r="B256" s="706"/>
      <c r="C256" s="706"/>
      <c r="D256" s="706" t="str">
        <f>IF(C256="","",(_xlfn.XLOOKUP(C256,'9b. New Fleet Description'!$A$13:$A$262,'9b. New Fleet Description'!$B$13:$B$262,"Not Found",0,1)))</f>
        <v/>
      </c>
      <c r="E256" s="706"/>
      <c r="F256" s="722"/>
      <c r="G256" s="723"/>
      <c r="H256" s="724"/>
      <c r="I256" s="725"/>
      <c r="J256" s="726"/>
      <c r="K256" s="727"/>
      <c r="L256" s="728"/>
      <c r="M256" s="724"/>
      <c r="N256" s="724"/>
      <c r="O256" s="724"/>
      <c r="P256" s="1062"/>
      <c r="Q256" s="724"/>
      <c r="R256" s="729"/>
      <c r="S256" s="730"/>
      <c r="T256" s="724"/>
      <c r="U256" s="724"/>
      <c r="V256" s="724"/>
      <c r="W256" s="724"/>
      <c r="X256" s="1038"/>
      <c r="Y256" s="731"/>
      <c r="Z256" s="732"/>
      <c r="AA256" s="1056"/>
      <c r="AB256" s="724"/>
      <c r="AC256" s="1144"/>
      <c r="AD256" s="728"/>
      <c r="AE256" s="733"/>
      <c r="AF256" s="724"/>
      <c r="AG256" s="724"/>
      <c r="AH256" s="724"/>
      <c r="AI256" s="724"/>
      <c r="AJ256" s="734"/>
      <c r="AK256" s="728"/>
      <c r="AL256" s="733"/>
      <c r="AM256" s="724"/>
      <c r="AN256" s="724"/>
      <c r="AO256" s="735"/>
      <c r="AP256" s="724"/>
      <c r="AQ256" s="734"/>
      <c r="AR256" s="728"/>
      <c r="AS256" s="736"/>
    </row>
    <row r="257" spans="1:45" hidden="1" outlineLevel="1" x14ac:dyDescent="0.35">
      <c r="A257" s="754" t="s">
        <v>765</v>
      </c>
      <c r="B257" s="706"/>
      <c r="C257" s="706"/>
      <c r="D257" s="706" t="str">
        <f>IF(C257="","",(_xlfn.XLOOKUP(C257,'9b. New Fleet Description'!$A$13:$A$262,'9b. New Fleet Description'!$B$13:$B$262,"Not Found",0,1)))</f>
        <v/>
      </c>
      <c r="E257" s="706"/>
      <c r="F257" s="722"/>
      <c r="G257" s="723"/>
      <c r="H257" s="724"/>
      <c r="I257" s="725"/>
      <c r="J257" s="726"/>
      <c r="K257" s="727"/>
      <c r="L257" s="728"/>
      <c r="M257" s="724"/>
      <c r="N257" s="724"/>
      <c r="O257" s="724"/>
      <c r="P257" s="1062"/>
      <c r="Q257" s="724"/>
      <c r="R257" s="729"/>
      <c r="S257" s="730"/>
      <c r="T257" s="724"/>
      <c r="U257" s="724"/>
      <c r="V257" s="724"/>
      <c r="W257" s="724"/>
      <c r="X257" s="1038"/>
      <c r="Y257" s="731"/>
      <c r="Z257" s="732"/>
      <c r="AA257" s="1056"/>
      <c r="AB257" s="724"/>
      <c r="AC257" s="1144"/>
      <c r="AD257" s="728"/>
      <c r="AE257" s="733"/>
      <c r="AF257" s="724"/>
      <c r="AG257" s="724"/>
      <c r="AH257" s="724"/>
      <c r="AI257" s="724"/>
      <c r="AJ257" s="734"/>
      <c r="AK257" s="728"/>
      <c r="AL257" s="733"/>
      <c r="AM257" s="724"/>
      <c r="AN257" s="724"/>
      <c r="AO257" s="735"/>
      <c r="AP257" s="724"/>
      <c r="AQ257" s="734"/>
      <c r="AR257" s="728"/>
      <c r="AS257" s="736"/>
    </row>
    <row r="258" spans="1:45" hidden="1" outlineLevel="1" x14ac:dyDescent="0.35">
      <c r="A258" s="754" t="s">
        <v>766</v>
      </c>
      <c r="B258" s="706"/>
      <c r="C258" s="706"/>
      <c r="D258" s="706" t="str">
        <f>IF(C258="","",(_xlfn.XLOOKUP(C258,'9b. New Fleet Description'!$A$13:$A$262,'9b. New Fleet Description'!$B$13:$B$262,"Not Found",0,1)))</f>
        <v/>
      </c>
      <c r="E258" s="706"/>
      <c r="F258" s="722"/>
      <c r="G258" s="723"/>
      <c r="H258" s="724"/>
      <c r="I258" s="725"/>
      <c r="J258" s="726"/>
      <c r="K258" s="727"/>
      <c r="L258" s="728"/>
      <c r="M258" s="724"/>
      <c r="N258" s="724"/>
      <c r="O258" s="724"/>
      <c r="P258" s="1062"/>
      <c r="Q258" s="724"/>
      <c r="R258" s="729"/>
      <c r="S258" s="730"/>
      <c r="T258" s="724"/>
      <c r="U258" s="724"/>
      <c r="V258" s="724"/>
      <c r="W258" s="724"/>
      <c r="X258" s="1038"/>
      <c r="Y258" s="731"/>
      <c r="Z258" s="732"/>
      <c r="AA258" s="1056"/>
      <c r="AB258" s="724"/>
      <c r="AC258" s="1144"/>
      <c r="AD258" s="728"/>
      <c r="AE258" s="733"/>
      <c r="AF258" s="724"/>
      <c r="AG258" s="724"/>
      <c r="AH258" s="724"/>
      <c r="AI258" s="724"/>
      <c r="AJ258" s="734"/>
      <c r="AK258" s="728"/>
      <c r="AL258" s="733"/>
      <c r="AM258" s="724"/>
      <c r="AN258" s="724"/>
      <c r="AO258" s="735"/>
      <c r="AP258" s="724"/>
      <c r="AQ258" s="734"/>
      <c r="AR258" s="728"/>
      <c r="AS258" s="736"/>
    </row>
    <row r="259" spans="1:45" hidden="1" outlineLevel="1" x14ac:dyDescent="0.35">
      <c r="A259" s="754" t="s">
        <v>767</v>
      </c>
      <c r="B259" s="706"/>
      <c r="C259" s="706"/>
      <c r="D259" s="706" t="str">
        <f>IF(C259="","",(_xlfn.XLOOKUP(C259,'9b. New Fleet Description'!$A$13:$A$262,'9b. New Fleet Description'!$B$13:$B$262,"Not Found",0,1)))</f>
        <v/>
      </c>
      <c r="E259" s="706"/>
      <c r="F259" s="722"/>
      <c r="G259" s="723"/>
      <c r="H259" s="724"/>
      <c r="I259" s="725"/>
      <c r="J259" s="726"/>
      <c r="K259" s="727"/>
      <c r="L259" s="728"/>
      <c r="M259" s="724"/>
      <c r="N259" s="724"/>
      <c r="O259" s="724"/>
      <c r="P259" s="1062"/>
      <c r="Q259" s="724"/>
      <c r="R259" s="729"/>
      <c r="S259" s="730"/>
      <c r="T259" s="724"/>
      <c r="U259" s="724"/>
      <c r="V259" s="724"/>
      <c r="W259" s="724"/>
      <c r="X259" s="1038"/>
      <c r="Y259" s="731"/>
      <c r="Z259" s="732"/>
      <c r="AA259" s="1056"/>
      <c r="AB259" s="724"/>
      <c r="AC259" s="1144"/>
      <c r="AD259" s="728"/>
      <c r="AE259" s="733"/>
      <c r="AF259" s="724"/>
      <c r="AG259" s="724"/>
      <c r="AH259" s="724"/>
      <c r="AI259" s="724"/>
      <c r="AJ259" s="734"/>
      <c r="AK259" s="728"/>
      <c r="AL259" s="733"/>
      <c r="AM259" s="724"/>
      <c r="AN259" s="724"/>
      <c r="AO259" s="735"/>
      <c r="AP259" s="724"/>
      <c r="AQ259" s="734"/>
      <c r="AR259" s="728"/>
      <c r="AS259" s="736"/>
    </row>
    <row r="260" spans="1:45" hidden="1" outlineLevel="1" x14ac:dyDescent="0.35">
      <c r="A260" s="754" t="s">
        <v>768</v>
      </c>
      <c r="B260" s="706"/>
      <c r="C260" s="706"/>
      <c r="D260" s="706" t="str">
        <f>IF(C260="","",(_xlfn.XLOOKUP(C260,'9b. New Fleet Description'!$A$13:$A$262,'9b. New Fleet Description'!$B$13:$B$262,"Not Found",0,1)))</f>
        <v/>
      </c>
      <c r="E260" s="706"/>
      <c r="F260" s="722"/>
      <c r="G260" s="723"/>
      <c r="H260" s="724"/>
      <c r="I260" s="725"/>
      <c r="J260" s="726"/>
      <c r="K260" s="727"/>
      <c r="L260" s="728"/>
      <c r="M260" s="724"/>
      <c r="N260" s="724"/>
      <c r="O260" s="724"/>
      <c r="P260" s="1062"/>
      <c r="Q260" s="724"/>
      <c r="R260" s="729"/>
      <c r="S260" s="730"/>
      <c r="T260" s="724"/>
      <c r="U260" s="724"/>
      <c r="V260" s="724"/>
      <c r="W260" s="724"/>
      <c r="X260" s="1038"/>
      <c r="Y260" s="731"/>
      <c r="Z260" s="732"/>
      <c r="AA260" s="1056"/>
      <c r="AB260" s="724"/>
      <c r="AC260" s="1144"/>
      <c r="AD260" s="728"/>
      <c r="AE260" s="733"/>
      <c r="AF260" s="724"/>
      <c r="AG260" s="724"/>
      <c r="AH260" s="724"/>
      <c r="AI260" s="724"/>
      <c r="AJ260" s="734"/>
      <c r="AK260" s="728"/>
      <c r="AL260" s="733"/>
      <c r="AM260" s="724"/>
      <c r="AN260" s="724"/>
      <c r="AO260" s="735"/>
      <c r="AP260" s="724"/>
      <c r="AQ260" s="734"/>
      <c r="AR260" s="728"/>
      <c r="AS260" s="736"/>
    </row>
    <row r="261" spans="1:45" hidden="1" outlineLevel="1" x14ac:dyDescent="0.35">
      <c r="A261" s="754" t="s">
        <v>769</v>
      </c>
      <c r="B261" s="706"/>
      <c r="C261" s="706"/>
      <c r="D261" s="706" t="str">
        <f>IF(C261="","",(_xlfn.XLOOKUP(C261,'9b. New Fleet Description'!$A$13:$A$262,'9b. New Fleet Description'!$B$13:$B$262,"Not Found",0,1)))</f>
        <v/>
      </c>
      <c r="E261" s="706"/>
      <c r="F261" s="722"/>
      <c r="G261" s="723"/>
      <c r="H261" s="724"/>
      <c r="I261" s="725"/>
      <c r="J261" s="726"/>
      <c r="K261" s="727"/>
      <c r="L261" s="728"/>
      <c r="M261" s="724"/>
      <c r="N261" s="724"/>
      <c r="O261" s="724"/>
      <c r="P261" s="1062"/>
      <c r="Q261" s="724"/>
      <c r="R261" s="729"/>
      <c r="S261" s="730"/>
      <c r="T261" s="724"/>
      <c r="U261" s="724"/>
      <c r="V261" s="724"/>
      <c r="W261" s="724"/>
      <c r="X261" s="1038"/>
      <c r="Y261" s="731"/>
      <c r="Z261" s="732"/>
      <c r="AA261" s="1056"/>
      <c r="AB261" s="724"/>
      <c r="AC261" s="1144"/>
      <c r="AD261" s="728"/>
      <c r="AE261" s="733"/>
      <c r="AF261" s="724"/>
      <c r="AG261" s="724"/>
      <c r="AH261" s="724"/>
      <c r="AI261" s="724"/>
      <c r="AJ261" s="734"/>
      <c r="AK261" s="728"/>
      <c r="AL261" s="733"/>
      <c r="AM261" s="724"/>
      <c r="AN261" s="724"/>
      <c r="AO261" s="735"/>
      <c r="AP261" s="724"/>
      <c r="AQ261" s="734"/>
      <c r="AR261" s="728"/>
      <c r="AS261" s="736"/>
    </row>
    <row r="262" spans="1:45" hidden="1" outlineLevel="1" x14ac:dyDescent="0.35">
      <c r="A262" s="754" t="s">
        <v>770</v>
      </c>
      <c r="B262" s="706"/>
      <c r="C262" s="706"/>
      <c r="D262" s="706" t="str">
        <f>IF(C262="","",(_xlfn.XLOOKUP(C262,'9b. New Fleet Description'!$A$13:$A$262,'9b. New Fleet Description'!$B$13:$B$262,"Not Found",0,1)))</f>
        <v/>
      </c>
      <c r="E262" s="706"/>
      <c r="F262" s="722"/>
      <c r="G262" s="723"/>
      <c r="H262" s="724"/>
      <c r="I262" s="725"/>
      <c r="J262" s="726"/>
      <c r="K262" s="727"/>
      <c r="L262" s="728"/>
      <c r="M262" s="724"/>
      <c r="N262" s="724"/>
      <c r="O262" s="724"/>
      <c r="P262" s="1062"/>
      <c r="Q262" s="724"/>
      <c r="R262" s="729"/>
      <c r="S262" s="730"/>
      <c r="T262" s="724"/>
      <c r="U262" s="724"/>
      <c r="V262" s="724"/>
      <c r="W262" s="724"/>
      <c r="X262" s="1038"/>
      <c r="Y262" s="731"/>
      <c r="Z262" s="732"/>
      <c r="AA262" s="1056"/>
      <c r="AB262" s="724"/>
      <c r="AC262" s="1144"/>
      <c r="AD262" s="728"/>
      <c r="AE262" s="733"/>
      <c r="AF262" s="724"/>
      <c r="AG262" s="724"/>
      <c r="AH262" s="724"/>
      <c r="AI262" s="724"/>
      <c r="AJ262" s="734"/>
      <c r="AK262" s="728"/>
      <c r="AL262" s="733"/>
      <c r="AM262" s="724"/>
      <c r="AN262" s="724"/>
      <c r="AO262" s="735"/>
      <c r="AP262" s="724"/>
      <c r="AQ262" s="734"/>
      <c r="AR262" s="728"/>
      <c r="AS262" s="736"/>
    </row>
    <row r="263" spans="1:45" hidden="1" outlineLevel="1" x14ac:dyDescent="0.35">
      <c r="A263" s="754" t="s">
        <v>771</v>
      </c>
      <c r="B263" s="706"/>
      <c r="C263" s="706"/>
      <c r="D263" s="706" t="str">
        <f>IF(C263="","",(_xlfn.XLOOKUP(C263,'9b. New Fleet Description'!$A$13:$A$262,'9b. New Fleet Description'!$B$13:$B$262,"Not Found",0,1)))</f>
        <v/>
      </c>
      <c r="E263" s="706"/>
      <c r="F263" s="722"/>
      <c r="G263" s="723"/>
      <c r="H263" s="724"/>
      <c r="I263" s="725"/>
      <c r="J263" s="726"/>
      <c r="K263" s="727"/>
      <c r="L263" s="728"/>
      <c r="M263" s="724"/>
      <c r="N263" s="724"/>
      <c r="O263" s="724"/>
      <c r="P263" s="1062"/>
      <c r="Q263" s="724"/>
      <c r="R263" s="729"/>
      <c r="S263" s="730"/>
      <c r="T263" s="724"/>
      <c r="U263" s="724"/>
      <c r="V263" s="724"/>
      <c r="W263" s="724"/>
      <c r="X263" s="1038"/>
      <c r="Y263" s="731"/>
      <c r="Z263" s="732"/>
      <c r="AA263" s="1056"/>
      <c r="AB263" s="724"/>
      <c r="AC263" s="1144"/>
      <c r="AD263" s="728"/>
      <c r="AE263" s="733"/>
      <c r="AF263" s="724"/>
      <c r="AG263" s="724"/>
      <c r="AH263" s="724"/>
      <c r="AI263" s="724"/>
      <c r="AJ263" s="734"/>
      <c r="AK263" s="728"/>
      <c r="AL263" s="733"/>
      <c r="AM263" s="724"/>
      <c r="AN263" s="724"/>
      <c r="AO263" s="735"/>
      <c r="AP263" s="724"/>
      <c r="AQ263" s="734"/>
      <c r="AR263" s="728"/>
      <c r="AS263" s="736"/>
    </row>
    <row r="264" spans="1:45" hidden="1" outlineLevel="1" x14ac:dyDescent="0.35">
      <c r="A264" s="754" t="s">
        <v>772</v>
      </c>
      <c r="B264" s="706"/>
      <c r="C264" s="706"/>
      <c r="D264" s="706" t="str">
        <f>IF(C264="","",(_xlfn.XLOOKUP(C264,'9b. New Fleet Description'!$A$13:$A$262,'9b. New Fleet Description'!$B$13:$B$262,"Not Found",0,1)))</f>
        <v/>
      </c>
      <c r="E264" s="706"/>
      <c r="F264" s="722"/>
      <c r="G264" s="723"/>
      <c r="H264" s="724"/>
      <c r="I264" s="725"/>
      <c r="J264" s="726"/>
      <c r="K264" s="727"/>
      <c r="L264" s="728"/>
      <c r="M264" s="724"/>
      <c r="N264" s="724"/>
      <c r="O264" s="724"/>
      <c r="P264" s="1062"/>
      <c r="Q264" s="724"/>
      <c r="R264" s="729"/>
      <c r="S264" s="730"/>
      <c r="T264" s="724"/>
      <c r="U264" s="724"/>
      <c r="V264" s="724"/>
      <c r="W264" s="724"/>
      <c r="X264" s="1038"/>
      <c r="Y264" s="731"/>
      <c r="Z264" s="732"/>
      <c r="AA264" s="1056"/>
      <c r="AB264" s="724"/>
      <c r="AC264" s="1144"/>
      <c r="AD264" s="728"/>
      <c r="AE264" s="733"/>
      <c r="AF264" s="724"/>
      <c r="AG264" s="724"/>
      <c r="AH264" s="724"/>
      <c r="AI264" s="724"/>
      <c r="AJ264" s="734"/>
      <c r="AK264" s="728"/>
      <c r="AL264" s="733"/>
      <c r="AM264" s="724"/>
      <c r="AN264" s="724"/>
      <c r="AO264" s="735"/>
      <c r="AP264" s="724"/>
      <c r="AQ264" s="734"/>
      <c r="AR264" s="728"/>
      <c r="AS264" s="736"/>
    </row>
    <row r="265" spans="1:45" hidden="1" outlineLevel="1" x14ac:dyDescent="0.35">
      <c r="A265" s="754" t="s">
        <v>773</v>
      </c>
      <c r="B265" s="706"/>
      <c r="C265" s="706"/>
      <c r="D265" s="706" t="str">
        <f>IF(C265="","",(_xlfn.XLOOKUP(C265,'9b. New Fleet Description'!$A$13:$A$262,'9b. New Fleet Description'!$B$13:$B$262,"Not Found",0,1)))</f>
        <v/>
      </c>
      <c r="E265" s="706"/>
      <c r="F265" s="722"/>
      <c r="G265" s="723"/>
      <c r="H265" s="724"/>
      <c r="I265" s="725"/>
      <c r="J265" s="726"/>
      <c r="K265" s="727"/>
      <c r="L265" s="728"/>
      <c r="M265" s="724"/>
      <c r="N265" s="724"/>
      <c r="O265" s="724"/>
      <c r="P265" s="1062"/>
      <c r="Q265" s="724"/>
      <c r="R265" s="729"/>
      <c r="S265" s="730"/>
      <c r="T265" s="724"/>
      <c r="U265" s="724"/>
      <c r="V265" s="724"/>
      <c r="W265" s="724"/>
      <c r="X265" s="1038"/>
      <c r="Y265" s="731"/>
      <c r="Z265" s="732"/>
      <c r="AA265" s="1056"/>
      <c r="AB265" s="724"/>
      <c r="AC265" s="1144"/>
      <c r="AD265" s="728"/>
      <c r="AE265" s="733"/>
      <c r="AF265" s="724"/>
      <c r="AG265" s="724"/>
      <c r="AH265" s="724"/>
      <c r="AI265" s="724"/>
      <c r="AJ265" s="734"/>
      <c r="AK265" s="728"/>
      <c r="AL265" s="733"/>
      <c r="AM265" s="724"/>
      <c r="AN265" s="724"/>
      <c r="AO265" s="735"/>
      <c r="AP265" s="724"/>
      <c r="AQ265" s="734"/>
      <c r="AR265" s="728"/>
      <c r="AS265" s="736"/>
    </row>
    <row r="266" spans="1:45" hidden="1" outlineLevel="1" x14ac:dyDescent="0.35">
      <c r="A266" s="754" t="s">
        <v>774</v>
      </c>
      <c r="B266" s="706"/>
      <c r="C266" s="706"/>
      <c r="D266" s="706" t="str">
        <f>IF(C266="","",(_xlfn.XLOOKUP(C266,'9b. New Fleet Description'!$A$13:$A$262,'9b. New Fleet Description'!$B$13:$B$262,"Not Found",0,1)))</f>
        <v/>
      </c>
      <c r="E266" s="706"/>
      <c r="F266" s="722"/>
      <c r="G266" s="723"/>
      <c r="H266" s="724"/>
      <c r="I266" s="725"/>
      <c r="J266" s="726"/>
      <c r="K266" s="727"/>
      <c r="L266" s="728"/>
      <c r="M266" s="724"/>
      <c r="N266" s="724"/>
      <c r="O266" s="724"/>
      <c r="P266" s="1062"/>
      <c r="Q266" s="724"/>
      <c r="R266" s="729"/>
      <c r="S266" s="730"/>
      <c r="T266" s="724"/>
      <c r="U266" s="724"/>
      <c r="V266" s="724"/>
      <c r="W266" s="724"/>
      <c r="X266" s="1038"/>
      <c r="Y266" s="731"/>
      <c r="Z266" s="732"/>
      <c r="AA266" s="1056"/>
      <c r="AB266" s="724"/>
      <c r="AC266" s="1144"/>
      <c r="AD266" s="728"/>
      <c r="AE266" s="733"/>
      <c r="AF266" s="724"/>
      <c r="AG266" s="724"/>
      <c r="AH266" s="724"/>
      <c r="AI266" s="724"/>
      <c r="AJ266" s="734"/>
      <c r="AK266" s="728"/>
      <c r="AL266" s="733"/>
      <c r="AM266" s="724"/>
      <c r="AN266" s="724"/>
      <c r="AO266" s="735"/>
      <c r="AP266" s="724"/>
      <c r="AQ266" s="734"/>
      <c r="AR266" s="728"/>
      <c r="AS266" s="736"/>
    </row>
    <row r="267" spans="1:45" hidden="1" outlineLevel="1" x14ac:dyDescent="0.35">
      <c r="A267" s="754" t="s">
        <v>775</v>
      </c>
      <c r="B267" s="706"/>
      <c r="C267" s="706"/>
      <c r="D267" s="706" t="str">
        <f>IF(C267="","",(_xlfn.XLOOKUP(C267,'9b. New Fleet Description'!$A$13:$A$262,'9b. New Fleet Description'!$B$13:$B$262,"Not Found",0,1)))</f>
        <v/>
      </c>
      <c r="E267" s="706"/>
      <c r="F267" s="722"/>
      <c r="G267" s="723"/>
      <c r="H267" s="724"/>
      <c r="I267" s="725"/>
      <c r="J267" s="726"/>
      <c r="K267" s="727"/>
      <c r="L267" s="728"/>
      <c r="M267" s="724"/>
      <c r="N267" s="724"/>
      <c r="O267" s="724"/>
      <c r="P267" s="1062"/>
      <c r="Q267" s="724"/>
      <c r="R267" s="729"/>
      <c r="S267" s="730"/>
      <c r="T267" s="724"/>
      <c r="U267" s="724"/>
      <c r="V267" s="724"/>
      <c r="W267" s="724"/>
      <c r="X267" s="1038"/>
      <c r="Y267" s="731"/>
      <c r="Z267" s="732"/>
      <c r="AA267" s="1056"/>
      <c r="AB267" s="724"/>
      <c r="AC267" s="1144"/>
      <c r="AD267" s="728"/>
      <c r="AE267" s="733"/>
      <c r="AF267" s="724"/>
      <c r="AG267" s="724"/>
      <c r="AH267" s="724"/>
      <c r="AI267" s="724"/>
      <c r="AJ267" s="734"/>
      <c r="AK267" s="728"/>
      <c r="AL267" s="733"/>
      <c r="AM267" s="724"/>
      <c r="AN267" s="724"/>
      <c r="AO267" s="735"/>
      <c r="AP267" s="724"/>
      <c r="AQ267" s="734"/>
      <c r="AR267" s="728"/>
      <c r="AS267" s="736"/>
    </row>
    <row r="268" spans="1:45" hidden="1" outlineLevel="1" x14ac:dyDescent="0.35">
      <c r="A268" s="754" t="s">
        <v>776</v>
      </c>
      <c r="B268" s="706"/>
      <c r="C268" s="706"/>
      <c r="D268" s="706" t="str">
        <f>IF(C268="","",(_xlfn.XLOOKUP(C268,'9b. New Fleet Description'!$A$13:$A$262,'9b. New Fleet Description'!$B$13:$B$262,"Not Found",0,1)))</f>
        <v/>
      </c>
      <c r="E268" s="706"/>
      <c r="F268" s="722"/>
      <c r="G268" s="723"/>
      <c r="H268" s="724"/>
      <c r="I268" s="725"/>
      <c r="J268" s="726"/>
      <c r="K268" s="727"/>
      <c r="L268" s="728"/>
      <c r="M268" s="724"/>
      <c r="N268" s="724"/>
      <c r="O268" s="724"/>
      <c r="P268" s="1062"/>
      <c r="Q268" s="724"/>
      <c r="R268" s="729"/>
      <c r="S268" s="730"/>
      <c r="T268" s="724"/>
      <c r="U268" s="724"/>
      <c r="V268" s="724"/>
      <c r="W268" s="724"/>
      <c r="X268" s="1038"/>
      <c r="Y268" s="731"/>
      <c r="Z268" s="732"/>
      <c r="AA268" s="1056"/>
      <c r="AB268" s="724"/>
      <c r="AC268" s="1144"/>
      <c r="AD268" s="728"/>
      <c r="AE268" s="733"/>
      <c r="AF268" s="724"/>
      <c r="AG268" s="724"/>
      <c r="AH268" s="724"/>
      <c r="AI268" s="724"/>
      <c r="AJ268" s="734"/>
      <c r="AK268" s="728"/>
      <c r="AL268" s="733"/>
      <c r="AM268" s="724"/>
      <c r="AN268" s="724"/>
      <c r="AO268" s="735"/>
      <c r="AP268" s="724"/>
      <c r="AQ268" s="734"/>
      <c r="AR268" s="728"/>
      <c r="AS268" s="736"/>
    </row>
    <row r="269" spans="1:45" hidden="1" outlineLevel="1" x14ac:dyDescent="0.35">
      <c r="A269" s="754" t="s">
        <v>777</v>
      </c>
      <c r="B269" s="706"/>
      <c r="C269" s="706"/>
      <c r="D269" s="706" t="str">
        <f>IF(C269="","",(_xlfn.XLOOKUP(C269,'9b. New Fleet Description'!$A$13:$A$262,'9b. New Fleet Description'!$B$13:$B$262,"Not Found",0,1)))</f>
        <v/>
      </c>
      <c r="E269" s="706"/>
      <c r="F269" s="722"/>
      <c r="G269" s="723"/>
      <c r="H269" s="724"/>
      <c r="I269" s="725"/>
      <c r="J269" s="726"/>
      <c r="K269" s="727"/>
      <c r="L269" s="728"/>
      <c r="M269" s="724"/>
      <c r="N269" s="724"/>
      <c r="O269" s="724"/>
      <c r="P269" s="1062"/>
      <c r="Q269" s="724"/>
      <c r="R269" s="729"/>
      <c r="S269" s="730"/>
      <c r="T269" s="724"/>
      <c r="U269" s="724"/>
      <c r="V269" s="724"/>
      <c r="W269" s="724"/>
      <c r="X269" s="1038"/>
      <c r="Y269" s="731"/>
      <c r="Z269" s="732"/>
      <c r="AA269" s="1056"/>
      <c r="AB269" s="724"/>
      <c r="AC269" s="1144"/>
      <c r="AD269" s="728"/>
      <c r="AE269" s="733"/>
      <c r="AF269" s="724"/>
      <c r="AG269" s="724"/>
      <c r="AH269" s="724"/>
      <c r="AI269" s="724"/>
      <c r="AJ269" s="734"/>
      <c r="AK269" s="728"/>
      <c r="AL269" s="733"/>
      <c r="AM269" s="724"/>
      <c r="AN269" s="724"/>
      <c r="AO269" s="735"/>
      <c r="AP269" s="724"/>
      <c r="AQ269" s="734"/>
      <c r="AR269" s="728"/>
      <c r="AS269" s="736"/>
    </row>
    <row r="270" spans="1:45" hidden="1" outlineLevel="1" x14ac:dyDescent="0.35">
      <c r="A270" s="754" t="s">
        <v>778</v>
      </c>
      <c r="B270" s="706"/>
      <c r="C270" s="706"/>
      <c r="D270" s="706" t="str">
        <f>IF(C270="","",(_xlfn.XLOOKUP(C270,'9b. New Fleet Description'!$A$13:$A$262,'9b. New Fleet Description'!$B$13:$B$262,"Not Found",0,1)))</f>
        <v/>
      </c>
      <c r="E270" s="706"/>
      <c r="F270" s="722"/>
      <c r="G270" s="723"/>
      <c r="H270" s="724"/>
      <c r="I270" s="725"/>
      <c r="J270" s="726"/>
      <c r="K270" s="727"/>
      <c r="L270" s="728"/>
      <c r="M270" s="724"/>
      <c r="N270" s="724"/>
      <c r="O270" s="724"/>
      <c r="P270" s="1062"/>
      <c r="Q270" s="724"/>
      <c r="R270" s="729"/>
      <c r="S270" s="730"/>
      <c r="T270" s="724"/>
      <c r="U270" s="724"/>
      <c r="V270" s="724"/>
      <c r="W270" s="724"/>
      <c r="X270" s="1038"/>
      <c r="Y270" s="731"/>
      <c r="Z270" s="732"/>
      <c r="AA270" s="1056"/>
      <c r="AB270" s="724"/>
      <c r="AC270" s="1144"/>
      <c r="AD270" s="728"/>
      <c r="AE270" s="733"/>
      <c r="AF270" s="724"/>
      <c r="AG270" s="724"/>
      <c r="AH270" s="724"/>
      <c r="AI270" s="724"/>
      <c r="AJ270" s="734"/>
      <c r="AK270" s="728"/>
      <c r="AL270" s="733"/>
      <c r="AM270" s="724"/>
      <c r="AN270" s="724"/>
      <c r="AO270" s="735"/>
      <c r="AP270" s="724"/>
      <c r="AQ270" s="734"/>
      <c r="AR270" s="728"/>
      <c r="AS270" s="736"/>
    </row>
    <row r="271" spans="1:45" hidden="1" outlineLevel="1" x14ac:dyDescent="0.35">
      <c r="A271" s="754" t="s">
        <v>779</v>
      </c>
      <c r="B271" s="706"/>
      <c r="C271" s="706"/>
      <c r="D271" s="706" t="str">
        <f>IF(C271="","",(_xlfn.XLOOKUP(C271,'9b. New Fleet Description'!$A$13:$A$262,'9b. New Fleet Description'!$B$13:$B$262,"Not Found",0,1)))</f>
        <v/>
      </c>
      <c r="E271" s="706"/>
      <c r="F271" s="722"/>
      <c r="G271" s="723"/>
      <c r="H271" s="724"/>
      <c r="I271" s="725"/>
      <c r="J271" s="726"/>
      <c r="K271" s="727"/>
      <c r="L271" s="728"/>
      <c r="M271" s="724"/>
      <c r="N271" s="724"/>
      <c r="O271" s="724"/>
      <c r="P271" s="1062"/>
      <c r="Q271" s="724"/>
      <c r="R271" s="729"/>
      <c r="S271" s="730"/>
      <c r="T271" s="724"/>
      <c r="U271" s="724"/>
      <c r="V271" s="724"/>
      <c r="W271" s="724"/>
      <c r="X271" s="1038"/>
      <c r="Y271" s="731"/>
      <c r="Z271" s="732"/>
      <c r="AA271" s="1056"/>
      <c r="AB271" s="724"/>
      <c r="AC271" s="1144"/>
      <c r="AD271" s="728"/>
      <c r="AE271" s="733"/>
      <c r="AF271" s="724"/>
      <c r="AG271" s="724"/>
      <c r="AH271" s="724"/>
      <c r="AI271" s="724"/>
      <c r="AJ271" s="734"/>
      <c r="AK271" s="728"/>
      <c r="AL271" s="733"/>
      <c r="AM271" s="724"/>
      <c r="AN271" s="724"/>
      <c r="AO271" s="735"/>
      <c r="AP271" s="724"/>
      <c r="AQ271" s="734"/>
      <c r="AR271" s="728"/>
      <c r="AS271" s="736"/>
    </row>
    <row r="272" spans="1:45" hidden="1" outlineLevel="1" x14ac:dyDescent="0.35">
      <c r="A272" s="754" t="s">
        <v>780</v>
      </c>
      <c r="B272" s="706"/>
      <c r="C272" s="706"/>
      <c r="D272" s="706" t="str">
        <f>IF(C272="","",(_xlfn.XLOOKUP(C272,'9b. New Fleet Description'!$A$13:$A$262,'9b. New Fleet Description'!$B$13:$B$262,"Not Found",0,1)))</f>
        <v/>
      </c>
      <c r="E272" s="706"/>
      <c r="F272" s="722"/>
      <c r="G272" s="723"/>
      <c r="H272" s="724"/>
      <c r="I272" s="725"/>
      <c r="J272" s="726"/>
      <c r="K272" s="727"/>
      <c r="L272" s="728"/>
      <c r="M272" s="724"/>
      <c r="N272" s="724"/>
      <c r="O272" s="724"/>
      <c r="P272" s="1062"/>
      <c r="Q272" s="724"/>
      <c r="R272" s="729"/>
      <c r="S272" s="730"/>
      <c r="T272" s="724"/>
      <c r="U272" s="724"/>
      <c r="V272" s="724"/>
      <c r="W272" s="724"/>
      <c r="X272" s="1038"/>
      <c r="Y272" s="731"/>
      <c r="Z272" s="732"/>
      <c r="AA272" s="1056"/>
      <c r="AB272" s="724"/>
      <c r="AC272" s="1144"/>
      <c r="AD272" s="728"/>
      <c r="AE272" s="733"/>
      <c r="AF272" s="724"/>
      <c r="AG272" s="724"/>
      <c r="AH272" s="724"/>
      <c r="AI272" s="724"/>
      <c r="AJ272" s="734"/>
      <c r="AK272" s="728"/>
      <c r="AL272" s="733"/>
      <c r="AM272" s="724"/>
      <c r="AN272" s="724"/>
      <c r="AO272" s="735"/>
      <c r="AP272" s="724"/>
      <c r="AQ272" s="734"/>
      <c r="AR272" s="728"/>
      <c r="AS272" s="736"/>
    </row>
    <row r="273" spans="1:45" hidden="1" outlineLevel="1" x14ac:dyDescent="0.35">
      <c r="A273" s="754" t="s">
        <v>781</v>
      </c>
      <c r="B273" s="706"/>
      <c r="C273" s="706"/>
      <c r="D273" s="706" t="str">
        <f>IF(C273="","",(_xlfn.XLOOKUP(C273,'9b. New Fleet Description'!$A$13:$A$262,'9b. New Fleet Description'!$B$13:$B$262,"Not Found",0,1)))</f>
        <v/>
      </c>
      <c r="E273" s="706"/>
      <c r="F273" s="722"/>
      <c r="G273" s="723"/>
      <c r="H273" s="724"/>
      <c r="I273" s="725"/>
      <c r="J273" s="726"/>
      <c r="K273" s="727"/>
      <c r="L273" s="728"/>
      <c r="M273" s="724"/>
      <c r="N273" s="724"/>
      <c r="O273" s="724"/>
      <c r="P273" s="1062"/>
      <c r="Q273" s="724"/>
      <c r="R273" s="729"/>
      <c r="S273" s="730"/>
      <c r="T273" s="724"/>
      <c r="U273" s="724"/>
      <c r="V273" s="724"/>
      <c r="W273" s="724"/>
      <c r="X273" s="1038"/>
      <c r="Y273" s="731"/>
      <c r="Z273" s="732"/>
      <c r="AA273" s="1056"/>
      <c r="AB273" s="724"/>
      <c r="AC273" s="1144"/>
      <c r="AD273" s="728"/>
      <c r="AE273" s="733"/>
      <c r="AF273" s="724"/>
      <c r="AG273" s="724"/>
      <c r="AH273" s="724"/>
      <c r="AI273" s="724"/>
      <c r="AJ273" s="734"/>
      <c r="AK273" s="728"/>
      <c r="AL273" s="733"/>
      <c r="AM273" s="724"/>
      <c r="AN273" s="724"/>
      <c r="AO273" s="735"/>
      <c r="AP273" s="724"/>
      <c r="AQ273" s="734"/>
      <c r="AR273" s="728"/>
      <c r="AS273" s="736"/>
    </row>
    <row r="274" spans="1:45" hidden="1" outlineLevel="1" x14ac:dyDescent="0.35">
      <c r="A274" s="754" t="s">
        <v>782</v>
      </c>
      <c r="B274" s="706"/>
      <c r="C274" s="706"/>
      <c r="D274" s="706" t="str">
        <f>IF(C274="","",(_xlfn.XLOOKUP(C274,'9b. New Fleet Description'!$A$13:$A$262,'9b. New Fleet Description'!$B$13:$B$262,"Not Found",0,1)))</f>
        <v/>
      </c>
      <c r="E274" s="706"/>
      <c r="F274" s="722"/>
      <c r="G274" s="723"/>
      <c r="H274" s="724"/>
      <c r="I274" s="725"/>
      <c r="J274" s="726"/>
      <c r="K274" s="727"/>
      <c r="L274" s="728"/>
      <c r="M274" s="724"/>
      <c r="N274" s="724"/>
      <c r="O274" s="724"/>
      <c r="P274" s="1062"/>
      <c r="Q274" s="724"/>
      <c r="R274" s="729"/>
      <c r="S274" s="730"/>
      <c r="T274" s="724"/>
      <c r="U274" s="724"/>
      <c r="V274" s="724"/>
      <c r="W274" s="724"/>
      <c r="X274" s="1038"/>
      <c r="Y274" s="731"/>
      <c r="Z274" s="732"/>
      <c r="AA274" s="1056"/>
      <c r="AB274" s="724"/>
      <c r="AC274" s="1144"/>
      <c r="AD274" s="728"/>
      <c r="AE274" s="733"/>
      <c r="AF274" s="724"/>
      <c r="AG274" s="724"/>
      <c r="AH274" s="724"/>
      <c r="AI274" s="724"/>
      <c r="AJ274" s="734"/>
      <c r="AK274" s="728"/>
      <c r="AL274" s="733"/>
      <c r="AM274" s="724"/>
      <c r="AN274" s="724"/>
      <c r="AO274" s="735"/>
      <c r="AP274" s="724"/>
      <c r="AQ274" s="734"/>
      <c r="AR274" s="728"/>
      <c r="AS274" s="736"/>
    </row>
    <row r="275" spans="1:45" hidden="1" outlineLevel="1" x14ac:dyDescent="0.35">
      <c r="A275" s="754" t="s">
        <v>783</v>
      </c>
      <c r="B275" s="706"/>
      <c r="C275" s="706"/>
      <c r="D275" s="706" t="str">
        <f>IF(C275="","",(_xlfn.XLOOKUP(C275,'9b. New Fleet Description'!$A$13:$A$262,'9b. New Fleet Description'!$B$13:$B$262,"Not Found",0,1)))</f>
        <v/>
      </c>
      <c r="E275" s="706"/>
      <c r="F275" s="722"/>
      <c r="G275" s="723"/>
      <c r="H275" s="724"/>
      <c r="I275" s="725"/>
      <c r="J275" s="726"/>
      <c r="K275" s="727"/>
      <c r="L275" s="728"/>
      <c r="M275" s="724"/>
      <c r="N275" s="724"/>
      <c r="O275" s="724"/>
      <c r="P275" s="1062"/>
      <c r="Q275" s="724"/>
      <c r="R275" s="729"/>
      <c r="S275" s="730"/>
      <c r="T275" s="724"/>
      <c r="U275" s="724"/>
      <c r="V275" s="724"/>
      <c r="W275" s="724"/>
      <c r="X275" s="1038"/>
      <c r="Y275" s="731"/>
      <c r="Z275" s="732"/>
      <c r="AA275" s="1056"/>
      <c r="AB275" s="724"/>
      <c r="AC275" s="1144"/>
      <c r="AD275" s="728"/>
      <c r="AE275" s="733"/>
      <c r="AF275" s="724"/>
      <c r="AG275" s="724"/>
      <c r="AH275" s="724"/>
      <c r="AI275" s="724"/>
      <c r="AJ275" s="734"/>
      <c r="AK275" s="728"/>
      <c r="AL275" s="733"/>
      <c r="AM275" s="724"/>
      <c r="AN275" s="724"/>
      <c r="AO275" s="735"/>
      <c r="AP275" s="724"/>
      <c r="AQ275" s="734"/>
      <c r="AR275" s="728"/>
      <c r="AS275" s="736"/>
    </row>
    <row r="276" spans="1:45" hidden="1" outlineLevel="1" x14ac:dyDescent="0.35">
      <c r="A276" s="754" t="s">
        <v>784</v>
      </c>
      <c r="B276" s="706"/>
      <c r="C276" s="706"/>
      <c r="D276" s="706" t="str">
        <f>IF(C276="","",(_xlfn.XLOOKUP(C276,'9b. New Fleet Description'!$A$13:$A$262,'9b. New Fleet Description'!$B$13:$B$262,"Not Found",0,1)))</f>
        <v/>
      </c>
      <c r="E276" s="706"/>
      <c r="F276" s="722"/>
      <c r="G276" s="723"/>
      <c r="H276" s="724"/>
      <c r="I276" s="725"/>
      <c r="J276" s="726"/>
      <c r="K276" s="727"/>
      <c r="L276" s="728"/>
      <c r="M276" s="724"/>
      <c r="N276" s="724"/>
      <c r="O276" s="724"/>
      <c r="P276" s="1062"/>
      <c r="Q276" s="724"/>
      <c r="R276" s="729"/>
      <c r="S276" s="730"/>
      <c r="T276" s="724"/>
      <c r="U276" s="724"/>
      <c r="V276" s="724"/>
      <c r="W276" s="724"/>
      <c r="X276" s="1038"/>
      <c r="Y276" s="731"/>
      <c r="Z276" s="732"/>
      <c r="AA276" s="1056"/>
      <c r="AB276" s="724"/>
      <c r="AC276" s="1144"/>
      <c r="AD276" s="728"/>
      <c r="AE276" s="733"/>
      <c r="AF276" s="724"/>
      <c r="AG276" s="724"/>
      <c r="AH276" s="724"/>
      <c r="AI276" s="724"/>
      <c r="AJ276" s="734"/>
      <c r="AK276" s="728"/>
      <c r="AL276" s="733"/>
      <c r="AM276" s="724"/>
      <c r="AN276" s="724"/>
      <c r="AO276" s="735"/>
      <c r="AP276" s="724"/>
      <c r="AQ276" s="734"/>
      <c r="AR276" s="728"/>
      <c r="AS276" s="736"/>
    </row>
    <row r="277" spans="1:45" hidden="1" outlineLevel="1" x14ac:dyDescent="0.35">
      <c r="A277" s="754" t="s">
        <v>785</v>
      </c>
      <c r="B277" s="706"/>
      <c r="C277" s="706"/>
      <c r="D277" s="706" t="str">
        <f>IF(C277="","",(_xlfn.XLOOKUP(C277,'9b. New Fleet Description'!$A$13:$A$262,'9b. New Fleet Description'!$B$13:$B$262,"Not Found",0,1)))</f>
        <v/>
      </c>
      <c r="E277" s="706"/>
      <c r="F277" s="722"/>
      <c r="G277" s="723"/>
      <c r="H277" s="724"/>
      <c r="I277" s="725"/>
      <c r="J277" s="726"/>
      <c r="K277" s="727"/>
      <c r="L277" s="728"/>
      <c r="M277" s="724"/>
      <c r="N277" s="724"/>
      <c r="O277" s="724"/>
      <c r="P277" s="1062"/>
      <c r="Q277" s="724"/>
      <c r="R277" s="729"/>
      <c r="S277" s="730"/>
      <c r="T277" s="724"/>
      <c r="U277" s="724"/>
      <c r="V277" s="724"/>
      <c r="W277" s="724"/>
      <c r="X277" s="1038"/>
      <c r="Y277" s="731"/>
      <c r="Z277" s="732"/>
      <c r="AA277" s="1056"/>
      <c r="AB277" s="724"/>
      <c r="AC277" s="1144"/>
      <c r="AD277" s="728"/>
      <c r="AE277" s="733"/>
      <c r="AF277" s="724"/>
      <c r="AG277" s="724"/>
      <c r="AH277" s="724"/>
      <c r="AI277" s="724"/>
      <c r="AJ277" s="734"/>
      <c r="AK277" s="728"/>
      <c r="AL277" s="733"/>
      <c r="AM277" s="724"/>
      <c r="AN277" s="724"/>
      <c r="AO277" s="735"/>
      <c r="AP277" s="724"/>
      <c r="AQ277" s="734"/>
      <c r="AR277" s="728"/>
      <c r="AS277" s="736"/>
    </row>
    <row r="278" spans="1:45" hidden="1" outlineLevel="1" x14ac:dyDescent="0.35">
      <c r="A278" s="754" t="s">
        <v>786</v>
      </c>
      <c r="B278" s="706"/>
      <c r="C278" s="706"/>
      <c r="D278" s="706" t="str">
        <f>IF(C278="","",(_xlfn.XLOOKUP(C278,'9b. New Fleet Description'!$A$13:$A$262,'9b. New Fleet Description'!$B$13:$B$262,"Not Found",0,1)))</f>
        <v/>
      </c>
      <c r="E278" s="706"/>
      <c r="F278" s="722"/>
      <c r="G278" s="723"/>
      <c r="H278" s="724"/>
      <c r="I278" s="725"/>
      <c r="J278" s="726"/>
      <c r="K278" s="727"/>
      <c r="L278" s="728"/>
      <c r="M278" s="724"/>
      <c r="N278" s="724"/>
      <c r="O278" s="724"/>
      <c r="P278" s="1062"/>
      <c r="Q278" s="724"/>
      <c r="R278" s="729"/>
      <c r="S278" s="730"/>
      <c r="T278" s="724"/>
      <c r="U278" s="724"/>
      <c r="V278" s="724"/>
      <c r="W278" s="724"/>
      <c r="X278" s="1038"/>
      <c r="Y278" s="731"/>
      <c r="Z278" s="732"/>
      <c r="AA278" s="1056"/>
      <c r="AB278" s="724"/>
      <c r="AC278" s="1144"/>
      <c r="AD278" s="728"/>
      <c r="AE278" s="733"/>
      <c r="AF278" s="724"/>
      <c r="AG278" s="724"/>
      <c r="AH278" s="724"/>
      <c r="AI278" s="724"/>
      <c r="AJ278" s="734"/>
      <c r="AK278" s="728"/>
      <c r="AL278" s="733"/>
      <c r="AM278" s="724"/>
      <c r="AN278" s="724"/>
      <c r="AO278" s="735"/>
      <c r="AP278" s="724"/>
      <c r="AQ278" s="734"/>
      <c r="AR278" s="728"/>
      <c r="AS278" s="736"/>
    </row>
    <row r="279" spans="1:45" hidden="1" outlineLevel="1" x14ac:dyDescent="0.35">
      <c r="A279" s="754" t="s">
        <v>787</v>
      </c>
      <c r="B279" s="706"/>
      <c r="C279" s="706"/>
      <c r="D279" s="706" t="str">
        <f>IF(C279="","",(_xlfn.XLOOKUP(C279,'9b. New Fleet Description'!$A$13:$A$262,'9b. New Fleet Description'!$B$13:$B$262,"Not Found",0,1)))</f>
        <v/>
      </c>
      <c r="E279" s="706"/>
      <c r="F279" s="722"/>
      <c r="G279" s="723"/>
      <c r="H279" s="724"/>
      <c r="I279" s="725"/>
      <c r="J279" s="726"/>
      <c r="K279" s="727"/>
      <c r="L279" s="728"/>
      <c r="M279" s="724"/>
      <c r="N279" s="724"/>
      <c r="O279" s="724"/>
      <c r="P279" s="1062"/>
      <c r="Q279" s="724"/>
      <c r="R279" s="729"/>
      <c r="S279" s="730"/>
      <c r="T279" s="724"/>
      <c r="U279" s="724"/>
      <c r="V279" s="724"/>
      <c r="W279" s="724"/>
      <c r="X279" s="1038"/>
      <c r="Y279" s="731"/>
      <c r="Z279" s="732"/>
      <c r="AA279" s="1056"/>
      <c r="AB279" s="724"/>
      <c r="AC279" s="1144"/>
      <c r="AD279" s="728"/>
      <c r="AE279" s="733"/>
      <c r="AF279" s="724"/>
      <c r="AG279" s="724"/>
      <c r="AH279" s="724"/>
      <c r="AI279" s="724"/>
      <c r="AJ279" s="734"/>
      <c r="AK279" s="728"/>
      <c r="AL279" s="733"/>
      <c r="AM279" s="724"/>
      <c r="AN279" s="724"/>
      <c r="AO279" s="735"/>
      <c r="AP279" s="724"/>
      <c r="AQ279" s="734"/>
      <c r="AR279" s="728"/>
      <c r="AS279" s="736"/>
    </row>
    <row r="280" spans="1:45" hidden="1" outlineLevel="1" x14ac:dyDescent="0.35">
      <c r="A280" s="754" t="s">
        <v>788</v>
      </c>
      <c r="B280" s="706"/>
      <c r="C280" s="706"/>
      <c r="D280" s="706" t="str">
        <f>IF(C280="","",(_xlfn.XLOOKUP(C280,'9b. New Fleet Description'!$A$13:$A$262,'9b. New Fleet Description'!$B$13:$B$262,"Not Found",0,1)))</f>
        <v/>
      </c>
      <c r="E280" s="706"/>
      <c r="F280" s="722"/>
      <c r="G280" s="723"/>
      <c r="H280" s="724"/>
      <c r="I280" s="725"/>
      <c r="J280" s="726"/>
      <c r="K280" s="727"/>
      <c r="L280" s="728"/>
      <c r="M280" s="724"/>
      <c r="N280" s="724"/>
      <c r="O280" s="724"/>
      <c r="P280" s="1062"/>
      <c r="Q280" s="724"/>
      <c r="R280" s="729"/>
      <c r="S280" s="730"/>
      <c r="T280" s="724"/>
      <c r="U280" s="724"/>
      <c r="V280" s="724"/>
      <c r="W280" s="724"/>
      <c r="X280" s="1038"/>
      <c r="Y280" s="731"/>
      <c r="Z280" s="732"/>
      <c r="AA280" s="1056"/>
      <c r="AB280" s="724"/>
      <c r="AC280" s="1144"/>
      <c r="AD280" s="728"/>
      <c r="AE280" s="733"/>
      <c r="AF280" s="724"/>
      <c r="AG280" s="724"/>
      <c r="AH280" s="724"/>
      <c r="AI280" s="724"/>
      <c r="AJ280" s="734"/>
      <c r="AK280" s="728"/>
      <c r="AL280" s="733"/>
      <c r="AM280" s="724"/>
      <c r="AN280" s="724"/>
      <c r="AO280" s="735"/>
      <c r="AP280" s="724"/>
      <c r="AQ280" s="734"/>
      <c r="AR280" s="728"/>
      <c r="AS280" s="736"/>
    </row>
    <row r="281" spans="1:45" hidden="1" outlineLevel="1" x14ac:dyDescent="0.35">
      <c r="A281" s="754" t="s">
        <v>789</v>
      </c>
      <c r="B281" s="706"/>
      <c r="C281" s="706"/>
      <c r="D281" s="706" t="str">
        <f>IF(C281="","",(_xlfn.XLOOKUP(C281,'9b. New Fleet Description'!$A$13:$A$262,'9b. New Fleet Description'!$B$13:$B$262,"Not Found",0,1)))</f>
        <v/>
      </c>
      <c r="E281" s="706"/>
      <c r="F281" s="722"/>
      <c r="G281" s="723"/>
      <c r="H281" s="724"/>
      <c r="I281" s="725"/>
      <c r="J281" s="726"/>
      <c r="K281" s="727"/>
      <c r="L281" s="728"/>
      <c r="M281" s="724"/>
      <c r="N281" s="724"/>
      <c r="O281" s="724"/>
      <c r="P281" s="1062"/>
      <c r="Q281" s="724"/>
      <c r="R281" s="729"/>
      <c r="S281" s="730"/>
      <c r="T281" s="724"/>
      <c r="U281" s="724"/>
      <c r="V281" s="724"/>
      <c r="W281" s="724"/>
      <c r="X281" s="1038"/>
      <c r="Y281" s="731"/>
      <c r="Z281" s="732"/>
      <c r="AA281" s="1056"/>
      <c r="AB281" s="724"/>
      <c r="AC281" s="1144"/>
      <c r="AD281" s="728"/>
      <c r="AE281" s="733"/>
      <c r="AF281" s="724"/>
      <c r="AG281" s="724"/>
      <c r="AH281" s="724"/>
      <c r="AI281" s="724"/>
      <c r="AJ281" s="734"/>
      <c r="AK281" s="728"/>
      <c r="AL281" s="733"/>
      <c r="AM281" s="724"/>
      <c r="AN281" s="724"/>
      <c r="AO281" s="735"/>
      <c r="AP281" s="724"/>
      <c r="AQ281" s="734"/>
      <c r="AR281" s="728"/>
      <c r="AS281" s="736"/>
    </row>
    <row r="282" spans="1:45" hidden="1" outlineLevel="1" x14ac:dyDescent="0.35">
      <c r="A282" s="754" t="s">
        <v>790</v>
      </c>
      <c r="B282" s="706"/>
      <c r="C282" s="706"/>
      <c r="D282" s="706" t="str">
        <f>IF(C282="","",(_xlfn.XLOOKUP(C282,'9b. New Fleet Description'!$A$13:$A$262,'9b. New Fleet Description'!$B$13:$B$262,"Not Found",0,1)))</f>
        <v/>
      </c>
      <c r="E282" s="706"/>
      <c r="F282" s="722"/>
      <c r="G282" s="723"/>
      <c r="H282" s="724"/>
      <c r="I282" s="725"/>
      <c r="J282" s="726"/>
      <c r="K282" s="727"/>
      <c r="L282" s="728"/>
      <c r="M282" s="724"/>
      <c r="N282" s="724"/>
      <c r="O282" s="724"/>
      <c r="P282" s="1062"/>
      <c r="Q282" s="724"/>
      <c r="R282" s="729"/>
      <c r="S282" s="730"/>
      <c r="T282" s="724"/>
      <c r="U282" s="724"/>
      <c r="V282" s="724"/>
      <c r="W282" s="724"/>
      <c r="X282" s="1038"/>
      <c r="Y282" s="731"/>
      <c r="Z282" s="732"/>
      <c r="AA282" s="1056"/>
      <c r="AB282" s="724"/>
      <c r="AC282" s="1144"/>
      <c r="AD282" s="728"/>
      <c r="AE282" s="733"/>
      <c r="AF282" s="724"/>
      <c r="AG282" s="724"/>
      <c r="AH282" s="724"/>
      <c r="AI282" s="724"/>
      <c r="AJ282" s="734"/>
      <c r="AK282" s="728"/>
      <c r="AL282" s="733"/>
      <c r="AM282" s="724"/>
      <c r="AN282" s="724"/>
      <c r="AO282" s="735"/>
      <c r="AP282" s="724"/>
      <c r="AQ282" s="734"/>
      <c r="AR282" s="728"/>
      <c r="AS282" s="736"/>
    </row>
    <row r="283" spans="1:45" hidden="1" outlineLevel="1" x14ac:dyDescent="0.35">
      <c r="A283" s="754" t="s">
        <v>791</v>
      </c>
      <c r="B283" s="706"/>
      <c r="C283" s="706"/>
      <c r="D283" s="706" t="str">
        <f>IF(C283="","",(_xlfn.XLOOKUP(C283,'9b. New Fleet Description'!$A$13:$A$262,'9b. New Fleet Description'!$B$13:$B$262,"Not Found",0,1)))</f>
        <v/>
      </c>
      <c r="E283" s="706"/>
      <c r="F283" s="722"/>
      <c r="G283" s="723"/>
      <c r="H283" s="724"/>
      <c r="I283" s="725"/>
      <c r="J283" s="726"/>
      <c r="K283" s="727"/>
      <c r="L283" s="728"/>
      <c r="M283" s="724"/>
      <c r="N283" s="724"/>
      <c r="O283" s="724"/>
      <c r="P283" s="1062"/>
      <c r="Q283" s="724"/>
      <c r="R283" s="729"/>
      <c r="S283" s="730"/>
      <c r="T283" s="724"/>
      <c r="U283" s="724"/>
      <c r="V283" s="724"/>
      <c r="W283" s="724"/>
      <c r="X283" s="1038"/>
      <c r="Y283" s="731"/>
      <c r="Z283" s="732"/>
      <c r="AA283" s="1056"/>
      <c r="AB283" s="724"/>
      <c r="AC283" s="1144"/>
      <c r="AD283" s="728"/>
      <c r="AE283" s="733"/>
      <c r="AF283" s="724"/>
      <c r="AG283" s="724"/>
      <c r="AH283" s="724"/>
      <c r="AI283" s="724"/>
      <c r="AJ283" s="734"/>
      <c r="AK283" s="728"/>
      <c r="AL283" s="733"/>
      <c r="AM283" s="724"/>
      <c r="AN283" s="724"/>
      <c r="AO283" s="735"/>
      <c r="AP283" s="724"/>
      <c r="AQ283" s="734"/>
      <c r="AR283" s="728"/>
      <c r="AS283" s="736"/>
    </row>
    <row r="284" spans="1:45" hidden="1" outlineLevel="1" x14ac:dyDescent="0.35">
      <c r="A284" s="754" t="s">
        <v>792</v>
      </c>
      <c r="B284" s="706"/>
      <c r="C284" s="706"/>
      <c r="D284" s="706" t="str">
        <f>IF(C284="","",(_xlfn.XLOOKUP(C284,'9b. New Fleet Description'!$A$13:$A$262,'9b. New Fleet Description'!$B$13:$B$262,"Not Found",0,1)))</f>
        <v/>
      </c>
      <c r="E284" s="706"/>
      <c r="F284" s="722"/>
      <c r="G284" s="723"/>
      <c r="H284" s="724"/>
      <c r="I284" s="725"/>
      <c r="J284" s="726"/>
      <c r="K284" s="727"/>
      <c r="L284" s="728"/>
      <c r="M284" s="724"/>
      <c r="N284" s="724"/>
      <c r="O284" s="724"/>
      <c r="P284" s="1062"/>
      <c r="Q284" s="724"/>
      <c r="R284" s="729"/>
      <c r="S284" s="730"/>
      <c r="T284" s="724"/>
      <c r="U284" s="724"/>
      <c r="V284" s="724"/>
      <c r="W284" s="724"/>
      <c r="X284" s="1038"/>
      <c r="Y284" s="731"/>
      <c r="Z284" s="732"/>
      <c r="AA284" s="1056"/>
      <c r="AB284" s="724"/>
      <c r="AC284" s="1144"/>
      <c r="AD284" s="728"/>
      <c r="AE284" s="733"/>
      <c r="AF284" s="724"/>
      <c r="AG284" s="724"/>
      <c r="AH284" s="724"/>
      <c r="AI284" s="724"/>
      <c r="AJ284" s="734"/>
      <c r="AK284" s="728"/>
      <c r="AL284" s="733"/>
      <c r="AM284" s="724"/>
      <c r="AN284" s="724"/>
      <c r="AO284" s="735"/>
      <c r="AP284" s="724"/>
      <c r="AQ284" s="734"/>
      <c r="AR284" s="728"/>
      <c r="AS284" s="736"/>
    </row>
    <row r="285" spans="1:45" hidden="1" outlineLevel="1" x14ac:dyDescent="0.35">
      <c r="A285" s="754" t="s">
        <v>793</v>
      </c>
      <c r="B285" s="706"/>
      <c r="C285" s="706"/>
      <c r="D285" s="706" t="str">
        <f>IF(C285="","",(_xlfn.XLOOKUP(C285,'9b. New Fleet Description'!$A$13:$A$262,'9b. New Fleet Description'!$B$13:$B$262,"Not Found",0,1)))</f>
        <v/>
      </c>
      <c r="E285" s="706"/>
      <c r="F285" s="722"/>
      <c r="G285" s="723"/>
      <c r="H285" s="724"/>
      <c r="I285" s="725"/>
      <c r="J285" s="726"/>
      <c r="K285" s="727"/>
      <c r="L285" s="728"/>
      <c r="M285" s="724"/>
      <c r="N285" s="724"/>
      <c r="O285" s="724"/>
      <c r="P285" s="1062"/>
      <c r="Q285" s="724"/>
      <c r="R285" s="729"/>
      <c r="S285" s="730"/>
      <c r="T285" s="724"/>
      <c r="U285" s="724"/>
      <c r="V285" s="724"/>
      <c r="W285" s="724"/>
      <c r="X285" s="1038"/>
      <c r="Y285" s="731"/>
      <c r="Z285" s="732"/>
      <c r="AA285" s="1056"/>
      <c r="AB285" s="724"/>
      <c r="AC285" s="1144"/>
      <c r="AD285" s="728"/>
      <c r="AE285" s="733"/>
      <c r="AF285" s="724"/>
      <c r="AG285" s="724"/>
      <c r="AH285" s="724"/>
      <c r="AI285" s="724"/>
      <c r="AJ285" s="734"/>
      <c r="AK285" s="728"/>
      <c r="AL285" s="733"/>
      <c r="AM285" s="724"/>
      <c r="AN285" s="724"/>
      <c r="AO285" s="735"/>
      <c r="AP285" s="724"/>
      <c r="AQ285" s="734"/>
      <c r="AR285" s="728"/>
      <c r="AS285" s="736"/>
    </row>
    <row r="286" spans="1:45" hidden="1" outlineLevel="1" x14ac:dyDescent="0.35">
      <c r="A286" s="754" t="s">
        <v>794</v>
      </c>
      <c r="B286" s="706"/>
      <c r="C286" s="706"/>
      <c r="D286" s="706" t="str">
        <f>IF(C286="","",(_xlfn.XLOOKUP(C286,'9b. New Fleet Description'!$A$13:$A$262,'9b. New Fleet Description'!$B$13:$B$262,"Not Found",0,1)))</f>
        <v/>
      </c>
      <c r="E286" s="706"/>
      <c r="F286" s="722"/>
      <c r="G286" s="723"/>
      <c r="H286" s="724"/>
      <c r="I286" s="725"/>
      <c r="J286" s="726"/>
      <c r="K286" s="727"/>
      <c r="L286" s="728"/>
      <c r="M286" s="724"/>
      <c r="N286" s="724"/>
      <c r="O286" s="724"/>
      <c r="P286" s="1062"/>
      <c r="Q286" s="724"/>
      <c r="R286" s="729"/>
      <c r="S286" s="730"/>
      <c r="T286" s="724"/>
      <c r="U286" s="724"/>
      <c r="V286" s="724"/>
      <c r="W286" s="724"/>
      <c r="X286" s="1038"/>
      <c r="Y286" s="731"/>
      <c r="Z286" s="732"/>
      <c r="AA286" s="1056"/>
      <c r="AB286" s="724"/>
      <c r="AC286" s="1144"/>
      <c r="AD286" s="728"/>
      <c r="AE286" s="733"/>
      <c r="AF286" s="724"/>
      <c r="AG286" s="724"/>
      <c r="AH286" s="724"/>
      <c r="AI286" s="724"/>
      <c r="AJ286" s="734"/>
      <c r="AK286" s="728"/>
      <c r="AL286" s="733"/>
      <c r="AM286" s="724"/>
      <c r="AN286" s="724"/>
      <c r="AO286" s="735"/>
      <c r="AP286" s="724"/>
      <c r="AQ286" s="734"/>
      <c r="AR286" s="728"/>
      <c r="AS286" s="736"/>
    </row>
    <row r="287" spans="1:45" hidden="1" outlineLevel="1" x14ac:dyDescent="0.35">
      <c r="A287" s="754" t="s">
        <v>795</v>
      </c>
      <c r="B287" s="706"/>
      <c r="C287" s="706"/>
      <c r="D287" s="706" t="str">
        <f>IF(C287="","",(_xlfn.XLOOKUP(C287,'9b. New Fleet Description'!$A$13:$A$262,'9b. New Fleet Description'!$B$13:$B$262,"Not Found",0,1)))</f>
        <v/>
      </c>
      <c r="E287" s="706"/>
      <c r="F287" s="722"/>
      <c r="G287" s="723"/>
      <c r="H287" s="724"/>
      <c r="I287" s="725"/>
      <c r="J287" s="726"/>
      <c r="K287" s="727"/>
      <c r="L287" s="728"/>
      <c r="M287" s="724"/>
      <c r="N287" s="724"/>
      <c r="O287" s="724"/>
      <c r="P287" s="1062"/>
      <c r="Q287" s="724"/>
      <c r="R287" s="729"/>
      <c r="S287" s="730"/>
      <c r="T287" s="724"/>
      <c r="U287" s="724"/>
      <c r="V287" s="724"/>
      <c r="W287" s="724"/>
      <c r="X287" s="1038"/>
      <c r="Y287" s="731"/>
      <c r="Z287" s="732"/>
      <c r="AA287" s="1056"/>
      <c r="AB287" s="724"/>
      <c r="AC287" s="1144"/>
      <c r="AD287" s="728"/>
      <c r="AE287" s="733"/>
      <c r="AF287" s="724"/>
      <c r="AG287" s="724"/>
      <c r="AH287" s="724"/>
      <c r="AI287" s="724"/>
      <c r="AJ287" s="734"/>
      <c r="AK287" s="728"/>
      <c r="AL287" s="733"/>
      <c r="AM287" s="724"/>
      <c r="AN287" s="724"/>
      <c r="AO287" s="735"/>
      <c r="AP287" s="724"/>
      <c r="AQ287" s="734"/>
      <c r="AR287" s="728"/>
      <c r="AS287" s="736"/>
    </row>
    <row r="288" spans="1:45" hidden="1" outlineLevel="1" x14ac:dyDescent="0.35">
      <c r="A288" s="754" t="s">
        <v>796</v>
      </c>
      <c r="B288" s="706"/>
      <c r="C288" s="706"/>
      <c r="D288" s="706" t="str">
        <f>IF(C288="","",(_xlfn.XLOOKUP(C288,'9b. New Fleet Description'!$A$13:$A$262,'9b. New Fleet Description'!$B$13:$B$262,"Not Found",0,1)))</f>
        <v/>
      </c>
      <c r="E288" s="706"/>
      <c r="F288" s="722"/>
      <c r="G288" s="723"/>
      <c r="H288" s="724"/>
      <c r="I288" s="725"/>
      <c r="J288" s="726"/>
      <c r="K288" s="727"/>
      <c r="L288" s="728"/>
      <c r="M288" s="724"/>
      <c r="N288" s="724"/>
      <c r="O288" s="724"/>
      <c r="P288" s="1062"/>
      <c r="Q288" s="724"/>
      <c r="R288" s="729"/>
      <c r="S288" s="730"/>
      <c r="T288" s="724"/>
      <c r="U288" s="724"/>
      <c r="V288" s="724"/>
      <c r="W288" s="724"/>
      <c r="X288" s="1038"/>
      <c r="Y288" s="731"/>
      <c r="Z288" s="732"/>
      <c r="AA288" s="1056"/>
      <c r="AB288" s="724"/>
      <c r="AC288" s="1144"/>
      <c r="AD288" s="728"/>
      <c r="AE288" s="733"/>
      <c r="AF288" s="724"/>
      <c r="AG288" s="724"/>
      <c r="AH288" s="724"/>
      <c r="AI288" s="724"/>
      <c r="AJ288" s="734"/>
      <c r="AK288" s="728"/>
      <c r="AL288" s="733"/>
      <c r="AM288" s="724"/>
      <c r="AN288" s="724"/>
      <c r="AO288" s="735"/>
      <c r="AP288" s="724"/>
      <c r="AQ288" s="734"/>
      <c r="AR288" s="728"/>
      <c r="AS288" s="736"/>
    </row>
    <row r="289" spans="1:45" hidden="1" outlineLevel="1" x14ac:dyDescent="0.35">
      <c r="A289" s="754" t="s">
        <v>797</v>
      </c>
      <c r="B289" s="706"/>
      <c r="C289" s="706"/>
      <c r="D289" s="706" t="str">
        <f>IF(C289="","",(_xlfn.XLOOKUP(C289,'9b. New Fleet Description'!$A$13:$A$262,'9b. New Fleet Description'!$B$13:$B$262,"Not Found",0,1)))</f>
        <v/>
      </c>
      <c r="E289" s="706"/>
      <c r="F289" s="722"/>
      <c r="G289" s="723"/>
      <c r="H289" s="724"/>
      <c r="I289" s="725"/>
      <c r="J289" s="726"/>
      <c r="K289" s="727"/>
      <c r="L289" s="728"/>
      <c r="M289" s="724"/>
      <c r="N289" s="724"/>
      <c r="O289" s="724"/>
      <c r="P289" s="1062"/>
      <c r="Q289" s="724"/>
      <c r="R289" s="729"/>
      <c r="S289" s="730"/>
      <c r="T289" s="724"/>
      <c r="U289" s="724"/>
      <c r="V289" s="724"/>
      <c r="W289" s="724"/>
      <c r="X289" s="1038"/>
      <c r="Y289" s="731"/>
      <c r="Z289" s="732"/>
      <c r="AA289" s="1056"/>
      <c r="AB289" s="724"/>
      <c r="AC289" s="1144"/>
      <c r="AD289" s="728"/>
      <c r="AE289" s="733"/>
      <c r="AF289" s="724"/>
      <c r="AG289" s="724"/>
      <c r="AH289" s="724"/>
      <c r="AI289" s="724"/>
      <c r="AJ289" s="734"/>
      <c r="AK289" s="728"/>
      <c r="AL289" s="733"/>
      <c r="AM289" s="724"/>
      <c r="AN289" s="724"/>
      <c r="AO289" s="735"/>
      <c r="AP289" s="724"/>
      <c r="AQ289" s="734"/>
      <c r="AR289" s="728"/>
      <c r="AS289" s="736"/>
    </row>
    <row r="290" spans="1:45" hidden="1" outlineLevel="1" x14ac:dyDescent="0.35">
      <c r="A290" s="754" t="s">
        <v>798</v>
      </c>
      <c r="B290" s="706"/>
      <c r="C290" s="706"/>
      <c r="D290" s="706" t="str">
        <f>IF(C290="","",(_xlfn.XLOOKUP(C290,'9b. New Fleet Description'!$A$13:$A$262,'9b. New Fleet Description'!$B$13:$B$262,"Not Found",0,1)))</f>
        <v/>
      </c>
      <c r="E290" s="706"/>
      <c r="F290" s="722"/>
      <c r="G290" s="723"/>
      <c r="H290" s="724"/>
      <c r="I290" s="725"/>
      <c r="J290" s="726"/>
      <c r="K290" s="727"/>
      <c r="L290" s="728"/>
      <c r="M290" s="724"/>
      <c r="N290" s="724"/>
      <c r="O290" s="724"/>
      <c r="P290" s="1062"/>
      <c r="Q290" s="724"/>
      <c r="R290" s="729"/>
      <c r="S290" s="730"/>
      <c r="T290" s="724"/>
      <c r="U290" s="724"/>
      <c r="V290" s="724"/>
      <c r="W290" s="724"/>
      <c r="X290" s="1038"/>
      <c r="Y290" s="731"/>
      <c r="Z290" s="732"/>
      <c r="AA290" s="1056"/>
      <c r="AB290" s="724"/>
      <c r="AC290" s="1144"/>
      <c r="AD290" s="728"/>
      <c r="AE290" s="733"/>
      <c r="AF290" s="724"/>
      <c r="AG290" s="724"/>
      <c r="AH290" s="724"/>
      <c r="AI290" s="724"/>
      <c r="AJ290" s="734"/>
      <c r="AK290" s="728"/>
      <c r="AL290" s="733"/>
      <c r="AM290" s="724"/>
      <c r="AN290" s="724"/>
      <c r="AO290" s="735"/>
      <c r="AP290" s="724"/>
      <c r="AQ290" s="734"/>
      <c r="AR290" s="728"/>
      <c r="AS290" s="736"/>
    </row>
    <row r="291" spans="1:45" hidden="1" outlineLevel="1" x14ac:dyDescent="0.35">
      <c r="A291" s="754" t="s">
        <v>799</v>
      </c>
      <c r="B291" s="706"/>
      <c r="C291" s="706"/>
      <c r="D291" s="706" t="str">
        <f>IF(C291="","",(_xlfn.XLOOKUP(C291,'9b. New Fleet Description'!$A$13:$A$262,'9b. New Fleet Description'!$B$13:$B$262,"Not Found",0,1)))</f>
        <v/>
      </c>
      <c r="E291" s="706"/>
      <c r="F291" s="722"/>
      <c r="G291" s="723"/>
      <c r="H291" s="724"/>
      <c r="I291" s="725"/>
      <c r="J291" s="726"/>
      <c r="K291" s="727"/>
      <c r="L291" s="728"/>
      <c r="M291" s="724"/>
      <c r="N291" s="724"/>
      <c r="O291" s="724"/>
      <c r="P291" s="1062"/>
      <c r="Q291" s="724"/>
      <c r="R291" s="729"/>
      <c r="S291" s="730"/>
      <c r="T291" s="724"/>
      <c r="U291" s="724"/>
      <c r="V291" s="724"/>
      <c r="W291" s="724"/>
      <c r="X291" s="1038"/>
      <c r="Y291" s="731"/>
      <c r="Z291" s="732"/>
      <c r="AA291" s="1056"/>
      <c r="AB291" s="724"/>
      <c r="AC291" s="1144"/>
      <c r="AD291" s="728"/>
      <c r="AE291" s="733"/>
      <c r="AF291" s="724"/>
      <c r="AG291" s="724"/>
      <c r="AH291" s="724"/>
      <c r="AI291" s="724"/>
      <c r="AJ291" s="734"/>
      <c r="AK291" s="728"/>
      <c r="AL291" s="733"/>
      <c r="AM291" s="724"/>
      <c r="AN291" s="724"/>
      <c r="AO291" s="735"/>
      <c r="AP291" s="724"/>
      <c r="AQ291" s="734"/>
      <c r="AR291" s="728"/>
      <c r="AS291" s="736"/>
    </row>
    <row r="292" spans="1:45" hidden="1" outlineLevel="1" x14ac:dyDescent="0.35">
      <c r="A292" s="754" t="s">
        <v>800</v>
      </c>
      <c r="B292" s="706"/>
      <c r="C292" s="706"/>
      <c r="D292" s="706" t="str">
        <f>IF(C292="","",(_xlfn.XLOOKUP(C292,'9b. New Fleet Description'!$A$13:$A$262,'9b. New Fleet Description'!$B$13:$B$262,"Not Found",0,1)))</f>
        <v/>
      </c>
      <c r="E292" s="706"/>
      <c r="F292" s="722"/>
      <c r="G292" s="723"/>
      <c r="H292" s="724"/>
      <c r="I292" s="725"/>
      <c r="J292" s="726"/>
      <c r="K292" s="727"/>
      <c r="L292" s="728"/>
      <c r="M292" s="724"/>
      <c r="N292" s="724"/>
      <c r="O292" s="724"/>
      <c r="P292" s="1062"/>
      <c r="Q292" s="724"/>
      <c r="R292" s="729"/>
      <c r="S292" s="730"/>
      <c r="T292" s="724"/>
      <c r="U292" s="724"/>
      <c r="V292" s="724"/>
      <c r="W292" s="724"/>
      <c r="X292" s="1038"/>
      <c r="Y292" s="731"/>
      <c r="Z292" s="732"/>
      <c r="AA292" s="1056"/>
      <c r="AB292" s="724"/>
      <c r="AC292" s="1144"/>
      <c r="AD292" s="728"/>
      <c r="AE292" s="733"/>
      <c r="AF292" s="724"/>
      <c r="AG292" s="724"/>
      <c r="AH292" s="724"/>
      <c r="AI292" s="724"/>
      <c r="AJ292" s="734"/>
      <c r="AK292" s="728"/>
      <c r="AL292" s="733"/>
      <c r="AM292" s="724"/>
      <c r="AN292" s="724"/>
      <c r="AO292" s="735"/>
      <c r="AP292" s="724"/>
      <c r="AQ292" s="734"/>
      <c r="AR292" s="728"/>
      <c r="AS292" s="736"/>
    </row>
    <row r="293" spans="1:45" hidden="1" outlineLevel="1" x14ac:dyDescent="0.35">
      <c r="A293" s="754" t="s">
        <v>801</v>
      </c>
      <c r="B293" s="706"/>
      <c r="C293" s="706"/>
      <c r="D293" s="706" t="str">
        <f>IF(C293="","",(_xlfn.XLOOKUP(C293,'9b. New Fleet Description'!$A$13:$A$262,'9b. New Fleet Description'!$B$13:$B$262,"Not Found",0,1)))</f>
        <v/>
      </c>
      <c r="E293" s="706"/>
      <c r="F293" s="722"/>
      <c r="G293" s="723"/>
      <c r="H293" s="724"/>
      <c r="I293" s="725"/>
      <c r="J293" s="726"/>
      <c r="K293" s="727"/>
      <c r="L293" s="728"/>
      <c r="M293" s="724"/>
      <c r="N293" s="724"/>
      <c r="O293" s="724"/>
      <c r="P293" s="1062"/>
      <c r="Q293" s="724"/>
      <c r="R293" s="729"/>
      <c r="S293" s="730"/>
      <c r="T293" s="724"/>
      <c r="U293" s="724"/>
      <c r="V293" s="724"/>
      <c r="W293" s="724"/>
      <c r="X293" s="1038"/>
      <c r="Y293" s="731"/>
      <c r="Z293" s="732"/>
      <c r="AA293" s="1056"/>
      <c r="AB293" s="724"/>
      <c r="AC293" s="1144"/>
      <c r="AD293" s="728"/>
      <c r="AE293" s="733"/>
      <c r="AF293" s="724"/>
      <c r="AG293" s="724"/>
      <c r="AH293" s="724"/>
      <c r="AI293" s="724"/>
      <c r="AJ293" s="734"/>
      <c r="AK293" s="728"/>
      <c r="AL293" s="733"/>
      <c r="AM293" s="724"/>
      <c r="AN293" s="724"/>
      <c r="AO293" s="735"/>
      <c r="AP293" s="724"/>
      <c r="AQ293" s="734"/>
      <c r="AR293" s="728"/>
      <c r="AS293" s="736"/>
    </row>
    <row r="294" spans="1:45" hidden="1" outlineLevel="1" x14ac:dyDescent="0.35">
      <c r="A294" s="754" t="s">
        <v>802</v>
      </c>
      <c r="B294" s="706"/>
      <c r="C294" s="706"/>
      <c r="D294" s="706" t="str">
        <f>IF(C294="","",(_xlfn.XLOOKUP(C294,'9b. New Fleet Description'!$A$13:$A$262,'9b. New Fleet Description'!$B$13:$B$262,"Not Found",0,1)))</f>
        <v/>
      </c>
      <c r="E294" s="706"/>
      <c r="F294" s="722"/>
      <c r="G294" s="723"/>
      <c r="H294" s="724"/>
      <c r="I294" s="725"/>
      <c r="J294" s="726"/>
      <c r="K294" s="727"/>
      <c r="L294" s="728"/>
      <c r="M294" s="724"/>
      <c r="N294" s="724"/>
      <c r="O294" s="724"/>
      <c r="P294" s="1062"/>
      <c r="Q294" s="724"/>
      <c r="R294" s="729"/>
      <c r="S294" s="730"/>
      <c r="T294" s="724"/>
      <c r="U294" s="724"/>
      <c r="V294" s="724"/>
      <c r="W294" s="724"/>
      <c r="X294" s="1038"/>
      <c r="Y294" s="731"/>
      <c r="Z294" s="732"/>
      <c r="AA294" s="1056"/>
      <c r="AB294" s="724"/>
      <c r="AC294" s="1144"/>
      <c r="AD294" s="728"/>
      <c r="AE294" s="733"/>
      <c r="AF294" s="724"/>
      <c r="AG294" s="724"/>
      <c r="AH294" s="724"/>
      <c r="AI294" s="724"/>
      <c r="AJ294" s="734"/>
      <c r="AK294" s="728"/>
      <c r="AL294" s="733"/>
      <c r="AM294" s="724"/>
      <c r="AN294" s="724"/>
      <c r="AO294" s="735"/>
      <c r="AP294" s="724"/>
      <c r="AQ294" s="734"/>
      <c r="AR294" s="728"/>
      <c r="AS294" s="736"/>
    </row>
    <row r="295" spans="1:45" hidden="1" outlineLevel="1" x14ac:dyDescent="0.35">
      <c r="A295" s="754" t="s">
        <v>803</v>
      </c>
      <c r="B295" s="706"/>
      <c r="C295" s="706"/>
      <c r="D295" s="706" t="str">
        <f>IF(C295="","",(_xlfn.XLOOKUP(C295,'9b. New Fleet Description'!$A$13:$A$262,'9b. New Fleet Description'!$B$13:$B$262,"Not Found",0,1)))</f>
        <v/>
      </c>
      <c r="E295" s="706"/>
      <c r="F295" s="722"/>
      <c r="G295" s="723"/>
      <c r="H295" s="724"/>
      <c r="I295" s="725"/>
      <c r="J295" s="726"/>
      <c r="K295" s="727"/>
      <c r="L295" s="728"/>
      <c r="M295" s="724"/>
      <c r="N295" s="724"/>
      <c r="O295" s="724"/>
      <c r="P295" s="1062"/>
      <c r="Q295" s="724"/>
      <c r="R295" s="729"/>
      <c r="S295" s="730"/>
      <c r="T295" s="724"/>
      <c r="U295" s="724"/>
      <c r="V295" s="724"/>
      <c r="W295" s="724"/>
      <c r="X295" s="1038"/>
      <c r="Y295" s="731"/>
      <c r="Z295" s="732"/>
      <c r="AA295" s="1056"/>
      <c r="AB295" s="724"/>
      <c r="AC295" s="1144"/>
      <c r="AD295" s="728"/>
      <c r="AE295" s="733"/>
      <c r="AF295" s="724"/>
      <c r="AG295" s="724"/>
      <c r="AH295" s="724"/>
      <c r="AI295" s="724"/>
      <c r="AJ295" s="734"/>
      <c r="AK295" s="728"/>
      <c r="AL295" s="733"/>
      <c r="AM295" s="724"/>
      <c r="AN295" s="724"/>
      <c r="AO295" s="735"/>
      <c r="AP295" s="724"/>
      <c r="AQ295" s="734"/>
      <c r="AR295" s="728"/>
      <c r="AS295" s="736"/>
    </row>
    <row r="296" spans="1:45" hidden="1" outlineLevel="1" x14ac:dyDescent="0.35">
      <c r="A296" s="754" t="s">
        <v>804</v>
      </c>
      <c r="B296" s="706"/>
      <c r="C296" s="706"/>
      <c r="D296" s="706" t="str">
        <f>IF(C296="","",(_xlfn.XLOOKUP(C296,'9b. New Fleet Description'!$A$13:$A$262,'9b. New Fleet Description'!$B$13:$B$262,"Not Found",0,1)))</f>
        <v/>
      </c>
      <c r="E296" s="706"/>
      <c r="F296" s="722"/>
      <c r="G296" s="723"/>
      <c r="H296" s="724"/>
      <c r="I296" s="725"/>
      <c r="J296" s="726"/>
      <c r="K296" s="727"/>
      <c r="L296" s="728"/>
      <c r="M296" s="724"/>
      <c r="N296" s="724"/>
      <c r="O296" s="724"/>
      <c r="P296" s="1062"/>
      <c r="Q296" s="724"/>
      <c r="R296" s="729"/>
      <c r="S296" s="730"/>
      <c r="T296" s="724"/>
      <c r="U296" s="724"/>
      <c r="V296" s="724"/>
      <c r="W296" s="724"/>
      <c r="X296" s="1038"/>
      <c r="Y296" s="731"/>
      <c r="Z296" s="732"/>
      <c r="AA296" s="1056"/>
      <c r="AB296" s="724"/>
      <c r="AC296" s="1144"/>
      <c r="AD296" s="728"/>
      <c r="AE296" s="733"/>
      <c r="AF296" s="724"/>
      <c r="AG296" s="724"/>
      <c r="AH296" s="724"/>
      <c r="AI296" s="724"/>
      <c r="AJ296" s="734"/>
      <c r="AK296" s="728"/>
      <c r="AL296" s="733"/>
      <c r="AM296" s="724"/>
      <c r="AN296" s="724"/>
      <c r="AO296" s="735"/>
      <c r="AP296" s="724"/>
      <c r="AQ296" s="734"/>
      <c r="AR296" s="728"/>
      <c r="AS296" s="736"/>
    </row>
    <row r="297" spans="1:45" hidden="1" outlineLevel="1" x14ac:dyDescent="0.35">
      <c r="A297" s="754" t="s">
        <v>805</v>
      </c>
      <c r="B297" s="706"/>
      <c r="C297" s="706"/>
      <c r="D297" s="706" t="str">
        <f>IF(C297="","",(_xlfn.XLOOKUP(C297,'9b. New Fleet Description'!$A$13:$A$262,'9b. New Fleet Description'!$B$13:$B$262,"Not Found",0,1)))</f>
        <v/>
      </c>
      <c r="E297" s="706"/>
      <c r="F297" s="722"/>
      <c r="G297" s="723"/>
      <c r="H297" s="724"/>
      <c r="I297" s="725"/>
      <c r="J297" s="726"/>
      <c r="K297" s="727"/>
      <c r="L297" s="728"/>
      <c r="M297" s="724"/>
      <c r="N297" s="724"/>
      <c r="O297" s="724"/>
      <c r="P297" s="1062"/>
      <c r="Q297" s="724"/>
      <c r="R297" s="729"/>
      <c r="S297" s="730"/>
      <c r="T297" s="724"/>
      <c r="U297" s="724"/>
      <c r="V297" s="724"/>
      <c r="W297" s="724"/>
      <c r="X297" s="1038"/>
      <c r="Y297" s="731"/>
      <c r="Z297" s="732"/>
      <c r="AA297" s="1056"/>
      <c r="AB297" s="724"/>
      <c r="AC297" s="1144"/>
      <c r="AD297" s="728"/>
      <c r="AE297" s="733"/>
      <c r="AF297" s="724"/>
      <c r="AG297" s="724"/>
      <c r="AH297" s="724"/>
      <c r="AI297" s="724"/>
      <c r="AJ297" s="734"/>
      <c r="AK297" s="728"/>
      <c r="AL297" s="733"/>
      <c r="AM297" s="724"/>
      <c r="AN297" s="724"/>
      <c r="AO297" s="735"/>
      <c r="AP297" s="724"/>
      <c r="AQ297" s="734"/>
      <c r="AR297" s="728"/>
      <c r="AS297" s="736"/>
    </row>
    <row r="298" spans="1:45" hidden="1" outlineLevel="1" x14ac:dyDescent="0.35">
      <c r="A298" s="754" t="s">
        <v>806</v>
      </c>
      <c r="B298" s="706"/>
      <c r="C298" s="706"/>
      <c r="D298" s="706" t="str">
        <f>IF(C298="","",(_xlfn.XLOOKUP(C298,'9b. New Fleet Description'!$A$13:$A$262,'9b. New Fleet Description'!$B$13:$B$262,"Not Found",0,1)))</f>
        <v/>
      </c>
      <c r="E298" s="706"/>
      <c r="F298" s="722"/>
      <c r="G298" s="723"/>
      <c r="H298" s="724"/>
      <c r="I298" s="725"/>
      <c r="J298" s="726"/>
      <c r="K298" s="727"/>
      <c r="L298" s="728"/>
      <c r="M298" s="724"/>
      <c r="N298" s="724"/>
      <c r="O298" s="724"/>
      <c r="P298" s="1062"/>
      <c r="Q298" s="724"/>
      <c r="R298" s="729"/>
      <c r="S298" s="730"/>
      <c r="T298" s="724"/>
      <c r="U298" s="724"/>
      <c r="V298" s="724"/>
      <c r="W298" s="724"/>
      <c r="X298" s="1038"/>
      <c r="Y298" s="731"/>
      <c r="Z298" s="732"/>
      <c r="AA298" s="1056"/>
      <c r="AB298" s="724"/>
      <c r="AC298" s="1144"/>
      <c r="AD298" s="728"/>
      <c r="AE298" s="733"/>
      <c r="AF298" s="724"/>
      <c r="AG298" s="724"/>
      <c r="AH298" s="724"/>
      <c r="AI298" s="724"/>
      <c r="AJ298" s="734"/>
      <c r="AK298" s="728"/>
      <c r="AL298" s="733"/>
      <c r="AM298" s="724"/>
      <c r="AN298" s="724"/>
      <c r="AO298" s="735"/>
      <c r="AP298" s="724"/>
      <c r="AQ298" s="734"/>
      <c r="AR298" s="728"/>
      <c r="AS298" s="736"/>
    </row>
    <row r="299" spans="1:45" hidden="1" outlineLevel="1" x14ac:dyDescent="0.35">
      <c r="A299" s="754" t="s">
        <v>807</v>
      </c>
      <c r="B299" s="706"/>
      <c r="C299" s="706"/>
      <c r="D299" s="706" t="str">
        <f>IF(C299="","",(_xlfn.XLOOKUP(C299,'9b. New Fleet Description'!$A$13:$A$262,'9b. New Fleet Description'!$B$13:$B$262,"Not Found",0,1)))</f>
        <v/>
      </c>
      <c r="E299" s="706"/>
      <c r="F299" s="722"/>
      <c r="G299" s="723"/>
      <c r="H299" s="724"/>
      <c r="I299" s="725"/>
      <c r="J299" s="726"/>
      <c r="K299" s="727"/>
      <c r="L299" s="728"/>
      <c r="M299" s="724"/>
      <c r="N299" s="724"/>
      <c r="O299" s="724"/>
      <c r="P299" s="1062"/>
      <c r="Q299" s="724"/>
      <c r="R299" s="729"/>
      <c r="S299" s="730"/>
      <c r="T299" s="724"/>
      <c r="U299" s="724"/>
      <c r="V299" s="724"/>
      <c r="W299" s="724"/>
      <c r="X299" s="1038"/>
      <c r="Y299" s="731"/>
      <c r="Z299" s="732"/>
      <c r="AA299" s="1056"/>
      <c r="AB299" s="724"/>
      <c r="AC299" s="1144"/>
      <c r="AD299" s="728"/>
      <c r="AE299" s="733"/>
      <c r="AF299" s="724"/>
      <c r="AG299" s="724"/>
      <c r="AH299" s="724"/>
      <c r="AI299" s="724"/>
      <c r="AJ299" s="734"/>
      <c r="AK299" s="728"/>
      <c r="AL299" s="733"/>
      <c r="AM299" s="724"/>
      <c r="AN299" s="724"/>
      <c r="AO299" s="735"/>
      <c r="AP299" s="724"/>
      <c r="AQ299" s="734"/>
      <c r="AR299" s="728"/>
      <c r="AS299" s="736"/>
    </row>
    <row r="300" spans="1:45" hidden="1" outlineLevel="1" x14ac:dyDescent="0.35">
      <c r="A300" s="754" t="s">
        <v>808</v>
      </c>
      <c r="B300" s="706"/>
      <c r="C300" s="706"/>
      <c r="D300" s="706" t="str">
        <f>IF(C300="","",(_xlfn.XLOOKUP(C300,'9b. New Fleet Description'!$A$13:$A$262,'9b. New Fleet Description'!$B$13:$B$262,"Not Found",0,1)))</f>
        <v/>
      </c>
      <c r="E300" s="706"/>
      <c r="F300" s="722"/>
      <c r="G300" s="723"/>
      <c r="H300" s="724"/>
      <c r="I300" s="725"/>
      <c r="J300" s="726"/>
      <c r="K300" s="727"/>
      <c r="L300" s="728"/>
      <c r="M300" s="724"/>
      <c r="N300" s="724"/>
      <c r="O300" s="724"/>
      <c r="P300" s="1062"/>
      <c r="Q300" s="724"/>
      <c r="R300" s="729"/>
      <c r="S300" s="730"/>
      <c r="T300" s="724"/>
      <c r="U300" s="724"/>
      <c r="V300" s="724"/>
      <c r="W300" s="724"/>
      <c r="X300" s="1038"/>
      <c r="Y300" s="731"/>
      <c r="Z300" s="732"/>
      <c r="AA300" s="1056"/>
      <c r="AB300" s="724"/>
      <c r="AC300" s="1144"/>
      <c r="AD300" s="728"/>
      <c r="AE300" s="733"/>
      <c r="AF300" s="724"/>
      <c r="AG300" s="724"/>
      <c r="AH300" s="724"/>
      <c r="AI300" s="724"/>
      <c r="AJ300" s="734"/>
      <c r="AK300" s="728"/>
      <c r="AL300" s="733"/>
      <c r="AM300" s="724"/>
      <c r="AN300" s="724"/>
      <c r="AO300" s="735"/>
      <c r="AP300" s="724"/>
      <c r="AQ300" s="734"/>
      <c r="AR300" s="728"/>
      <c r="AS300" s="736"/>
    </row>
    <row r="301" spans="1:45" hidden="1" outlineLevel="1" x14ac:dyDescent="0.35">
      <c r="A301" s="754" t="s">
        <v>809</v>
      </c>
      <c r="B301" s="706"/>
      <c r="C301" s="706"/>
      <c r="D301" s="706" t="str">
        <f>IF(C301="","",(_xlfn.XLOOKUP(C301,'9b. New Fleet Description'!$A$13:$A$262,'9b. New Fleet Description'!$B$13:$B$262,"Not Found",0,1)))</f>
        <v/>
      </c>
      <c r="E301" s="706"/>
      <c r="F301" s="722"/>
      <c r="G301" s="723"/>
      <c r="H301" s="724"/>
      <c r="I301" s="725"/>
      <c r="J301" s="726"/>
      <c r="K301" s="727"/>
      <c r="L301" s="728"/>
      <c r="M301" s="724"/>
      <c r="N301" s="724"/>
      <c r="O301" s="724"/>
      <c r="P301" s="1062"/>
      <c r="Q301" s="724"/>
      <c r="R301" s="729"/>
      <c r="S301" s="730"/>
      <c r="T301" s="724"/>
      <c r="U301" s="724"/>
      <c r="V301" s="724"/>
      <c r="W301" s="724"/>
      <c r="X301" s="1038"/>
      <c r="Y301" s="731"/>
      <c r="Z301" s="732"/>
      <c r="AA301" s="1056"/>
      <c r="AB301" s="724"/>
      <c r="AC301" s="1144"/>
      <c r="AD301" s="728"/>
      <c r="AE301" s="733"/>
      <c r="AF301" s="724"/>
      <c r="AG301" s="724"/>
      <c r="AH301" s="724"/>
      <c r="AI301" s="724"/>
      <c r="AJ301" s="734"/>
      <c r="AK301" s="728"/>
      <c r="AL301" s="733"/>
      <c r="AM301" s="724"/>
      <c r="AN301" s="724"/>
      <c r="AO301" s="735"/>
      <c r="AP301" s="724"/>
      <c r="AQ301" s="734"/>
      <c r="AR301" s="728"/>
      <c r="AS301" s="736"/>
    </row>
    <row r="302" spans="1:45" hidden="1" outlineLevel="1" x14ac:dyDescent="0.35">
      <c r="A302" s="754" t="s">
        <v>810</v>
      </c>
      <c r="B302" s="706"/>
      <c r="C302" s="706"/>
      <c r="D302" s="706" t="str">
        <f>IF(C302="","",(_xlfn.XLOOKUP(C302,'9b. New Fleet Description'!$A$13:$A$262,'9b. New Fleet Description'!$B$13:$B$262,"Not Found",0,1)))</f>
        <v/>
      </c>
      <c r="E302" s="706"/>
      <c r="F302" s="722"/>
      <c r="G302" s="723"/>
      <c r="H302" s="724"/>
      <c r="I302" s="725"/>
      <c r="J302" s="726"/>
      <c r="K302" s="727"/>
      <c r="L302" s="728"/>
      <c r="M302" s="724"/>
      <c r="N302" s="724"/>
      <c r="O302" s="724"/>
      <c r="P302" s="1062"/>
      <c r="Q302" s="724"/>
      <c r="R302" s="729"/>
      <c r="S302" s="730"/>
      <c r="T302" s="724"/>
      <c r="U302" s="724"/>
      <c r="V302" s="724"/>
      <c r="W302" s="724"/>
      <c r="X302" s="1038"/>
      <c r="Y302" s="731"/>
      <c r="Z302" s="732"/>
      <c r="AA302" s="1056"/>
      <c r="AB302" s="724"/>
      <c r="AC302" s="1144"/>
      <c r="AD302" s="728"/>
      <c r="AE302" s="733"/>
      <c r="AF302" s="724"/>
      <c r="AG302" s="724"/>
      <c r="AH302" s="724"/>
      <c r="AI302" s="724"/>
      <c r="AJ302" s="734"/>
      <c r="AK302" s="728"/>
      <c r="AL302" s="733"/>
      <c r="AM302" s="724"/>
      <c r="AN302" s="724"/>
      <c r="AO302" s="735"/>
      <c r="AP302" s="724"/>
      <c r="AQ302" s="734"/>
      <c r="AR302" s="728"/>
      <c r="AS302" s="736"/>
    </row>
    <row r="303" spans="1:45" hidden="1" outlineLevel="1" x14ac:dyDescent="0.35">
      <c r="A303" s="754" t="s">
        <v>811</v>
      </c>
      <c r="B303" s="706"/>
      <c r="C303" s="706"/>
      <c r="D303" s="706" t="str">
        <f>IF(C303="","",(_xlfn.XLOOKUP(C303,'9b. New Fleet Description'!$A$13:$A$262,'9b. New Fleet Description'!$B$13:$B$262,"Not Found",0,1)))</f>
        <v/>
      </c>
      <c r="E303" s="706"/>
      <c r="F303" s="722"/>
      <c r="G303" s="723"/>
      <c r="H303" s="724"/>
      <c r="I303" s="725"/>
      <c r="J303" s="726"/>
      <c r="K303" s="727"/>
      <c r="L303" s="728"/>
      <c r="M303" s="724"/>
      <c r="N303" s="724"/>
      <c r="O303" s="724"/>
      <c r="P303" s="1062"/>
      <c r="Q303" s="724"/>
      <c r="R303" s="729"/>
      <c r="S303" s="730"/>
      <c r="T303" s="724"/>
      <c r="U303" s="724"/>
      <c r="V303" s="724"/>
      <c r="W303" s="724"/>
      <c r="X303" s="1038"/>
      <c r="Y303" s="731"/>
      <c r="Z303" s="732"/>
      <c r="AA303" s="1056"/>
      <c r="AB303" s="724"/>
      <c r="AC303" s="1144"/>
      <c r="AD303" s="728"/>
      <c r="AE303" s="733"/>
      <c r="AF303" s="724"/>
      <c r="AG303" s="724"/>
      <c r="AH303" s="724"/>
      <c r="AI303" s="724"/>
      <c r="AJ303" s="734"/>
      <c r="AK303" s="728"/>
      <c r="AL303" s="733"/>
      <c r="AM303" s="724"/>
      <c r="AN303" s="724"/>
      <c r="AO303" s="735"/>
      <c r="AP303" s="724"/>
      <c r="AQ303" s="734"/>
      <c r="AR303" s="728"/>
      <c r="AS303" s="736"/>
    </row>
    <row r="304" spans="1:45" hidden="1" outlineLevel="1" x14ac:dyDescent="0.35">
      <c r="A304" s="754" t="s">
        <v>812</v>
      </c>
      <c r="B304" s="706"/>
      <c r="C304" s="706"/>
      <c r="D304" s="706" t="str">
        <f>IF(C304="","",(_xlfn.XLOOKUP(C304,'9b. New Fleet Description'!$A$13:$A$262,'9b. New Fleet Description'!$B$13:$B$262,"Not Found",0,1)))</f>
        <v/>
      </c>
      <c r="E304" s="706"/>
      <c r="F304" s="722"/>
      <c r="G304" s="723"/>
      <c r="H304" s="724"/>
      <c r="I304" s="725"/>
      <c r="J304" s="726"/>
      <c r="K304" s="727"/>
      <c r="L304" s="728"/>
      <c r="M304" s="724"/>
      <c r="N304" s="724"/>
      <c r="O304" s="724"/>
      <c r="P304" s="1062"/>
      <c r="Q304" s="724"/>
      <c r="R304" s="729"/>
      <c r="S304" s="730"/>
      <c r="T304" s="724"/>
      <c r="U304" s="724"/>
      <c r="V304" s="724"/>
      <c r="W304" s="724"/>
      <c r="X304" s="1038"/>
      <c r="Y304" s="731"/>
      <c r="Z304" s="732"/>
      <c r="AA304" s="1056"/>
      <c r="AB304" s="724"/>
      <c r="AC304" s="1144"/>
      <c r="AD304" s="728"/>
      <c r="AE304" s="733"/>
      <c r="AF304" s="724"/>
      <c r="AG304" s="724"/>
      <c r="AH304" s="724"/>
      <c r="AI304" s="724"/>
      <c r="AJ304" s="734"/>
      <c r="AK304" s="728"/>
      <c r="AL304" s="733"/>
      <c r="AM304" s="724"/>
      <c r="AN304" s="724"/>
      <c r="AO304" s="735"/>
      <c r="AP304" s="724"/>
      <c r="AQ304" s="734"/>
      <c r="AR304" s="728"/>
      <c r="AS304" s="736"/>
    </row>
    <row r="305" spans="1:45" hidden="1" outlineLevel="1" x14ac:dyDescent="0.35">
      <c r="A305" s="754" t="s">
        <v>813</v>
      </c>
      <c r="B305" s="706"/>
      <c r="C305" s="706"/>
      <c r="D305" s="706" t="str">
        <f>IF(C305="","",(_xlfn.XLOOKUP(C305,'9b. New Fleet Description'!$A$13:$A$262,'9b. New Fleet Description'!$B$13:$B$262,"Not Found",0,1)))</f>
        <v/>
      </c>
      <c r="E305" s="706"/>
      <c r="F305" s="722"/>
      <c r="G305" s="723"/>
      <c r="H305" s="724"/>
      <c r="I305" s="725"/>
      <c r="J305" s="726"/>
      <c r="K305" s="727"/>
      <c r="L305" s="728"/>
      <c r="M305" s="724"/>
      <c r="N305" s="724"/>
      <c r="O305" s="724"/>
      <c r="P305" s="1062"/>
      <c r="Q305" s="724"/>
      <c r="R305" s="729"/>
      <c r="S305" s="730"/>
      <c r="T305" s="724"/>
      <c r="U305" s="724"/>
      <c r="V305" s="724"/>
      <c r="W305" s="724"/>
      <c r="X305" s="1038"/>
      <c r="Y305" s="731"/>
      <c r="Z305" s="732"/>
      <c r="AA305" s="1056"/>
      <c r="AB305" s="724"/>
      <c r="AC305" s="1144"/>
      <c r="AD305" s="728"/>
      <c r="AE305" s="733"/>
      <c r="AF305" s="724"/>
      <c r="AG305" s="724"/>
      <c r="AH305" s="724"/>
      <c r="AI305" s="724"/>
      <c r="AJ305" s="734"/>
      <c r="AK305" s="728"/>
      <c r="AL305" s="733"/>
      <c r="AM305" s="724"/>
      <c r="AN305" s="724"/>
      <c r="AO305" s="735"/>
      <c r="AP305" s="724"/>
      <c r="AQ305" s="734"/>
      <c r="AR305" s="728"/>
      <c r="AS305" s="736"/>
    </row>
    <row r="306" spans="1:45" hidden="1" outlineLevel="1" x14ac:dyDescent="0.35">
      <c r="A306" s="754" t="s">
        <v>814</v>
      </c>
      <c r="B306" s="706"/>
      <c r="C306" s="706"/>
      <c r="D306" s="706" t="str">
        <f>IF(C306="","",(_xlfn.XLOOKUP(C306,'9b. New Fleet Description'!$A$13:$A$262,'9b. New Fleet Description'!$B$13:$B$262,"Not Found",0,1)))</f>
        <v/>
      </c>
      <c r="E306" s="706"/>
      <c r="F306" s="722"/>
      <c r="G306" s="723"/>
      <c r="H306" s="724"/>
      <c r="I306" s="725"/>
      <c r="J306" s="726"/>
      <c r="K306" s="727"/>
      <c r="L306" s="728"/>
      <c r="M306" s="724"/>
      <c r="N306" s="724"/>
      <c r="O306" s="724"/>
      <c r="P306" s="1062"/>
      <c r="Q306" s="724"/>
      <c r="R306" s="729"/>
      <c r="S306" s="730"/>
      <c r="T306" s="724"/>
      <c r="U306" s="724"/>
      <c r="V306" s="724"/>
      <c r="W306" s="724"/>
      <c r="X306" s="1038"/>
      <c r="Y306" s="731"/>
      <c r="Z306" s="732"/>
      <c r="AA306" s="1056"/>
      <c r="AB306" s="724"/>
      <c r="AC306" s="1144"/>
      <c r="AD306" s="728"/>
      <c r="AE306" s="733"/>
      <c r="AF306" s="724"/>
      <c r="AG306" s="724"/>
      <c r="AH306" s="724"/>
      <c r="AI306" s="724"/>
      <c r="AJ306" s="734"/>
      <c r="AK306" s="728"/>
      <c r="AL306" s="733"/>
      <c r="AM306" s="724"/>
      <c r="AN306" s="724"/>
      <c r="AO306" s="735"/>
      <c r="AP306" s="724"/>
      <c r="AQ306" s="734"/>
      <c r="AR306" s="728"/>
      <c r="AS306" s="736"/>
    </row>
    <row r="307" spans="1:45" hidden="1" outlineLevel="1" x14ac:dyDescent="0.35">
      <c r="A307" s="754" t="s">
        <v>815</v>
      </c>
      <c r="B307" s="706"/>
      <c r="C307" s="706"/>
      <c r="D307" s="706" t="str">
        <f>IF(C307="","",(_xlfn.XLOOKUP(C307,'9b. New Fleet Description'!$A$13:$A$262,'9b. New Fleet Description'!$B$13:$B$262,"Not Found",0,1)))</f>
        <v/>
      </c>
      <c r="E307" s="706"/>
      <c r="F307" s="722"/>
      <c r="G307" s="723"/>
      <c r="H307" s="724"/>
      <c r="I307" s="725"/>
      <c r="J307" s="726"/>
      <c r="K307" s="727"/>
      <c r="L307" s="728"/>
      <c r="M307" s="724"/>
      <c r="N307" s="724"/>
      <c r="O307" s="724"/>
      <c r="P307" s="1062"/>
      <c r="Q307" s="724"/>
      <c r="R307" s="729"/>
      <c r="S307" s="730"/>
      <c r="T307" s="724"/>
      <c r="U307" s="724"/>
      <c r="V307" s="724"/>
      <c r="W307" s="724"/>
      <c r="X307" s="1038"/>
      <c r="Y307" s="731"/>
      <c r="Z307" s="732"/>
      <c r="AA307" s="1056"/>
      <c r="AB307" s="724"/>
      <c r="AC307" s="1144"/>
      <c r="AD307" s="728"/>
      <c r="AE307" s="733"/>
      <c r="AF307" s="724"/>
      <c r="AG307" s="724"/>
      <c r="AH307" s="724"/>
      <c r="AI307" s="724"/>
      <c r="AJ307" s="734"/>
      <c r="AK307" s="728"/>
      <c r="AL307" s="733"/>
      <c r="AM307" s="724"/>
      <c r="AN307" s="724"/>
      <c r="AO307" s="735"/>
      <c r="AP307" s="724"/>
      <c r="AQ307" s="734"/>
      <c r="AR307" s="728"/>
      <c r="AS307" s="736"/>
    </row>
    <row r="308" spans="1:45" hidden="1" outlineLevel="1" x14ac:dyDescent="0.35">
      <c r="A308" s="754" t="s">
        <v>816</v>
      </c>
      <c r="B308" s="706"/>
      <c r="C308" s="706"/>
      <c r="D308" s="706" t="str">
        <f>IF(C308="","",(_xlfn.XLOOKUP(C308,'9b. New Fleet Description'!$A$13:$A$262,'9b. New Fleet Description'!$B$13:$B$262,"Not Found",0,1)))</f>
        <v/>
      </c>
      <c r="E308" s="706"/>
      <c r="F308" s="722"/>
      <c r="G308" s="723"/>
      <c r="H308" s="724"/>
      <c r="I308" s="725"/>
      <c r="J308" s="726"/>
      <c r="K308" s="727"/>
      <c r="L308" s="728"/>
      <c r="M308" s="724"/>
      <c r="N308" s="724"/>
      <c r="O308" s="724"/>
      <c r="P308" s="1062"/>
      <c r="Q308" s="724"/>
      <c r="R308" s="729"/>
      <c r="S308" s="730"/>
      <c r="T308" s="724"/>
      <c r="U308" s="724"/>
      <c r="V308" s="724"/>
      <c r="W308" s="724"/>
      <c r="X308" s="1038"/>
      <c r="Y308" s="731"/>
      <c r="Z308" s="732"/>
      <c r="AA308" s="1056"/>
      <c r="AB308" s="724"/>
      <c r="AC308" s="1144"/>
      <c r="AD308" s="728"/>
      <c r="AE308" s="733"/>
      <c r="AF308" s="724"/>
      <c r="AG308" s="724"/>
      <c r="AH308" s="724"/>
      <c r="AI308" s="724"/>
      <c r="AJ308" s="734"/>
      <c r="AK308" s="728"/>
      <c r="AL308" s="733"/>
      <c r="AM308" s="724"/>
      <c r="AN308" s="724"/>
      <c r="AO308" s="735"/>
      <c r="AP308" s="724"/>
      <c r="AQ308" s="734"/>
      <c r="AR308" s="728"/>
      <c r="AS308" s="736"/>
    </row>
    <row r="309" spans="1:45" hidden="1" outlineLevel="1" x14ac:dyDescent="0.35">
      <c r="A309" s="754" t="s">
        <v>817</v>
      </c>
      <c r="B309" s="706"/>
      <c r="C309" s="706"/>
      <c r="D309" s="706" t="str">
        <f>IF(C309="","",(_xlfn.XLOOKUP(C309,'9b. New Fleet Description'!$A$13:$A$262,'9b. New Fleet Description'!$B$13:$B$262,"Not Found",0,1)))</f>
        <v/>
      </c>
      <c r="E309" s="706"/>
      <c r="F309" s="722"/>
      <c r="G309" s="723"/>
      <c r="H309" s="724"/>
      <c r="I309" s="725"/>
      <c r="J309" s="726"/>
      <c r="K309" s="727"/>
      <c r="L309" s="728"/>
      <c r="M309" s="724"/>
      <c r="N309" s="724"/>
      <c r="O309" s="724"/>
      <c r="P309" s="1062"/>
      <c r="Q309" s="724"/>
      <c r="R309" s="729"/>
      <c r="S309" s="730"/>
      <c r="T309" s="724"/>
      <c r="U309" s="724"/>
      <c r="V309" s="724"/>
      <c r="W309" s="724"/>
      <c r="X309" s="1038"/>
      <c r="Y309" s="731"/>
      <c r="Z309" s="732"/>
      <c r="AA309" s="1056"/>
      <c r="AB309" s="724"/>
      <c r="AC309" s="1144"/>
      <c r="AD309" s="728"/>
      <c r="AE309" s="733"/>
      <c r="AF309" s="724"/>
      <c r="AG309" s="724"/>
      <c r="AH309" s="724"/>
      <c r="AI309" s="724"/>
      <c r="AJ309" s="734"/>
      <c r="AK309" s="728"/>
      <c r="AL309" s="733"/>
      <c r="AM309" s="724"/>
      <c r="AN309" s="724"/>
      <c r="AO309" s="735"/>
      <c r="AP309" s="724"/>
      <c r="AQ309" s="734"/>
      <c r="AR309" s="728"/>
      <c r="AS309" s="736"/>
    </row>
    <row r="310" spans="1:45" hidden="1" outlineLevel="1" x14ac:dyDescent="0.35">
      <c r="A310" s="754" t="s">
        <v>818</v>
      </c>
      <c r="B310" s="706"/>
      <c r="C310" s="706"/>
      <c r="D310" s="706" t="str">
        <f>IF(C310="","",(_xlfn.XLOOKUP(C310,'9b. New Fleet Description'!$A$13:$A$262,'9b. New Fleet Description'!$B$13:$B$262,"Not Found",0,1)))</f>
        <v/>
      </c>
      <c r="E310" s="706"/>
      <c r="F310" s="722"/>
      <c r="G310" s="723"/>
      <c r="H310" s="724"/>
      <c r="I310" s="725"/>
      <c r="J310" s="726"/>
      <c r="K310" s="727"/>
      <c r="L310" s="728"/>
      <c r="M310" s="724"/>
      <c r="N310" s="724"/>
      <c r="O310" s="724"/>
      <c r="P310" s="1062"/>
      <c r="Q310" s="724"/>
      <c r="R310" s="729"/>
      <c r="S310" s="730"/>
      <c r="T310" s="724"/>
      <c r="U310" s="724"/>
      <c r="V310" s="724"/>
      <c r="W310" s="724"/>
      <c r="X310" s="1038"/>
      <c r="Y310" s="731"/>
      <c r="Z310" s="732"/>
      <c r="AA310" s="1056"/>
      <c r="AB310" s="724"/>
      <c r="AC310" s="1144"/>
      <c r="AD310" s="728"/>
      <c r="AE310" s="733"/>
      <c r="AF310" s="724"/>
      <c r="AG310" s="724"/>
      <c r="AH310" s="724"/>
      <c r="AI310" s="724"/>
      <c r="AJ310" s="734"/>
      <c r="AK310" s="728"/>
      <c r="AL310" s="733"/>
      <c r="AM310" s="724"/>
      <c r="AN310" s="724"/>
      <c r="AO310" s="735"/>
      <c r="AP310" s="724"/>
      <c r="AQ310" s="734"/>
      <c r="AR310" s="728"/>
      <c r="AS310" s="736"/>
    </row>
    <row r="311" spans="1:45" hidden="1" outlineLevel="1" x14ac:dyDescent="0.35">
      <c r="A311" s="754" t="s">
        <v>819</v>
      </c>
      <c r="B311" s="706"/>
      <c r="C311" s="706"/>
      <c r="D311" s="706" t="str">
        <f>IF(C311="","",(_xlfn.XLOOKUP(C311,'9b. New Fleet Description'!$A$13:$A$262,'9b. New Fleet Description'!$B$13:$B$262,"Not Found",0,1)))</f>
        <v/>
      </c>
      <c r="E311" s="706"/>
      <c r="F311" s="722"/>
      <c r="G311" s="723"/>
      <c r="H311" s="724"/>
      <c r="I311" s="725"/>
      <c r="J311" s="726"/>
      <c r="K311" s="727"/>
      <c r="L311" s="728"/>
      <c r="M311" s="724"/>
      <c r="N311" s="724"/>
      <c r="O311" s="724"/>
      <c r="P311" s="1062"/>
      <c r="Q311" s="724"/>
      <c r="R311" s="729"/>
      <c r="S311" s="730"/>
      <c r="T311" s="724"/>
      <c r="U311" s="724"/>
      <c r="V311" s="724"/>
      <c r="W311" s="724"/>
      <c r="X311" s="1038"/>
      <c r="Y311" s="731"/>
      <c r="Z311" s="732"/>
      <c r="AA311" s="1056"/>
      <c r="AB311" s="724"/>
      <c r="AC311" s="1144"/>
      <c r="AD311" s="728"/>
      <c r="AE311" s="733"/>
      <c r="AF311" s="724"/>
      <c r="AG311" s="724"/>
      <c r="AH311" s="724"/>
      <c r="AI311" s="724"/>
      <c r="AJ311" s="734"/>
      <c r="AK311" s="728"/>
      <c r="AL311" s="733"/>
      <c r="AM311" s="724"/>
      <c r="AN311" s="724"/>
      <c r="AO311" s="735"/>
      <c r="AP311" s="724"/>
      <c r="AQ311" s="734"/>
      <c r="AR311" s="728"/>
      <c r="AS311" s="736"/>
    </row>
    <row r="312" spans="1:45" collapsed="1" x14ac:dyDescent="0.35">
      <c r="A312" s="754" t="s">
        <v>820</v>
      </c>
      <c r="B312" s="737"/>
      <c r="C312" s="737"/>
      <c r="D312" s="737" t="str">
        <f>IF(C312="","",(_xlfn.XLOOKUP(C312,'9b. New Fleet Description'!$A$13:$A$262,'9b. New Fleet Description'!$B$13:$B$262,"Not Found",0,1)))</f>
        <v/>
      </c>
      <c r="E312" s="737"/>
      <c r="F312" s="738"/>
      <c r="G312" s="739"/>
      <c r="H312" s="740"/>
      <c r="I312" s="741"/>
      <c r="J312" s="742"/>
      <c r="K312" s="743"/>
      <c r="L312" s="744"/>
      <c r="M312" s="740"/>
      <c r="N312" s="740"/>
      <c r="O312" s="740"/>
      <c r="P312" s="1063"/>
      <c r="Q312" s="740"/>
      <c r="R312" s="745"/>
      <c r="S312" s="746"/>
      <c r="T312" s="740"/>
      <c r="U312" s="740"/>
      <c r="V312" s="740"/>
      <c r="W312" s="740"/>
      <c r="X312" s="1039"/>
      <c r="Y312" s="747"/>
      <c r="Z312" s="748"/>
      <c r="AA312" s="1057"/>
      <c r="AB312" s="740"/>
      <c r="AC312" s="1145"/>
      <c r="AD312" s="744"/>
      <c r="AE312" s="749"/>
      <c r="AF312" s="740"/>
      <c r="AG312" s="740"/>
      <c r="AH312" s="740"/>
      <c r="AI312" s="740"/>
      <c r="AJ312" s="750"/>
      <c r="AK312" s="744"/>
      <c r="AL312" s="749"/>
      <c r="AM312" s="740"/>
      <c r="AN312" s="740"/>
      <c r="AO312" s="751"/>
      <c r="AP312" s="740"/>
      <c r="AQ312" s="750"/>
      <c r="AR312" s="744"/>
      <c r="AS312" s="752"/>
    </row>
    <row r="313" spans="1:45" s="756" customFormat="1" ht="15" customHeight="1" x14ac:dyDescent="0.35">
      <c r="A313" s="755" t="s">
        <v>821</v>
      </c>
      <c r="Z313" s="757"/>
      <c r="AA313" s="757"/>
      <c r="AB313" s="757"/>
      <c r="AC313" s="757"/>
    </row>
  </sheetData>
  <sheetProtection sheet="1" formatCells="0" formatColumns="0" formatRows="0" sort="0" autoFilter="0"/>
  <mergeCells count="5">
    <mergeCell ref="A1:H1"/>
    <mergeCell ref="A2:H2"/>
    <mergeCell ref="A3:H3"/>
    <mergeCell ref="A5:H5"/>
    <mergeCell ref="A6:H6"/>
  </mergeCells>
  <phoneticPr fontId="3" type="noConversion"/>
  <conditionalFormatting sqref="K13:K312">
    <cfRule type="containsBlanks" dxfId="29" priority="20">
      <formula>LEN(TRIM(K13))=0</formula>
    </cfRule>
    <cfRule type="containsText" dxfId="28" priority="21" operator="containsText" text="Q">
      <formula>NOT(ISERROR(SEARCH("Q",K13)))</formula>
    </cfRule>
    <cfRule type="containsText" dxfId="27" priority="22" operator="containsText" text="I">
      <formula>NOT(ISERROR(SEARCH("I",K13)))</formula>
    </cfRule>
    <cfRule type="containsText" dxfId="26" priority="23" operator="containsText" text="O">
      <formula>NOT(ISERROR(SEARCH("O",K13)))</formula>
    </cfRule>
    <cfRule type="expression" dxfId="25" priority="24">
      <formula>LEN($K13) &lt;&gt;17</formula>
    </cfRule>
  </conditionalFormatting>
  <conditionalFormatting sqref="P13:P312">
    <cfRule type="expression" dxfId="24" priority="1">
      <formula>$O13="Other"</formula>
    </cfRule>
  </conditionalFormatting>
  <conditionalFormatting sqref="R13:R312">
    <cfRule type="cellIs" dxfId="23" priority="25" operator="lessThanOrEqual">
      <formula>10000</formula>
    </cfRule>
  </conditionalFormatting>
  <conditionalFormatting sqref="S13:S312">
    <cfRule type="cellIs" dxfId="22" priority="19" operator="lessThanOrEqual">
      <formula>100</formula>
    </cfRule>
  </conditionalFormatting>
  <conditionalFormatting sqref="Z13:AA312">
    <cfRule type="expression" dxfId="21" priority="2">
      <formula>$Y13 = "Reduced Service"</formula>
    </cfRule>
    <cfRule type="expression" dxfId="20" priority="3">
      <formula>$Y13="Donated"</formula>
    </cfRule>
    <cfRule type="expression" dxfId="19" priority="4">
      <formula>$Y13="Sold"</formula>
    </cfRule>
    <cfRule type="expression" dxfId="18" priority="5">
      <formula>$N13&lt;2011</formula>
    </cfRule>
    <cfRule type="expression" dxfId="17" priority="17">
      <formula>$Y13 = "Scrapped"</formula>
    </cfRule>
  </conditionalFormatting>
  <dataValidations count="6">
    <dataValidation type="list" allowBlank="1" showInputMessage="1" showErrorMessage="1" sqref="F12:F312" xr:uid="{FB781079-CD07-4BBC-B900-6805FE9B14EC}">
      <formula1>"Publicly Owned, Privately Owned"</formula1>
    </dataValidation>
    <dataValidation type="list" allowBlank="1" showInputMessage="1" showErrorMessage="1" sqref="AG13:AG312 AN13:AN312 AA13:AA312" xr:uid="{5765D968-C127-4B26-A73C-F33A4BD05035}">
      <formula1>INDIRECT(Z13)</formula1>
    </dataValidation>
    <dataValidation type="list" allowBlank="1" showInputMessage="1" showErrorMessage="1" sqref="Y12" xr:uid="{67D31B31-EC88-46D7-BF6E-E03AF3D4745E}">
      <formula1>"Scrapped, Sold, Donated"</formula1>
    </dataValidation>
    <dataValidation type="list" allowBlank="1" showInputMessage="1" showErrorMessage="1" sqref="B12:B312" xr:uid="{D2489472-A405-4FBF-B7B9-335C3AD85027}">
      <formula1>"Yes, No"</formula1>
    </dataValidation>
    <dataValidation type="list" allowBlank="1" showInputMessage="1" showErrorMessage="1" sqref="Y13:Y312" xr:uid="{2730E431-65D0-4C86-8315-2E0BB7C6B63E}">
      <formula1>"Scrapped, Sold, Donated, Reduced Service"</formula1>
    </dataValidation>
    <dataValidation allowBlank="1" showInputMessage="1" showErrorMessage="1" sqref="P13:P312" xr:uid="{37519EB4-40B4-405E-A856-C16184775BDF}"/>
  </dataValidations>
  <pageMargins left="0.85" right="0.85" top="0.85" bottom="0.5" header="0.3" footer="0.3"/>
  <pageSetup scale="68" orientation="portrait" r:id="rId1"/>
  <headerFooter>
    <oddHeader>&amp;L&amp;G&amp;ROMB Control Number: 2060-0754
Expiration Date: 9/30/2028</oddHeader>
    <oddFooter>&amp;LEPA Form Number: 5900-683&amp;R&amp;A
&amp;P of &amp;N</oddFooter>
  </headerFooter>
  <legacyDrawingHF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13" id="{00000000-000E-0000-0F00-000008000000}">
            <xm:f>'2. Work Plan'!$B$17="School Bus"</xm:f>
            <x14:dxf>
              <fill>
                <patternFill patternType="darkUp"/>
              </fill>
            </x14:dxf>
          </x14:cfRule>
          <xm:sqref>B13:B312</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9586B1DE-BA6D-48AD-BF8F-D0A41D40B6E0}">
          <x14:formula1>
            <xm:f>'County State Lookup'!$A$2:$A$57</xm:f>
          </x14:formula1>
          <xm:sqref>Z12:Z312</xm:sqref>
        </x14:dataValidation>
        <x14:dataValidation type="list" allowBlank="1" showInputMessage="1" showErrorMessage="1" xr:uid="{8AFB66C0-29B1-4E95-A00C-D29430224BC0}">
          <x14:formula1>
            <xm:f>'Data Validation'!$B$2:$B$3</xm:f>
          </x14:formula1>
          <xm:sqref>H12:H312</xm:sqref>
        </x14:dataValidation>
        <x14:dataValidation type="list" allowBlank="1" showInputMessage="1" showErrorMessage="1" xr:uid="{3FCCCEDB-FE74-4A32-B207-025416B6256C}">
          <x14:formula1>
            <xm:f>'Data Validation'!$J$2:$J$57</xm:f>
          </x14:formula1>
          <xm:sqref>AF12:AF312 AM12:AM312</xm:sqref>
        </x14:dataValidation>
        <x14:dataValidation type="list" allowBlank="1" showInputMessage="1" showErrorMessage="1" xr:uid="{F769B0C2-5BB9-4508-8FA2-331AFDC0D8DA}">
          <x14:formula1>
            <xm:f>'Data Validation'!$Y$2:$Y$251</xm:f>
          </x14:formula1>
          <xm:sqref>C14:C312</xm:sqref>
        </x14:dataValidation>
        <x14:dataValidation type="list" allowBlank="1" showInputMessage="1" showErrorMessage="1" xr:uid="{88942986-2618-4721-A2FF-E8C07A0388E9}">
          <x14:formula1>
            <xm:f>'Data Validation'!$Q$2:$Q$11</xm:f>
          </x14:formula1>
          <xm:sqref>I13:I312</xm:sqref>
        </x14:dataValidation>
        <x14:dataValidation type="list" allowBlank="1" showInputMessage="1" showErrorMessage="1" xr:uid="{04D04171-1A81-49A8-86D8-DAD46C59451E}">
          <x14:formula1>
            <xm:f>'Data Validation'!$P$6:$P$12</xm:f>
          </x14:formula1>
          <xm:sqref>H13:H312</xm:sqref>
        </x14:dataValidation>
        <x14:dataValidation type="list" allowBlank="1" showInputMessage="1" showErrorMessage="1" xr:uid="{45D874E9-7AD1-40D4-AF2C-ADB689E03257}">
          <x14:formula1>
            <xm:f>'Data Validation'!$P$3:$P$14</xm:f>
          </x14:formula1>
          <xm:sqref>G13:G312</xm:sqref>
        </x14:dataValidation>
        <x14:dataValidation type="list" allowBlank="1" showInputMessage="1" showErrorMessage="1" xr:uid="{2FBA8153-74C9-48BD-99AA-1F04117E07E6}">
          <x14:formula1>
            <xm:f>'Data Validation'!$R$2:$R$12</xm:f>
          </x14:formula1>
          <xm:sqref>J13:J312</xm:sqref>
        </x14:dataValidation>
        <x14:dataValidation type="list" allowBlank="1" showInputMessage="1" showErrorMessage="1" xr:uid="{F0782D4A-2470-48FF-9494-15C3A1F072FD}">
          <x14:formula1>
            <xm:f>'Data Validation'!$D$2:$D$9</xm:f>
          </x14:formula1>
          <xm:sqref>O13:O312</xm:sqref>
        </x14:dataValidation>
        <x14:dataValidation type="list" allowBlank="1" showInputMessage="1" showErrorMessage="1" xr:uid="{C174230C-A738-4E14-B325-7067873403B8}">
          <x14:formula1>
            <xm:f>'9b. New Fleet Description'!$A$13:$A$312</xm:f>
          </x14:formula1>
          <xm:sqref>C13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Heavy-duty vehicles</TermName>
          <TermId xmlns="http://schemas.microsoft.com/office/infopath/2007/PartnerControls">efde5928-5eb2-4e36-87ba-699e1267ae57</TermId>
        </TermInfo>
        <TermInfo xmlns="http://schemas.microsoft.com/office/infopath/2007/PartnerControls">
          <TermName xmlns="http://schemas.microsoft.com/office/infopath/2007/PartnerControls">resilience</TermName>
          <TermId xmlns="http://schemas.microsoft.com/office/infopath/2007/PartnerControls">ebf3a574-4bc3-409b-a2f3-a311408e9919</TermId>
        </TermInfo>
        <TermInfo xmlns="http://schemas.microsoft.com/office/infopath/2007/PartnerControls">
          <TermName xmlns="http://schemas.microsoft.com/office/infopath/2007/PartnerControls">fleets</TermName>
          <TermId xmlns="http://schemas.microsoft.com/office/infopath/2007/PartnerControls">44c1c04c-081e-4b7f-98e6-7daca7af6b81</TermId>
        </TermInfo>
        <TermInfo xmlns="http://schemas.microsoft.com/office/infopath/2007/PartnerControls">
          <TermName xmlns="http://schemas.microsoft.com/office/infopath/2007/PartnerControls">project budget</TermName>
          <TermId xmlns="http://schemas.microsoft.com/office/infopath/2007/PartnerControls">abfd6881-b54f-428e-908a-9f576640b6bb</TermId>
        </TermInfo>
        <TermInfo xmlns="http://schemas.microsoft.com/office/infopath/2007/PartnerControls">
          <TermName xmlns="http://schemas.microsoft.com/office/infopath/2007/PartnerControls">Community Engagement</TermName>
          <TermId xmlns="http://schemas.microsoft.com/office/infopath/2007/PartnerControls">c28f6111-2284-4b3d-a77d-ed533019a8e1</TermId>
        </TermInfo>
        <TermInfo xmlns="http://schemas.microsoft.com/office/infopath/2007/PartnerControls">
          <TermName xmlns="http://schemas.microsoft.com/office/infopath/2007/PartnerControls">finances</TermName>
          <TermId xmlns="http://schemas.microsoft.com/office/infopath/2007/PartnerControls">a4a9d5a3-2029-4b45-a4ec-9cf0df41efc3</TermId>
        </TermInfo>
        <TermInfo xmlns="http://schemas.microsoft.com/office/infopath/2007/PartnerControls">
          <TermName xmlns="http://schemas.microsoft.com/office/infopath/2007/PartnerControls">grantees</TermName>
          <TermId xmlns="http://schemas.microsoft.com/office/infopath/2007/PartnerControls">084622d3-f1e3-4dcb-a6bb-5a9971be3e78</TermId>
        </TermInfo>
        <TermInfo xmlns="http://schemas.microsoft.com/office/infopath/2007/PartnerControls">
          <TermName xmlns="http://schemas.microsoft.com/office/infopath/2007/PartnerControls">Workforce</TermName>
          <TermId xmlns="http://schemas.microsoft.com/office/infopath/2007/PartnerControls">b086ccf9-251f-48d8-853f-8e4e15f22927</TermId>
        </TermInfo>
        <TermInfo xmlns="http://schemas.microsoft.com/office/infopath/2007/PartnerControls">
          <TermName xmlns="http://schemas.microsoft.com/office/infopath/2007/PartnerControls">clean heavy duty vehicles</TermName>
          <TermId xmlns="http://schemas.microsoft.com/office/infopath/2007/PartnerControls">031e21f9-1581-4dcd-a121-36ec98b4c705</TermId>
        </TermInfo>
        <TermInfo xmlns="http://schemas.microsoft.com/office/infopath/2007/PartnerControls">
          <TermName xmlns="http://schemas.microsoft.com/office/infopath/2007/PartnerControls">costs</TermName>
          <TermId xmlns="http://schemas.microsoft.com/office/infopath/2007/PartnerControls">8df734a0-ccb7-4d03-9bad-8f7c06f0bb0f</TermId>
        </TermInfo>
        <TermInfo xmlns="http://schemas.microsoft.com/office/infopath/2007/PartnerControls">
          <TermName xmlns="http://schemas.microsoft.com/office/infopath/2007/PartnerControls">Climate Impacts</TermName>
          <TermId xmlns="http://schemas.microsoft.com/office/infopath/2007/PartnerControls">4e289d79-c0ec-4112-bbea-547f211f5c55</TermId>
        </TermInfo>
        <TermInfo xmlns="http://schemas.microsoft.com/office/infopath/2007/PartnerControls">
          <TermName xmlns="http://schemas.microsoft.com/office/infopath/2007/PartnerControls">funding</TermName>
          <TermId xmlns="http://schemas.microsoft.com/office/infopath/2007/PartnerControls">117f563c-155e-4b6b-807f-55d2191ecd88</TermId>
        </TermInfo>
        <TermInfo xmlns="http://schemas.microsoft.com/office/infopath/2007/PartnerControls">
          <TermName xmlns="http://schemas.microsoft.com/office/infopath/2007/PartnerControls">emissions</TermName>
          <TermId xmlns="http://schemas.microsoft.com/office/infopath/2007/PartnerControls">0312f6ea-d371-419e-a877-c545a4f29e09</TermId>
        </TermInfo>
        <TermInfo xmlns="http://schemas.microsoft.com/office/infopath/2007/PartnerControls">
          <TermName xmlns="http://schemas.microsoft.com/office/infopath/2007/PartnerControls">sustainability</TermName>
          <TermId xmlns="http://schemas.microsoft.com/office/infopath/2007/PartnerControls">e8579c16-fd51-45cd-bfe3-2985c38c83ad</TermId>
        </TermInfo>
        <TermInfo xmlns="http://schemas.microsoft.com/office/infopath/2007/PartnerControls">
          <TermName xmlns="http://schemas.microsoft.com/office/infopath/2007/PartnerControls">Infrastructure</TermName>
          <TermId xmlns="http://schemas.microsoft.com/office/infopath/2007/PartnerControls">11111111-1111-1111-1111-111111111111</TermId>
        </TermInfo>
      </Terms>
    </TaxKeywordTaxHTField>
    <Record xmlns="4ffa91fb-a0ff-4ac5-b2db-65c790d184a4">Shared</Record>
    <Rights xmlns="4ffa91fb-a0ff-4ac5-b2db-65c790d184a4" xsi:nil="true"/>
    <Document_x0020_Creation_x0020_Date xmlns="4ffa91fb-a0ff-4ac5-b2db-65c790d184a4">2022-07-20T13:27:25+00:00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1700</Value>
      <Value>1770</Value>
      <Value>1769</Value>
      <Value>1768</Value>
      <Value>1767</Value>
      <Value>1766</Value>
      <Value>1765</Value>
      <Value>1764</Value>
      <Value>1763</Value>
      <Value>1762</Value>
      <Value>1761</Value>
      <Value>687</Value>
      <Value>1569</Value>
      <Value>23</Value>
      <Value>1556</Value>
    </TaxCatchAll>
    <SharedWithUsers xmlns="cb3f2c0b-0a7d-49e1-931e-4591b06490b7">
      <UserInfo>
        <DisplayName>Parsons, Christy (she/her/hers)</DisplayName>
        <AccountId>636</AccountId>
        <AccountType/>
      </UserInfo>
      <UserInfo>
        <DisplayName>Swift, Faye</DisplayName>
        <AccountId>21</AccountId>
        <AccountType/>
      </UserInfo>
      <UserInfo>
        <DisplayName>Cleveland, Meredith</DisplayName>
        <AccountId>237</AccountId>
        <AccountType/>
      </UserInfo>
      <UserInfo>
        <DisplayName>Koester, Christine</DisplayName>
        <AccountId>18</AccountId>
        <AccountType/>
      </UserInfo>
      <UserInfo>
        <DisplayName>Watson, Stephanie</DisplayName>
        <AccountId>20</AccountId>
        <AccountType/>
      </UserInfo>
      <UserInfo>
        <DisplayName>Saunders, Bryan</DisplayName>
        <AccountId>553</AccountId>
        <AccountType/>
      </UserInfo>
      <UserInfo>
        <DisplayName>Steinberg, Kayla</DisplayName>
        <AccountId>15</AccountId>
        <AccountType/>
      </UserInfo>
      <UserInfo>
        <DisplayName>Siracuse, Brianna (she/her/hers)</DisplayName>
        <AccountId>676</AccountId>
        <AccountType/>
      </UserInfo>
      <UserInfo>
        <DisplayName>Richoux, Michele (she/her/hers)</DisplayName>
        <AccountId>788</AccountId>
        <AccountType/>
      </UserInfo>
      <UserInfo>
        <DisplayName>Pittard, Taylor</DisplayName>
        <AccountId>969</AccountId>
        <AccountType/>
      </UserInfo>
      <UserInfo>
        <DisplayName>Anderson, Erik (he/him/his)</DisplayName>
        <AccountId>942</AccountId>
        <AccountType/>
      </UserInfo>
      <UserInfo>
        <DisplayName>Jones, Grant</DisplayName>
        <AccountId>461</AccountId>
        <AccountType/>
      </UserInfo>
      <UserInfo>
        <DisplayName>Rafelski, Lauren (she/her/hers)</DisplayName>
        <AccountId>1138</AccountId>
        <AccountType/>
      </UserInfo>
    </SharedWithUsers>
    <lcf76f155ced4ddcb4097134ff3c332f xmlns="aee59056-66f8-4bcd-a41a-44a7882a6c26">
      <Terms xmlns="http://schemas.microsoft.com/office/infopath/2007/PartnerControls"/>
    </lcf76f155ced4ddcb4097134ff3c332f>
    <_ip_UnifiedCompliancePolicyUIAction xmlns="http://schemas.microsoft.com/sharepoint/v3" xsi:nil="true"/>
    <Contact xmlns="aee59056-66f8-4bcd-a41a-44a7882a6c26" xsi:nil="true"/>
    <TaxCatchAllLabel xmlns="4ffa91fb-a0ff-4ac5-b2db-65c790d184a4" xsi:nil="true"/>
    <_ip_UnifiedCompliancePolicyProperties xmlns="http://schemas.microsoft.com/sharepoint/v3" xsi:nil="true"/>
    <Review_x002f_Update_x0020_K xmlns="aee59056-66f8-4bcd-a41a-44a7882a6c26">No</Review_x002f_Update_x0020_K>
    <Notes xmlns="aee59056-66f8-4bcd-a41a-44a7882a6c26" xsi:nil="true"/>
    <HighPriority xmlns="aee59056-66f8-4bcd-a41a-44a7882a6c26">true</HighPriority>
    <NeedExpert xmlns="aee59056-66f8-4bcd-a41a-44a7882a6c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A w D A A B Q S w M E F A A C A A g A r G l 8 W p 1 o F v q l A A A A 9 w A A A B I A H A B D b 2 5 m a W c v U G F j a 2 F n Z S 5 4 b W w g o h g A K K A U A A A A A A A A A A A A A A A A A A A A A A A A A A A A h Y + x D o I w G I R 3 E 9 + B d K c t Z T H k p w y u k p g Q j W s D D T R C a 2 i x v J u D j + Q r C F H U z f H u v u T u H r c 7 Z G P X B l f Z W 2 V 0 i i J M U W C d 0 J V o j Z Y p 0 g Z l f L 2 C v S j P o p b B R G u b j L Z K U e P c J S H E e 4 9 9 j E 1 f E 0 Z p R E 7 5 r i g b 2 Q n 0 g d V / O F R 6 r i 0 l 4 n B 8 r e E M R z H D M d t g C m Q x I V f 6 C 7 B p 8 J z + m L A d W j f 0 k k s d H g o g i w T y / s C f U E s D B B Q A A g A I A K x p f F p 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C s a X x a K I p H u A 4 A A A A R A A A A E w A c A E Z v c m 1 1 b G F z L 1 N l Y 3 R p b 2 4 x L m 0 g o h g A K K A U A A A A A A A A A A A A A A A A A A A A A A A A A A A A K 0 5 N L s n M z 1 M I h t C G 1 g B Q S w E C L Q A U A A I A C A C s a X x a n W g W + q U A A A D 3 A A A A E g A A A A A A A A A A A A A A A A A A A A A A Q 2 9 u Z m l n L 1 B h Y 2 t h Z 2 U u e G 1 s U E s B A i 0 A F A A C A A g A r G l 8 W l N y O C y b A A A A 4 Q A A A B M A A A A A A A A A A A A A A A A A 8 Q A A A F t D b 2 5 0 Z W 5 0 X 1 R 5 c G V z X S 5 4 b W x Q S w E C L Q A U A A I A C A C s a X x a 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2 g A A A A E A A A D Q j J 3 f A R X R E Y x 6 A M B P w p f r A Q A A A E D M e v j N 8 f 1 J o R n M a l H n D s Y A A A A A A g A A A A A A A 2 Y A A M A A A A A Q A A A A g 5 K g M I n d m U x J z 6 w s Y s 6 6 w w A A A A A E g A A A o A A A A B A A A A A v 3 8 B y W V B t p n j 3 W 9 Y F t m 8 4 U A A A A F a 3 z + k l t 2 E o p T t E h M J J 6 0 6 z y / e J k u C F d X y 2 m r 8 E h B c f K E r y d u P z a S S X o 7 h 6 G j Z C n S B h q p X U p Y H N e L N 0 I p o 4 d u x 6 3 K j 3 Q E T M G o H m A X J l y m 2 h F A A A A E 7 4 d c h y / f p q N n n l s G c r R W d 8 d G K p < / D a t a M a s h u p > 
</file>

<file path=customXml/item4.xml><?xml version="1.0" encoding="utf-8"?>
<ct:contentTypeSchema xmlns:ct="http://schemas.microsoft.com/office/2006/metadata/contentType" xmlns:ma="http://schemas.microsoft.com/office/2006/metadata/properties/metaAttributes" ct:_="" ma:_="" ma:contentTypeName="Document" ma:contentTypeID="0x01010037D54BA3CB1BB44A96A3EC1762691F09" ma:contentTypeVersion="28" ma:contentTypeDescription="Create a new document." ma:contentTypeScope="" ma:versionID="e7a1702a0a0ef970a6c6636f63ab42f7">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ee59056-66f8-4bcd-a41a-44a7882a6c26" xmlns:ns6="cb3f2c0b-0a7d-49e1-931e-4591b06490b7" targetNamespace="http://schemas.microsoft.com/office/2006/metadata/properties" ma:root="true" ma:fieldsID="f27d203f4383a66b147cd0d4dea9b65a" ns1:_="" ns2:_="" ns3:_="" ns4:_="" ns5:_="" ns6:_="">
    <xsd:import namespace="http://schemas.microsoft.com/sharepoint/v3"/>
    <xsd:import namespace="4ffa91fb-a0ff-4ac5-b2db-65c790d184a4"/>
    <xsd:import namespace="http://schemas.microsoft.com/sharepoint.v3"/>
    <xsd:import namespace="http://schemas.microsoft.com/sharepoint/v3/fields"/>
    <xsd:import namespace="aee59056-66f8-4bcd-a41a-44a7882a6c26"/>
    <xsd:import namespace="cb3f2c0b-0a7d-49e1-931e-4591b06490b7"/>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5:Review_x002f_Update_x0020_K" minOccurs="0"/>
                <xsd:element ref="ns5:Contact" minOccurs="0"/>
                <xsd:element ref="ns2:TaxKeywordTaxHTField" minOccurs="0"/>
                <xsd:element ref="ns2:TaxCatchAllLabel" minOccurs="0"/>
                <xsd:element ref="ns2:TaxCatchAll" minOccurs="0"/>
                <xsd:element ref="ns5:MediaServiceMetadata" minOccurs="0"/>
                <xsd:element ref="ns5:MediaServiceFastMetadata" minOccurs="0"/>
                <xsd:element ref="ns5:MediaServiceDateTaken" minOccurs="0"/>
                <xsd:element ref="ns5:MediaServiceAutoTags" minOccurs="0"/>
                <xsd:element ref="ns5:MediaServiceGenerationTime" minOccurs="0"/>
                <xsd:element ref="ns5:MediaServiceEventHashCode" minOccurs="0"/>
                <xsd:element ref="ns5:MediaServiceLocation" minOccurs="0"/>
                <xsd:element ref="ns5:MediaServiceOCR" minOccurs="0"/>
                <xsd:element ref="ns6:SharedWithUsers" minOccurs="0"/>
                <xsd:element ref="ns6:SharedWithDetails" minOccurs="0"/>
                <xsd:element ref="ns5:lcf76f155ced4ddcb4097134ff3c332f" minOccurs="0"/>
                <xsd:element ref="ns5:MediaServiceObjectDetectorVersions" minOccurs="0"/>
                <xsd:element ref="ns5:MediaLengthInSeconds" minOccurs="0"/>
                <xsd:element ref="ns2:j747ac98061d40f0aa7bd47e1db5675d" minOccurs="0"/>
                <xsd:element ref="ns5:MediaServiceSearchProperties" minOccurs="0"/>
                <xsd:element ref="ns5:HighPriority" minOccurs="0"/>
                <xsd:element ref="ns5:NeedExpert" minOccurs="0"/>
                <xsd:element ref="ns1:_ip_UnifiedCompliancePolicyProperties" minOccurs="0"/>
                <xsd:element ref="ns1:_ip_UnifiedCompliancePolicyUIAction" minOccurs="0"/>
                <xsd:element ref="ns5:Not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47" nillable="true" ma:displayName="Unified Compliance Policy Properties" ma:hidden="true" ma:internalName="_ip_UnifiedCompliancePolicyProperties">
      <xsd:simpleType>
        <xsd:restriction base="dms:Note"/>
      </xsd:simpleType>
    </xsd:element>
    <xsd:element name="_ip_UnifiedCompliancePolicyUIAction" ma:index="4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d018a7-6365-4690-9133-a9d3a45cc73f}" ma:internalName="TaxCatchAllLabel" ma:readOnly="false" ma:showField="CatchAllDataLabel" ma:web="cb3f2c0b-0a7d-49e1-931e-4591b06490b7">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d018a7-6365-4690-9133-a9d3a45cc73f}" ma:internalName="TaxCatchAll" ma:readOnly="false" ma:showField="CatchAllData" ma:web="cb3f2c0b-0a7d-49e1-931e-4591b06490b7">
      <xsd:complexType>
        <xsd:complexContent>
          <xsd:extension base="dms:MultiChoiceLookup">
            <xsd:sequence>
              <xsd:element name="Value" type="dms:Lookup" maxOccurs="unbounded" minOccurs="0" nillable="true"/>
            </xsd:sequence>
          </xsd:extension>
        </xsd:complexContent>
      </xsd:complexType>
    </xsd:element>
    <xsd:element name="j747ac98061d40f0aa7bd47e1db5675d" ma:index="42"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ee59056-66f8-4bcd-a41a-44a7882a6c26" elementFormDefault="qualified">
    <xsd:import namespace="http://schemas.microsoft.com/office/2006/documentManagement/types"/>
    <xsd:import namespace="http://schemas.microsoft.com/office/infopath/2007/PartnerControls"/>
    <xsd:element name="Review_x002f_Update_x0020_K" ma:index="19" nillable="true" ma:displayName="Need Review/Update " ma:default="No" ma:format="Dropdown" ma:internalName="Review_x002f_Update_x0020_K">
      <xsd:simpleType>
        <xsd:restriction base="dms:Choice">
          <xsd:enumeration value="Yes"/>
          <xsd:enumeration value="No"/>
          <xsd:enumeration value="Complete"/>
        </xsd:restriction>
      </xsd:simpleType>
    </xsd:element>
    <xsd:element name="Contact" ma:index="20" nillable="true" ma:displayName="Contact" ma:format="Dropdown" ma:internalName="Contact">
      <xsd:simpleType>
        <xsd:restriction base="dms:Text">
          <xsd:maxLength value="255"/>
        </xsd:restriction>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0" nillable="true" ma:displayName="MediaServiceDateTaken" ma:hidden="true" ma:internalName="MediaServiceDateTaken" ma:readOnly="true">
      <xsd:simpleType>
        <xsd:restriction base="dms:Text"/>
      </xsd:simpleType>
    </xsd:element>
    <xsd:element name="MediaServiceAutoTags" ma:index="31" nillable="true" ma:displayName="Tags" ma:hidden="true" ma:internalName="MediaServiceAutoTags" ma:readOnly="true">
      <xsd:simpleType>
        <xsd:restriction base="dms:Text"/>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Location" ma:index="34" nillable="true" ma:displayName="Location" ma:hidden="true" ma:internalName="MediaServiceLocation" ma:readOnly="true">
      <xsd:simpleType>
        <xsd:restriction base="dms:Text"/>
      </xsd:simpleType>
    </xsd:element>
    <xsd:element name="MediaServiceOCR" ma:index="35" nillable="true" ma:displayName="Extracted Text" ma:hidden="true" ma:internalName="MediaServiceOCR" ma:readOnly="true">
      <xsd:simpleType>
        <xsd:restriction base="dms:Note"/>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LengthInSeconds" ma:index="41" nillable="true" ma:displayName="MediaLengthInSeconds" ma:hidden="true" ma:internalName="MediaLengthInSeconds" ma:readOnly="true">
      <xsd:simpleType>
        <xsd:restriction base="dms:Unknown"/>
      </xsd:simpleType>
    </xsd:element>
    <xsd:element name="MediaServiceSearchProperties" ma:index="44" nillable="true" ma:displayName="MediaServiceSearchProperties" ma:hidden="true" ma:internalName="MediaServiceSearchProperties" ma:readOnly="true">
      <xsd:simpleType>
        <xsd:restriction base="dms:Note"/>
      </xsd:simpleType>
    </xsd:element>
    <xsd:element name="HighPriority" ma:index="45" nillable="true" ma:displayName="High Priority" ma:default="1" ma:description="Frequently used" ma:format="Dropdown" ma:internalName="HighPriority">
      <xsd:simpleType>
        <xsd:restriction base="dms:Boolean"/>
      </xsd:simpleType>
    </xsd:element>
    <xsd:element name="NeedExpert" ma:index="46" nillable="true" ma:displayName="Need Expert" ma:description="Yes= Need to Email&#10;Partial= Can do partially by self&#10;No= Can do Myself" ma:format="Dropdown" ma:internalName="NeedExpert">
      <xsd:simpleType>
        <xsd:union memberTypes="dms:Text">
          <xsd:simpleType>
            <xsd:restriction base="dms:Choice">
              <xsd:enumeration value="Yes"/>
              <xsd:enumeration value="Partial"/>
              <xsd:enumeration value="No"/>
            </xsd:restriction>
          </xsd:simpleType>
        </xsd:union>
      </xsd:simpleType>
    </xsd:element>
    <xsd:element name="Notes" ma:index="49" nillable="true" ma:displayName="Notes " ma:format="Dropdown" ma:internalName="Notes">
      <xsd:simpleType>
        <xsd:restriction base="dms:Text">
          <xsd:maxLength value="255"/>
        </xsd:restriction>
      </xsd:simpleType>
    </xsd:element>
    <xsd:element name="MediaServiceBillingMetadata" ma:index="5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3f2c0b-0a7d-49e1-931e-4591b06490b7" elementFormDefault="qualified">
    <xsd:import namespace="http://schemas.microsoft.com/office/2006/documentManagement/types"/>
    <xsd:import namespace="http://schemas.microsoft.com/office/infopath/2007/PartnerControls"/>
    <xsd:element name="SharedWithUsers" ma:index="36"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ECF86837-1AC0-4B62-8E3F-7711F67505C1}">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http://schemas.microsoft.com/sharepoint.v3"/>
    <ds:schemaRef ds:uri="cb3f2c0b-0a7d-49e1-931e-4591b06490b7"/>
    <ds:schemaRef ds:uri="aee59056-66f8-4bcd-a41a-44a7882a6c26"/>
  </ds:schemaRefs>
</ds:datastoreItem>
</file>

<file path=customXml/itemProps2.xml><?xml version="1.0" encoding="utf-8"?>
<ds:datastoreItem xmlns:ds="http://schemas.openxmlformats.org/officeDocument/2006/customXml" ds:itemID="{E78BD865-C2D1-475E-9FBD-3F6C3E0AB5B4}">
  <ds:schemaRefs>
    <ds:schemaRef ds:uri="http://schemas.microsoft.com/sharepoint/v3/contenttype/forms"/>
  </ds:schemaRefs>
</ds:datastoreItem>
</file>

<file path=customXml/itemProps3.xml><?xml version="1.0" encoding="utf-8"?>
<ds:datastoreItem xmlns:ds="http://schemas.openxmlformats.org/officeDocument/2006/customXml" ds:itemID="{AABC9D51-017B-4E55-903D-C703BC0DB2A0}">
  <ds:schemaRefs>
    <ds:schemaRef ds:uri="http://schemas.microsoft.com/DataMashup"/>
  </ds:schemaRefs>
</ds:datastoreItem>
</file>

<file path=customXml/itemProps4.xml><?xml version="1.0" encoding="utf-8"?>
<ds:datastoreItem xmlns:ds="http://schemas.openxmlformats.org/officeDocument/2006/customXml" ds:itemID="{A462AADC-049E-4696-BBC3-3ACF831E32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aee59056-66f8-4bcd-a41a-44a7882a6c26"/>
    <ds:schemaRef ds:uri="cb3f2c0b-0a7d-49e1-931e-4591b06490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C2F56E1-CFDD-4E10-8B35-C4618E45FE06}">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1. Instructions</vt:lpstr>
      <vt:lpstr>2. Work Plan</vt:lpstr>
      <vt:lpstr>3. Amendments</vt:lpstr>
      <vt:lpstr>4. Financial Summary</vt:lpstr>
      <vt:lpstr>5. Year 1</vt:lpstr>
      <vt:lpstr>6. Year 2</vt:lpstr>
      <vt:lpstr>7. Year 3</vt:lpstr>
      <vt:lpstr>8. CHDV Priorities</vt:lpstr>
      <vt:lpstr>9a. Current Fleet Description</vt:lpstr>
      <vt:lpstr>9b. New Fleet Description</vt:lpstr>
      <vt:lpstr>10. Infrastructure</vt:lpstr>
      <vt:lpstr>11. Final Report</vt:lpstr>
      <vt:lpstr>12. Data Dictionary</vt:lpstr>
      <vt:lpstr>Data Validation</vt:lpstr>
      <vt:lpstr>County State Lookup</vt:lpstr>
      <vt:lpstr>'1. Instructions'!Print_Area</vt:lpstr>
      <vt:lpstr>'11. Final Report'!Print_Titles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Clean Heavy-Duty Vehicles (CHCV) Grant Program. Project Quarterly and Final Reporting Template. EPA Form 5900-683; OMB Control Number: 2060-0754) (expires: April 30, 2027)</dc:title>
  <dc:subject>Reporting template to submit quarterly and final reports for the Clean Heavy-Duty Vehicles Grant Program. Includes work plan, amendments, financial information, CHDV priorities, fleet and infrastructure information</dc:subject>
  <dc:creator>U.S. EPA;Office of Transportation and Air Quality;Transportation and Climate Division</dc:creator>
  <cp:keywords>Heavy-duty vehicles;fleets;infrastructure;finances;grantees;clean heavy duty vehicles;emissions;climate impacts;resilience;workforce;funding;sustainability;community engagement;costs;project budget</cp:keywords>
  <dc:description/>
  <cp:lastModifiedBy>Williams, Chelsea</cp:lastModifiedBy>
  <cp:revision>1</cp:revision>
  <dcterms:created xsi:type="dcterms:W3CDTF">2022-04-27T12:23:07Z</dcterms:created>
  <dcterms:modified xsi:type="dcterms:W3CDTF">2026-01-16T14:05:02Z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0x01010037D54BA3CB1BB44A96A3EC1762691F09</vt:lpwstr>
  </property>
  <property fmtid="{D5CDD505-2E9C-101B-9397-08002B2CF9AE}" pid="3" name="TaxKeyword">
    <vt:lpwstr>1700;#Heavy-duty vehicles|efde5928-5eb2-4e36-87ba-699e1267ae57;#1770;#resilience|ebf3a574-4bc3-409b-a2f3-a311408e9919;#1769;#fleets|44c1c04c-081e-4b7f-98e6-7daca7af6b81;#1768;#project budget|abfd6881-b54f-428e-908a-9f576640b6bb;#1767;#Community Engagement|c28f6111-2284-4b3d-a77d-ed533019a8e1;#1766;#finances|a4a9d5a3-2029-4b45-a4ec-9cf0df41efc3;#1765;#grantees|084622d3-f1e3-4dcb-a6bb-5a9971be3e78;#1764;#Workforce|b086ccf9-251f-48d8-853f-8e4e15f22927;#1763;#clean heavy duty vehicles|031e21f9-1581-4dcd-a121-36ec98b4c705;#1762;#costs|8df734a0-ccb7-4d03-9bad-8f7c06f0bb0f;#1761;#Climate Impacts|4e289d79-c0ec-4112-bbea-547f211f5c55;#687;#funding|117f563c-155e-4b6b-807f-55d2191ecd88;#1569;#infrastructure|11111111-1111-1111-1111-111111111111;#23;#emissions|0312f6ea-d371-419e-a877-c545a4f29e09;#1556;#sustainability|e8579c16-fd51-45cd-bfe3-2985c38c83ad</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y fmtid="{D5CDD505-2E9C-101B-9397-08002B2CF9AE}" pid="9" name="Document_x0020_Type">
    <vt:lpwstr/>
  </property>
</Properties>
</file>