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https://tetratechinc.sharepoint.com/teams/BrownfieldsJobTrainingProgramSupport/Shared Documents/Tracking Template/For EPA Website/"/>
    </mc:Choice>
  </mc:AlternateContent>
  <xr:revisionPtr revIDLastSave="15" documentId="8_{7C584D6B-3F1C-43DC-9CC5-31F2B54793D5}" xr6:coauthVersionLast="47" xr6:coauthVersionMax="47" xr10:uidLastSave="{162149E8-833B-4503-A7C6-82496BBD2EA8}"/>
  <bookViews>
    <workbookView xWindow="-28920" yWindow="-1020" windowWidth="29040" windowHeight="15720" tabRatio="732" xr2:uid="{00000000-000D-0000-FFFF-FFFF00000000}"/>
  </bookViews>
  <sheets>
    <sheet name="Introduction" sheetId="1" r:id="rId1"/>
    <sheet name="Cohorts" sheetId="2" r:id="rId2"/>
    <sheet name="Participants" sheetId="3" r:id="rId3"/>
    <sheet name="Training Courses" sheetId="14" r:id="rId4"/>
    <sheet name="Training Log" sheetId="11" r:id="rId5"/>
    <sheet name="Metrics" sheetId="7" r:id="rId6"/>
    <sheet name="Optional -- Notes" sheetId="13" r:id="rId7"/>
    <sheet name="REF Example Courses" sheetId="19" r:id="rId8"/>
    <sheet name="REF Calculations" sheetId="9" r:id="rId9"/>
    <sheet name="REF Columns" sheetId="16" r:id="rId10"/>
    <sheet name="namedlists" sheetId="17" state="hidden" r:id="rId11"/>
  </sheets>
  <definedNames>
    <definedName name="_xlnm._FilterDatabase" localSheetId="1" hidden="1">Cohorts!$A$1:$C$1</definedName>
    <definedName name="_xlnm._FilterDatabase" localSheetId="6" hidden="1">'Optional -- Notes'!$A$1:$C$1</definedName>
    <definedName name="_xlnm._FilterDatabase" localSheetId="2" hidden="1">Participants!$A$1:$Q$1</definedName>
    <definedName name="_xlnm._FilterDatabase" localSheetId="8" hidden="1">'REF Calculations'!$A$1:$C$1</definedName>
    <definedName name="_xlnm._FilterDatabase" localSheetId="9" hidden="1">'REF Columns'!$A$1:$F$1</definedName>
    <definedName name="_xlnm._FilterDatabase" localSheetId="7" hidden="1">'REF Example Courses'!$A$3:$B$61</definedName>
    <definedName name="_xlnm._FilterDatabase" localSheetId="3" hidden="1">'Training Courses'!$A$1:$A$1</definedName>
    <definedName name="_xlnm._FilterDatabase" localSheetId="4" hidden="1">'Training Log'!$A$1:$D$1</definedName>
    <definedName name="AvailableItems">namedlists!$D$1:INDEX(namedlists!$D:$D,COUNTA(namedlists!$D:$D))</definedName>
    <definedName name="cohortList">namedlists!$A$1:INDEX(namedlists!$A:$A,COUNTA(namedlists!$A:$A))</definedName>
    <definedName name="courseList">namedlists!$C$1:INDEX(namedlists!$C:$C,COUNTA(namedlists!$C:$C))</definedName>
    <definedName name="participantList">namedlists!$B$1:INDEX(namedlists!$B:$B,COUNTA(namedlists!$B:$B))</definedName>
    <definedName name="ReportingPeriods">namedlists!$E$1:INDEX(namedlists!$E:$E,COUNTA(namedlists!$E:$E))</definedName>
    <definedName name="UniqueCohorts">namedlists!$A:$A</definedName>
    <definedName name="UniqueCourses">namedlists!$C:$C</definedName>
    <definedName name="UniqueNames">namedlists!$B:$B</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7" l="1"/>
  <c r="D24" i="2" a="1"/>
  <c r="D24" i="2" s="1"/>
  <c r="D23" i="2" a="1"/>
  <c r="D23" i="2" s="1"/>
  <c r="D22" i="2" a="1"/>
  <c r="D22" i="2" s="1"/>
  <c r="D21" i="2" a="1"/>
  <c r="D21" i="2" s="1"/>
  <c r="D20" i="2" a="1"/>
  <c r="D20" i="2" s="1"/>
  <c r="D19" i="2" a="1"/>
  <c r="D19" i="2" s="1"/>
  <c r="D18" i="2" a="1"/>
  <c r="D18" i="2" s="1"/>
  <c r="D17" i="2" a="1"/>
  <c r="D17" i="2" s="1"/>
  <c r="D16" i="2" a="1"/>
  <c r="D16" i="2" s="1"/>
  <c r="D15" i="2" a="1"/>
  <c r="D15" i="2" s="1"/>
  <c r="D14" i="2" a="1"/>
  <c r="D14" i="2" s="1"/>
  <c r="D13" i="2" a="1"/>
  <c r="D13" i="2" s="1"/>
  <c r="D12" i="2" a="1"/>
  <c r="D12" i="2" s="1"/>
  <c r="D11" i="2" a="1"/>
  <c r="D11" i="2" s="1"/>
  <c r="D10" i="2" a="1"/>
  <c r="D10" i="2" s="1"/>
  <c r="D9" i="2" a="1"/>
  <c r="D9" i="2" s="1"/>
  <c r="D8" i="2" a="1"/>
  <c r="D8" i="2" s="1"/>
  <c r="D7" i="2" a="1"/>
  <c r="D7" i="2" s="1"/>
  <c r="D6" i="2" a="1"/>
  <c r="D6" i="2" s="1"/>
  <c r="D5" i="2" a="1"/>
  <c r="D5" i="2" s="1"/>
  <c r="D4" i="2" a="1"/>
  <c r="D4" i="2" s="1"/>
  <c r="D3" i="2" a="1"/>
  <c r="D3" i="2" s="1"/>
  <c r="D2" i="2" a="1"/>
  <c r="D2" i="2" s="1"/>
  <c r="D105" i="7" l="1"/>
  <c r="D104" i="7"/>
  <c r="D103" i="7"/>
  <c r="D102" i="7"/>
  <c r="D101" i="7"/>
  <c r="D100" i="7"/>
  <c r="D99" i="7"/>
  <c r="D98" i="7"/>
  <c r="D97" i="7"/>
  <c r="D96" i="7"/>
  <c r="D95" i="7"/>
  <c r="D94" i="7"/>
  <c r="D93" i="7"/>
  <c r="D92" i="7"/>
  <c r="D91" i="7"/>
  <c r="D90" i="7"/>
  <c r="D89" i="7"/>
  <c r="D88" i="7"/>
  <c r="D87" i="7"/>
  <c r="D86" i="7"/>
  <c r="D85" i="7"/>
  <c r="D84" i="7"/>
  <c r="D83" i="7"/>
  <c r="D82" i="7"/>
  <c r="D81" i="7"/>
  <c r="D80" i="7"/>
  <c r="D79" i="7"/>
  <c r="D78" i="7"/>
  <c r="D77" i="7"/>
  <c r="D76" i="7"/>
  <c r="D75" i="7"/>
  <c r="D74" i="7"/>
  <c r="D73" i="7"/>
  <c r="D72" i="7"/>
  <c r="D71" i="7"/>
  <c r="D70" i="7"/>
  <c r="D69" i="7"/>
  <c r="D68" i="7"/>
  <c r="D67" i="7"/>
  <c r="D66" i="7"/>
  <c r="D65" i="7"/>
  <c r="D64" i="7"/>
  <c r="D63" i="7"/>
  <c r="D62" i="7"/>
  <c r="D61" i="7"/>
  <c r="D60" i="7"/>
  <c r="D59" i="7"/>
  <c r="D58" i="7"/>
  <c r="D57" i="7"/>
  <c r="D56" i="7"/>
  <c r="D55" i="7"/>
  <c r="D54" i="7"/>
  <c r="D53" i="7"/>
  <c r="D52" i="7"/>
  <c r="D51" i="7"/>
  <c r="D50" i="7"/>
  <c r="D49" i="7"/>
  <c r="D48" i="7"/>
  <c r="D47" i="7"/>
  <c r="D46" i="7"/>
  <c r="D45" i="7"/>
  <c r="D44" i="7"/>
  <c r="D43" i="7"/>
  <c r="D42" i="7"/>
  <c r="D41" i="7"/>
  <c r="D40" i="7"/>
  <c r="D39" i="7"/>
  <c r="D38" i="7"/>
  <c r="D37" i="7"/>
  <c r="D36" i="7"/>
  <c r="D35" i="7"/>
  <c r="D34" i="7"/>
  <c r="D33" i="7"/>
  <c r="D32" i="7"/>
  <c r="D31" i="7"/>
  <c r="D30" i="7"/>
  <c r="D29" i="7"/>
  <c r="B9" i="7"/>
  <c r="B10" i="7"/>
  <c r="B14" i="7" l="1"/>
  <c r="B19" i="7"/>
  <c r="B18" i="7"/>
  <c r="B13" i="7"/>
  <c r="C105" i="7"/>
  <c r="C104" i="7"/>
  <c r="C103" i="7"/>
  <c r="C102" i="7"/>
  <c r="C101" i="7"/>
  <c r="C100" i="7"/>
  <c r="C99" i="7"/>
  <c r="C98" i="7"/>
  <c r="C97" i="7"/>
  <c r="C96" i="7"/>
  <c r="C95" i="7"/>
  <c r="C94" i="7"/>
  <c r="C93" i="7"/>
  <c r="C92" i="7"/>
  <c r="C91" i="7"/>
  <c r="C90" i="7"/>
  <c r="C89" i="7"/>
  <c r="C88" i="7"/>
  <c r="C87" i="7"/>
  <c r="C86" i="7"/>
  <c r="C85" i="7"/>
  <c r="C84" i="7"/>
  <c r="C83" i="7"/>
  <c r="C82" i="7"/>
  <c r="C81" i="7"/>
  <c r="C80" i="7"/>
  <c r="C79" i="7"/>
  <c r="C78" i="7"/>
  <c r="C77" i="7"/>
  <c r="C76" i="7"/>
  <c r="C75" i="7"/>
  <c r="C74" i="7"/>
  <c r="C73" i="7"/>
  <c r="C72" i="7"/>
  <c r="C71" i="7"/>
  <c r="C70" i="7"/>
  <c r="C69" i="7"/>
  <c r="C68" i="7"/>
  <c r="C67" i="7"/>
  <c r="C66" i="7"/>
  <c r="C65" i="7"/>
  <c r="C64" i="7"/>
  <c r="C63" i="7"/>
  <c r="C62" i="7"/>
  <c r="C61" i="7"/>
  <c r="C60" i="7"/>
  <c r="C59" i="7"/>
  <c r="C58" i="7"/>
  <c r="C57" i="7"/>
  <c r="C56" i="7"/>
  <c r="C55" i="7"/>
  <c r="C54" i="7"/>
  <c r="C53" i="7"/>
  <c r="C52" i="7"/>
  <c r="C51" i="7"/>
  <c r="C50" i="7"/>
  <c r="C49" i="7"/>
  <c r="C48" i="7"/>
  <c r="C47" i="7"/>
  <c r="C46" i="7"/>
  <c r="C45" i="7"/>
  <c r="C44" i="7"/>
  <c r="C43" i="7"/>
  <c r="C42" i="7"/>
  <c r="C41" i="7"/>
  <c r="C40" i="7"/>
  <c r="C39" i="7"/>
  <c r="C38" i="7"/>
  <c r="C37" i="7"/>
  <c r="C36" i="7"/>
  <c r="C35" i="7"/>
  <c r="C34" i="7"/>
  <c r="C33" i="7"/>
  <c r="C32" i="7"/>
  <c r="C31" i="7"/>
  <c r="A1" i="17" a="1"/>
  <c r="A1" i="17" s="1"/>
  <c r="B1" i="17" a="1"/>
  <c r="B1" i="17" s="1"/>
  <c r="C1" i="17" a="1"/>
  <c r="C1" i="17" s="1"/>
  <c r="D1" i="17" s="1" a="1"/>
  <c r="D1" i="17" s="1"/>
  <c r="C20" i="7"/>
  <c r="C19" i="7"/>
  <c r="C18" i="7"/>
  <c r="C17" i="7"/>
  <c r="C15" i="7"/>
  <c r="C16" i="7"/>
  <c r="C13" i="7"/>
  <c r="B17" i="7" l="1"/>
  <c r="B101" i="7"/>
  <c r="B41" i="7"/>
  <c r="B69" i="7"/>
  <c r="B104" i="7"/>
  <c r="B49" i="7"/>
  <c r="B84" i="7"/>
  <c r="B105" i="7"/>
  <c r="B57" i="7"/>
  <c r="B79" i="7"/>
  <c r="B34" i="7"/>
  <c r="B55" i="7"/>
  <c r="B76" i="7"/>
  <c r="B83" i="7"/>
  <c r="B97" i="7"/>
  <c r="B42" i="7"/>
  <c r="B70" i="7"/>
  <c r="B98" i="7"/>
  <c r="B16" i="7"/>
  <c r="B36" i="7"/>
  <c r="B64" i="7"/>
  <c r="B78" i="7"/>
  <c r="B85" i="7"/>
  <c r="B99" i="7"/>
  <c r="B51" i="7"/>
  <c r="B100" i="7"/>
  <c r="B53" i="7"/>
  <c r="B67" i="7"/>
  <c r="B81" i="7"/>
  <c r="B88" i="7"/>
  <c r="B95" i="7"/>
  <c r="B102" i="7"/>
  <c r="B20" i="7"/>
  <c r="B48" i="7"/>
  <c r="B62" i="7"/>
  <c r="B90" i="7"/>
  <c r="B35" i="7"/>
  <c r="B56" i="7"/>
  <c r="B63" i="7"/>
  <c r="B77" i="7"/>
  <c r="B91" i="7"/>
  <c r="B43" i="7"/>
  <c r="B50" i="7"/>
  <c r="B71" i="7"/>
  <c r="B92" i="7"/>
  <c r="B15" i="7"/>
  <c r="B37" i="7"/>
  <c r="B44" i="7"/>
  <c r="B58" i="7"/>
  <c r="B65" i="7"/>
  <c r="B72" i="7"/>
  <c r="B86" i="7"/>
  <c r="B93" i="7"/>
  <c r="B31" i="7"/>
  <c r="B38" i="7"/>
  <c r="B45" i="7"/>
  <c r="B52" i="7"/>
  <c r="B59" i="7"/>
  <c r="B66" i="7"/>
  <c r="B73" i="7"/>
  <c r="B80" i="7"/>
  <c r="B87" i="7"/>
  <c r="B94" i="7"/>
  <c r="B32" i="7"/>
  <c r="B39" i="7"/>
  <c r="B46" i="7"/>
  <c r="B60" i="7"/>
  <c r="B74" i="7"/>
  <c r="B33" i="7"/>
  <c r="B40" i="7"/>
  <c r="B47" i="7"/>
  <c r="B54" i="7"/>
  <c r="B61" i="7"/>
  <c r="B68" i="7"/>
  <c r="B75" i="7"/>
  <c r="B82" i="7"/>
  <c r="B89" i="7"/>
  <c r="B96" i="7"/>
  <c r="B103" i="7"/>
  <c r="A23" i="7" a="1"/>
  <c r="D27" i="7" l="1"/>
  <c r="D28" i="7"/>
  <c r="D25" i="7"/>
  <c r="D26" i="7"/>
  <c r="C30" i="7"/>
  <c r="D24" i="7"/>
  <c r="B30" i="7"/>
  <c r="C29" i="7"/>
  <c r="B29" i="7"/>
  <c r="B27" i="7"/>
  <c r="B26" i="7"/>
  <c r="B25" i="7"/>
  <c r="B24" i="7"/>
  <c r="C28" i="7"/>
  <c r="B28" i="7"/>
  <c r="C26" i="7"/>
  <c r="C27" i="7"/>
  <c r="C24" i="7"/>
  <c r="C25" i="7"/>
  <c r="A23" i="7"/>
  <c r="C23" i="7" s="1"/>
  <c r="B23"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Bachman, Chris</author>
  </authors>
  <commentList>
    <comment ref="A1" authorId="0" shapeId="0" xr:uid="{D8649A0A-1F3E-438B-AFD6-0EAE6273DFB2}">
      <text>
        <r>
          <rPr>
            <sz val="9"/>
            <color indexed="81"/>
            <rFont val="Tahoma"/>
            <family val="2"/>
          </rPr>
          <t>Enter a unique value for each cohort. The cohort name entered here is used in a pick list on the Participants tab.</t>
        </r>
      </text>
    </comment>
    <comment ref="B1" authorId="0" shapeId="0" xr:uid="{F050EAE5-14A4-4D24-97C2-C87B3CDA45E8}">
      <text>
        <r>
          <rPr>
            <sz val="9"/>
            <color indexed="81"/>
            <rFont val="Tahoma"/>
            <family val="2"/>
          </rPr>
          <t>Enter the start date for the cohort.</t>
        </r>
      </text>
    </comment>
    <comment ref="C1" authorId="0" shapeId="0" xr:uid="{959B09DE-CD34-4D59-94EB-1F1A4D69B1A5}">
      <text>
        <r>
          <rPr>
            <sz val="9"/>
            <color indexed="81"/>
            <rFont val="Tahoma"/>
            <family val="2"/>
          </rPr>
          <t>Enter the end date for the cohort. The end date determines when the cohort is counted in the Metrics tab.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Bachman, Chris</author>
  </authors>
  <commentList>
    <comment ref="A1" authorId="0" shapeId="0" xr:uid="{5D2B3CFD-B31F-44BF-BD7E-E06DA87744F5}">
      <text>
        <r>
          <rPr>
            <sz val="9"/>
            <color indexed="81"/>
            <rFont val="Tahoma"/>
            <family val="2"/>
          </rPr>
          <t>Enter a unique name. If two or more participants share the same name, enter a number or other character to distinguish them (e.g., Doe, Jane 1).</t>
        </r>
      </text>
    </comment>
    <comment ref="M1" authorId="0" shapeId="0" xr:uid="{EEA44BA9-15CE-436A-A905-A533821685EB}">
      <text>
        <r>
          <rPr>
            <sz val="9"/>
            <color indexed="81"/>
            <rFont val="Tahoma"/>
            <family val="2"/>
          </rPr>
          <t>The employment information refers to the first job obtained by the participant as a result of participating in the program. The employment status may be updated after the cohort ends. Make sure to enter the Date Employed.</t>
        </r>
      </text>
    </comment>
    <comment ref="Q1" authorId="0" shapeId="0" xr:uid="{413D8E06-EE01-43EB-A3C9-8D9359A9E9D8}">
      <text>
        <r>
          <rPr>
            <sz val="9"/>
            <color indexed="81"/>
            <rFont val="Tahoma"/>
            <family val="2"/>
          </rPr>
          <t>This date determines whether the employment status is included in the reporting period.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Bachman, Chris</author>
  </authors>
  <commentList>
    <comment ref="D1" authorId="0" shapeId="0" xr:uid="{654E1074-8A3C-4BCB-8B15-9F78A12E3C9D}">
      <text>
        <r>
          <rPr>
            <sz val="9"/>
            <color indexed="81"/>
            <rFont val="Tahoma"/>
            <family val="2"/>
          </rPr>
          <t>The completion date is used to determine the reporting metrics. The Date Completed should be empty if the course has not been completed.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<sst xmlns="http://schemas.openxmlformats.org/spreadsheetml/2006/main" count="391" uniqueCount="215">
  <si>
    <t>Cohorts</t>
  </si>
  <si>
    <t>Cohort Name</t>
  </si>
  <si>
    <t>Cohort Start Date</t>
  </si>
  <si>
    <t>Cohort End Date</t>
  </si>
  <si>
    <t>Participants</t>
  </si>
  <si>
    <t>Contact Information</t>
  </si>
  <si>
    <t>Veteran Status</t>
  </si>
  <si>
    <t>Apprenticeship/ Partnership Status</t>
  </si>
  <si>
    <t>Further Education Status</t>
  </si>
  <si>
    <t>Employment Status</t>
  </si>
  <si>
    <t>Training Course</t>
  </si>
  <si>
    <t>Status</t>
  </si>
  <si>
    <t>Date Completed</t>
  </si>
  <si>
    <t>Employer Name</t>
  </si>
  <si>
    <t>Job Title</t>
  </si>
  <si>
    <t>Hourly Wage ($)</t>
  </si>
  <si>
    <t>Date</t>
  </si>
  <si>
    <t>Notes / Comments</t>
  </si>
  <si>
    <t>Metrics</t>
  </si>
  <si>
    <t>Reporting Period</t>
  </si>
  <si>
    <t>All Time</t>
  </si>
  <si>
    <t>Number of Training Cohorts Completed</t>
  </si>
  <si>
    <t>Number of Participants Obtaining Employment</t>
  </si>
  <si>
    <t>Number of Individuals Entering Apprenticeships, Partnerships, or Other Training Programs</t>
  </si>
  <si>
    <t>Number of Individuals that did not Obtain Employment but are Pursuing Education (e.g., GED, college courses, etc.)</t>
  </si>
  <si>
    <t>Average Hourly Wage of Participants Obtaining Employment</t>
  </si>
  <si>
    <t>Number of Students Completing Each Training Course</t>
  </si>
  <si>
    <t>Metric</t>
  </si>
  <si>
    <t>Calculation for Reporting Period</t>
  </si>
  <si>
    <t>Calculation for All Time</t>
  </si>
  <si>
    <t>The number of Cohorts from the Cohorts tab where the Cohort End Date is within the reporting period start and end dates specified on the Metrics tab.</t>
  </si>
  <si>
    <t>The total number of Cohorts from the Cohorts tab.</t>
  </si>
  <si>
    <t>The number of individuals enrolled in a Cohort based on the Date Enrolled in Cohort column on the Participants tab, where the Date Enrolled in Cohort is within the reporting period start and end dates specified on the Metrics tab.</t>
  </si>
  <si>
    <t>The total number of individuals enrolled in all Cohorts.</t>
  </si>
  <si>
    <t>The number of individuals with Veteran Status equal to Yes who enrolled in a Cohort within the reporting period start and end dates specified on the Metrics tab.</t>
  </si>
  <si>
    <t>The total number of individuals with Veteran Status equal to Yes who enrolled in all Cohorts.</t>
  </si>
  <si>
    <t>The total number of individuals who completed all Cohorts.</t>
  </si>
  <si>
    <t>The total number of participants with Apprenticeship/Partnership Status equal to Yes on the Participants tab.</t>
  </si>
  <si>
    <t>The number of individuals who completed a Cohort based on the Date Completed Cohort on the Participants tab being within the reporting period start and end dates specified on the Metrics tab.</t>
  </si>
  <si>
    <t>The number of participants on the Participants tab with the Date Employed within the reporting period start and end dates specified on the Metrics tab.</t>
  </si>
  <si>
    <t>The total number of participants on the Participants tab where the Employment Date is not blank.</t>
  </si>
  <si>
    <t>The average amount of the hourly wage on the Participants tab with the Date Employed within the reporting period start and end dates specified on the Metrics tab.</t>
  </si>
  <si>
    <t>The average amount of all of the hourly wages on the Participants tab.</t>
  </si>
  <si>
    <t>Cohort at Enrollment</t>
  </si>
  <si>
    <t>Cohort at Completion</t>
  </si>
  <si>
    <t>Training Courses</t>
  </si>
  <si>
    <t>Certifications Earned</t>
  </si>
  <si>
    <t>The count of rows on the Training Log tab with status equal to completed for each course where the Course Date is within the reporting period start and end dates specified on the Metrics tab.</t>
  </si>
  <si>
    <t>The count of rows on the Training Log tab with status equal to completed.</t>
  </si>
  <si>
    <t>Template Date</t>
  </si>
  <si>
    <t>Purpose</t>
  </si>
  <si>
    <t>Template Name</t>
  </si>
  <si>
    <t>Participant Name (Last, First)</t>
  </si>
  <si>
    <t>Column</t>
  </si>
  <si>
    <t>Format</t>
  </si>
  <si>
    <t>Date Enrolled in Cohort (M/D/YYYY)</t>
  </si>
  <si>
    <t>Date Completed Cohort (M/D/YYYY)</t>
  </si>
  <si>
    <t>Date Employed (M/D/YYYY)</t>
  </si>
  <si>
    <t>Training Log</t>
  </si>
  <si>
    <t>Participant</t>
  </si>
  <si>
    <t>Date Completed (M/D/YYYY)</t>
  </si>
  <si>
    <t>Date (M/D/YYYY)</t>
  </si>
  <si>
    <t>Notes</t>
  </si>
  <si>
    <t>Text</t>
  </si>
  <si>
    <t>Pick list</t>
  </si>
  <si>
    <t>Yes or no.</t>
  </si>
  <si>
    <t>Options determined by the values entered on the Cohort tab.</t>
  </si>
  <si>
    <t>Employed or Unemployed</t>
  </si>
  <si>
    <t>There are no restrictions on this column.</t>
  </si>
  <si>
    <t>Currency</t>
  </si>
  <si>
    <t>The hourly wage for the first job obtained as a result of participating in the Brownfields Job Training program</t>
  </si>
  <si>
    <t>Options determined by the names entered on the Participants tab.</t>
  </si>
  <si>
    <t>Options determined by the Courses entered on the Training Courses tab.</t>
  </si>
  <si>
    <t>The value should be empty until the course is completed. This date is used to determine how many participants completed the course in the reporting period.</t>
  </si>
  <si>
    <t>Enter one row for each course, even if the course is offered on multiple occasions. For tracking purposes, the multiple offerings are recorded in the Training Log tab.</t>
  </si>
  <si>
    <t>The total number of participants with Further Education Status equal to Yes on the Participants tab, where the Employment Status is Unemployed.</t>
  </si>
  <si>
    <t>U.S. EPA Brownfields Job Training Grant Program Participant Tracking</t>
  </si>
  <si>
    <t>This workbook is organized to help EPA Brownfields Job Training grant recipients collect the information needed for quarterly progress reporting in ACRES.</t>
  </si>
  <si>
    <t>Validation</t>
  </si>
  <si>
    <t>Sheet Name</t>
  </si>
  <si>
    <t>None</t>
  </si>
  <si>
    <t>List: Yes,No</t>
  </si>
  <si>
    <t>List: Employed,Unemployed</t>
  </si>
  <si>
    <t>Start Date (M/D/YYYY):</t>
  </si>
  <si>
    <t>End Date (M/D/YYYY):</t>
  </si>
  <si>
    <t>Custom: =COUNTIF($A:$A, A5)&lt;2</t>
  </si>
  <si>
    <t>Error Alert</t>
  </si>
  <si>
    <t>Please enter a unique training course name. Note that a course that is offered on multiple occasions should only be listed once on this tab. The Training Log determines when the course is completed.</t>
  </si>
  <si>
    <t>The participant must be entered on the Participants tab and then selected from the pick list.</t>
  </si>
  <si>
    <t>The training course must be entered on the Training Courses tab and then selected from the pick list.</t>
  </si>
  <si>
    <t>Select the status from the pick list.</t>
  </si>
  <si>
    <t>List: Completed,In Progress,Not Yet Started,Did Not Complete</t>
  </si>
  <si>
    <t>Decimal: greater than 0</t>
  </si>
  <si>
    <t>The cohort name must be unique.</t>
  </si>
  <si>
    <t>Each cohort name must be unique.</t>
  </si>
  <si>
    <t>The cohort name must be entered on the Cohorts tab and then selected from the pick list.</t>
  </si>
  <si>
    <t>This name is already entered. Please enter a unique name. If there are two or more people with the same name, add an incremental number to the end (e.g., Doe, Jane 1).</t>
  </si>
  <si>
    <t>Optional -- Participant Notes</t>
  </si>
  <si>
    <t>Specifies the status of completion (Completed, In Progress, Not Yet Started, Did Not Complete)</t>
  </si>
  <si>
    <t>List of the individual participants in Brownfield Job Training grant cohorts. The sheet provides inputs for the names, associations with cohort(s), enrollment and completion dates, and classifications for reporting status.</t>
  </si>
  <si>
    <t>Captures the status of completion for each individual participant for each training course.</t>
  </si>
  <si>
    <t>Automatically generates the values for required reporting metrics in ACRES based on a specified reporting timeframe.</t>
  </si>
  <si>
    <t>Provides a "communication log" format for documenting notes about individual participants.</t>
  </si>
  <si>
    <t>Provides an explanation for each of the automatic calculations on the Metrics tab.</t>
  </si>
  <si>
    <t>Optional -- Notes</t>
  </si>
  <si>
    <t>Independent training cohorts that are conducted under the grant, including the cohort start and end dates.</t>
  </si>
  <si>
    <t>List: =participantList</t>
  </si>
  <si>
    <t>List: =courseList</t>
  </si>
  <si>
    <t>List: =cohortList</t>
  </si>
  <si>
    <t>Identifies the format and information to be entered into each column in the sheets.</t>
  </si>
  <si>
    <t>Number of Participants Entering Training Cohort</t>
  </si>
  <si>
    <t>Number of Veterans Entering Training Cohort</t>
  </si>
  <si>
    <t>Number of Participants Completing Training Cohort</t>
  </si>
  <si>
    <t>Description</t>
  </si>
  <si>
    <t>Tab Title</t>
  </si>
  <si>
    <t>ACRES Reporting Metrics</t>
  </si>
  <si>
    <t>Provides example eligible training courses, all of which are also in ACRES.</t>
  </si>
  <si>
    <t>All Appropriate Inquiries (AAI)</t>
  </si>
  <si>
    <t>Asbestos Abatement Worker</t>
  </si>
  <si>
    <t>Asbestos Building Inspector/Management Planner</t>
  </si>
  <si>
    <t>Asbestos Handler</t>
  </si>
  <si>
    <t>Asbestos Inspection</t>
  </si>
  <si>
    <t>ASTM Phase I and Phase II Environmental Site Assessments</t>
  </si>
  <si>
    <t>Blueprint Reading</t>
  </si>
  <si>
    <t>Chemical Safety Awareness</t>
  </si>
  <si>
    <t>Commercial Drivers License/Hazardous Waste Transport</t>
  </si>
  <si>
    <t>CPR/First Aid/AED</t>
  </si>
  <si>
    <t>Ecological Restoration and Revegetation of Brownfields</t>
  </si>
  <si>
    <t>Environmental Data Analysis</t>
  </si>
  <si>
    <t>Environmental Sampling</t>
  </si>
  <si>
    <t>Environmental Stewardship</t>
  </si>
  <si>
    <t>Erosion and Sediment Control</t>
  </si>
  <si>
    <t>Field Technician Operations For Site Remediation</t>
  </si>
  <si>
    <t>Flagger</t>
  </si>
  <si>
    <t>Forklift</t>
  </si>
  <si>
    <t>Forestry Restoration</t>
  </si>
  <si>
    <t>Functional Ergonomics</t>
  </si>
  <si>
    <t>GIS for Environmental Tech</t>
  </si>
  <si>
    <t>Global Hazard Communication</t>
  </si>
  <si>
    <t>Green Infrastructure: Fundamentals of Building Green</t>
  </si>
  <si>
    <t>H2S in Oil and Gas Production</t>
  </si>
  <si>
    <t>Hazardous Waste Management and RCRA</t>
  </si>
  <si>
    <t>Intro to Soils and Groundwater</t>
  </si>
  <si>
    <t>Landscape Restoration</t>
  </si>
  <si>
    <t>Lead Renovation, Repair and Painting</t>
  </si>
  <si>
    <t>Lead-Based Paint Inspection</t>
  </si>
  <si>
    <t>Lead-Based Paint Inspector/Risk Assessor</t>
  </si>
  <si>
    <t>Line Locating</t>
  </si>
  <si>
    <t>Mold Remediation</t>
  </si>
  <si>
    <t>Oil and Gas Remediation Processes</t>
  </si>
  <si>
    <t>OSHA 8-hour Confined Space Entry</t>
  </si>
  <si>
    <t>OSHA 10-Hour General Industry Course</t>
  </si>
  <si>
    <t>OSHA 10-Hour Construction Course</t>
  </si>
  <si>
    <t>OSHA 30-Hour Construction Course</t>
  </si>
  <si>
    <t>OSHA 30-Hour General Industry Course</t>
  </si>
  <si>
    <t>OSHA Disaster Site Worker</t>
  </si>
  <si>
    <t>OSHA Lead in Construction</t>
  </si>
  <si>
    <t>OSHA Fall Protection</t>
  </si>
  <si>
    <t>OSHA Respiratory Protection</t>
  </si>
  <si>
    <t>Pesticide Worker Protection Standards</t>
  </si>
  <si>
    <t>Phytoremediation</t>
  </si>
  <si>
    <t>Powered Industrial Truck Operator</t>
  </si>
  <si>
    <t>Protection from Wildfire Smoke</t>
  </si>
  <si>
    <t>Radiation Safety</t>
  </si>
  <si>
    <t>RCRA Hazardous Waste Management</t>
  </si>
  <si>
    <t>Sampling and Testing/Chemistry for Environmental Technicians</t>
  </si>
  <si>
    <t>Sampling, Monitoring, and Reporting</t>
  </si>
  <si>
    <t>Silica and Dust Control</t>
  </si>
  <si>
    <t>Spill Response and Cleanup</t>
  </si>
  <si>
    <t>Threatened and Endangered Species</t>
  </si>
  <si>
    <t>Toxicology and Geology</t>
  </si>
  <si>
    <t>Traffic Control</t>
  </si>
  <si>
    <t>Underground Storage Tank Testing</t>
  </si>
  <si>
    <t>40-hour HAZWOPER</t>
  </si>
  <si>
    <t>Welding, Cutting, and Hot Work</t>
  </si>
  <si>
    <t>40-hour HAZWOPER (Hazardous Waste Operations and Emergency Response)</t>
  </si>
  <si>
    <t>ACRES</t>
  </si>
  <si>
    <t>Common, Eligible Training Course in ACRES</t>
  </si>
  <si>
    <t>The values for the reporting metrics will update automatically based on the reporting period dates.</t>
  </si>
  <si>
    <t>October 1 - December 31:  The report due date is January 30.
January 1 - March 31:  The report due date is April 30.
April 1 - June 30:  The report due date is July 30.
July 1 - September 30:  The report due date is October 30.</t>
  </si>
  <si>
    <t>Oct 1 - Dec 31</t>
  </si>
  <si>
    <t>Jan 1 - Mar 31</t>
  </si>
  <si>
    <t>Apr 1 - Jun 30</t>
  </si>
  <si>
    <t>Jul 1 - Sep 30</t>
  </si>
  <si>
    <t>Select the reporting period:</t>
  </si>
  <si>
    <t>Enter the year:</t>
  </si>
  <si>
    <r>
      <rPr>
        <i/>
        <sz val="11"/>
        <color theme="1"/>
        <rFont val="Calibri"/>
        <family val="2"/>
        <scheme val="minor"/>
      </rPr>
      <t xml:space="preserve">Performance Metric:
</t>
    </r>
    <r>
      <rPr>
        <sz val="11"/>
        <color theme="1"/>
        <rFont val="Calibri"/>
        <family val="2"/>
        <scheme val="minor"/>
      </rPr>
      <t xml:space="preserve"># of Training Cohorts Completed
</t>
    </r>
  </si>
  <si>
    <r>
      <rPr>
        <i/>
        <sz val="11"/>
        <rFont val="Calibri"/>
        <family val="2"/>
        <scheme val="minor"/>
      </rPr>
      <t>Performance Metrics:</t>
    </r>
    <r>
      <rPr>
        <sz val="11"/>
        <rFont val="Calibri"/>
        <family val="2"/>
        <scheme val="minor"/>
      </rPr>
      <t xml:space="preserve">
# of Participants Entering Training Cohort
# of Veterans Entering Training Cohort
# of Participants Completing Training Cohort
# of Participants Obtaining Employment
# of Individuals Entering Apprenticeships, Partnerships, or Other Training Programs
Average Hourly Wage of Participants Obtaining Employment
</t>
    </r>
  </si>
  <si>
    <t>REF Calculations</t>
  </si>
  <si>
    <t>REF Columns</t>
  </si>
  <si>
    <t>REF Example Courses</t>
  </si>
  <si>
    <t>List of all the training courses provided to participants through the program. This list is used to identify the course name in the Training Log tab. See the "REF Example Courses" tab for example eligible training courses, all of which are also in ACRES.</t>
  </si>
  <si>
    <t>Training Courses Provided</t>
  </si>
  <si>
    <t>Yes</t>
  </si>
  <si>
    <t>Date Apprenticeship/ Partnership Initiated</t>
  </si>
  <si>
    <t>Date Further Education Initiated</t>
  </si>
  <si>
    <t>Please enter a valid date.</t>
  </si>
  <si>
    <t>List: =reportingPeriods</t>
  </si>
  <si>
    <t>Select the reporting period</t>
  </si>
  <si>
    <t>The performance period.</t>
  </si>
  <si>
    <t>Enter the year</t>
  </si>
  <si>
    <t>Year</t>
  </si>
  <si>
    <t>The year of the reporting period.</t>
  </si>
  <si>
    <t>Please enter a valid year (e.g., 2026).</t>
  </si>
  <si>
    <t>The number of participants with Apprenticeship/Partnership Status equal to Yes on the Participants tab, where the Date Initiated is within the reporting period start and end dates specified on the Metrics tab.</t>
  </si>
  <si>
    <t>The number of participants with Further Education Status  equal to Yes on the Participants tab, where the Date Initiated is within the reporting period start and end dates specified on the Metrics tab and the Employment Status is Unemployed.</t>
  </si>
  <si>
    <t>Date Apprenticeship/ Partnership Initiated (M/D/YYYY)</t>
  </si>
  <si>
    <t>ACRES Course</t>
  </si>
  <si>
    <t>Populated automatically when the course is selected. Yes values mean that the course is pre-populated in ACRES.</t>
  </si>
  <si>
    <t>Formula resulting in Yes or No.</t>
  </si>
  <si>
    <r>
      <rPr>
        <b/>
        <sz val="11"/>
        <color theme="1"/>
        <rFont val="Calibri"/>
        <family val="2"/>
        <scheme val="minor"/>
      </rPr>
      <t xml:space="preserve">Purpose of this list
</t>
    </r>
    <r>
      <rPr>
        <sz val="11"/>
        <color theme="1"/>
        <rFont val="Calibri"/>
        <family val="2"/>
        <scheme val="minor"/>
      </rPr>
      <t xml:space="preserve">• The course list below is illustrative, not exhaustive. 
• It reflects EPA's preliminary guidance on common, eligible training courses. 
• These example courses are the options you will see when reporting in ACRES. 
• If your training course does not appear on the list, it may still be eligible.
</t>
    </r>
    <r>
      <rPr>
        <b/>
        <sz val="11"/>
        <color theme="1"/>
        <rFont val="Calibri"/>
        <family val="2"/>
        <scheme val="minor"/>
      </rPr>
      <t>Eligibility and reporting guidance</t>
    </r>
    <r>
      <rPr>
        <sz val="11"/>
        <color theme="1"/>
        <rFont val="Calibri"/>
        <family val="2"/>
        <scheme val="minor"/>
      </rPr>
      <t xml:space="preserve">
EPA will determine course eligibility based on the detailed descriptions provided in your Brownfields Job Training application submitted in response to the Notice of Funding Opportunity (NOFO).
</t>
    </r>
    <r>
      <rPr>
        <b/>
        <sz val="11"/>
        <color theme="1"/>
        <rFont val="Calibri"/>
        <family val="2"/>
        <scheme val="minor"/>
      </rPr>
      <t>All training courses using Brownfields Job Training Grant funding must have a direct connection to facilitating the inventory of brownfields sites, site assessments, remediation of brownfields sites, community involvement, or site preparation.</t>
    </r>
  </si>
  <si>
    <t>Quarterly reports are due according to the schedule outlined below. If a due date falls on a weekend or holiday, the report will be due on the next business day.</t>
  </si>
  <si>
    <r>
      <rPr>
        <i/>
        <sz val="11"/>
        <color theme="1"/>
        <rFont val="Calibri"/>
        <family val="2"/>
        <scheme val="minor"/>
      </rPr>
      <t xml:space="preserve">Performance Metric:
</t>
    </r>
    <r>
      <rPr>
        <sz val="11"/>
        <color theme="1"/>
        <rFont val="Calibri"/>
        <family val="2"/>
        <scheme val="minor"/>
      </rPr>
      <t xml:space="preserve"># of Students Completing Each Training Course
</t>
    </r>
  </si>
  <si>
    <t>Date Further Education Initiated (M/D/YYYY)</t>
  </si>
  <si>
    <t>Each name must be unique. Recommended format is Last, First to allow for sorting. The value entered in this field is used to populate the pick lists on other sheets.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</si>
</sst>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mmmm\ yyyy"/>
  </numFmts>
  <fonts count="12" x14ac:knownFonts="1">
    <font>
      <sz val="11"/>
      <color theme="1"/>
      <name val="Calibri"/>
      <family val="2"/>
      <scheme val="minor"/>
    </font>
    <font>
      <b/>
      <sz val="11"/>
      <color theme="1"/>
      <name val="Calibri"/>
      <family val="2"/>
      <scheme val="minor"/>
    </font>
    <font>
      <sz val="11"/>
      <color theme="1"/>
      <name val="Calibri"/>
      <family val="2"/>
      <scheme val="minor"/>
    </font>
    <font>
      <b/>
      <sz val="16"/>
      <color theme="1"/>
      <name val="Calibri"/>
      <family val="2"/>
      <scheme val="minor"/>
    </font>
    <font>
      <sz val="9"/>
      <color indexed="81"/>
      <name val="Tahoma"/>
      <family val="2"/>
    </font>
    <font>
      <b/>
      <sz val="11"/>
      <color theme="0"/>
      <name val="Calibri"/>
      <family val="2"/>
      <scheme val="minor"/>
    </font>
    <font>
      <sz val="11"/>
      <name val="Calibri"/>
      <family val="2"/>
      <scheme val="minor"/>
    </font>
    <font>
      <b/>
      <sz val="11"/>
      <name val="Calibri"/>
      <family val="2"/>
      <scheme val="minor"/>
    </font>
    <font>
      <i/>
      <sz val="11"/>
      <name val="Calibri"/>
      <family val="2"/>
      <scheme val="minor"/>
    </font>
    <font>
      <i/>
      <sz val="11"/>
      <color theme="1"/>
      <name val="Calibri"/>
      <family val="2"/>
      <scheme val="minor"/>
    </font>
    <font>
      <b/>
      <sz val="11"/>
      <color rgb="FFFF0000"/>
      <name val="Calibri"/>
      <family val="2"/>
      <scheme val="minor"/>
    </font>
    <font>
      <sz val="11"/>
      <color rgb="FFFF0000"/>
      <name val="Calibri"/>
      <family val="2"/>
      <scheme val="minor"/>
    </font>
  </fonts>
  <fills count="11">
    <fill>
      <patternFill patternType="none"/>
    </fill>
    <fill>
      <patternFill patternType="gray125"/>
    </fill>
    <fill>
      <patternFill patternType="solid">
        <fgColor them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249977111117893"/>
        <bgColor indexed="64"/>
      </patternFill>
    </fill>
  </fills>
  <borders count="9">
    <border>
      <left/>
      <right/>
      <top/>
      <bottom/>
      <diagonal/>
    </border>
    <border>
      <left style="thin">
        <color theme="5" tint="0.79998168889431442"/>
      </left>
      <right style="thin">
        <color theme="5" tint="0.79998168889431442"/>
      </right>
      <top style="thin">
        <color theme="5" tint="0.79998168889431442"/>
      </top>
      <bottom style="thin">
        <color theme="5" tint="0.79998168889431442"/>
      </bottom>
      <diagonal/>
    </border>
    <border>
      <left style="thin">
        <color theme="5" tint="0.79998168889431442"/>
      </left>
      <right/>
      <top style="thin">
        <color theme="5" tint="0.79998168889431442"/>
      </top>
      <bottom style="thin">
        <color theme="5" tint="0.79998168889431442"/>
      </bottom>
      <diagonal/>
    </border>
    <border>
      <left/>
      <right style="thin">
        <color theme="5" tint="0.79998168889431442"/>
      </right>
      <top style="thin">
        <color theme="5" tint="0.79998168889431442"/>
      </top>
      <bottom style="thin">
        <color theme="5" tint="0.79998168889431442"/>
      </bottom>
      <diagonal/>
    </border>
    <border>
      <left style="thin">
        <color theme="5" tint="0.79998168889431442"/>
      </left>
      <right style="thin">
        <color theme="5" tint="0.79998168889431442"/>
      </right>
      <top style="thin">
        <color theme="5" tint="0.79998168889431442"/>
      </top>
      <bottom/>
      <diagonal/>
    </border>
    <border>
      <left style="thin">
        <color theme="5" tint="0.79998168889431442"/>
      </left>
      <right style="thin">
        <color theme="5" tint="0.79998168889431442"/>
      </right>
      <top/>
      <bottom style="thin">
        <color theme="5" tint="0.79998168889431442"/>
      </bottom>
      <diagonal/>
    </border>
    <border>
      <left style="thin">
        <color theme="5" tint="0.79998168889431442"/>
      </left>
      <right style="thin">
        <color theme="5" tint="0.79998168889431442"/>
      </right>
      <top/>
      <bottom/>
      <diagonal/>
    </border>
    <border>
      <left style="thick">
        <color theme="4" tint="-0.24994659260841701"/>
      </left>
      <right style="thick">
        <color theme="4" tint="-0.24994659260841701"/>
      </right>
      <top style="thick">
        <color theme="4" tint="-0.24994659260841701"/>
      </top>
      <bottom style="thin">
        <color theme="5" tint="0.79998168889431442"/>
      </bottom>
      <diagonal/>
    </border>
    <border>
      <left style="thick">
        <color theme="4" tint="-0.24994659260841701"/>
      </left>
      <right style="thick">
        <color theme="4" tint="-0.24994659260841701"/>
      </right>
      <top style="thin">
        <color theme="5" tint="0.79998168889431442"/>
      </top>
      <bottom style="thick">
        <color theme="4" tint="-0.24994659260841701"/>
      </bottom>
      <diagonal/>
    </border>
  </borders>
  <cellStyleXfs count="2">
    <xf numFmtId="0" fontId="0" fillId="0" borderId="0"/>
    <xf numFmtId="44" fontId="2" fillId="0" borderId="0" applyFont="0" applyFill="0" applyBorder="0" applyAlignment="0" applyProtection="0"/>
  </cellStyleXfs>
  <cellXfs count="88">
    <xf numFmtId="0" fontId="0" fillId="0" borderId="0" xfId="0"/>
    <xf numFmtId="0" fontId="0" fillId="0" borderId="0" xfId="0" applyAlignment="1">
      <alignment horizontal="left" vertical="top" wrapText="1"/>
    </xf>
    <xf numFmtId="0" fontId="1" fillId="5" borderId="0" xfId="0" applyFont="1" applyFill="1" applyAlignment="1">
      <alignment horizontal="center" vertical="top" wrapText="1"/>
    </xf>
    <xf numFmtId="0" fontId="1" fillId="0" borderId="0" xfId="0" applyFont="1" applyAlignment="1">
      <alignment horizontal="left" vertical="top" wrapText="1"/>
    </xf>
    <xf numFmtId="0" fontId="6" fillId="0" borderId="0" xfId="0" applyFont="1" applyAlignment="1">
      <alignment horizontal="left" vertical="top" wrapText="1" indent="1"/>
    </xf>
    <xf numFmtId="0" fontId="0" fillId="0" borderId="0" xfId="0" applyAlignment="1">
      <alignment vertical="top" wrapText="1"/>
    </xf>
    <xf numFmtId="49" fontId="0" fillId="0" borderId="0" xfId="0" applyNumberFormat="1" applyAlignment="1">
      <alignment horizontal="left" vertical="top" wrapText="1"/>
    </xf>
    <xf numFmtId="0" fontId="0" fillId="0" borderId="0" xfId="0" applyAlignment="1">
      <alignment horizontal="left" vertical="top"/>
    </xf>
    <xf numFmtId="0" fontId="1" fillId="0" borderId="0" xfId="0" applyFont="1" applyAlignment="1">
      <alignment horizontal="right" vertical="top" wrapText="1"/>
    </xf>
    <xf numFmtId="0" fontId="1" fillId="4" borderId="0" xfId="0" applyFont="1" applyFill="1" applyAlignment="1">
      <alignment horizontal="right" vertical="top" wrapText="1"/>
    </xf>
    <xf numFmtId="0" fontId="1" fillId="6" borderId="0" xfId="0" applyFont="1" applyFill="1" applyAlignment="1">
      <alignment horizontal="right" vertical="top" wrapText="1"/>
    </xf>
    <xf numFmtId="0" fontId="1" fillId="2" borderId="0" xfId="0" applyFont="1" applyFill="1" applyAlignment="1">
      <alignment horizontal="right" vertical="top" wrapText="1"/>
    </xf>
    <xf numFmtId="0" fontId="0" fillId="0" borderId="0" xfId="0" applyAlignment="1">
      <alignment horizontal="left" vertical="top" wrapText="1" indent="1"/>
    </xf>
    <xf numFmtId="0" fontId="6" fillId="3" borderId="0" xfId="0" applyFont="1" applyFill="1" applyAlignment="1">
      <alignment horizontal="left" vertical="top" wrapText="1" indent="1"/>
    </xf>
    <xf numFmtId="0" fontId="6" fillId="0" borderId="0" xfId="0" applyFont="1" applyAlignment="1">
      <alignment horizontal="left" vertical="top" wrapText="1" indent="2"/>
    </xf>
    <xf numFmtId="0" fontId="6" fillId="4" borderId="0" xfId="0" applyFont="1" applyFill="1" applyAlignment="1">
      <alignment horizontal="left" vertical="top" wrapText="1" indent="1"/>
    </xf>
    <xf numFmtId="0" fontId="6" fillId="6" borderId="0" xfId="0" applyFont="1" applyFill="1" applyAlignment="1">
      <alignment horizontal="left" vertical="top" wrapText="1" indent="1"/>
    </xf>
    <xf numFmtId="0" fontId="6" fillId="2" borderId="0" xfId="0" applyFont="1" applyFill="1" applyAlignment="1">
      <alignment horizontal="left" vertical="top" wrapText="1" indent="1"/>
    </xf>
    <xf numFmtId="0" fontId="1" fillId="7" borderId="0" xfId="0" applyFont="1" applyFill="1" applyAlignment="1">
      <alignment horizontal="center" vertical="center" wrapText="1"/>
    </xf>
    <xf numFmtId="0" fontId="7" fillId="7" borderId="0" xfId="0" applyFont="1" applyFill="1" applyAlignment="1">
      <alignment horizontal="center" vertical="center" wrapText="1"/>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1" fillId="2" borderId="0" xfId="0" applyFont="1" applyFill="1"/>
    <xf numFmtId="0" fontId="3" fillId="4" borderId="1" xfId="0" applyFont="1" applyFill="1" applyBorder="1" applyAlignment="1">
      <alignment horizontal="left" vertical="top"/>
    </xf>
    <xf numFmtId="0" fontId="0" fillId="4" borderId="1" xfId="0" applyFill="1" applyBorder="1" applyAlignment="1">
      <alignment horizontal="center"/>
    </xf>
    <xf numFmtId="0" fontId="0" fillId="4" borderId="1" xfId="0" applyFill="1" applyBorder="1"/>
    <xf numFmtId="0" fontId="0" fillId="4" borderId="1" xfId="0" applyFill="1" applyBorder="1" applyAlignment="1">
      <alignment wrapText="1"/>
    </xf>
    <xf numFmtId="0" fontId="0" fillId="4" borderId="1" xfId="0" applyFill="1" applyBorder="1" applyAlignment="1">
      <alignment horizontal="left"/>
    </xf>
    <xf numFmtId="0" fontId="0" fillId="4" borderId="1" xfId="0" applyFill="1" applyBorder="1" applyAlignment="1">
      <alignment horizontal="left" wrapText="1" indent="2"/>
    </xf>
    <xf numFmtId="0" fontId="0" fillId="4" borderId="4" xfId="0" applyFill="1" applyBorder="1" applyAlignment="1">
      <alignment horizontal="center"/>
    </xf>
    <xf numFmtId="0" fontId="1" fillId="4" borderId="4" xfId="0" applyFont="1" applyFill="1" applyBorder="1" applyAlignment="1">
      <alignment horizontal="center"/>
    </xf>
    <xf numFmtId="0" fontId="0" fillId="4" borderId="2" xfId="0" applyFill="1" applyBorder="1" applyAlignment="1">
      <alignment horizontal="right" vertical="center"/>
    </xf>
    <xf numFmtId="14" fontId="0" fillId="4" borderId="0" xfId="0" applyNumberFormat="1" applyFill="1" applyAlignment="1">
      <alignment horizontal="center" vertical="top"/>
    </xf>
    <xf numFmtId="0" fontId="0" fillId="4" borderId="3" xfId="0" applyFill="1" applyBorder="1" applyAlignment="1">
      <alignment horizontal="center"/>
    </xf>
    <xf numFmtId="0" fontId="0" fillId="4" borderId="5" xfId="0" applyFill="1" applyBorder="1" applyAlignment="1">
      <alignment horizontal="center"/>
    </xf>
    <xf numFmtId="0" fontId="1" fillId="4" borderId="1" xfId="0" applyFont="1" applyFill="1" applyBorder="1" applyAlignment="1">
      <alignment horizontal="center" vertical="center"/>
    </xf>
    <xf numFmtId="0" fontId="1" fillId="8" borderId="1" xfId="0" applyFont="1" applyFill="1" applyBorder="1" applyAlignment="1">
      <alignment horizontal="center" vertical="center"/>
    </xf>
    <xf numFmtId="0" fontId="0" fillId="4" borderId="1" xfId="0" applyFill="1" applyBorder="1" applyAlignment="1">
      <alignment vertical="center"/>
    </xf>
    <xf numFmtId="0" fontId="0" fillId="8" borderId="1" xfId="0" applyFill="1" applyBorder="1" applyAlignment="1">
      <alignment vertical="center" wrapText="1"/>
    </xf>
    <xf numFmtId="0" fontId="0" fillId="8" borderId="1" xfId="0" applyFill="1" applyBorder="1" applyAlignment="1">
      <alignment horizontal="center" vertical="center"/>
    </xf>
    <xf numFmtId="49" fontId="0" fillId="4" borderId="1" xfId="0" applyNumberFormat="1" applyFill="1" applyBorder="1" applyAlignment="1">
      <alignment horizontal="center" vertical="center"/>
    </xf>
    <xf numFmtId="0" fontId="0" fillId="4" borderId="1" xfId="0" applyFill="1" applyBorder="1" applyAlignment="1">
      <alignment horizontal="center" vertical="center"/>
    </xf>
    <xf numFmtId="164" fontId="0" fillId="8" borderId="1" xfId="1" applyNumberFormat="1" applyFont="1" applyFill="1" applyBorder="1" applyAlignment="1" applyProtection="1">
      <alignment horizontal="center" vertical="center"/>
    </xf>
    <xf numFmtId="164" fontId="0" fillId="4" borderId="1" xfId="1" applyNumberFormat="1" applyFont="1" applyFill="1" applyBorder="1" applyAlignment="1" applyProtection="1">
      <alignment horizontal="center" vertical="center"/>
    </xf>
    <xf numFmtId="0" fontId="0" fillId="4" borderId="1" xfId="0" applyFill="1" applyBorder="1" applyAlignment="1">
      <alignment vertical="center" wrapText="1"/>
    </xf>
    <xf numFmtId="0" fontId="1" fillId="4" borderId="1" xfId="0" applyFont="1" applyFill="1" applyBorder="1" applyAlignment="1">
      <alignment horizontal="center" vertical="center" wrapText="1"/>
    </xf>
    <xf numFmtId="0" fontId="0" fillId="8" borderId="1" xfId="0" applyFill="1" applyBorder="1" applyAlignment="1">
      <alignment horizontal="left" vertical="center"/>
    </xf>
    <xf numFmtId="0" fontId="0" fillId="8" borderId="1" xfId="0" applyFill="1" applyBorder="1" applyAlignment="1">
      <alignment vertical="center"/>
    </xf>
    <xf numFmtId="0" fontId="1" fillId="4" borderId="2" xfId="0" applyFont="1" applyFill="1" applyBorder="1" applyAlignment="1">
      <alignment horizontal="right" vertical="top" wrapText="1"/>
    </xf>
    <xf numFmtId="0" fontId="1" fillId="4" borderId="2" xfId="0" applyFont="1" applyFill="1" applyBorder="1" applyAlignment="1">
      <alignment horizontal="right" wrapText="1"/>
    </xf>
    <xf numFmtId="0" fontId="0" fillId="4" borderId="6" xfId="0" applyFill="1" applyBorder="1" applyAlignment="1">
      <alignment horizontal="center"/>
    </xf>
    <xf numFmtId="0" fontId="0" fillId="8" borderId="7" xfId="0" applyFill="1" applyBorder="1" applyAlignment="1" applyProtection="1">
      <alignment horizontal="center"/>
      <protection locked="0"/>
    </xf>
    <xf numFmtId="0" fontId="0" fillId="8" borderId="8" xfId="0" applyFill="1" applyBorder="1" applyAlignment="1" applyProtection="1">
      <alignment horizontal="center"/>
      <protection locked="0"/>
    </xf>
    <xf numFmtId="0" fontId="6" fillId="3" borderId="0" xfId="0" applyFont="1" applyFill="1" applyAlignment="1">
      <alignment horizontal="left" vertical="top" wrapText="1" indent="3"/>
    </xf>
    <xf numFmtId="0" fontId="0" fillId="3" borderId="0" xfId="0" applyFill="1" applyAlignment="1">
      <alignment horizontal="left" vertical="top" wrapText="1" indent="3"/>
    </xf>
    <xf numFmtId="0" fontId="1" fillId="3" borderId="0" xfId="0" applyFont="1" applyFill="1" applyAlignment="1">
      <alignment horizontal="right" vertical="top" wrapText="1"/>
    </xf>
    <xf numFmtId="0" fontId="0" fillId="3" borderId="0" xfId="0" applyFill="1" applyAlignment="1">
      <alignment vertical="top" wrapText="1"/>
    </xf>
    <xf numFmtId="0" fontId="1" fillId="4" borderId="1" xfId="0" applyFont="1" applyFill="1" applyBorder="1" applyAlignment="1">
      <alignment vertical="center"/>
    </xf>
    <xf numFmtId="49" fontId="1" fillId="3" borderId="0" xfId="0" applyNumberFormat="1" applyFont="1" applyFill="1" applyAlignment="1" applyProtection="1">
      <alignment horizontal="left" wrapText="1"/>
      <protection locked="0"/>
    </xf>
    <xf numFmtId="49" fontId="1" fillId="3" borderId="0" xfId="0" applyNumberFormat="1" applyFont="1" applyFill="1" applyAlignment="1" applyProtection="1">
      <alignment horizontal="center" wrapText="1"/>
      <protection locked="0"/>
    </xf>
    <xf numFmtId="49" fontId="0" fillId="0" borderId="0" xfId="0" applyNumberFormat="1" applyAlignment="1" applyProtection="1">
      <alignment horizontal="left" vertical="top"/>
      <protection locked="0"/>
    </xf>
    <xf numFmtId="49" fontId="0" fillId="0" borderId="0" xfId="0" applyNumberFormat="1" applyAlignment="1" applyProtection="1">
      <alignment horizontal="center" vertical="top"/>
      <protection locked="0"/>
    </xf>
    <xf numFmtId="14" fontId="0" fillId="0" borderId="0" xfId="0" applyNumberFormat="1" applyAlignment="1" applyProtection="1">
      <alignment horizontal="center" vertical="top"/>
      <protection locked="0"/>
    </xf>
    <xf numFmtId="49" fontId="7" fillId="3" borderId="0" xfId="0" applyNumberFormat="1" applyFont="1" applyFill="1" applyAlignment="1" applyProtection="1">
      <alignment horizontal="center" wrapText="1"/>
      <protection locked="0"/>
    </xf>
    <xf numFmtId="49" fontId="7" fillId="6" borderId="0" xfId="0" applyNumberFormat="1" applyFont="1" applyFill="1" applyAlignment="1" applyProtection="1">
      <alignment horizontal="center" wrapText="1"/>
      <protection locked="0"/>
    </xf>
    <xf numFmtId="14" fontId="7" fillId="6" borderId="0" xfId="0" applyNumberFormat="1" applyFont="1" applyFill="1" applyAlignment="1" applyProtection="1">
      <alignment horizontal="center" wrapText="1"/>
      <protection locked="0"/>
    </xf>
    <xf numFmtId="49" fontId="7" fillId="9" borderId="0" xfId="0" applyNumberFormat="1" applyFont="1" applyFill="1" applyAlignment="1" applyProtection="1">
      <alignment horizontal="center" wrapText="1"/>
      <protection locked="0"/>
    </xf>
    <xf numFmtId="14" fontId="7" fillId="9" borderId="0" xfId="0" applyNumberFormat="1" applyFont="1" applyFill="1" applyAlignment="1" applyProtection="1">
      <alignment horizontal="center" wrapText="1"/>
      <protection locked="0"/>
    </xf>
    <xf numFmtId="49" fontId="6" fillId="0" borderId="0" xfId="0" applyNumberFormat="1" applyFont="1" applyAlignment="1" applyProtection="1">
      <alignment horizontal="left" vertical="top" wrapText="1"/>
      <protection locked="0"/>
    </xf>
    <xf numFmtId="49" fontId="6" fillId="0" borderId="0" xfId="0" applyNumberFormat="1" applyFont="1" applyAlignment="1" applyProtection="1">
      <alignment horizontal="center" vertical="top" wrapText="1"/>
      <protection locked="0"/>
    </xf>
    <xf numFmtId="14" fontId="6" fillId="0" borderId="0" xfId="0" applyNumberFormat="1" applyFont="1" applyAlignment="1" applyProtection="1">
      <alignment horizontal="center" vertical="top" wrapText="1"/>
      <protection locked="0"/>
    </xf>
    <xf numFmtId="164" fontId="6" fillId="0" borderId="0" xfId="0" applyNumberFormat="1" applyFont="1" applyAlignment="1" applyProtection="1">
      <alignment horizontal="center" vertical="top" wrapText="1"/>
      <protection locked="0"/>
    </xf>
    <xf numFmtId="49" fontId="6" fillId="0" borderId="0" xfId="0" applyNumberFormat="1" applyFont="1" applyAlignment="1" applyProtection="1">
      <alignment horizontal="center"/>
      <protection locked="0"/>
    </xf>
    <xf numFmtId="14" fontId="6" fillId="0" borderId="0" xfId="0" applyNumberFormat="1" applyFont="1" applyAlignment="1" applyProtection="1">
      <alignment horizontal="center"/>
      <protection locked="0"/>
    </xf>
    <xf numFmtId="49" fontId="7" fillId="0" borderId="0" xfId="0" applyNumberFormat="1" applyFont="1" applyAlignment="1" applyProtection="1">
      <alignment horizontal="center" wrapText="1"/>
      <protection locked="0"/>
    </xf>
    <xf numFmtId="0" fontId="6" fillId="0" borderId="0" xfId="0" applyFont="1" applyAlignment="1" applyProtection="1">
      <alignment horizontal="left"/>
      <protection locked="0"/>
    </xf>
    <xf numFmtId="0" fontId="0" fillId="0" borderId="0" xfId="0" applyAlignment="1" applyProtection="1">
      <alignment horizontal="center" vertical="top"/>
      <protection locked="0"/>
    </xf>
    <xf numFmtId="0" fontId="1" fillId="3" borderId="0" xfId="0" applyFont="1" applyFill="1" applyAlignment="1" applyProtection="1">
      <alignment horizontal="center" wrapText="1"/>
      <protection locked="0"/>
    </xf>
    <xf numFmtId="49" fontId="0" fillId="0" borderId="0" xfId="0" applyNumberFormat="1" applyAlignment="1" applyProtection="1">
      <alignment horizontal="left" vertical="top" wrapText="1"/>
      <protection locked="0"/>
    </xf>
    <xf numFmtId="165" fontId="6" fillId="0" borderId="0" xfId="0" applyNumberFormat="1" applyFont="1" applyAlignment="1">
      <alignment horizontal="left" vertical="top" wrapText="1" indent="1"/>
    </xf>
    <xf numFmtId="0" fontId="0" fillId="0" borderId="0" xfId="0" applyAlignment="1">
      <alignment horizontal="center" vertical="top" wrapText="1"/>
    </xf>
    <xf numFmtId="49" fontId="1" fillId="3" borderId="0" xfId="0" applyNumberFormat="1" applyFont="1" applyFill="1" applyAlignment="1" applyProtection="1">
      <alignment horizontal="left" vertical="top" wrapText="1"/>
      <protection locked="0"/>
    </xf>
    <xf numFmtId="14" fontId="0" fillId="0" borderId="0" xfId="0" applyNumberFormat="1" applyAlignment="1" applyProtection="1">
      <alignment horizontal="left" vertical="top"/>
      <protection locked="0"/>
    </xf>
    <xf numFmtId="49" fontId="10" fillId="0" borderId="0" xfId="0" applyNumberFormat="1" applyFont="1" applyAlignment="1" applyProtection="1">
      <alignment horizontal="center" wrapText="1"/>
      <protection locked="0"/>
    </xf>
    <xf numFmtId="49" fontId="1" fillId="0" borderId="0" xfId="0" applyNumberFormat="1" applyFont="1" applyAlignment="1" applyProtection="1">
      <alignment horizontal="center" wrapText="1"/>
      <protection locked="0"/>
    </xf>
    <xf numFmtId="0" fontId="11" fillId="0" borderId="0" xfId="0" applyFont="1" applyAlignment="1" applyProtection="1">
      <alignment vertical="top"/>
      <protection locked="0"/>
    </xf>
    <xf numFmtId="0" fontId="0" fillId="0" borderId="0" xfId="0" applyAlignment="1" applyProtection="1">
      <alignment vertical="top"/>
      <protection locked="0"/>
    </xf>
    <xf numFmtId="49" fontId="5" fillId="10" borderId="0" xfId="0" applyNumberFormat="1" applyFont="1" applyFill="1" applyAlignment="1" applyProtection="1">
      <alignment horizontal="center" wrapText="1"/>
      <protection locked="0"/>
    </xf>
  </cellXfs>
  <cellStyles count="2">
    <cellStyle name="Currency" xfId="1" builtinId="4"/>
    <cellStyle name="Normal" xfId="0" builtinId="0"/>
  </cellStyles>
  <dxfs count="5">
    <dxf>
      <font>
        <b/>
        <i val="0"/>
        <color rgb="FFC00000"/>
      </font>
      <fill>
        <patternFill>
          <bgColor theme="7" tint="0.79998168889431442"/>
        </patternFill>
      </fill>
      <border>
        <left style="thin">
          <color theme="5"/>
        </left>
        <right style="thin">
          <color theme="5"/>
        </right>
        <top style="thin">
          <color theme="5"/>
        </top>
        <bottom style="thin">
          <color theme="5"/>
        </bottom>
      </border>
    </dxf>
    <dxf>
      <font>
        <b/>
        <i val="0"/>
        <color rgb="FFC00000"/>
      </font>
      <fill>
        <patternFill>
          <bgColor theme="7" tint="0.79998168889431442"/>
        </patternFill>
      </fill>
      <border>
        <left style="thin">
          <color theme="5"/>
        </left>
        <right style="thin">
          <color theme="5"/>
        </right>
        <top style="thin">
          <color theme="5"/>
        </top>
        <bottom style="thin">
          <color theme="5"/>
        </bottom>
      </border>
    </dxf>
    <dxf>
      <font>
        <b/>
        <i val="0"/>
        <color rgb="FFC00000"/>
      </font>
      <fill>
        <patternFill>
          <bgColor theme="7" tint="0.79998168889431442"/>
        </patternFill>
      </fill>
      <border>
        <left style="thin">
          <color theme="5"/>
        </left>
        <right style="thin">
          <color theme="5"/>
        </right>
        <top style="thin">
          <color theme="5"/>
        </top>
        <bottom style="thin">
          <color theme="5"/>
        </bottom>
      </border>
    </dxf>
    <dxf>
      <font>
        <b/>
        <i val="0"/>
        <color theme="1"/>
      </font>
      <fill>
        <patternFill>
          <bgColor theme="4" tint="0.79998168889431442"/>
        </patternFill>
      </fill>
    </dxf>
    <dxf>
      <border>
        <left style="thin">
          <color theme="4"/>
        </left>
        <right style="thin">
          <color theme="4"/>
        </right>
        <top style="thin">
          <color theme="4"/>
        </top>
        <bottom style="thin">
          <color theme="4"/>
        </bottom>
        <vertical style="thin">
          <color theme="4"/>
        </vertical>
        <horizontal style="thin">
          <color theme="4"/>
        </horizontal>
      </border>
    </dxf>
  </dxfs>
  <tableStyles count="1" defaultTableStyle="TableStyleMedium2" defaultPivotStyle="PivotStyleLight16">
    <tableStyle name="Table Style 1" pivot="0" count="2" xr9:uid="{34D94172-4B5B-41CA-9A62-D9E7EA3E9851}">
      <tableStyleElement type="wholeTable" dxfId="4"/>
      <tableStyleElement type="headerRow"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16528</xdr:colOff>
      <xdr:row>0</xdr:row>
      <xdr:rowOff>2647287</xdr:rowOff>
    </xdr:to>
    <xdr:pic>
      <xdr:nvPicPr>
        <xdr:cNvPr id="4" name="Picture 3">
          <a:extLst>
            <a:ext uri="{FF2B5EF4-FFF2-40B4-BE49-F238E27FC236}">
              <a16:creationId xmlns:a16="http://schemas.microsoft.com/office/drawing/2014/main" id="{EBA7852A-AC96-6D37-611A-EA099D21678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0" y="1"/>
          <a:ext cx="8397120" cy="264728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B22"/>
  <sheetViews>
    <sheetView showGridLines="0" showRowColHeaders="0" tabSelected="1" zoomScaleNormal="100" zoomScaleSheetLayoutView="100" workbookViewId="0">
      <selection activeCell="B1" sqref="B1"/>
    </sheetView>
  </sheetViews>
  <sheetFormatPr defaultColWidth="8.88671875" defaultRowHeight="14.4" x14ac:dyDescent="0.3"/>
  <cols>
    <col min="1" max="1" width="21.109375" style="3" customWidth="1"/>
    <col min="2" max="2" width="94.6640625" style="12" customWidth="1"/>
    <col min="3" max="16384" width="8.88671875" style="1"/>
  </cols>
  <sheetData>
    <row r="1" spans="1:2" ht="212.4" customHeight="1" x14ac:dyDescent="0.3"/>
    <row r="2" spans="1:2" x14ac:dyDescent="0.3">
      <c r="A2" s="8" t="s">
        <v>51</v>
      </c>
      <c r="B2" s="4" t="s">
        <v>76</v>
      </c>
    </row>
    <row r="3" spans="1:2" x14ac:dyDescent="0.3">
      <c r="A3" s="8" t="s">
        <v>49</v>
      </c>
      <c r="B3" s="79">
        <v>46058</v>
      </c>
    </row>
    <row r="4" spans="1:2" ht="28.8" x14ac:dyDescent="0.3">
      <c r="A4" s="8" t="s">
        <v>50</v>
      </c>
      <c r="B4" s="4" t="s">
        <v>77</v>
      </c>
    </row>
    <row r="5" spans="1:2" x14ac:dyDescent="0.3">
      <c r="A5" s="8"/>
      <c r="B5" s="4"/>
    </row>
    <row r="6" spans="1:2" x14ac:dyDescent="0.3">
      <c r="A6" s="18" t="s">
        <v>114</v>
      </c>
      <c r="B6" s="19" t="s">
        <v>113</v>
      </c>
    </row>
    <row r="7" spans="1:2" x14ac:dyDescent="0.3">
      <c r="A7" s="55" t="s">
        <v>0</v>
      </c>
      <c r="B7" s="13" t="s">
        <v>105</v>
      </c>
    </row>
    <row r="8" spans="1:2" ht="43.2" x14ac:dyDescent="0.3">
      <c r="A8" s="55"/>
      <c r="B8" s="54" t="s">
        <v>186</v>
      </c>
    </row>
    <row r="9" spans="1:2" ht="28.8" x14ac:dyDescent="0.3">
      <c r="A9" s="55" t="s">
        <v>4</v>
      </c>
      <c r="B9" s="13" t="s">
        <v>99</v>
      </c>
    </row>
    <row r="10" spans="1:2" ht="115.2" x14ac:dyDescent="0.3">
      <c r="A10" s="55"/>
      <c r="B10" s="53" t="s">
        <v>187</v>
      </c>
    </row>
    <row r="11" spans="1:2" ht="43.2" x14ac:dyDescent="0.3">
      <c r="A11" s="55" t="s">
        <v>45</v>
      </c>
      <c r="B11" s="13" t="s">
        <v>191</v>
      </c>
    </row>
    <row r="12" spans="1:2" x14ac:dyDescent="0.3">
      <c r="A12" s="55"/>
      <c r="B12" s="13"/>
    </row>
    <row r="13" spans="1:2" x14ac:dyDescent="0.3">
      <c r="A13" s="55" t="s">
        <v>58</v>
      </c>
      <c r="B13" s="13" t="s">
        <v>100</v>
      </c>
    </row>
    <row r="14" spans="1:2" ht="43.2" x14ac:dyDescent="0.3">
      <c r="A14" s="55"/>
      <c r="B14" s="54" t="s">
        <v>212</v>
      </c>
    </row>
    <row r="15" spans="1:2" x14ac:dyDescent="0.3">
      <c r="A15" s="8"/>
      <c r="B15" s="14"/>
    </row>
    <row r="16" spans="1:2" ht="28.8" x14ac:dyDescent="0.3">
      <c r="A16" s="9" t="s">
        <v>18</v>
      </c>
      <c r="B16" s="15" t="s">
        <v>101</v>
      </c>
    </row>
    <row r="17" spans="1:2" x14ac:dyDescent="0.3">
      <c r="A17" s="8"/>
      <c r="B17" s="4"/>
    </row>
    <row r="18" spans="1:2" x14ac:dyDescent="0.3">
      <c r="A18" s="10" t="s">
        <v>104</v>
      </c>
      <c r="B18" s="16" t="s">
        <v>102</v>
      </c>
    </row>
    <row r="19" spans="1:2" x14ac:dyDescent="0.3">
      <c r="A19" s="8"/>
      <c r="B19" s="14"/>
    </row>
    <row r="20" spans="1:2" x14ac:dyDescent="0.3">
      <c r="A20" s="11" t="s">
        <v>190</v>
      </c>
      <c r="B20" s="17" t="s">
        <v>116</v>
      </c>
    </row>
    <row r="21" spans="1:2" x14ac:dyDescent="0.3">
      <c r="A21" s="11" t="s">
        <v>188</v>
      </c>
      <c r="B21" s="17" t="s">
        <v>103</v>
      </c>
    </row>
    <row r="22" spans="1:2" x14ac:dyDescent="0.3">
      <c r="A22" s="11" t="s">
        <v>189</v>
      </c>
      <c r="B22" s="17" t="s">
        <v>109</v>
      </c>
    </row>
  </sheetData>
  <pageMargins left="0.7" right="0.7"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35F99-3665-48AA-9793-C1BFFC072B01}">
  <sheetPr>
    <tabColor theme="2"/>
  </sheetPr>
  <dimension ref="A1:F29"/>
  <sheetViews>
    <sheetView workbookViewId="0">
      <pane xSplit="3" ySplit="1" topLeftCell="D2" activePane="bottomRight" state="frozen"/>
      <selection pane="topRight" activeCell="D1" sqref="D1"/>
      <selection pane="bottomLeft" activeCell="A2" sqref="A2"/>
      <selection pane="bottomRight" activeCell="D2" sqref="D2"/>
    </sheetView>
  </sheetViews>
  <sheetFormatPr defaultColWidth="8.88671875" defaultRowHeight="14.4" x14ac:dyDescent="0.3"/>
  <cols>
    <col min="1" max="1" width="26.109375" style="1" bestFit="1" customWidth="1"/>
    <col min="2" max="2" width="49.33203125" style="1" bestFit="1" customWidth="1"/>
    <col min="3" max="3" width="18.77734375" style="1" customWidth="1"/>
    <col min="4" max="4" width="48.21875" style="5" customWidth="1"/>
    <col min="5" max="5" width="59.44140625" style="5" bestFit="1" customWidth="1"/>
    <col min="6" max="6" width="57.44140625" style="5" customWidth="1"/>
    <col min="7" max="16384" width="8.88671875" style="5"/>
  </cols>
  <sheetData>
    <row r="1" spans="1:6" x14ac:dyDescent="0.3">
      <c r="A1" s="2" t="s">
        <v>79</v>
      </c>
      <c r="B1" s="2" t="s">
        <v>53</v>
      </c>
      <c r="C1" s="2" t="s">
        <v>54</v>
      </c>
      <c r="D1" s="2" t="s">
        <v>62</v>
      </c>
      <c r="E1" s="2" t="s">
        <v>78</v>
      </c>
      <c r="F1" s="2" t="s">
        <v>86</v>
      </c>
    </row>
    <row r="2" spans="1:6" x14ac:dyDescent="0.3">
      <c r="A2" s="1" t="s">
        <v>0</v>
      </c>
      <c r="B2" s="1" t="s">
        <v>1</v>
      </c>
      <c r="C2" s="1" t="s">
        <v>63</v>
      </c>
      <c r="D2" s="1" t="s">
        <v>94</v>
      </c>
      <c r="E2" s="1" t="s">
        <v>85</v>
      </c>
      <c r="F2" s="1" t="s">
        <v>93</v>
      </c>
    </row>
    <row r="3" spans="1:6" x14ac:dyDescent="0.3">
      <c r="A3" s="1" t="s">
        <v>0</v>
      </c>
      <c r="B3" s="1" t="s">
        <v>2</v>
      </c>
      <c r="C3" s="1" t="s">
        <v>16</v>
      </c>
      <c r="E3" s="1" t="s">
        <v>16</v>
      </c>
      <c r="F3" s="5" t="s">
        <v>196</v>
      </c>
    </row>
    <row r="4" spans="1:6" x14ac:dyDescent="0.3">
      <c r="A4" s="1" t="s">
        <v>0</v>
      </c>
      <c r="B4" s="1" t="s">
        <v>3</v>
      </c>
      <c r="C4" s="1" t="s">
        <v>16</v>
      </c>
      <c r="E4" s="1" t="s">
        <v>16</v>
      </c>
      <c r="F4" s="5" t="s">
        <v>196</v>
      </c>
    </row>
    <row r="5" spans="1:6" ht="43.2" x14ac:dyDescent="0.3">
      <c r="A5" s="1" t="s">
        <v>4</v>
      </c>
      <c r="B5" s="1" t="s">
        <v>52</v>
      </c>
      <c r="C5" s="1" t="s">
        <v>63</v>
      </c>
      <c r="D5" s="1" t="s">
        <v>214</v>
      </c>
      <c r="E5" s="1" t="s">
        <v>85</v>
      </c>
      <c r="F5" s="1" t="s">
        <v>96</v>
      </c>
    </row>
    <row r="6" spans="1:6" x14ac:dyDescent="0.3">
      <c r="A6" s="1" t="s">
        <v>4</v>
      </c>
      <c r="B6" s="1" t="s">
        <v>5</v>
      </c>
      <c r="C6" s="1" t="s">
        <v>63</v>
      </c>
      <c r="D6" s="1" t="s">
        <v>68</v>
      </c>
      <c r="E6" s="1" t="s">
        <v>80</v>
      </c>
    </row>
    <row r="7" spans="1:6" x14ac:dyDescent="0.3">
      <c r="A7" s="1" t="s">
        <v>4</v>
      </c>
      <c r="B7" s="1" t="s">
        <v>6</v>
      </c>
      <c r="C7" s="1" t="s">
        <v>64</v>
      </c>
      <c r="D7" s="1" t="s">
        <v>65</v>
      </c>
      <c r="E7" s="1" t="s">
        <v>81</v>
      </c>
    </row>
    <row r="8" spans="1:6" ht="28.8" x14ac:dyDescent="0.3">
      <c r="A8" s="1" t="s">
        <v>4</v>
      </c>
      <c r="B8" s="1" t="s">
        <v>43</v>
      </c>
      <c r="C8" s="1" t="s">
        <v>64</v>
      </c>
      <c r="D8" s="1" t="s">
        <v>66</v>
      </c>
      <c r="E8" s="1" t="s">
        <v>108</v>
      </c>
      <c r="F8" s="1" t="s">
        <v>95</v>
      </c>
    </row>
    <row r="9" spans="1:6" x14ac:dyDescent="0.3">
      <c r="A9" s="1" t="s">
        <v>4</v>
      </c>
      <c r="B9" s="1" t="s">
        <v>55</v>
      </c>
      <c r="C9" s="1" t="s">
        <v>16</v>
      </c>
      <c r="E9" s="1" t="s">
        <v>16</v>
      </c>
      <c r="F9" s="5" t="s">
        <v>196</v>
      </c>
    </row>
    <row r="10" spans="1:6" ht="28.8" x14ac:dyDescent="0.3">
      <c r="A10" s="1" t="s">
        <v>4</v>
      </c>
      <c r="B10" s="1" t="s">
        <v>44</v>
      </c>
      <c r="C10" s="1" t="s">
        <v>64</v>
      </c>
      <c r="D10" s="1" t="s">
        <v>66</v>
      </c>
      <c r="E10" s="1" t="s">
        <v>108</v>
      </c>
      <c r="F10" s="1" t="s">
        <v>95</v>
      </c>
    </row>
    <row r="11" spans="1:6" x14ac:dyDescent="0.3">
      <c r="A11" s="1" t="s">
        <v>4</v>
      </c>
      <c r="B11" s="1" t="s">
        <v>56</v>
      </c>
      <c r="C11" s="1" t="s">
        <v>16</v>
      </c>
      <c r="E11" s="1" t="s">
        <v>16</v>
      </c>
      <c r="F11" s="5" t="s">
        <v>196</v>
      </c>
    </row>
    <row r="12" spans="1:6" x14ac:dyDescent="0.3">
      <c r="A12" s="1" t="s">
        <v>4</v>
      </c>
      <c r="B12" s="1" t="s">
        <v>46</v>
      </c>
      <c r="C12" s="1" t="s">
        <v>63</v>
      </c>
      <c r="D12" s="1" t="s">
        <v>68</v>
      </c>
      <c r="E12" s="1" t="s">
        <v>80</v>
      </c>
    </row>
    <row r="13" spans="1:6" x14ac:dyDescent="0.3">
      <c r="A13" s="1" t="s">
        <v>4</v>
      </c>
      <c r="B13" s="1" t="s">
        <v>7</v>
      </c>
      <c r="C13" s="1" t="s">
        <v>64</v>
      </c>
      <c r="D13" s="1" t="s">
        <v>65</v>
      </c>
      <c r="E13" s="1" t="s">
        <v>81</v>
      </c>
    </row>
    <row r="14" spans="1:6" x14ac:dyDescent="0.3">
      <c r="A14" s="1" t="s">
        <v>4</v>
      </c>
      <c r="B14" s="1" t="s">
        <v>206</v>
      </c>
      <c r="C14" s="1" t="s">
        <v>16</v>
      </c>
      <c r="E14" s="1" t="s">
        <v>16</v>
      </c>
      <c r="F14" s="5" t="s">
        <v>196</v>
      </c>
    </row>
    <row r="15" spans="1:6" x14ac:dyDescent="0.3">
      <c r="A15" s="1" t="s">
        <v>4</v>
      </c>
      <c r="B15" s="1" t="s">
        <v>8</v>
      </c>
      <c r="C15" s="1" t="s">
        <v>64</v>
      </c>
      <c r="D15" s="1" t="s">
        <v>65</v>
      </c>
      <c r="E15" s="1" t="s">
        <v>81</v>
      </c>
    </row>
    <row r="16" spans="1:6" x14ac:dyDescent="0.3">
      <c r="A16" s="1" t="s">
        <v>4</v>
      </c>
      <c r="B16" s="1" t="s">
        <v>213</v>
      </c>
      <c r="C16" s="1" t="s">
        <v>16</v>
      </c>
      <c r="E16" s="1" t="s">
        <v>16</v>
      </c>
      <c r="F16" s="5" t="s">
        <v>196</v>
      </c>
    </row>
    <row r="17" spans="1:6" x14ac:dyDescent="0.3">
      <c r="A17" s="1" t="s">
        <v>4</v>
      </c>
      <c r="B17" s="1" t="s">
        <v>9</v>
      </c>
      <c r="C17" s="1" t="s">
        <v>64</v>
      </c>
      <c r="D17" s="1" t="s">
        <v>67</v>
      </c>
      <c r="E17" s="1" t="s">
        <v>82</v>
      </c>
    </row>
    <row r="18" spans="1:6" x14ac:dyDescent="0.3">
      <c r="A18" s="1" t="s">
        <v>4</v>
      </c>
      <c r="B18" s="1" t="s">
        <v>13</v>
      </c>
      <c r="C18" s="1" t="s">
        <v>63</v>
      </c>
      <c r="D18" s="1" t="s">
        <v>68</v>
      </c>
      <c r="E18" s="1" t="s">
        <v>80</v>
      </c>
    </row>
    <row r="19" spans="1:6" x14ac:dyDescent="0.3">
      <c r="A19" s="1" t="s">
        <v>4</v>
      </c>
      <c r="B19" s="1" t="s">
        <v>14</v>
      </c>
      <c r="C19" s="1" t="s">
        <v>63</v>
      </c>
      <c r="D19" s="1" t="s">
        <v>68</v>
      </c>
      <c r="E19" s="1" t="s">
        <v>80</v>
      </c>
    </row>
    <row r="20" spans="1:6" ht="28.8" x14ac:dyDescent="0.3">
      <c r="A20" s="1" t="s">
        <v>4</v>
      </c>
      <c r="B20" s="1" t="s">
        <v>15</v>
      </c>
      <c r="C20" s="1" t="s">
        <v>69</v>
      </c>
      <c r="D20" s="1" t="s">
        <v>70</v>
      </c>
      <c r="E20" s="1" t="s">
        <v>92</v>
      </c>
    </row>
    <row r="21" spans="1:6" x14ac:dyDescent="0.3">
      <c r="A21" s="1" t="s">
        <v>4</v>
      </c>
      <c r="B21" s="1" t="s">
        <v>57</v>
      </c>
      <c r="C21" s="1" t="s">
        <v>16</v>
      </c>
      <c r="E21" s="1" t="s">
        <v>16</v>
      </c>
      <c r="F21" s="5" t="s">
        <v>196</v>
      </c>
    </row>
    <row r="22" spans="1:6" ht="43.2" x14ac:dyDescent="0.3">
      <c r="A22" s="1" t="s">
        <v>45</v>
      </c>
      <c r="B22" s="1" t="s">
        <v>10</v>
      </c>
      <c r="C22" s="1" t="s">
        <v>63</v>
      </c>
      <c r="D22" s="1" t="s">
        <v>74</v>
      </c>
      <c r="E22" s="1" t="s">
        <v>85</v>
      </c>
      <c r="F22" s="1" t="s">
        <v>87</v>
      </c>
    </row>
    <row r="23" spans="1:6" ht="43.2" x14ac:dyDescent="0.3">
      <c r="A23" s="1" t="s">
        <v>45</v>
      </c>
      <c r="B23" s="1" t="s">
        <v>207</v>
      </c>
      <c r="C23" s="1" t="s">
        <v>63</v>
      </c>
      <c r="D23" s="1" t="s">
        <v>208</v>
      </c>
      <c r="E23" s="1" t="s">
        <v>209</v>
      </c>
      <c r="F23" s="1"/>
    </row>
    <row r="24" spans="1:6" ht="28.8" x14ac:dyDescent="0.3">
      <c r="A24" s="1" t="s">
        <v>58</v>
      </c>
      <c r="B24" s="1" t="s">
        <v>10</v>
      </c>
      <c r="C24" s="1" t="s">
        <v>64</v>
      </c>
      <c r="D24" s="1" t="s">
        <v>72</v>
      </c>
      <c r="E24" s="1" t="s">
        <v>107</v>
      </c>
      <c r="F24" s="1" t="s">
        <v>89</v>
      </c>
    </row>
    <row r="25" spans="1:6" ht="28.8" x14ac:dyDescent="0.3">
      <c r="A25" s="1" t="s">
        <v>58</v>
      </c>
      <c r="B25" s="1" t="s">
        <v>11</v>
      </c>
      <c r="C25" s="1" t="s">
        <v>64</v>
      </c>
      <c r="D25" s="1" t="s">
        <v>98</v>
      </c>
      <c r="E25" s="1" t="s">
        <v>91</v>
      </c>
      <c r="F25" s="1" t="s">
        <v>90</v>
      </c>
    </row>
    <row r="26" spans="1:6" ht="43.2" x14ac:dyDescent="0.3">
      <c r="A26" s="1" t="s">
        <v>58</v>
      </c>
      <c r="B26" s="1" t="s">
        <v>12</v>
      </c>
      <c r="C26" s="1" t="s">
        <v>16</v>
      </c>
      <c r="D26" s="1" t="s">
        <v>73</v>
      </c>
      <c r="E26" s="1" t="s">
        <v>16</v>
      </c>
      <c r="F26" s="5" t="s">
        <v>196</v>
      </c>
    </row>
    <row r="27" spans="1:6" x14ac:dyDescent="0.3">
      <c r="A27" s="1" t="s">
        <v>18</v>
      </c>
      <c r="B27" s="1" t="s">
        <v>198</v>
      </c>
      <c r="C27" s="1" t="s">
        <v>63</v>
      </c>
      <c r="D27" s="1" t="s">
        <v>199</v>
      </c>
      <c r="E27" s="1" t="s">
        <v>197</v>
      </c>
    </row>
    <row r="28" spans="1:6" x14ac:dyDescent="0.3">
      <c r="A28" s="1" t="s">
        <v>18</v>
      </c>
      <c r="B28" s="1" t="s">
        <v>200</v>
      </c>
      <c r="C28" s="1" t="s">
        <v>201</v>
      </c>
      <c r="D28" s="1" t="s">
        <v>202</v>
      </c>
      <c r="E28" s="1" t="s">
        <v>201</v>
      </c>
      <c r="F28" s="5" t="s">
        <v>203</v>
      </c>
    </row>
    <row r="29" spans="1:6" ht="28.8" x14ac:dyDescent="0.3">
      <c r="A29" s="1" t="s">
        <v>97</v>
      </c>
      <c r="B29" s="1" t="s">
        <v>59</v>
      </c>
      <c r="C29" s="1" t="s">
        <v>64</v>
      </c>
      <c r="D29" s="1" t="s">
        <v>71</v>
      </c>
      <c r="E29" s="1" t="s">
        <v>106</v>
      </c>
      <c r="F29" s="1" t="s">
        <v>88</v>
      </c>
    </row>
  </sheetData>
  <sheetProtection sheet="1" objects="1" scenarios="1"/>
  <autoFilter ref="A1:F1" xr:uid="{2C735F99-3665-48AA-9793-C1BFFC072B0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45A13-6E0B-4F51-8C73-A2EFB002B912}">
  <dimension ref="A1:E57"/>
  <sheetViews>
    <sheetView workbookViewId="0">
      <selection activeCell="D2" sqref="D2"/>
    </sheetView>
  </sheetViews>
  <sheetFormatPr defaultRowHeight="14.4" x14ac:dyDescent="0.3"/>
  <cols>
    <col min="1" max="1" width="24.77734375" customWidth="1"/>
    <col min="2" max="2" width="26.109375" customWidth="1"/>
    <col min="3" max="3" width="17.6640625" customWidth="1"/>
    <col min="4" max="4" width="71.77734375" customWidth="1"/>
    <col min="5" max="5" width="25.88671875" customWidth="1"/>
  </cols>
  <sheetData>
    <row r="1" spans="1:5" x14ac:dyDescent="0.3">
      <c r="A1" t="str" cm="1">
        <f t="array" ref="A1">_xlfn._xlws.SORT(_xlfn.UNIQUE(_xlfn._xlws.FILTER(Cohorts!$A:$A, (Cohorts!$A:$A&lt;&gt;"")*(Cohorts!$A:$A&lt;&gt;Cohorts!A1), "")))</f>
        <v/>
      </c>
      <c r="B1" t="str" cm="1">
        <f t="array" ref="B1">_xlfn._xlws.SORT(_xlfn.UNIQUE(_xlfn._xlws.FILTER(Participants!$A:$A, (Participants!$A:$A&lt;&gt;"")*(Participants!$A:$A&lt;&gt;Participants!A1), "")))</f>
        <v/>
      </c>
      <c r="C1" t="str" cm="1">
        <f t="array" ref="C1">_xlfn._xlws.SORT(_xlfn.UNIQUE(_xlfn._xlws.FILTER('Training Courses'!$A:$A, ('Training Courses'!$A:$A&lt;&gt;"")*('Training Courses'!$A:$A&lt;&gt;'Training Courses'!A1), "")))</f>
        <v>40-hour HAZWOPER</v>
      </c>
      <c r="D1" t="str" cm="1">
        <f t="array" ref="D1:D57">_xlfn._xlws.SORT(_xlfn._xlws.FILTER('REF Example Courses'!A5:A61, ISNA(MATCH('REF Example Courses'!A5:A61, UniqueCourses, 0))))</f>
        <v>All Appropriate Inquiries (AAI)</v>
      </c>
      <c r="E1" t="s">
        <v>180</v>
      </c>
    </row>
    <row r="2" spans="1:5" x14ac:dyDescent="0.3">
      <c r="D2" t="str">
        <v>Asbestos Abatement Worker</v>
      </c>
      <c r="E2" t="s">
        <v>181</v>
      </c>
    </row>
    <row r="3" spans="1:5" x14ac:dyDescent="0.3">
      <c r="D3" t="str">
        <v>Asbestos Building Inspector/Management Planner</v>
      </c>
      <c r="E3" t="s">
        <v>182</v>
      </c>
    </row>
    <row r="4" spans="1:5" x14ac:dyDescent="0.3">
      <c r="D4" t="str">
        <v>Asbestos Handler</v>
      </c>
      <c r="E4" t="s">
        <v>183</v>
      </c>
    </row>
    <row r="5" spans="1:5" x14ac:dyDescent="0.3">
      <c r="D5" t="str">
        <v>Asbestos Inspection</v>
      </c>
    </row>
    <row r="6" spans="1:5" x14ac:dyDescent="0.3">
      <c r="D6" t="str">
        <v>ASTM Phase I and Phase II Environmental Site Assessments</v>
      </c>
    </row>
    <row r="7" spans="1:5" x14ac:dyDescent="0.3">
      <c r="D7" t="str">
        <v>Blueprint Reading</v>
      </c>
    </row>
    <row r="8" spans="1:5" x14ac:dyDescent="0.3">
      <c r="D8" t="str">
        <v>Chemical Safety Awareness</v>
      </c>
    </row>
    <row r="9" spans="1:5" x14ac:dyDescent="0.3">
      <c r="D9" t="str">
        <v>Commercial Drivers License/Hazardous Waste Transport</v>
      </c>
    </row>
    <row r="10" spans="1:5" x14ac:dyDescent="0.3">
      <c r="D10" t="str">
        <v>CPR/First Aid/AED</v>
      </c>
    </row>
    <row r="11" spans="1:5" x14ac:dyDescent="0.3">
      <c r="D11" t="str">
        <v>Ecological Restoration and Revegetation of Brownfields</v>
      </c>
    </row>
    <row r="12" spans="1:5" x14ac:dyDescent="0.3">
      <c r="D12" t="str">
        <v>Environmental Data Analysis</v>
      </c>
    </row>
    <row r="13" spans="1:5" x14ac:dyDescent="0.3">
      <c r="D13" t="str">
        <v>Environmental Sampling</v>
      </c>
    </row>
    <row r="14" spans="1:5" x14ac:dyDescent="0.3">
      <c r="D14" t="str">
        <v>Environmental Stewardship</v>
      </c>
    </row>
    <row r="15" spans="1:5" x14ac:dyDescent="0.3">
      <c r="D15" t="str">
        <v>Erosion and Sediment Control</v>
      </c>
    </row>
    <row r="16" spans="1:5" x14ac:dyDescent="0.3">
      <c r="D16" t="str">
        <v>Field Technician Operations For Site Remediation</v>
      </c>
    </row>
    <row r="17" spans="4:4" x14ac:dyDescent="0.3">
      <c r="D17" t="str">
        <v>Flagger</v>
      </c>
    </row>
    <row r="18" spans="4:4" x14ac:dyDescent="0.3">
      <c r="D18" t="str">
        <v>Forestry Restoration</v>
      </c>
    </row>
    <row r="19" spans="4:4" x14ac:dyDescent="0.3">
      <c r="D19" t="str">
        <v>Forklift</v>
      </c>
    </row>
    <row r="20" spans="4:4" x14ac:dyDescent="0.3">
      <c r="D20" t="str">
        <v>Functional Ergonomics</v>
      </c>
    </row>
    <row r="21" spans="4:4" x14ac:dyDescent="0.3">
      <c r="D21" t="str">
        <v>GIS for Environmental Tech</v>
      </c>
    </row>
    <row r="22" spans="4:4" x14ac:dyDescent="0.3">
      <c r="D22" t="str">
        <v>Global Hazard Communication</v>
      </c>
    </row>
    <row r="23" spans="4:4" x14ac:dyDescent="0.3">
      <c r="D23" t="str">
        <v>Green Infrastructure: Fundamentals of Building Green</v>
      </c>
    </row>
    <row r="24" spans="4:4" x14ac:dyDescent="0.3">
      <c r="D24" t="str">
        <v>H2S in Oil and Gas Production</v>
      </c>
    </row>
    <row r="25" spans="4:4" x14ac:dyDescent="0.3">
      <c r="D25" t="str">
        <v>Hazardous Waste Management and RCRA</v>
      </c>
    </row>
    <row r="26" spans="4:4" x14ac:dyDescent="0.3">
      <c r="D26" t="str">
        <v>Intro to Soils and Groundwater</v>
      </c>
    </row>
    <row r="27" spans="4:4" x14ac:dyDescent="0.3">
      <c r="D27" t="str">
        <v>Landscape Restoration</v>
      </c>
    </row>
    <row r="28" spans="4:4" x14ac:dyDescent="0.3">
      <c r="D28" t="str">
        <v>Lead Renovation, Repair and Painting</v>
      </c>
    </row>
    <row r="29" spans="4:4" x14ac:dyDescent="0.3">
      <c r="D29" t="str">
        <v>Lead-Based Paint Inspection</v>
      </c>
    </row>
    <row r="30" spans="4:4" x14ac:dyDescent="0.3">
      <c r="D30" t="str">
        <v>Lead-Based Paint Inspector/Risk Assessor</v>
      </c>
    </row>
    <row r="31" spans="4:4" x14ac:dyDescent="0.3">
      <c r="D31" t="str">
        <v>Line Locating</v>
      </c>
    </row>
    <row r="32" spans="4:4" x14ac:dyDescent="0.3">
      <c r="D32" t="str">
        <v>Mold Remediation</v>
      </c>
    </row>
    <row r="33" spans="4:4" x14ac:dyDescent="0.3">
      <c r="D33" t="str">
        <v>Oil and Gas Remediation Processes</v>
      </c>
    </row>
    <row r="34" spans="4:4" x14ac:dyDescent="0.3">
      <c r="D34" t="str">
        <v>OSHA 10-Hour Construction Course</v>
      </c>
    </row>
    <row r="35" spans="4:4" x14ac:dyDescent="0.3">
      <c r="D35" t="str">
        <v>OSHA 10-Hour General Industry Course</v>
      </c>
    </row>
    <row r="36" spans="4:4" x14ac:dyDescent="0.3">
      <c r="D36" t="str">
        <v>OSHA 30-Hour Construction Course</v>
      </c>
    </row>
    <row r="37" spans="4:4" x14ac:dyDescent="0.3">
      <c r="D37" t="str">
        <v>OSHA 30-Hour General Industry Course</v>
      </c>
    </row>
    <row r="38" spans="4:4" x14ac:dyDescent="0.3">
      <c r="D38" t="str">
        <v>OSHA 8-hour Confined Space Entry</v>
      </c>
    </row>
    <row r="39" spans="4:4" x14ac:dyDescent="0.3">
      <c r="D39" t="str">
        <v>OSHA Disaster Site Worker</v>
      </c>
    </row>
    <row r="40" spans="4:4" x14ac:dyDescent="0.3">
      <c r="D40" t="str">
        <v>OSHA Fall Protection</v>
      </c>
    </row>
    <row r="41" spans="4:4" x14ac:dyDescent="0.3">
      <c r="D41" t="str">
        <v>OSHA Lead in Construction</v>
      </c>
    </row>
    <row r="42" spans="4:4" x14ac:dyDescent="0.3">
      <c r="D42" t="str">
        <v>OSHA Respiratory Protection</v>
      </c>
    </row>
    <row r="43" spans="4:4" x14ac:dyDescent="0.3">
      <c r="D43" t="str">
        <v>Pesticide Worker Protection Standards</v>
      </c>
    </row>
    <row r="44" spans="4:4" x14ac:dyDescent="0.3">
      <c r="D44" t="str">
        <v>Phytoremediation</v>
      </c>
    </row>
    <row r="45" spans="4:4" x14ac:dyDescent="0.3">
      <c r="D45" t="str">
        <v>Powered Industrial Truck Operator</v>
      </c>
    </row>
    <row r="46" spans="4:4" x14ac:dyDescent="0.3">
      <c r="D46" t="str">
        <v>Protection from Wildfire Smoke</v>
      </c>
    </row>
    <row r="47" spans="4:4" x14ac:dyDescent="0.3">
      <c r="D47" t="str">
        <v>Radiation Safety</v>
      </c>
    </row>
    <row r="48" spans="4:4" x14ac:dyDescent="0.3">
      <c r="D48" t="str">
        <v>RCRA Hazardous Waste Management</v>
      </c>
    </row>
    <row r="49" spans="4:4" x14ac:dyDescent="0.3">
      <c r="D49" t="str">
        <v>Sampling and Testing/Chemistry for Environmental Technicians</v>
      </c>
    </row>
    <row r="50" spans="4:4" x14ac:dyDescent="0.3">
      <c r="D50" t="str">
        <v>Sampling, Monitoring, and Reporting</v>
      </c>
    </row>
    <row r="51" spans="4:4" x14ac:dyDescent="0.3">
      <c r="D51" t="str">
        <v>Silica and Dust Control</v>
      </c>
    </row>
    <row r="52" spans="4:4" x14ac:dyDescent="0.3">
      <c r="D52" t="str">
        <v>Spill Response and Cleanup</v>
      </c>
    </row>
    <row r="53" spans="4:4" x14ac:dyDescent="0.3">
      <c r="D53" t="str">
        <v>Threatened and Endangered Species</v>
      </c>
    </row>
    <row r="54" spans="4:4" x14ac:dyDescent="0.3">
      <c r="D54" t="str">
        <v>Toxicology and Geology</v>
      </c>
    </row>
    <row r="55" spans="4:4" x14ac:dyDescent="0.3">
      <c r="D55" t="str">
        <v>Traffic Control</v>
      </c>
    </row>
    <row r="56" spans="4:4" x14ac:dyDescent="0.3">
      <c r="D56" t="str">
        <v>Underground Storage Tank Testing</v>
      </c>
    </row>
    <row r="57" spans="4:4" x14ac:dyDescent="0.3">
      <c r="D57" t="str">
        <v>Welding, Cutting, and Hot Work</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92301-F87B-4F17-9294-2EFA39AF162D}">
  <sheetPr>
    <tabColor theme="4" tint="0.59999389629810485"/>
  </sheetPr>
  <dimension ref="A1:D24"/>
  <sheetViews>
    <sheetView zoomScaleNormal="100" workbookViewId="0">
      <pane ySplit="1" topLeftCell="A2" activePane="bottomLeft" state="frozen"/>
      <selection activeCell="F1" sqref="F1"/>
      <selection pane="bottomLeft" activeCell="D2" sqref="D2:D24"/>
    </sheetView>
  </sheetViews>
  <sheetFormatPr defaultColWidth="8.88671875" defaultRowHeight="14.4" x14ac:dyDescent="0.3"/>
  <cols>
    <col min="1" max="1" width="54.77734375" style="60" customWidth="1"/>
    <col min="2" max="2" width="20.21875" style="76" bestFit="1" customWidth="1"/>
    <col min="3" max="3" width="19.109375" style="76" customWidth="1"/>
    <col min="4" max="4" width="8.88671875" style="85"/>
    <col min="5" max="16384" width="8.88671875" style="86"/>
  </cols>
  <sheetData>
    <row r="1" spans="1:4" s="84" customFormat="1" x14ac:dyDescent="0.3">
      <c r="A1" s="59" t="s">
        <v>1</v>
      </c>
      <c r="B1" s="59" t="s">
        <v>2</v>
      </c>
      <c r="C1" s="59" t="s">
        <v>3</v>
      </c>
      <c r="D1" s="83"/>
    </row>
    <row r="2" spans="1:4" x14ac:dyDescent="0.3">
      <c r="B2" s="62"/>
      <c r="C2" s="62"/>
      <c r="D2" s="85" t="str" cm="1">
        <f t="array" ref="D2">_xlfn.IFNA(_xlfn.IFS(B2="","",C2="","",C2&lt;B2,"The end date must be after the start date."),"")</f>
        <v/>
      </c>
    </row>
    <row r="3" spans="1:4" x14ac:dyDescent="0.3">
      <c r="B3" s="62"/>
      <c r="C3" s="62"/>
      <c r="D3" s="85" t="str" cm="1">
        <f t="array" ref="D3">_xlfn.IFNA(_xlfn.IFS(B3="","",C3="","",C3&lt;B3,"The end date must be after the start date."),"")</f>
        <v/>
      </c>
    </row>
    <row r="4" spans="1:4" x14ac:dyDescent="0.3">
      <c r="B4" s="62"/>
      <c r="C4" s="62"/>
      <c r="D4" s="85" t="str" cm="1">
        <f t="array" ref="D4">_xlfn.IFNA(_xlfn.IFS(B4="","",C4="","",C4&lt;B4,"The end date must be after the start date."),"")</f>
        <v/>
      </c>
    </row>
    <row r="5" spans="1:4" x14ac:dyDescent="0.3">
      <c r="D5" s="85" t="str" cm="1">
        <f t="array" ref="D5">_xlfn.IFNA(_xlfn.IFS(B5="","",C5="","",C5&lt;B5,"The end date must be after the start date."),"")</f>
        <v/>
      </c>
    </row>
    <row r="6" spans="1:4" x14ac:dyDescent="0.3">
      <c r="D6" s="85" t="str" cm="1">
        <f t="array" ref="D6">_xlfn.IFNA(_xlfn.IFS(B6="","",C6="","",C6&lt;B6,"The end date must be after the start date."),"")</f>
        <v/>
      </c>
    </row>
    <row r="7" spans="1:4" x14ac:dyDescent="0.3">
      <c r="D7" s="85" t="str" cm="1">
        <f t="array" ref="D7">_xlfn.IFNA(_xlfn.IFS(B7="","",C7="","",C7&lt;B7,"The end date must be after the start date."),"")</f>
        <v/>
      </c>
    </row>
    <row r="8" spans="1:4" x14ac:dyDescent="0.3">
      <c r="D8" s="85" t="str" cm="1">
        <f t="array" ref="D8">_xlfn.IFNA(_xlfn.IFS(B8="","",C8="","",C8&lt;B8,"The end date must be after the start date."),"")</f>
        <v/>
      </c>
    </row>
    <row r="9" spans="1:4" x14ac:dyDescent="0.3">
      <c r="D9" s="85" t="str" cm="1">
        <f t="array" ref="D9">_xlfn.IFNA(_xlfn.IFS(B9="","",C9="","",C9&lt;B9,"The end date must be after the start date."),"")</f>
        <v/>
      </c>
    </row>
    <row r="10" spans="1:4" x14ac:dyDescent="0.3">
      <c r="D10" s="85" t="str" cm="1">
        <f t="array" ref="D10">_xlfn.IFNA(_xlfn.IFS(B10="","",C10="","",C10&lt;B10,"The end date must be after the start date."),"")</f>
        <v/>
      </c>
    </row>
    <row r="11" spans="1:4" x14ac:dyDescent="0.3">
      <c r="D11" s="85" t="str" cm="1">
        <f t="array" ref="D11">_xlfn.IFNA(_xlfn.IFS(B11="","",C11="","",C11&lt;B11,"The end date must be after the start date."),"")</f>
        <v/>
      </c>
    </row>
    <row r="12" spans="1:4" x14ac:dyDescent="0.3">
      <c r="D12" s="85" t="str" cm="1">
        <f t="array" ref="D12">_xlfn.IFNA(_xlfn.IFS(B12="","",C12="","",C12&lt;B12,"The end date must be after the start date."),"")</f>
        <v/>
      </c>
    </row>
    <row r="13" spans="1:4" x14ac:dyDescent="0.3">
      <c r="D13" s="85" t="str" cm="1">
        <f t="array" ref="D13">_xlfn.IFNA(_xlfn.IFS(B13="","",C13="","",C13&lt;B13,"The end date must be after the start date."),"")</f>
        <v/>
      </c>
    </row>
    <row r="14" spans="1:4" x14ac:dyDescent="0.3">
      <c r="D14" s="85" t="str" cm="1">
        <f t="array" ref="D14">_xlfn.IFNA(_xlfn.IFS(B14="","",C14="","",C14&lt;B14,"The end date must be after the start date."),"")</f>
        <v/>
      </c>
    </row>
    <row r="15" spans="1:4" x14ac:dyDescent="0.3">
      <c r="D15" s="85" t="str" cm="1">
        <f t="array" ref="D15">_xlfn.IFNA(_xlfn.IFS(B15="","",C15="","",C15&lt;B15,"The end date must be after the start date."),"")</f>
        <v/>
      </c>
    </row>
    <row r="16" spans="1:4" x14ac:dyDescent="0.3">
      <c r="D16" s="85" t="str" cm="1">
        <f t="array" ref="D16">_xlfn.IFNA(_xlfn.IFS(B16="","",C16="","",C16&lt;B16,"The end date must be after the start date."),"")</f>
        <v/>
      </c>
    </row>
    <row r="17" spans="4:4" x14ac:dyDescent="0.3">
      <c r="D17" s="85" t="str" cm="1">
        <f t="array" ref="D17">_xlfn.IFNA(_xlfn.IFS(B17="","",C17="","",C17&lt;B17,"The end date must be after the start date."),"")</f>
        <v/>
      </c>
    </row>
    <row r="18" spans="4:4" x14ac:dyDescent="0.3">
      <c r="D18" s="85" t="str" cm="1">
        <f t="array" ref="D18">_xlfn.IFNA(_xlfn.IFS(B18="","",C18="","",C18&lt;B18,"The end date must be after the start date."),"")</f>
        <v/>
      </c>
    </row>
    <row r="19" spans="4:4" x14ac:dyDescent="0.3">
      <c r="D19" s="85" t="str" cm="1">
        <f t="array" ref="D19">_xlfn.IFNA(_xlfn.IFS(B19="","",C19="","",C19&lt;B19,"The end date must be after the start date."),"")</f>
        <v/>
      </c>
    </row>
    <row r="20" spans="4:4" x14ac:dyDescent="0.3">
      <c r="D20" s="85" t="str" cm="1">
        <f t="array" ref="D20">_xlfn.IFNA(_xlfn.IFS(B20="","",C20="","",C20&lt;B20,"The end date must be after the start date."),"")</f>
        <v/>
      </c>
    </row>
    <row r="21" spans="4:4" x14ac:dyDescent="0.3">
      <c r="D21" s="85" t="str" cm="1">
        <f t="array" ref="D21">_xlfn.IFNA(_xlfn.IFS(B21="","",C21="","",C21&lt;B21,"The end date must be after the start date."),"")</f>
        <v/>
      </c>
    </row>
    <row r="22" spans="4:4" x14ac:dyDescent="0.3">
      <c r="D22" s="85" t="str" cm="1">
        <f t="array" ref="D22">_xlfn.IFNA(_xlfn.IFS(B22="","",C22="","",C22&lt;B22,"The end date must be after the start date."),"")</f>
        <v/>
      </c>
    </row>
    <row r="23" spans="4:4" x14ac:dyDescent="0.3">
      <c r="D23" s="85" t="str" cm="1">
        <f t="array" ref="D23">_xlfn.IFNA(_xlfn.IFS(B23="","",C23="","",C23&lt;B23,"The end date must be after the start date."),"")</f>
        <v/>
      </c>
    </row>
    <row r="24" spans="4:4" x14ac:dyDescent="0.3">
      <c r="D24" s="85" t="str" cm="1">
        <f t="array" ref="D24">_xlfn.IFNA(_xlfn.IFS(B24="","",C24="","",C24&lt;B24,"The end date must be after the start date."),"")</f>
        <v/>
      </c>
    </row>
  </sheetData>
  <sheetProtection sheet="1" insertRows="0" deleteRows="0" sort="0" autoFilter="0"/>
  <autoFilter ref="A1:C1" xr:uid="{6DD92301-F87B-4F17-9294-2EFA39AF162D}">
    <sortState xmlns:xlrd2="http://schemas.microsoft.com/office/spreadsheetml/2017/richdata2" ref="A2:C25">
      <sortCondition ref="B1"/>
    </sortState>
  </autoFilter>
  <dataValidations count="2">
    <dataValidation type="custom" allowBlank="1" showInputMessage="1" showErrorMessage="1" error="The cohort name must be unique." sqref="A2:A1048576" xr:uid="{B4754948-7D49-42E8-B3AD-FAC78C634E81}">
      <formula1>COUNTIF($A:$A, A2)&lt;2</formula1>
    </dataValidation>
    <dataValidation type="date" operator="greaterThan" allowBlank="1" showInputMessage="1" showErrorMessage="1" error="Please enter a valid date." sqref="B2:C1048576" xr:uid="{98EDCC9C-B0CD-4364-9883-2483D6EA0449}">
      <formula1>43831</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8E8E6-1EC4-48F8-A016-FB9E30D357AD}">
  <sheetPr>
    <tabColor theme="4" tint="0.59999389629810485"/>
  </sheetPr>
  <dimension ref="A1:Q8"/>
  <sheetViews>
    <sheetView zoomScaleNormal="100" workbookViewId="0">
      <pane xSplit="1" ySplit="1" topLeftCell="B2" activePane="bottomRight" state="frozen"/>
      <selection activeCell="F1" sqref="F1"/>
      <selection pane="topRight" activeCell="F1" sqref="F1"/>
      <selection pane="bottomLeft" activeCell="F1" sqref="F1"/>
      <selection pane="bottomRight" activeCell="A2" sqref="A2"/>
    </sheetView>
  </sheetViews>
  <sheetFormatPr defaultColWidth="8.88671875" defaultRowHeight="14.4" x14ac:dyDescent="0.3"/>
  <cols>
    <col min="1" max="1" width="28.44140625" style="68" customWidth="1"/>
    <col min="2" max="2" width="25.88671875" style="68" customWidth="1"/>
    <col min="3" max="3" width="11.33203125" style="72" customWidth="1"/>
    <col min="4" max="4" width="13.33203125" style="69" customWidth="1"/>
    <col min="5" max="5" width="16.109375" style="70" customWidth="1"/>
    <col min="6" max="6" width="11.109375" style="69" customWidth="1"/>
    <col min="7" max="7" width="16.109375" style="70" customWidth="1"/>
    <col min="8" max="8" width="23" style="68" bestFit="1" customWidth="1"/>
    <col min="9" max="9" width="15.6640625" style="69" customWidth="1"/>
    <col min="10" max="10" width="15.6640625" style="70" customWidth="1"/>
    <col min="11" max="11" width="11.88671875" style="69" customWidth="1"/>
    <col min="12" max="12" width="13.5546875" style="70" customWidth="1"/>
    <col min="13" max="13" width="14.5546875" style="68" customWidth="1"/>
    <col min="14" max="14" width="26.21875" style="69" customWidth="1"/>
    <col min="15" max="15" width="12.77734375" style="68" customWidth="1"/>
    <col min="16" max="16" width="12.88671875" style="71" customWidth="1"/>
    <col min="17" max="17" width="12.88671875" style="73" customWidth="1"/>
    <col min="18" max="16384" width="8.88671875" style="75"/>
  </cols>
  <sheetData>
    <row r="1" spans="1:17" s="74" customFormat="1" ht="57.6" x14ac:dyDescent="0.3">
      <c r="A1" s="63" t="s">
        <v>52</v>
      </c>
      <c r="B1" s="63" t="s">
        <v>5</v>
      </c>
      <c r="C1" s="63" t="s">
        <v>6</v>
      </c>
      <c r="D1" s="63" t="s">
        <v>43</v>
      </c>
      <c r="E1" s="63" t="s">
        <v>55</v>
      </c>
      <c r="F1" s="63" t="s">
        <v>44</v>
      </c>
      <c r="G1" s="63" t="s">
        <v>56</v>
      </c>
      <c r="H1" s="63" t="s">
        <v>46</v>
      </c>
      <c r="I1" s="64" t="s">
        <v>7</v>
      </c>
      <c r="J1" s="65" t="s">
        <v>194</v>
      </c>
      <c r="K1" s="66" t="s">
        <v>8</v>
      </c>
      <c r="L1" s="67" t="s">
        <v>195</v>
      </c>
      <c r="M1" s="87" t="s">
        <v>9</v>
      </c>
      <c r="N1" s="87" t="s">
        <v>13</v>
      </c>
      <c r="O1" s="87" t="s">
        <v>14</v>
      </c>
      <c r="P1" s="87" t="s">
        <v>15</v>
      </c>
      <c r="Q1" s="87" t="s">
        <v>57</v>
      </c>
    </row>
    <row r="2" spans="1:17" x14ac:dyDescent="0.3">
      <c r="C2" s="69"/>
      <c r="G2" s="62"/>
      <c r="N2" s="68"/>
      <c r="Q2" s="70"/>
    </row>
    <row r="3" spans="1:17" x14ac:dyDescent="0.3">
      <c r="C3" s="69"/>
      <c r="G3" s="62"/>
      <c r="N3" s="68"/>
      <c r="Q3" s="70"/>
    </row>
    <row r="4" spans="1:17" x14ac:dyDescent="0.3">
      <c r="C4" s="69"/>
      <c r="G4" s="62"/>
      <c r="N4" s="68"/>
      <c r="Q4" s="70"/>
    </row>
    <row r="5" spans="1:17" x14ac:dyDescent="0.3">
      <c r="C5" s="69"/>
      <c r="N5" s="68"/>
      <c r="Q5" s="70"/>
    </row>
    <row r="6" spans="1:17" x14ac:dyDescent="0.3">
      <c r="C6" s="69"/>
      <c r="N6" s="68"/>
      <c r="Q6" s="70"/>
    </row>
    <row r="7" spans="1:17" x14ac:dyDescent="0.3">
      <c r="C7" s="69"/>
      <c r="N7" s="68"/>
      <c r="Q7" s="70"/>
    </row>
    <row r="8" spans="1:17" x14ac:dyDescent="0.3">
      <c r="C8" s="69"/>
      <c r="N8" s="68"/>
      <c r="Q8" s="70"/>
    </row>
  </sheetData>
  <sheetProtection sheet="1" insertRows="0" deleteRows="0" sort="0" autoFilter="0"/>
  <autoFilter ref="A1:Q1" xr:uid="{4DB8E8E6-1EC4-48F8-A016-FB9E30D357AD}"/>
  <dataValidations count="7">
    <dataValidation type="date" operator="greaterThan" allowBlank="1" showInputMessage="1" showErrorMessage="1" error="Please enter a valid date." sqref="J2:J1048576 L2:L1048576 G2:G1048576 Q2:Q1048576 E2:E1048576" xr:uid="{7F817AD9-F392-418D-9460-192408582396}">
      <formula1>43831</formula1>
    </dataValidation>
    <dataValidation operator="greaterThan" allowBlank="1" showInputMessage="1" showErrorMessage="1" sqref="J1 L1" xr:uid="{02A4E0EE-493B-4931-ADB5-72E0B03418AC}"/>
    <dataValidation type="list" allowBlank="1" showInputMessage="1" showErrorMessage="1" sqref="K2:K1048576 I2:I1048576 C2:C1048576" xr:uid="{DAEFE6A4-3432-40D7-B194-0DBD72313FA0}">
      <formula1>"Yes,No"</formula1>
    </dataValidation>
    <dataValidation type="list" allowBlank="1" showInputMessage="1" showErrorMessage="1" sqref="M2:M1048576" xr:uid="{9035A773-CA8C-4C15-80B3-4BEFE2F23EC5}">
      <formula1>"Employed,Unemployed"</formula1>
    </dataValidation>
    <dataValidation type="decimal" operator="greaterThan" allowBlank="1" showInputMessage="1" showErrorMessage="1" sqref="P2:P1048576" xr:uid="{4DACFBFF-1420-4D69-A7AA-931711E4BE46}">
      <formula1>0</formula1>
    </dataValidation>
    <dataValidation type="list" allowBlank="1" showInputMessage="1" showErrorMessage="1" error="The cohort name must be entered on the Cohorts tab and then selected from the pick list." sqref="D2:D1048576 F2:F1048576" xr:uid="{8EC29C7F-8A64-4D19-ACD7-C0CCC8986C15}">
      <formula1>cohortList</formula1>
    </dataValidation>
    <dataValidation type="custom" allowBlank="1" showInputMessage="1" showErrorMessage="1" error="This name is already entered. Please enter a unique name. If there are two or more people with the same name, add an incremental number to the end (e.g., Doe, Jane 1)." sqref="A2:A1048576" xr:uid="{65B3A55F-BC51-4445-A05D-39531C8284F2}">
      <formula1>COUNTIF($A:$A, A2)&lt;2</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2" id="{F7D4A5EE-07DC-4398-902F-30F751C8549F}">
            <xm:f>IF(D2&lt;&gt;"",COUNTIF(Cohorts!$A:$A,D2)&lt;1,"")</xm:f>
            <x14:dxf>
              <font>
                <b/>
                <i val="0"/>
                <color rgb="FFC00000"/>
              </font>
              <fill>
                <patternFill>
                  <bgColor theme="7" tint="0.79998168889431442"/>
                </patternFill>
              </fill>
              <border>
                <left style="thin">
                  <color theme="5"/>
                </left>
                <right style="thin">
                  <color theme="5"/>
                </right>
                <top style="thin">
                  <color theme="5"/>
                </top>
                <bottom style="thin">
                  <color theme="5"/>
                </bottom>
              </border>
            </x14:dxf>
          </x14:cfRule>
          <xm:sqref>D2:D1048576 F2:F1048576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24B43-10C8-4128-8103-C1B1AA787AF2}">
  <sheetPr>
    <tabColor theme="4" tint="0.59999389629810485"/>
  </sheetPr>
  <dimension ref="A1:A10"/>
  <sheetViews>
    <sheetView zoomScaleNormal="100" workbookViewId="0">
      <pane ySplit="1" topLeftCell="A2" activePane="bottomLeft" state="frozen"/>
      <selection activeCell="F1" sqref="F1"/>
      <selection pane="bottomLeft" activeCell="A2" sqref="A2"/>
    </sheetView>
  </sheetViews>
  <sheetFormatPr defaultColWidth="8.88671875" defaultRowHeight="14.4" x14ac:dyDescent="0.3"/>
  <cols>
    <col min="1" max="1" width="83.109375" style="21" customWidth="1"/>
    <col min="2" max="16384" width="8.88671875" style="7"/>
  </cols>
  <sheetData>
    <row r="1" spans="1:1" s="80" customFormat="1" x14ac:dyDescent="0.3">
      <c r="A1" s="77" t="s">
        <v>192</v>
      </c>
    </row>
    <row r="2" spans="1:1" x14ac:dyDescent="0.3">
      <c r="A2" s="20" t="s">
        <v>173</v>
      </c>
    </row>
    <row r="3" spans="1:1" x14ac:dyDescent="0.3">
      <c r="A3" s="20"/>
    </row>
    <row r="4" spans="1:1" x14ac:dyDescent="0.3">
      <c r="A4" s="20"/>
    </row>
    <row r="5" spans="1:1" x14ac:dyDescent="0.3">
      <c r="A5" s="20"/>
    </row>
    <row r="6" spans="1:1" x14ac:dyDescent="0.3">
      <c r="A6" s="20"/>
    </row>
    <row r="7" spans="1:1" x14ac:dyDescent="0.3">
      <c r="A7" s="20"/>
    </row>
    <row r="8" spans="1:1" x14ac:dyDescent="0.3">
      <c r="A8" s="20"/>
    </row>
    <row r="9" spans="1:1" x14ac:dyDescent="0.3">
      <c r="A9" s="20"/>
    </row>
    <row r="10" spans="1:1" x14ac:dyDescent="0.3">
      <c r="A10" s="20"/>
    </row>
  </sheetData>
  <sheetProtection insertRows="0" deleteRows="0" sort="0" autoFilter="0"/>
  <autoFilter ref="A1" xr:uid="{35524B43-10C8-4128-8103-C1B1AA787AF2}">
    <sortState xmlns:xlrd2="http://schemas.microsoft.com/office/spreadsheetml/2017/richdata2" ref="A2:A7">
      <sortCondition ref="A1"/>
    </sortState>
  </autoFilter>
  <sortState xmlns:xlrd2="http://schemas.microsoft.com/office/spreadsheetml/2017/richdata2" ref="A2:A6">
    <sortCondition ref="A2:A6"/>
  </sortState>
  <dataValidations count="1">
    <dataValidation type="list" errorStyle="information" allowBlank="1" showInputMessage="1" showErrorMessage="1" error="Note that this course name is not on the list of example courses. It may still be eligible." sqref="A3:A1048576" xr:uid="{AADE50CF-F737-463C-8F73-E120675730F8}">
      <formula1>AvailableItems</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22113-3596-4B27-B48C-6FDDBAFD9091}">
  <sheetPr>
    <tabColor theme="4" tint="0.59999389629810485"/>
  </sheetPr>
  <dimension ref="A1:D1"/>
  <sheetViews>
    <sheetView zoomScaleNormal="100" workbookViewId="0">
      <selection activeCell="A2" sqref="A2"/>
    </sheetView>
  </sheetViews>
  <sheetFormatPr defaultColWidth="8.88671875" defaultRowHeight="14.4" x14ac:dyDescent="0.3"/>
  <cols>
    <col min="1" max="1" width="22.6640625" style="60" customWidth="1"/>
    <col min="2" max="2" width="37.5546875" style="60" customWidth="1"/>
    <col min="3" max="3" width="15.88671875" style="61" customWidth="1"/>
    <col min="4" max="4" width="16.5546875" style="62" customWidth="1"/>
    <col min="5" max="16384" width="8.88671875" style="21"/>
  </cols>
  <sheetData>
    <row r="1" spans="1:4" s="78" customFormat="1" ht="28.8" x14ac:dyDescent="0.3">
      <c r="A1" s="58" t="s">
        <v>59</v>
      </c>
      <c r="B1" s="58" t="s">
        <v>10</v>
      </c>
      <c r="C1" s="59" t="s">
        <v>11</v>
      </c>
      <c r="D1" s="59" t="s">
        <v>60</v>
      </c>
    </row>
  </sheetData>
  <sheetProtection sheet="1" insertRows="0" deleteRows="0" sort="0" autoFilter="0"/>
  <autoFilter ref="A1:D1" xr:uid="{55422113-3596-4B27-B48C-6FDDBAFD9091}"/>
  <dataValidations count="4">
    <dataValidation type="list" allowBlank="1" showInputMessage="1" showErrorMessage="1" error="Select the status from the pick list." sqref="C2:C1048576" xr:uid="{1B3DC866-4907-40BF-8AFC-666381DA1EA4}">
      <formula1>"Completed,In Progress,Not Yet Started,Did Not Complete"</formula1>
    </dataValidation>
    <dataValidation type="date" operator="greaterThan" allowBlank="1" showInputMessage="1" showErrorMessage="1" error="Please enter a valid date." sqref="D2:D1048576" xr:uid="{6B584DC1-59F1-4823-B505-D66FC0F6FF15}">
      <formula1>43831</formula1>
    </dataValidation>
    <dataValidation type="list" allowBlank="1" showInputMessage="1" showErrorMessage="1" error="The participant must be entered on the Participants tab and then selected from the pick list." sqref="A2:A1048576" xr:uid="{656BE98A-0E2C-465E-8AD7-BEBA4C6A2F28}">
      <formula1>participantList</formula1>
    </dataValidation>
    <dataValidation type="list" allowBlank="1" showInputMessage="1" showErrorMessage="1" error="The training course must be entered on the Training Courses tab and then selected from the pick list." sqref="B2:B1048576" xr:uid="{E7FE362B-4605-4087-8408-F96D477F34EF}">
      <formula1>courseList</formula1>
    </dataValidation>
  </dataValidations>
  <pageMargins left="0.7" right="0.7" top="0.75" bottom="0.75" header="0.3" footer="0.3"/>
  <pageSetup orientation="portrait" horizontalDpi="1200" verticalDpi="1200" r:id="rId1"/>
  <legacyDrawing r:id="rId2"/>
  <extLst>
    <ext xmlns:x14="http://schemas.microsoft.com/office/spreadsheetml/2009/9/main" uri="{78C0D931-6437-407d-A8EE-F0AAD7539E65}">
      <x14:conditionalFormattings>
        <x14:conditionalFormatting xmlns:xm="http://schemas.microsoft.com/office/excel/2006/main">
          <x14:cfRule type="expression" priority="2" id="{A2974C38-5FB8-4073-8FC4-0EC11426A391}">
            <xm:f>IF(A2&lt;&gt;"",COUNTIF(Participants!$A:$A,A2)&lt;1,"")</xm:f>
            <x14:dxf>
              <font>
                <b/>
                <i val="0"/>
                <color rgb="FFC00000"/>
              </font>
              <fill>
                <patternFill>
                  <bgColor theme="7" tint="0.79998168889431442"/>
                </patternFill>
              </fill>
              <border>
                <left style="thin">
                  <color theme="5"/>
                </left>
                <right style="thin">
                  <color theme="5"/>
                </right>
                <top style="thin">
                  <color theme="5"/>
                </top>
                <bottom style="thin">
                  <color theme="5"/>
                </bottom>
              </border>
            </x14:dxf>
          </x14:cfRule>
          <xm:sqref>A2:A1048576</xm:sqref>
        </x14:conditionalFormatting>
        <x14:conditionalFormatting xmlns:xm="http://schemas.microsoft.com/office/excel/2006/main">
          <x14:cfRule type="expression" priority="1" id="{D4E1791F-D383-452B-B056-79F96E885386}">
            <xm:f>IF(B2&lt;&gt;"",COUNTIF('Training Courses'!$A:$A,B2)&lt;1,"")</xm:f>
            <x14:dxf>
              <font>
                <b/>
                <i val="0"/>
                <color rgb="FFC00000"/>
              </font>
              <fill>
                <patternFill>
                  <bgColor theme="7" tint="0.79998168889431442"/>
                </patternFill>
              </fill>
              <border>
                <left style="thin">
                  <color theme="5"/>
                </left>
                <right style="thin">
                  <color theme="5"/>
                </right>
                <top style="thin">
                  <color theme="5"/>
                </top>
                <bottom style="thin">
                  <color theme="5"/>
                </bottom>
              </border>
            </x14:dxf>
          </x14:cfRule>
          <xm:sqref>B2:B1048576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63946-C1A5-40BA-8B27-21BE69D57FC8}">
  <sheetPr>
    <tabColor theme="5" tint="0.79998168889431442"/>
  </sheetPr>
  <dimension ref="A1:D105"/>
  <sheetViews>
    <sheetView zoomScaleNormal="100" workbookViewId="0"/>
  </sheetViews>
  <sheetFormatPr defaultColWidth="8.88671875" defaultRowHeight="14.4" x14ac:dyDescent="0.3"/>
  <cols>
    <col min="1" max="1" width="101.109375" style="25" customWidth="1"/>
    <col min="2" max="2" width="16.44140625" style="24" customWidth="1"/>
    <col min="3" max="3" width="15.6640625" style="24" customWidth="1"/>
    <col min="4" max="16384" width="8.88671875" style="25"/>
  </cols>
  <sheetData>
    <row r="1" spans="1:3" ht="21" x14ac:dyDescent="0.3">
      <c r="A1" s="23" t="s">
        <v>115</v>
      </c>
    </row>
    <row r="2" spans="1:3" ht="28.8" x14ac:dyDescent="0.3">
      <c r="A2" s="26" t="s">
        <v>211</v>
      </c>
      <c r="B2" s="27"/>
    </row>
    <row r="3" spans="1:3" ht="58.2" thickBot="1" x14ac:dyDescent="0.35">
      <c r="A3" s="28" t="s">
        <v>179</v>
      </c>
      <c r="B3" s="29"/>
    </row>
    <row r="4" spans="1:3" ht="15" thickTop="1" x14ac:dyDescent="0.3">
      <c r="A4" s="48" t="s">
        <v>184</v>
      </c>
      <c r="B4" s="51"/>
      <c r="C4" s="33"/>
    </row>
    <row r="5" spans="1:3" ht="15" thickBot="1" x14ac:dyDescent="0.35">
      <c r="A5" s="49" t="s">
        <v>185</v>
      </c>
      <c r="B5" s="52"/>
      <c r="C5" s="33"/>
    </row>
    <row r="6" spans="1:3" ht="15" thickTop="1" x14ac:dyDescent="0.3">
      <c r="A6" s="26"/>
      <c r="B6" s="50"/>
    </row>
    <row r="7" spans="1:3" x14ac:dyDescent="0.3">
      <c r="A7" s="26"/>
      <c r="B7" s="29"/>
    </row>
    <row r="8" spans="1:3" x14ac:dyDescent="0.3">
      <c r="B8" s="30" t="s">
        <v>19</v>
      </c>
    </row>
    <row r="9" spans="1:3" x14ac:dyDescent="0.3">
      <c r="A9" s="31" t="s">
        <v>83</v>
      </c>
      <c r="B9" s="32" t="str">
        <f>IF(COUNTA(B4:B5)=2,DATE(B5,MONTH(DATEVALUE(LEFT(B4,3)&amp;1)),1),"--")</f>
        <v>--</v>
      </c>
      <c r="C9" s="33"/>
    </row>
    <row r="10" spans="1:3" x14ac:dyDescent="0.3">
      <c r="A10" s="31" t="s">
        <v>84</v>
      </c>
      <c r="B10" s="32" t="str">
        <f>IF(COUNTA(B4:B5)=2,DATE(B5,MONTH(DATEVALUE(RIGHT(B4,6))),DAY(DATEVALUE(RIGHT(B4,6)))),"--")</f>
        <v>--</v>
      </c>
      <c r="C10" s="33"/>
    </row>
    <row r="11" spans="1:3" ht="32.4" customHeight="1" x14ac:dyDescent="0.3">
      <c r="A11" s="26" t="s">
        <v>178</v>
      </c>
      <c r="B11" s="34"/>
    </row>
    <row r="12" spans="1:3" s="37" customFormat="1" x14ac:dyDescent="0.3">
      <c r="A12" s="35" t="s">
        <v>18</v>
      </c>
      <c r="B12" s="36" t="s">
        <v>19</v>
      </c>
      <c r="C12" s="35" t="s">
        <v>20</v>
      </c>
    </row>
    <row r="13" spans="1:3" s="37" customFormat="1" ht="20.399999999999999" customHeight="1" x14ac:dyDescent="0.3">
      <c r="A13" s="38" t="s">
        <v>21</v>
      </c>
      <c r="B13" s="39">
        <f>IF($B$9&lt;&gt;"",IF($B$10&lt;&gt;"",COUNTIFS(Cohorts!$C:$C,"&gt;="&amp;Metrics!$B$9,Cohorts!$C:$C,"&lt;="&amp;Metrics!$B$10),""),"")</f>
        <v>0</v>
      </c>
      <c r="C13" s="40">
        <f>COUNTA(Cohorts!$C:$C)-1</f>
        <v>0</v>
      </c>
    </row>
    <row r="14" spans="1:3" s="37" customFormat="1" ht="20.399999999999999" customHeight="1" x14ac:dyDescent="0.3">
      <c r="A14" s="38" t="s">
        <v>110</v>
      </c>
      <c r="B14" s="39">
        <f>IF($B$9&lt;&gt;"",IF($B$10&lt;&gt;"",COUNTIFS(Participants!$E:$E,"&gt;="&amp;$B$9,Participants!$E:$E,"&lt;="&amp;$B$10),""),"")</f>
        <v>0</v>
      </c>
      <c r="C14" s="40">
        <f>COUNTA(Participants!$E:$E)-1</f>
        <v>0</v>
      </c>
    </row>
    <row r="15" spans="1:3" s="37" customFormat="1" ht="20.399999999999999" customHeight="1" x14ac:dyDescent="0.3">
      <c r="A15" s="38" t="s">
        <v>111</v>
      </c>
      <c r="B15" s="39">
        <f>IF($B$9&lt;&gt;"",IF($B$10&lt;&gt;"",COUNTIFS(Participants!$E:$E,"&gt;="&amp;$B$9,Participants!$E:$E,"&lt;="&amp;$B$10,Participants!$C:$C,"Yes"),""),"")</f>
        <v>0</v>
      </c>
      <c r="C15" s="41">
        <f>COUNTIFS(Participants!$C:$C,"Yes")</f>
        <v>0</v>
      </c>
    </row>
    <row r="16" spans="1:3" s="37" customFormat="1" ht="20.399999999999999" customHeight="1" x14ac:dyDescent="0.3">
      <c r="A16" s="38" t="s">
        <v>112</v>
      </c>
      <c r="B16" s="39">
        <f>IF($B$9&lt;&gt;"",IF($B$10&lt;&gt;"",COUNTIFS(Participants!$G:$G,"&gt;="&amp;$B$9,Participants!$G:$G,"&lt;="&amp;$B$10),""),"")</f>
        <v>0</v>
      </c>
      <c r="C16" s="40">
        <f>COUNTA(Participants!$G:$G)-1</f>
        <v>0</v>
      </c>
    </row>
    <row r="17" spans="1:4" s="37" customFormat="1" ht="20.399999999999999" customHeight="1" x14ac:dyDescent="0.3">
      <c r="A17" s="38" t="s">
        <v>22</v>
      </c>
      <c r="B17" s="39">
        <f>IF($B$9&lt;&gt;"",IF($B$10&lt;&gt;"",COUNTIFS(Participants!$Q:$Q,"&gt;="&amp;$B$9,Participants!$Q:$Q,"&lt;="&amp;$B$10),""),"")</f>
        <v>0</v>
      </c>
      <c r="C17" s="40">
        <f>COUNTA(Participants!$Q:$Q)-1</f>
        <v>0</v>
      </c>
    </row>
    <row r="18" spans="1:4" s="37" customFormat="1" ht="20.399999999999999" customHeight="1" x14ac:dyDescent="0.3">
      <c r="A18" s="38" t="s">
        <v>23</v>
      </c>
      <c r="B18" s="39">
        <f>IF($B$9&lt;&gt;"",IF($B$10&lt;&gt;"",COUNTIFS(Participants!$J:$J,"&gt;="&amp;$B$9,Participants!$J:$J,"&lt;="&amp;$B$10,Participants!$I:$I,"Yes"),""),"")</f>
        <v>0</v>
      </c>
      <c r="C18" s="41">
        <f>COUNTIFS(Participants!$I:$I,"Yes")</f>
        <v>0</v>
      </c>
    </row>
    <row r="19" spans="1:4" s="37" customFormat="1" ht="20.399999999999999" customHeight="1" x14ac:dyDescent="0.3">
      <c r="A19" s="38" t="s">
        <v>24</v>
      </c>
      <c r="B19" s="39">
        <f>IF($B$9&lt;&gt;"",IF($B$10&lt;&gt;"",COUNTIFS(Participants!$L:$L,"&gt;="&amp;$B$9,Participants!$L:$L,"&lt;="&amp;$B$10,Participants!$K:$K,"Yes",Participants!$M:$M,"Unemployed"),""),"")</f>
        <v>0</v>
      </c>
      <c r="C19" s="41">
        <f>COUNTIFS(Participants!$K:$K,"Yes",Participants!$M:$M,"Unemployed")</f>
        <v>0</v>
      </c>
    </row>
    <row r="20" spans="1:4" s="37" customFormat="1" ht="20.399999999999999" customHeight="1" x14ac:dyDescent="0.3">
      <c r="A20" s="38" t="s">
        <v>25</v>
      </c>
      <c r="B20" s="42" t="str">
        <f>IF($B$9&lt;&gt;"",IF($B$10&lt;&gt;"",IFERROR(AVERAGEIFS(Participants!$P:$P,Participants!$Q:$Q,"&gt;="&amp;$B$9,Participants!$Q:$Q,"&lt;="&amp;$B$10),""),""),"")</f>
        <v/>
      </c>
      <c r="C20" s="43" t="str">
        <f>IFERROR(AVERAGE(Participants!$P:$P),"")</f>
        <v/>
      </c>
    </row>
    <row r="21" spans="1:4" s="37" customFormat="1" ht="20.399999999999999" customHeight="1" x14ac:dyDescent="0.3">
      <c r="A21" s="44"/>
      <c r="B21" s="41"/>
      <c r="C21" s="41"/>
    </row>
    <row r="22" spans="1:4" s="37" customFormat="1" ht="20.399999999999999" customHeight="1" x14ac:dyDescent="0.3">
      <c r="A22" s="45" t="s">
        <v>26</v>
      </c>
      <c r="B22" s="36" t="s">
        <v>19</v>
      </c>
      <c r="C22" s="35" t="s">
        <v>20</v>
      </c>
      <c r="D22" s="57" t="s">
        <v>207</v>
      </c>
    </row>
    <row r="23" spans="1:4" s="37" customFormat="1" ht="20.399999999999999" customHeight="1" x14ac:dyDescent="0.3">
      <c r="A23" s="46" t="str" cm="1">
        <f t="array" ref="A23">_xlfn.UNIQUE(_xlfn._xlws.FILTER(UniqueCourses, (UniqueCourses&lt;&gt;""), "No courses found"))</f>
        <v>40-hour HAZWOPER</v>
      </c>
      <c r="B23" s="39">
        <f>IF($B$9&lt;&gt;"",IF($B$10&lt;&gt;"",IF(A23&lt;&gt;"",COUNTIFS('Training Log'!$C:$C,"Completed",'Training Log'!$D:$D,"&gt;="&amp;$B$9,'Training Log'!$D:$D,"&lt;="&amp;$B$10,'Training Log'!$B:$B,A23),""),""),"")</f>
        <v>0</v>
      </c>
      <c r="C23" s="41">
        <f>IF(A23&lt;&gt;"",COUNTIFS('Training Log'!$C:$C,"Completed",'Training Log'!$B:$B,A23),"")</f>
        <v>0</v>
      </c>
      <c r="D23" s="37" t="s">
        <v>193</v>
      </c>
    </row>
    <row r="24" spans="1:4" s="37" customFormat="1" ht="20.399999999999999" customHeight="1" x14ac:dyDescent="0.3">
      <c r="A24" s="46"/>
      <c r="B24" s="39" t="str">
        <f>IF($B$9&lt;&gt;"",IF($B$10&lt;&gt;"",IF(A24&lt;&gt;"",COUNTIFS('Training Log'!$C:$C,"Completed",'Training Log'!$D:$D,"&gt;="&amp;$B$9,'Training Log'!$D:$D,"&lt;="&amp;$B$10,'Training Log'!$B:$B,A24),""),""),"")</f>
        <v/>
      </c>
      <c r="C24" s="41" t="str">
        <f>IF(A24&lt;&gt;"",COUNTIFS('Training Log'!$C:$C,"Completed",'Training Log'!$B:$B,A24),"")</f>
        <v/>
      </c>
      <c r="D24" s="37" t="str">
        <f>IF(A24&lt;&gt;"",IF(_xlfn.IFNA(VLOOKUP(A24,'REF Example Courses'!A:B,2,FALSE),"No")="Yes","Yes","No"),"")</f>
        <v/>
      </c>
    </row>
    <row r="25" spans="1:4" s="37" customFormat="1" ht="20.399999999999999" customHeight="1" x14ac:dyDescent="0.3">
      <c r="A25" s="46"/>
      <c r="B25" s="39" t="str">
        <f>IF($B$9&lt;&gt;"",IF($B$10&lt;&gt;"",IF(A25&lt;&gt;"",COUNTIFS('Training Log'!$C:$C,"Completed",'Training Log'!$D:$D,"&gt;="&amp;$B$9,'Training Log'!$D:$D,"&lt;="&amp;$B$10,'Training Log'!$B:$B,A25),""),""),"")</f>
        <v/>
      </c>
      <c r="C25" s="41" t="str">
        <f>IF(A25&lt;&gt;"",COUNTIFS('Training Log'!$C:$C,"Completed",'Training Log'!$B:$B,A25),"")</f>
        <v/>
      </c>
      <c r="D25" s="37" t="str">
        <f>IF(A25&lt;&gt;"",IF(_xlfn.IFNA(VLOOKUP(A25,'REF Example Courses'!A:B,2,FALSE),"No")="Yes","Yes","No"),"")</f>
        <v/>
      </c>
    </row>
    <row r="26" spans="1:4" s="37" customFormat="1" ht="20.399999999999999" customHeight="1" x14ac:dyDescent="0.3">
      <c r="A26" s="46"/>
      <c r="B26" s="39" t="str">
        <f>IF($B$9&lt;&gt;"",IF($B$10&lt;&gt;"",IF(A26&lt;&gt;"",COUNTIFS('Training Log'!$C:$C,"Completed",'Training Log'!$D:$D,"&gt;="&amp;$B$9,'Training Log'!$D:$D,"&lt;="&amp;$B$10,'Training Log'!$B:$B,A26),""),""),"")</f>
        <v/>
      </c>
      <c r="C26" s="41" t="str">
        <f>IF(A26&lt;&gt;"",COUNTIFS('Training Log'!$C:$C,"Completed",'Training Log'!$B:$B,A26),"")</f>
        <v/>
      </c>
      <c r="D26" s="37" t="str">
        <f>IF(A26&lt;&gt;"",IF(_xlfn.IFNA(VLOOKUP(A26,'REF Example Courses'!A:B,2,FALSE),"No")="Yes","Yes","No"),"")</f>
        <v/>
      </c>
    </row>
    <row r="27" spans="1:4" s="37" customFormat="1" ht="20.399999999999999" customHeight="1" x14ac:dyDescent="0.3">
      <c r="A27" s="46"/>
      <c r="B27" s="39" t="str">
        <f>IF($B$9&lt;&gt;"",IF($B$10&lt;&gt;"",IF(A27&lt;&gt;"",COUNTIFS('Training Log'!$C:$C,"Completed",'Training Log'!$D:$D,"&gt;="&amp;$B$9,'Training Log'!$D:$D,"&lt;="&amp;$B$10,'Training Log'!$B:$B,A27),""),""),"")</f>
        <v/>
      </c>
      <c r="C27" s="41" t="str">
        <f>IF(A27&lt;&gt;"",COUNTIFS('Training Log'!$C:$C,"Completed",'Training Log'!$B:$B,A27),"")</f>
        <v/>
      </c>
      <c r="D27" s="37" t="str">
        <f>IF(A27&lt;&gt;"",IF(_xlfn.IFNA(VLOOKUP(A27,'REF Example Courses'!A:B,2,FALSE),"No")="Yes","Yes","No"),"")</f>
        <v/>
      </c>
    </row>
    <row r="28" spans="1:4" s="37" customFormat="1" ht="20.399999999999999" customHeight="1" x14ac:dyDescent="0.3">
      <c r="A28" s="46"/>
      <c r="B28" s="39" t="str">
        <f>IF($B$9&lt;&gt;"",IF($B$10&lt;&gt;"",IF(A28&lt;&gt;"",COUNTIFS('Training Log'!$C:$C,"Completed",'Training Log'!$D:$D,"&gt;="&amp;$B$9,'Training Log'!$D:$D,"&lt;="&amp;$B$10,'Training Log'!$B:$B,A28),""),""),"")</f>
        <v/>
      </c>
      <c r="C28" s="41" t="str">
        <f>IF(A28&lt;&gt;"",COUNTIFS('Training Log'!$C:$C,"Completed",'Training Log'!$B:$B,A28),"")</f>
        <v/>
      </c>
      <c r="D28" s="37" t="str">
        <f>IF(A28&lt;&gt;"",IF(_xlfn.IFNA(VLOOKUP(A28,'REF Example Courses'!A:B,2,FALSE),"No")="Yes","Yes","No"),"")</f>
        <v/>
      </c>
    </row>
    <row r="29" spans="1:4" s="37" customFormat="1" ht="20.399999999999999" customHeight="1" x14ac:dyDescent="0.3">
      <c r="A29" s="47"/>
      <c r="B29" s="39" t="str">
        <f>IF($B$9&lt;&gt;"",IF($B$10&lt;&gt;"",IF(A29&lt;&gt;"",COUNTIFS('Training Log'!$C:$C,"Completed",'Training Log'!$D:$D,"&gt;="&amp;$B$9,'Training Log'!$D:$D,"&lt;="&amp;$B$10,'Training Log'!$B:$B,A29),""),""),"")</f>
        <v/>
      </c>
      <c r="C29" s="41" t="str">
        <f>IF(A29&lt;&gt;"",COUNTIFS('Training Log'!$C:$C,"Completed",'Training Log'!$B:$B,A29),"")</f>
        <v/>
      </c>
      <c r="D29" s="37" t="str">
        <f>IF(A29&lt;&gt;"",IF(_xlfn.IFNA(VLOOKUP(A29,'REF Example Courses'!A:B,2,FALSE),"No")="Yes","Yes","No"),"")</f>
        <v/>
      </c>
    </row>
    <row r="30" spans="1:4" s="37" customFormat="1" ht="20.399999999999999" customHeight="1" x14ac:dyDescent="0.3">
      <c r="A30" s="47"/>
      <c r="B30" s="39" t="str">
        <f>IF($B$9&lt;&gt;"",IF($B$10&lt;&gt;"",IF(A30&lt;&gt;"",COUNTIFS('Training Log'!$C:$C,"Completed",'Training Log'!$D:$D,"&gt;="&amp;$B$9,'Training Log'!$D:$D,"&lt;="&amp;$B$10,'Training Log'!$B:$B,A30),""),""),"")</f>
        <v/>
      </c>
      <c r="C30" s="41" t="str">
        <f>IF(A30&lt;&gt;"",COUNTIFS('Training Log'!$C:$C,"Completed",'Training Log'!$B:$B,A30),"")</f>
        <v/>
      </c>
      <c r="D30" s="37" t="str">
        <f>IF(A30&lt;&gt;"",IF(_xlfn.IFNA(VLOOKUP(A30,'REF Example Courses'!A:B,2,FALSE),"No")="Yes","Yes","No"),"")</f>
        <v/>
      </c>
    </row>
    <row r="31" spans="1:4" s="37" customFormat="1" ht="20.399999999999999" customHeight="1" x14ac:dyDescent="0.3">
      <c r="A31" s="47"/>
      <c r="B31" s="39" t="str">
        <f>IF($B$9&lt;&gt;"",IF($B$10&lt;&gt;"",IF(A31&lt;&gt;"",COUNTIFS('Training Log'!$C:$C,"Completed",'Training Log'!$D:$D,"&gt;="&amp;$B$9,'Training Log'!$D:$D,"&lt;="&amp;$B$10,'Training Log'!$B:$B,A31),""),""),"")</f>
        <v/>
      </c>
      <c r="C31" s="41" t="str">
        <f>IF(A31&lt;&gt;"",COUNTIFS('Training Log'!$C:$C,"Completed",'Training Log'!$B:$B,A31),"")</f>
        <v/>
      </c>
      <c r="D31" s="37" t="str">
        <f>IF(A31&lt;&gt;"",IF(_xlfn.IFNA(VLOOKUP(A31,'REF Example Courses'!A:B,2,FALSE),"No")="Yes","Yes","No"),"")</f>
        <v/>
      </c>
    </row>
    <row r="32" spans="1:4" s="37" customFormat="1" ht="20.399999999999999" customHeight="1" x14ac:dyDescent="0.3">
      <c r="A32" s="47"/>
      <c r="B32" s="39" t="str">
        <f>IF($B$9&lt;&gt;"",IF($B$10&lt;&gt;"",IF(A32&lt;&gt;"",COUNTIFS('Training Log'!$C:$C,"Completed",'Training Log'!$D:$D,"&gt;="&amp;$B$9,'Training Log'!$D:$D,"&lt;="&amp;$B$10,'Training Log'!$B:$B,A32),""),""),"")</f>
        <v/>
      </c>
      <c r="C32" s="41" t="str">
        <f>IF(A32&lt;&gt;"",COUNTIFS('Training Log'!$C:$C,"Completed",'Training Log'!$B:$B,A32),"")</f>
        <v/>
      </c>
      <c r="D32" s="37" t="str">
        <f>IF(A32&lt;&gt;"",IF(_xlfn.IFNA(VLOOKUP(A32,'REF Example Courses'!A:B,2,FALSE),"No")="Yes","Yes","No"),"")</f>
        <v/>
      </c>
    </row>
    <row r="33" spans="1:4" s="37" customFormat="1" ht="20.399999999999999" customHeight="1" x14ac:dyDescent="0.3">
      <c r="A33" s="47"/>
      <c r="B33" s="39" t="str">
        <f>IF($B$9&lt;&gt;"",IF($B$10&lt;&gt;"",IF(A33&lt;&gt;"",COUNTIFS('Training Log'!$C:$C,"Completed",'Training Log'!$D:$D,"&gt;="&amp;$B$9,'Training Log'!$D:$D,"&lt;="&amp;$B$10,'Training Log'!$B:$B,A33),""),""),"")</f>
        <v/>
      </c>
      <c r="C33" s="41" t="str">
        <f>IF(A33&lt;&gt;"",COUNTIFS('Training Log'!$C:$C,"Completed",'Training Log'!$B:$B,A33),"")</f>
        <v/>
      </c>
      <c r="D33" s="37" t="str">
        <f>IF(A33&lt;&gt;"",IF(_xlfn.IFNA(VLOOKUP(A33,'REF Example Courses'!A:B,2,FALSE),"No")="Yes","Yes","No"),"")</f>
        <v/>
      </c>
    </row>
    <row r="34" spans="1:4" s="37" customFormat="1" ht="20.399999999999999" customHeight="1" x14ac:dyDescent="0.3">
      <c r="A34" s="46"/>
      <c r="B34" s="39" t="str">
        <f>IF($B$9&lt;&gt;"",IF($B$10&lt;&gt;"",IF(A34&lt;&gt;"",COUNTIFS('Training Log'!$C:$C,"Completed",'Training Log'!$D:$D,"&gt;="&amp;$B$9,'Training Log'!$D:$D,"&lt;="&amp;$B$10,'Training Log'!$B:$B,A34),""),""),"")</f>
        <v/>
      </c>
      <c r="C34" s="41" t="str">
        <f>IF(A34&lt;&gt;"",COUNTIFS('Training Log'!$C:$C,"Completed",'Training Log'!$B:$B,A34),"")</f>
        <v/>
      </c>
      <c r="D34" s="37" t="str">
        <f>IF(A34&lt;&gt;"",IF(_xlfn.IFNA(VLOOKUP(A34,'REF Example Courses'!A:B,2,FALSE),"No")="Yes","Yes","No"),"")</f>
        <v/>
      </c>
    </row>
    <row r="35" spans="1:4" s="37" customFormat="1" ht="20.399999999999999" customHeight="1" x14ac:dyDescent="0.3">
      <c r="A35" s="46"/>
      <c r="B35" s="39" t="str">
        <f>IF($B$9&lt;&gt;"",IF($B$10&lt;&gt;"",IF(A35&lt;&gt;"",COUNTIFS('Training Log'!$C:$C,"Completed",'Training Log'!$D:$D,"&gt;="&amp;$B$9,'Training Log'!$D:$D,"&lt;="&amp;$B$10,'Training Log'!$B:$B,A35),""),""),"")</f>
        <v/>
      </c>
      <c r="C35" s="41" t="str">
        <f>IF(A35&lt;&gt;"",COUNTIFS('Training Log'!$C:$C,"Completed",'Training Log'!$B:$B,A35),"")</f>
        <v/>
      </c>
      <c r="D35" s="37" t="str">
        <f>IF(A35&lt;&gt;"",IF(_xlfn.IFNA(VLOOKUP(A35,'REF Example Courses'!A:B,2,FALSE),"No")="Yes","Yes","No"),"")</f>
        <v/>
      </c>
    </row>
    <row r="36" spans="1:4" s="37" customFormat="1" ht="20.399999999999999" customHeight="1" x14ac:dyDescent="0.3">
      <c r="A36" s="46"/>
      <c r="B36" s="39" t="str">
        <f>IF($B$9&lt;&gt;"",IF($B$10&lt;&gt;"",IF(A36&lt;&gt;"",COUNTIFS('Training Log'!$C:$C,"Completed",'Training Log'!$D:$D,"&gt;="&amp;$B$9,'Training Log'!$D:$D,"&lt;="&amp;$B$10,'Training Log'!$B:$B,A36),""),""),"")</f>
        <v/>
      </c>
      <c r="C36" s="41" t="str">
        <f>IF(A36&lt;&gt;"",COUNTIFS('Training Log'!$C:$C,"Completed",'Training Log'!$B:$B,A36),"")</f>
        <v/>
      </c>
      <c r="D36" s="37" t="str">
        <f>IF(A36&lt;&gt;"",IF(_xlfn.IFNA(VLOOKUP(A36,'REF Example Courses'!A:B,2,FALSE),"No")="Yes","Yes","No"),"")</f>
        <v/>
      </c>
    </row>
    <row r="37" spans="1:4" s="37" customFormat="1" ht="20.399999999999999" customHeight="1" x14ac:dyDescent="0.3">
      <c r="A37" s="47"/>
      <c r="B37" s="39" t="str">
        <f>IF($B$9&lt;&gt;"",IF($B$10&lt;&gt;"",IF(A37&lt;&gt;"",COUNTIFS('Training Log'!$C:$C,"Completed",'Training Log'!$D:$D,"&gt;="&amp;$B$9,'Training Log'!$D:$D,"&lt;="&amp;$B$10,'Training Log'!$B:$B,A37),""),""),"")</f>
        <v/>
      </c>
      <c r="C37" s="41" t="str">
        <f>IF(A37&lt;&gt;"",COUNTIFS('Training Log'!$C:$C,"Completed",'Training Log'!$B:$B,A37),"")</f>
        <v/>
      </c>
      <c r="D37" s="37" t="str">
        <f>IF(A37&lt;&gt;"",IF(_xlfn.IFNA(VLOOKUP(A37,'REF Example Courses'!A:B,2,FALSE),"No")="Yes","Yes","No"),"")</f>
        <v/>
      </c>
    </row>
    <row r="38" spans="1:4" s="37" customFormat="1" ht="20.399999999999999" customHeight="1" x14ac:dyDescent="0.3">
      <c r="A38" s="47"/>
      <c r="B38" s="39" t="str">
        <f>IF($B$9&lt;&gt;"",IF($B$10&lt;&gt;"",IF(A38&lt;&gt;"",COUNTIFS('Training Log'!$C:$C,"Completed",'Training Log'!$D:$D,"&gt;="&amp;$B$9,'Training Log'!$D:$D,"&lt;="&amp;$B$10,'Training Log'!$B:$B,A38),""),""),"")</f>
        <v/>
      </c>
      <c r="C38" s="41" t="str">
        <f>IF(A38&lt;&gt;"",COUNTIFS('Training Log'!$C:$C,"Completed",'Training Log'!$B:$B,A38),"")</f>
        <v/>
      </c>
      <c r="D38" s="37" t="str">
        <f>IF(A38&lt;&gt;"",IF(_xlfn.IFNA(VLOOKUP(A38,'REF Example Courses'!A:B,2,FALSE),"No")="Yes","Yes","No"),"")</f>
        <v/>
      </c>
    </row>
    <row r="39" spans="1:4" s="37" customFormat="1" ht="20.399999999999999" customHeight="1" x14ac:dyDescent="0.3">
      <c r="A39" s="47"/>
      <c r="B39" s="39" t="str">
        <f>IF($B$9&lt;&gt;"",IF($B$10&lt;&gt;"",IF(A39&lt;&gt;"",COUNTIFS('Training Log'!$C:$C,"Completed",'Training Log'!$D:$D,"&gt;="&amp;$B$9,'Training Log'!$D:$D,"&lt;="&amp;$B$10,'Training Log'!$B:$B,A39),""),""),"")</f>
        <v/>
      </c>
      <c r="C39" s="41" t="str">
        <f>IF(A39&lt;&gt;"",COUNTIFS('Training Log'!$C:$C,"Completed",'Training Log'!$B:$B,A39),"")</f>
        <v/>
      </c>
      <c r="D39" s="37" t="str">
        <f>IF(A39&lt;&gt;"",IF(_xlfn.IFNA(VLOOKUP(A39,'REF Example Courses'!A:B,2,FALSE),"No")="Yes","Yes","No"),"")</f>
        <v/>
      </c>
    </row>
    <row r="40" spans="1:4" s="37" customFormat="1" ht="20.399999999999999" customHeight="1" x14ac:dyDescent="0.3">
      <c r="A40" s="47"/>
      <c r="B40" s="39" t="str">
        <f>IF($B$9&lt;&gt;"",IF($B$10&lt;&gt;"",IF(A40&lt;&gt;"",COUNTIFS('Training Log'!$C:$C,"Completed",'Training Log'!$D:$D,"&gt;="&amp;$B$9,'Training Log'!$D:$D,"&lt;="&amp;$B$10,'Training Log'!$B:$B,A40),""),""),"")</f>
        <v/>
      </c>
      <c r="C40" s="41" t="str">
        <f>IF(A40&lt;&gt;"",COUNTIFS('Training Log'!$C:$C,"Completed",'Training Log'!$B:$B,A40),"")</f>
        <v/>
      </c>
      <c r="D40" s="37" t="str">
        <f>IF(A40&lt;&gt;"",IF(_xlfn.IFNA(VLOOKUP(A40,'REF Example Courses'!A:B,2,FALSE),"No")="Yes","Yes","No"),"")</f>
        <v/>
      </c>
    </row>
    <row r="41" spans="1:4" s="37" customFormat="1" ht="20.399999999999999" customHeight="1" x14ac:dyDescent="0.3">
      <c r="A41" s="47"/>
      <c r="B41" s="39" t="str">
        <f>IF($B$9&lt;&gt;"",IF($B$10&lt;&gt;"",IF(A41&lt;&gt;"",COUNTIFS('Training Log'!$C:$C,"Completed",'Training Log'!$D:$D,"&gt;="&amp;$B$9,'Training Log'!$D:$D,"&lt;="&amp;$B$10,'Training Log'!$B:$B,A41),""),""),"")</f>
        <v/>
      </c>
      <c r="C41" s="41" t="str">
        <f>IF(A41&lt;&gt;"",COUNTIFS('Training Log'!$C:$C,"Completed",'Training Log'!$B:$B,A41),"")</f>
        <v/>
      </c>
      <c r="D41" s="37" t="str">
        <f>IF(A41&lt;&gt;"",IF(_xlfn.IFNA(VLOOKUP(A41,'REF Example Courses'!A:B,2,FALSE),"No")="Yes","Yes","No"),"")</f>
        <v/>
      </c>
    </row>
    <row r="42" spans="1:4" s="37" customFormat="1" ht="20.399999999999999" customHeight="1" x14ac:dyDescent="0.3">
      <c r="A42" s="46"/>
      <c r="B42" s="39" t="str">
        <f>IF($B$9&lt;&gt;"",IF($B$10&lt;&gt;"",IF(A42&lt;&gt;"",COUNTIFS('Training Log'!$C:$C,"Completed",'Training Log'!$D:$D,"&gt;="&amp;$B$9,'Training Log'!$D:$D,"&lt;="&amp;$B$10,'Training Log'!$B:$B,A42),""),""),"")</f>
        <v/>
      </c>
      <c r="C42" s="41" t="str">
        <f>IF(A42&lt;&gt;"",COUNTIFS('Training Log'!$C:$C,"Completed",'Training Log'!$B:$B,A42),"")</f>
        <v/>
      </c>
      <c r="D42" s="37" t="str">
        <f>IF(A42&lt;&gt;"",IF(_xlfn.IFNA(VLOOKUP(A42,'REF Example Courses'!A:B,2,FALSE),"No")="Yes","Yes","No"),"")</f>
        <v/>
      </c>
    </row>
    <row r="43" spans="1:4" s="37" customFormat="1" ht="20.399999999999999" customHeight="1" x14ac:dyDescent="0.3">
      <c r="A43" s="46"/>
      <c r="B43" s="39" t="str">
        <f>IF($B$9&lt;&gt;"",IF($B$10&lt;&gt;"",IF(A43&lt;&gt;"",COUNTIFS('Training Log'!$C:$C,"Completed",'Training Log'!$D:$D,"&gt;="&amp;$B$9,'Training Log'!$D:$D,"&lt;="&amp;$B$10,'Training Log'!$B:$B,A43),""),""),"")</f>
        <v/>
      </c>
      <c r="C43" s="41" t="str">
        <f>IF(A43&lt;&gt;"",COUNTIFS('Training Log'!$C:$C,"Completed",'Training Log'!$B:$B,A43),"")</f>
        <v/>
      </c>
      <c r="D43" s="37" t="str">
        <f>IF(A43&lt;&gt;"",IF(_xlfn.IFNA(VLOOKUP(A43,'REF Example Courses'!A:B,2,FALSE),"No")="Yes","Yes","No"),"")</f>
        <v/>
      </c>
    </row>
    <row r="44" spans="1:4" s="37" customFormat="1" ht="20.399999999999999" customHeight="1" x14ac:dyDescent="0.3">
      <c r="A44" s="46"/>
      <c r="B44" s="39" t="str">
        <f>IF($B$9&lt;&gt;"",IF($B$10&lt;&gt;"",IF(A44&lt;&gt;"",COUNTIFS('Training Log'!$C:$C,"Completed",'Training Log'!$D:$D,"&gt;="&amp;$B$9,'Training Log'!$D:$D,"&lt;="&amp;$B$10,'Training Log'!$B:$B,A44),""),""),"")</f>
        <v/>
      </c>
      <c r="C44" s="41" t="str">
        <f>IF(A44&lt;&gt;"",COUNTIFS('Training Log'!$C:$C,"Completed",'Training Log'!$B:$B,A44),"")</f>
        <v/>
      </c>
      <c r="D44" s="37" t="str">
        <f>IF(A44&lt;&gt;"",IF(_xlfn.IFNA(VLOOKUP(A44,'REF Example Courses'!A:B,2,FALSE),"No")="Yes","Yes","No"),"")</f>
        <v/>
      </c>
    </row>
    <row r="45" spans="1:4" s="37" customFormat="1" ht="20.399999999999999" customHeight="1" x14ac:dyDescent="0.3">
      <c r="A45" s="47"/>
      <c r="B45" s="39" t="str">
        <f>IF($B$9&lt;&gt;"",IF($B$10&lt;&gt;"",IF(A45&lt;&gt;"",COUNTIFS('Training Log'!$C:$C,"Completed",'Training Log'!$D:$D,"&gt;="&amp;$B$9,'Training Log'!$D:$D,"&lt;="&amp;$B$10,'Training Log'!$B:$B,A45),""),""),"")</f>
        <v/>
      </c>
      <c r="C45" s="41" t="str">
        <f>IF(A45&lt;&gt;"",COUNTIFS('Training Log'!$C:$C,"Completed",'Training Log'!$B:$B,A45),"")</f>
        <v/>
      </c>
      <c r="D45" s="37" t="str">
        <f>IF(A45&lt;&gt;"",IF(_xlfn.IFNA(VLOOKUP(A45,'REF Example Courses'!A:B,2,FALSE),"No")="Yes","Yes","No"),"")</f>
        <v/>
      </c>
    </row>
    <row r="46" spans="1:4" s="37" customFormat="1" ht="20.399999999999999" customHeight="1" x14ac:dyDescent="0.3">
      <c r="A46" s="47"/>
      <c r="B46" s="39" t="str">
        <f>IF($B$9&lt;&gt;"",IF($B$10&lt;&gt;"",IF(A46&lt;&gt;"",COUNTIFS('Training Log'!$C:$C,"Completed",'Training Log'!$D:$D,"&gt;="&amp;$B$9,'Training Log'!$D:$D,"&lt;="&amp;$B$10,'Training Log'!$B:$B,A46),""),""),"")</f>
        <v/>
      </c>
      <c r="C46" s="41" t="str">
        <f>IF(A46&lt;&gt;"",COUNTIFS('Training Log'!$C:$C,"Completed",'Training Log'!$B:$B,A46),"")</f>
        <v/>
      </c>
      <c r="D46" s="37" t="str">
        <f>IF(A46&lt;&gt;"",IF(_xlfn.IFNA(VLOOKUP(A46,'REF Example Courses'!A:B,2,FALSE),"No")="Yes","Yes","No"),"")</f>
        <v/>
      </c>
    </row>
    <row r="47" spans="1:4" s="37" customFormat="1" ht="20.399999999999999" customHeight="1" x14ac:dyDescent="0.3">
      <c r="A47" s="47"/>
      <c r="B47" s="39" t="str">
        <f>IF($B$9&lt;&gt;"",IF($B$10&lt;&gt;"",IF(A47&lt;&gt;"",COUNTIFS('Training Log'!$C:$C,"Completed",'Training Log'!$D:$D,"&gt;="&amp;$B$9,'Training Log'!$D:$D,"&lt;="&amp;$B$10,'Training Log'!$B:$B,A47),""),""),"")</f>
        <v/>
      </c>
      <c r="C47" s="41" t="str">
        <f>IF(A47&lt;&gt;"",COUNTIFS('Training Log'!$C:$C,"Completed",'Training Log'!$B:$B,A47),"")</f>
        <v/>
      </c>
      <c r="D47" s="37" t="str">
        <f>IF(A47&lt;&gt;"",IF(_xlfn.IFNA(VLOOKUP(A47,'REF Example Courses'!A:B,2,FALSE),"No")="Yes","Yes","No"),"")</f>
        <v/>
      </c>
    </row>
    <row r="48" spans="1:4" s="37" customFormat="1" ht="20.399999999999999" customHeight="1" x14ac:dyDescent="0.3">
      <c r="A48" s="47"/>
      <c r="B48" s="39" t="str">
        <f>IF($B$9&lt;&gt;"",IF($B$10&lt;&gt;"",IF(A48&lt;&gt;"",COUNTIFS('Training Log'!$C:$C,"Completed",'Training Log'!$D:$D,"&gt;="&amp;$B$9,'Training Log'!$D:$D,"&lt;="&amp;$B$10,'Training Log'!$B:$B,A48),""),""),"")</f>
        <v/>
      </c>
      <c r="C48" s="41" t="str">
        <f>IF(A48&lt;&gt;"",COUNTIFS('Training Log'!$C:$C,"Completed",'Training Log'!$B:$B,A48),"")</f>
        <v/>
      </c>
      <c r="D48" s="37" t="str">
        <f>IF(A48&lt;&gt;"",IF(_xlfn.IFNA(VLOOKUP(A48,'REF Example Courses'!A:B,2,FALSE),"No")="Yes","Yes","No"),"")</f>
        <v/>
      </c>
    </row>
    <row r="49" spans="1:4" s="37" customFormat="1" ht="20.399999999999999" customHeight="1" x14ac:dyDescent="0.3">
      <c r="A49" s="47"/>
      <c r="B49" s="39" t="str">
        <f>IF($B$9&lt;&gt;"",IF($B$10&lt;&gt;"",IF(A49&lt;&gt;"",COUNTIFS('Training Log'!$C:$C,"Completed",'Training Log'!$D:$D,"&gt;="&amp;$B$9,'Training Log'!$D:$D,"&lt;="&amp;$B$10,'Training Log'!$B:$B,A49),""),""),"")</f>
        <v/>
      </c>
      <c r="C49" s="41" t="str">
        <f>IF(A49&lt;&gt;"",COUNTIFS('Training Log'!$C:$C,"Completed",'Training Log'!$B:$B,A49),"")</f>
        <v/>
      </c>
      <c r="D49" s="37" t="str">
        <f>IF(A49&lt;&gt;"",IF(_xlfn.IFNA(VLOOKUP(A49,'REF Example Courses'!A:B,2,FALSE),"No")="Yes","Yes","No"),"")</f>
        <v/>
      </c>
    </row>
    <row r="50" spans="1:4" s="37" customFormat="1" ht="20.399999999999999" customHeight="1" x14ac:dyDescent="0.3">
      <c r="A50" s="47"/>
      <c r="B50" s="39" t="str">
        <f>IF($B$9&lt;&gt;"",IF($B$10&lt;&gt;"",IF(A50&lt;&gt;"",COUNTIFS('Training Log'!$C:$C,"Completed",'Training Log'!$D:$D,"&gt;="&amp;$B$9,'Training Log'!$D:$D,"&lt;="&amp;$B$10,'Training Log'!$B:$B,A50),""),""),"")</f>
        <v/>
      </c>
      <c r="C50" s="41" t="str">
        <f>IF(A50&lt;&gt;"",COUNTIFS('Training Log'!$C:$C,"Completed",'Training Log'!$B:$B,A50),"")</f>
        <v/>
      </c>
      <c r="D50" s="37" t="str">
        <f>IF(A50&lt;&gt;"",IF(_xlfn.IFNA(VLOOKUP(A50,'REF Example Courses'!A:B,2,FALSE),"No")="Yes","Yes","No"),"")</f>
        <v/>
      </c>
    </row>
    <row r="51" spans="1:4" ht="20.399999999999999" customHeight="1" x14ac:dyDescent="0.3">
      <c r="A51" s="47"/>
      <c r="B51" s="39" t="str">
        <f>IF($B$9&lt;&gt;"",IF($B$10&lt;&gt;"",IF(A51&lt;&gt;"",COUNTIFS('Training Log'!$C:$C,"Completed",'Training Log'!$D:$D,"&gt;="&amp;$B$9,'Training Log'!$D:$D,"&lt;="&amp;$B$10,'Training Log'!$B:$B,A51),""),""),"")</f>
        <v/>
      </c>
      <c r="C51" s="41" t="str">
        <f>IF(A51&lt;&gt;"",COUNTIFS('Training Log'!$C:$C,"Completed",'Training Log'!$B:$B,A51),"")</f>
        <v/>
      </c>
      <c r="D51" s="37" t="str">
        <f>IF(A51&lt;&gt;"",IF(_xlfn.IFNA(VLOOKUP(A51,'REF Example Courses'!A:B,2,FALSE),"No")="Yes","Yes","No"),"")</f>
        <v/>
      </c>
    </row>
    <row r="52" spans="1:4" ht="20.399999999999999" customHeight="1" x14ac:dyDescent="0.3">
      <c r="A52" s="47"/>
      <c r="B52" s="39" t="str">
        <f>IF($B$9&lt;&gt;"",IF($B$10&lt;&gt;"",IF(A52&lt;&gt;"",COUNTIFS('Training Log'!$C:$C,"Completed",'Training Log'!$D:$D,"&gt;="&amp;$B$9,'Training Log'!$D:$D,"&lt;="&amp;$B$10,'Training Log'!$B:$B,A52),""),""),"")</f>
        <v/>
      </c>
      <c r="C52" s="41" t="str">
        <f>IF(A52&lt;&gt;"",COUNTIFS('Training Log'!$C:$C,"Completed",'Training Log'!$B:$B,A52),"")</f>
        <v/>
      </c>
      <c r="D52" s="37" t="str">
        <f>IF(A52&lt;&gt;"",IF(_xlfn.IFNA(VLOOKUP(A52,'REF Example Courses'!A:B,2,FALSE),"No")="Yes","Yes","No"),"")</f>
        <v/>
      </c>
    </row>
    <row r="53" spans="1:4" ht="20.399999999999999" customHeight="1" x14ac:dyDescent="0.3">
      <c r="A53" s="47"/>
      <c r="B53" s="39" t="str">
        <f>IF($B$9&lt;&gt;"",IF($B$10&lt;&gt;"",IF(A53&lt;&gt;"",COUNTIFS('Training Log'!$C:$C,"Completed",'Training Log'!$D:$D,"&gt;="&amp;$B$9,'Training Log'!$D:$D,"&lt;="&amp;$B$10,'Training Log'!$B:$B,A53),""),""),"")</f>
        <v/>
      </c>
      <c r="C53" s="41" t="str">
        <f>IF(A53&lt;&gt;"",COUNTIFS('Training Log'!$C:$C,"Completed",'Training Log'!$B:$B,A53),"")</f>
        <v/>
      </c>
      <c r="D53" s="37" t="str">
        <f>IF(A53&lt;&gt;"",IF(_xlfn.IFNA(VLOOKUP(A53,'REF Example Courses'!A:B,2,FALSE),"No")="Yes","Yes","No"),"")</f>
        <v/>
      </c>
    </row>
    <row r="54" spans="1:4" ht="20.399999999999999" customHeight="1" x14ac:dyDescent="0.3">
      <c r="A54" s="47"/>
      <c r="B54" s="39" t="str">
        <f>IF($B$9&lt;&gt;"",IF($B$10&lt;&gt;"",IF(A54&lt;&gt;"",COUNTIFS('Training Log'!$C:$C,"Completed",'Training Log'!$D:$D,"&gt;="&amp;$B$9,'Training Log'!$D:$D,"&lt;="&amp;$B$10,'Training Log'!$B:$B,A54),""),""),"")</f>
        <v/>
      </c>
      <c r="C54" s="41" t="str">
        <f>IF(A54&lt;&gt;"",COUNTIFS('Training Log'!$C:$C,"Completed",'Training Log'!$B:$B,A54),"")</f>
        <v/>
      </c>
      <c r="D54" s="37" t="str">
        <f>IF(A54&lt;&gt;"",IF(_xlfn.IFNA(VLOOKUP(A54,'REF Example Courses'!A:B,2,FALSE),"No")="Yes","Yes","No"),"")</f>
        <v/>
      </c>
    </row>
    <row r="55" spans="1:4" ht="20.399999999999999" customHeight="1" x14ac:dyDescent="0.3">
      <c r="A55" s="47"/>
      <c r="B55" s="39" t="str">
        <f>IF($B$9&lt;&gt;"",IF($B$10&lt;&gt;"",IF(A55&lt;&gt;"",COUNTIFS('Training Log'!$C:$C,"Completed",'Training Log'!$D:$D,"&gt;="&amp;$B$9,'Training Log'!$D:$D,"&lt;="&amp;$B$10,'Training Log'!$B:$B,A55),""),""),"")</f>
        <v/>
      </c>
      <c r="C55" s="41" t="str">
        <f>IF(A55&lt;&gt;"",COUNTIFS('Training Log'!$C:$C,"Completed",'Training Log'!$B:$B,A55),"")</f>
        <v/>
      </c>
      <c r="D55" s="37" t="str">
        <f>IF(A55&lt;&gt;"",IF(_xlfn.IFNA(VLOOKUP(A55,'REF Example Courses'!A:B,2,FALSE),"No")="Yes","Yes","No"),"")</f>
        <v/>
      </c>
    </row>
    <row r="56" spans="1:4" ht="20.399999999999999" customHeight="1" x14ac:dyDescent="0.3">
      <c r="A56" s="47"/>
      <c r="B56" s="39" t="str">
        <f>IF($B$9&lt;&gt;"",IF($B$10&lt;&gt;"",IF(A56&lt;&gt;"",COUNTIFS('Training Log'!$C:$C,"Completed",'Training Log'!$D:$D,"&gt;="&amp;$B$9,'Training Log'!$D:$D,"&lt;="&amp;$B$10,'Training Log'!$B:$B,A56),""),""),"")</f>
        <v/>
      </c>
      <c r="C56" s="41" t="str">
        <f>IF(A56&lt;&gt;"",COUNTIFS('Training Log'!$C:$C,"Completed",'Training Log'!$B:$B,A56),"")</f>
        <v/>
      </c>
      <c r="D56" s="37" t="str">
        <f>IF(A56&lt;&gt;"",IF(_xlfn.IFNA(VLOOKUP(A56,'REF Example Courses'!A:B,2,FALSE),"No")="Yes","Yes","No"),"")</f>
        <v/>
      </c>
    </row>
    <row r="57" spans="1:4" ht="20.399999999999999" customHeight="1" x14ac:dyDescent="0.3">
      <c r="A57" s="47"/>
      <c r="B57" s="39" t="str">
        <f>IF($B$9&lt;&gt;"",IF($B$10&lt;&gt;"",IF(A57&lt;&gt;"",COUNTIFS('Training Log'!$C:$C,"Completed",'Training Log'!$D:$D,"&gt;="&amp;$B$9,'Training Log'!$D:$D,"&lt;="&amp;$B$10,'Training Log'!$B:$B,A57),""),""),"")</f>
        <v/>
      </c>
      <c r="C57" s="41" t="str">
        <f>IF(A57&lt;&gt;"",COUNTIFS('Training Log'!$C:$C,"Completed",'Training Log'!$B:$B,A57),"")</f>
        <v/>
      </c>
      <c r="D57" s="37" t="str">
        <f>IF(A57&lt;&gt;"",IF(_xlfn.IFNA(VLOOKUP(A57,'REF Example Courses'!A:B,2,FALSE),"No")="Yes","Yes","No"),"")</f>
        <v/>
      </c>
    </row>
    <row r="58" spans="1:4" ht="20.399999999999999" customHeight="1" x14ac:dyDescent="0.3">
      <c r="A58" s="47"/>
      <c r="B58" s="39" t="str">
        <f>IF($B$9&lt;&gt;"",IF($B$10&lt;&gt;"",IF(A58&lt;&gt;"",COUNTIFS('Training Log'!$C:$C,"Completed",'Training Log'!$D:$D,"&gt;="&amp;$B$9,'Training Log'!$D:$D,"&lt;="&amp;$B$10,'Training Log'!$B:$B,A58),""),""),"")</f>
        <v/>
      </c>
      <c r="C58" s="41" t="str">
        <f>IF(A58&lt;&gt;"",COUNTIFS('Training Log'!$C:$C,"Completed",'Training Log'!$B:$B,A58),"")</f>
        <v/>
      </c>
      <c r="D58" s="37" t="str">
        <f>IF(A58&lt;&gt;"",IF(_xlfn.IFNA(VLOOKUP(A58,'REF Example Courses'!A:B,2,FALSE),"No")="Yes","Yes","No"),"")</f>
        <v/>
      </c>
    </row>
    <row r="59" spans="1:4" ht="20.399999999999999" customHeight="1" x14ac:dyDescent="0.3">
      <c r="A59" s="47"/>
      <c r="B59" s="39" t="str">
        <f>IF($B$9&lt;&gt;"",IF($B$10&lt;&gt;"",IF(A59&lt;&gt;"",COUNTIFS('Training Log'!$C:$C,"Completed",'Training Log'!$D:$D,"&gt;="&amp;$B$9,'Training Log'!$D:$D,"&lt;="&amp;$B$10,'Training Log'!$B:$B,A59),""),""),"")</f>
        <v/>
      </c>
      <c r="C59" s="41" t="str">
        <f>IF(A59&lt;&gt;"",COUNTIFS('Training Log'!$C:$C,"Completed",'Training Log'!$B:$B,A59),"")</f>
        <v/>
      </c>
      <c r="D59" s="37" t="str">
        <f>IF(A59&lt;&gt;"",IF(_xlfn.IFNA(VLOOKUP(A59,'REF Example Courses'!A:B,2,FALSE),"No")="Yes","Yes","No"),"")</f>
        <v/>
      </c>
    </row>
    <row r="60" spans="1:4" ht="20.399999999999999" customHeight="1" x14ac:dyDescent="0.3">
      <c r="A60" s="47"/>
      <c r="B60" s="39" t="str">
        <f>IF($B$9&lt;&gt;"",IF($B$10&lt;&gt;"",IF(A60&lt;&gt;"",COUNTIFS('Training Log'!$C:$C,"Completed",'Training Log'!$D:$D,"&gt;="&amp;$B$9,'Training Log'!$D:$D,"&lt;="&amp;$B$10,'Training Log'!$B:$B,A60),""),""),"")</f>
        <v/>
      </c>
      <c r="C60" s="41" t="str">
        <f>IF(A60&lt;&gt;"",COUNTIFS('Training Log'!$C:$C,"Completed",'Training Log'!$B:$B,A60),"")</f>
        <v/>
      </c>
      <c r="D60" s="37" t="str">
        <f>IF(A60&lt;&gt;"",IF(_xlfn.IFNA(VLOOKUP(A60,'REF Example Courses'!A:B,2,FALSE),"No")="Yes","Yes","No"),"")</f>
        <v/>
      </c>
    </row>
    <row r="61" spans="1:4" ht="20.399999999999999" customHeight="1" x14ac:dyDescent="0.3">
      <c r="A61" s="47"/>
      <c r="B61" s="39" t="str">
        <f>IF($B$9&lt;&gt;"",IF($B$10&lt;&gt;"",IF(A61&lt;&gt;"",COUNTIFS('Training Log'!$C:$C,"Completed",'Training Log'!$D:$D,"&gt;="&amp;$B$9,'Training Log'!$D:$D,"&lt;="&amp;$B$10,'Training Log'!$B:$B,A61),""),""),"")</f>
        <v/>
      </c>
      <c r="C61" s="41" t="str">
        <f>IF(A61&lt;&gt;"",COUNTIFS('Training Log'!$C:$C,"Completed",'Training Log'!$B:$B,A61),"")</f>
        <v/>
      </c>
      <c r="D61" s="37" t="str">
        <f>IF(A61&lt;&gt;"",IF(_xlfn.IFNA(VLOOKUP(A61,'REF Example Courses'!A:B,2,FALSE),"No")="Yes","Yes","No"),"")</f>
        <v/>
      </c>
    </row>
    <row r="62" spans="1:4" ht="20.399999999999999" customHeight="1" x14ac:dyDescent="0.3">
      <c r="A62" s="47"/>
      <c r="B62" s="39" t="str">
        <f>IF($B$9&lt;&gt;"",IF($B$10&lt;&gt;"",IF(A62&lt;&gt;"",COUNTIFS('Training Log'!$C:$C,"Completed",'Training Log'!$D:$D,"&gt;="&amp;$B$9,'Training Log'!$D:$D,"&lt;="&amp;$B$10,'Training Log'!$B:$B,A62),""),""),"")</f>
        <v/>
      </c>
      <c r="C62" s="41" t="str">
        <f>IF(A62&lt;&gt;"",COUNTIFS('Training Log'!$C:$C,"Completed",'Training Log'!$B:$B,A62),"")</f>
        <v/>
      </c>
      <c r="D62" s="37" t="str">
        <f>IF(A62&lt;&gt;"",IF(_xlfn.IFNA(VLOOKUP(A62,'REF Example Courses'!A:B,2,FALSE),"No")="Yes","Yes","No"),"")</f>
        <v/>
      </c>
    </row>
    <row r="63" spans="1:4" ht="20.399999999999999" customHeight="1" x14ac:dyDescent="0.3">
      <c r="A63" s="47"/>
      <c r="B63" s="39" t="str">
        <f>IF($B$9&lt;&gt;"",IF($B$10&lt;&gt;"",IF(A63&lt;&gt;"",COUNTIFS('Training Log'!$C:$C,"Completed",'Training Log'!$D:$D,"&gt;="&amp;$B$9,'Training Log'!$D:$D,"&lt;="&amp;$B$10,'Training Log'!$B:$B,A63),""),""),"")</f>
        <v/>
      </c>
      <c r="C63" s="41" t="str">
        <f>IF(A63&lt;&gt;"",COUNTIFS('Training Log'!$C:$C,"Completed",'Training Log'!$B:$B,A63),"")</f>
        <v/>
      </c>
      <c r="D63" s="37" t="str">
        <f>IF(A63&lt;&gt;"",IF(_xlfn.IFNA(VLOOKUP(A63,'REF Example Courses'!A:B,2,FALSE),"No")="Yes","Yes","No"),"")</f>
        <v/>
      </c>
    </row>
    <row r="64" spans="1:4" ht="20.399999999999999" customHeight="1" x14ac:dyDescent="0.3">
      <c r="A64" s="47"/>
      <c r="B64" s="39" t="str">
        <f>IF($B$9&lt;&gt;"",IF($B$10&lt;&gt;"",IF(A64&lt;&gt;"",COUNTIFS('Training Log'!$C:$C,"Completed",'Training Log'!$D:$D,"&gt;="&amp;$B$9,'Training Log'!$D:$D,"&lt;="&amp;$B$10,'Training Log'!$B:$B,A64),""),""),"")</f>
        <v/>
      </c>
      <c r="C64" s="41" t="str">
        <f>IF(A64&lt;&gt;"",COUNTIFS('Training Log'!$C:$C,"Completed",'Training Log'!$B:$B,A64),"")</f>
        <v/>
      </c>
      <c r="D64" s="37" t="str">
        <f>IF(A64&lt;&gt;"",IF(_xlfn.IFNA(VLOOKUP(A64,'REF Example Courses'!A:B,2,FALSE),"No")="Yes","Yes","No"),"")</f>
        <v/>
      </c>
    </row>
    <row r="65" spans="1:4" ht="20.399999999999999" customHeight="1" x14ac:dyDescent="0.3">
      <c r="A65" s="47"/>
      <c r="B65" s="39" t="str">
        <f>IF($B$9&lt;&gt;"",IF($B$10&lt;&gt;"",IF(A65&lt;&gt;"",COUNTIFS('Training Log'!$C:$C,"Completed",'Training Log'!$D:$D,"&gt;="&amp;$B$9,'Training Log'!$D:$D,"&lt;="&amp;$B$10,'Training Log'!$B:$B,A65),""),""),"")</f>
        <v/>
      </c>
      <c r="C65" s="41" t="str">
        <f>IF(A65&lt;&gt;"",COUNTIFS('Training Log'!$C:$C,"Completed",'Training Log'!$B:$B,A65),"")</f>
        <v/>
      </c>
      <c r="D65" s="37" t="str">
        <f>IF(A65&lt;&gt;"",IF(_xlfn.IFNA(VLOOKUP(A65,'REF Example Courses'!A:B,2,FALSE),"No")="Yes","Yes","No"),"")</f>
        <v/>
      </c>
    </row>
    <row r="66" spans="1:4" ht="20.399999999999999" customHeight="1" x14ac:dyDescent="0.3">
      <c r="A66" s="47"/>
      <c r="B66" s="39" t="str">
        <f>IF($B$9&lt;&gt;"",IF($B$10&lt;&gt;"",IF(A66&lt;&gt;"",COUNTIFS('Training Log'!$C:$C,"Completed",'Training Log'!$D:$D,"&gt;="&amp;$B$9,'Training Log'!$D:$D,"&lt;="&amp;$B$10,'Training Log'!$B:$B,A66),""),""),"")</f>
        <v/>
      </c>
      <c r="C66" s="41" t="str">
        <f>IF(A66&lt;&gt;"",COUNTIFS('Training Log'!$C:$C,"Completed",'Training Log'!$B:$B,A66),"")</f>
        <v/>
      </c>
      <c r="D66" s="37" t="str">
        <f>IF(A66&lt;&gt;"",IF(_xlfn.IFNA(VLOOKUP(A66,'REF Example Courses'!A:B,2,FALSE),"No")="Yes","Yes","No"),"")</f>
        <v/>
      </c>
    </row>
    <row r="67" spans="1:4" ht="20.399999999999999" customHeight="1" x14ac:dyDescent="0.3">
      <c r="A67" s="47"/>
      <c r="B67" s="39" t="str">
        <f>IF($B$9&lt;&gt;"",IF($B$10&lt;&gt;"",IF(A67&lt;&gt;"",COUNTIFS('Training Log'!$C:$C,"Completed",'Training Log'!$D:$D,"&gt;="&amp;$B$9,'Training Log'!$D:$D,"&lt;="&amp;$B$10,'Training Log'!$B:$B,A67),""),""),"")</f>
        <v/>
      </c>
      <c r="C67" s="41" t="str">
        <f>IF(A67&lt;&gt;"",COUNTIFS('Training Log'!$C:$C,"Completed",'Training Log'!$B:$B,A67),"")</f>
        <v/>
      </c>
      <c r="D67" s="37" t="str">
        <f>IF(A67&lt;&gt;"",IF(_xlfn.IFNA(VLOOKUP(A67,'REF Example Courses'!A:B,2,FALSE),"No")="Yes","Yes","No"),"")</f>
        <v/>
      </c>
    </row>
    <row r="68" spans="1:4" ht="20.399999999999999" customHeight="1" x14ac:dyDescent="0.3">
      <c r="A68" s="47"/>
      <c r="B68" s="39" t="str">
        <f>IF($B$9&lt;&gt;"",IF($B$10&lt;&gt;"",IF(A68&lt;&gt;"",COUNTIFS('Training Log'!$C:$C,"Completed",'Training Log'!$D:$D,"&gt;="&amp;$B$9,'Training Log'!$D:$D,"&lt;="&amp;$B$10,'Training Log'!$B:$B,A68),""),""),"")</f>
        <v/>
      </c>
      <c r="C68" s="41" t="str">
        <f>IF(A68&lt;&gt;"",COUNTIFS('Training Log'!$C:$C,"Completed",'Training Log'!$B:$B,A68),"")</f>
        <v/>
      </c>
      <c r="D68" s="37" t="str">
        <f>IF(A68&lt;&gt;"",IF(_xlfn.IFNA(VLOOKUP(A68,'REF Example Courses'!A:B,2,FALSE),"No")="Yes","Yes","No"),"")</f>
        <v/>
      </c>
    </row>
    <row r="69" spans="1:4" ht="20.399999999999999" customHeight="1" x14ac:dyDescent="0.3">
      <c r="A69" s="47"/>
      <c r="B69" s="39" t="str">
        <f>IF($B$9&lt;&gt;"",IF($B$10&lt;&gt;"",IF(A69&lt;&gt;"",COUNTIFS('Training Log'!$C:$C,"Completed",'Training Log'!$D:$D,"&gt;="&amp;$B$9,'Training Log'!$D:$D,"&lt;="&amp;$B$10,'Training Log'!$B:$B,A69),""),""),"")</f>
        <v/>
      </c>
      <c r="C69" s="41" t="str">
        <f>IF(A69&lt;&gt;"",COUNTIFS('Training Log'!$C:$C,"Completed",'Training Log'!$B:$B,A69),"")</f>
        <v/>
      </c>
      <c r="D69" s="37" t="str">
        <f>IF(A69&lt;&gt;"",IF(_xlfn.IFNA(VLOOKUP(A69,'REF Example Courses'!A:B,2,FALSE),"No")="Yes","Yes","No"),"")</f>
        <v/>
      </c>
    </row>
    <row r="70" spans="1:4" ht="20.399999999999999" customHeight="1" x14ac:dyDescent="0.3">
      <c r="A70" s="47"/>
      <c r="B70" s="39" t="str">
        <f>IF($B$9&lt;&gt;"",IF($B$10&lt;&gt;"",IF(A70&lt;&gt;"",COUNTIFS('Training Log'!$C:$C,"Completed",'Training Log'!$D:$D,"&gt;="&amp;$B$9,'Training Log'!$D:$D,"&lt;="&amp;$B$10,'Training Log'!$B:$B,A70),""),""),"")</f>
        <v/>
      </c>
      <c r="C70" s="41" t="str">
        <f>IF(A70&lt;&gt;"",COUNTIFS('Training Log'!$C:$C,"Completed",'Training Log'!$B:$B,A70),"")</f>
        <v/>
      </c>
      <c r="D70" s="37" t="str">
        <f>IF(A70&lt;&gt;"",IF(_xlfn.IFNA(VLOOKUP(A70,'REF Example Courses'!A:B,2,FALSE),"No")="Yes","Yes","No"),"")</f>
        <v/>
      </c>
    </row>
    <row r="71" spans="1:4" ht="20.399999999999999" customHeight="1" x14ac:dyDescent="0.3">
      <c r="A71" s="47"/>
      <c r="B71" s="39" t="str">
        <f>IF($B$9&lt;&gt;"",IF($B$10&lt;&gt;"",IF(A71&lt;&gt;"",COUNTIFS('Training Log'!$C:$C,"Completed",'Training Log'!$D:$D,"&gt;="&amp;$B$9,'Training Log'!$D:$D,"&lt;="&amp;$B$10,'Training Log'!$B:$B,A71),""),""),"")</f>
        <v/>
      </c>
      <c r="C71" s="41" t="str">
        <f>IF(A71&lt;&gt;"",COUNTIFS('Training Log'!$C:$C,"Completed",'Training Log'!$B:$B,A71),"")</f>
        <v/>
      </c>
      <c r="D71" s="37" t="str">
        <f>IF(A71&lt;&gt;"",IF(_xlfn.IFNA(VLOOKUP(A71,'REF Example Courses'!A:B,2,FALSE),"No")="Yes","Yes","No"),"")</f>
        <v/>
      </c>
    </row>
    <row r="72" spans="1:4" ht="20.399999999999999" customHeight="1" x14ac:dyDescent="0.3">
      <c r="A72" s="47"/>
      <c r="B72" s="39" t="str">
        <f>IF($B$9&lt;&gt;"",IF($B$10&lt;&gt;"",IF(A72&lt;&gt;"",COUNTIFS('Training Log'!$C:$C,"Completed",'Training Log'!$D:$D,"&gt;="&amp;$B$9,'Training Log'!$D:$D,"&lt;="&amp;$B$10,'Training Log'!$B:$B,A72),""),""),"")</f>
        <v/>
      </c>
      <c r="C72" s="41" t="str">
        <f>IF(A72&lt;&gt;"",COUNTIFS('Training Log'!$C:$C,"Completed",'Training Log'!$B:$B,A72),"")</f>
        <v/>
      </c>
      <c r="D72" s="37" t="str">
        <f>IF(A72&lt;&gt;"",IF(_xlfn.IFNA(VLOOKUP(A72,'REF Example Courses'!A:B,2,FALSE),"No")="Yes","Yes","No"),"")</f>
        <v/>
      </c>
    </row>
    <row r="73" spans="1:4" ht="20.399999999999999" customHeight="1" x14ac:dyDescent="0.3">
      <c r="A73" s="47"/>
      <c r="B73" s="39" t="str">
        <f>IF($B$9&lt;&gt;"",IF($B$10&lt;&gt;"",IF(A73&lt;&gt;"",COUNTIFS('Training Log'!$C:$C,"Completed",'Training Log'!$D:$D,"&gt;="&amp;$B$9,'Training Log'!$D:$D,"&lt;="&amp;$B$10,'Training Log'!$B:$B,A73),""),""),"")</f>
        <v/>
      </c>
      <c r="C73" s="41" t="str">
        <f>IF(A73&lt;&gt;"",COUNTIFS('Training Log'!$C:$C,"Completed",'Training Log'!$B:$B,A73),"")</f>
        <v/>
      </c>
      <c r="D73" s="37" t="str">
        <f>IF(A73&lt;&gt;"",IF(_xlfn.IFNA(VLOOKUP(A73,'REF Example Courses'!A:B,2,FALSE),"No")="Yes","Yes","No"),"")</f>
        <v/>
      </c>
    </row>
    <row r="74" spans="1:4" ht="20.399999999999999" customHeight="1" x14ac:dyDescent="0.3">
      <c r="A74" s="47"/>
      <c r="B74" s="39" t="str">
        <f>IF($B$9&lt;&gt;"",IF($B$10&lt;&gt;"",IF(A74&lt;&gt;"",COUNTIFS('Training Log'!$C:$C,"Completed",'Training Log'!$D:$D,"&gt;="&amp;$B$9,'Training Log'!$D:$D,"&lt;="&amp;$B$10,'Training Log'!$B:$B,A74),""),""),"")</f>
        <v/>
      </c>
      <c r="C74" s="41" t="str">
        <f>IF(A74&lt;&gt;"",COUNTIFS('Training Log'!$C:$C,"Completed",'Training Log'!$B:$B,A74),"")</f>
        <v/>
      </c>
      <c r="D74" s="37" t="str">
        <f>IF(A74&lt;&gt;"",IF(_xlfn.IFNA(VLOOKUP(A74,'REF Example Courses'!A:B,2,FALSE),"No")="Yes","Yes","No"),"")</f>
        <v/>
      </c>
    </row>
    <row r="75" spans="1:4" ht="20.399999999999999" customHeight="1" x14ac:dyDescent="0.3">
      <c r="A75" s="47"/>
      <c r="B75" s="39" t="str">
        <f>IF($B$9&lt;&gt;"",IF($B$10&lt;&gt;"",IF(A75&lt;&gt;"",COUNTIFS('Training Log'!$C:$C,"Completed",'Training Log'!$D:$D,"&gt;="&amp;$B$9,'Training Log'!$D:$D,"&lt;="&amp;$B$10,'Training Log'!$B:$B,A75),""),""),"")</f>
        <v/>
      </c>
      <c r="C75" s="41" t="str">
        <f>IF(A75&lt;&gt;"",COUNTIFS('Training Log'!$C:$C,"Completed",'Training Log'!$B:$B,A75),"")</f>
        <v/>
      </c>
      <c r="D75" s="37" t="str">
        <f>IF(A75&lt;&gt;"",IF(_xlfn.IFNA(VLOOKUP(A75,'REF Example Courses'!A:B,2,FALSE),"No")="Yes","Yes","No"),"")</f>
        <v/>
      </c>
    </row>
    <row r="76" spans="1:4" ht="20.399999999999999" customHeight="1" x14ac:dyDescent="0.3">
      <c r="A76" s="47"/>
      <c r="B76" s="39" t="str">
        <f>IF($B$9&lt;&gt;"",IF($B$10&lt;&gt;"",IF(A76&lt;&gt;"",COUNTIFS('Training Log'!$C:$C,"Completed",'Training Log'!$D:$D,"&gt;="&amp;$B$9,'Training Log'!$D:$D,"&lt;="&amp;$B$10,'Training Log'!$B:$B,A76),""),""),"")</f>
        <v/>
      </c>
      <c r="C76" s="41" t="str">
        <f>IF(A76&lt;&gt;"",COUNTIFS('Training Log'!$C:$C,"Completed",'Training Log'!$B:$B,A76),"")</f>
        <v/>
      </c>
      <c r="D76" s="37" t="str">
        <f>IF(A76&lt;&gt;"",IF(_xlfn.IFNA(VLOOKUP(A76,'REF Example Courses'!A:B,2,FALSE),"No")="Yes","Yes","No"),"")</f>
        <v/>
      </c>
    </row>
    <row r="77" spans="1:4" ht="20.399999999999999" customHeight="1" x14ac:dyDescent="0.3">
      <c r="A77" s="47"/>
      <c r="B77" s="39" t="str">
        <f>IF($B$9&lt;&gt;"",IF($B$10&lt;&gt;"",IF(A77&lt;&gt;"",COUNTIFS('Training Log'!$C:$C,"Completed",'Training Log'!$D:$D,"&gt;="&amp;$B$9,'Training Log'!$D:$D,"&lt;="&amp;$B$10,'Training Log'!$B:$B,A77),""),""),"")</f>
        <v/>
      </c>
      <c r="C77" s="41" t="str">
        <f>IF(A77&lt;&gt;"",COUNTIFS('Training Log'!$C:$C,"Completed",'Training Log'!$B:$B,A77),"")</f>
        <v/>
      </c>
      <c r="D77" s="37" t="str">
        <f>IF(A77&lt;&gt;"",IF(_xlfn.IFNA(VLOOKUP(A77,'REF Example Courses'!A:B,2,FALSE),"No")="Yes","Yes","No"),"")</f>
        <v/>
      </c>
    </row>
    <row r="78" spans="1:4" ht="20.399999999999999" customHeight="1" x14ac:dyDescent="0.3">
      <c r="A78" s="47"/>
      <c r="B78" s="39" t="str">
        <f>IF($B$9&lt;&gt;"",IF($B$10&lt;&gt;"",IF(A78&lt;&gt;"",COUNTIFS('Training Log'!$C:$C,"Completed",'Training Log'!$D:$D,"&gt;="&amp;$B$9,'Training Log'!$D:$D,"&lt;="&amp;$B$10,'Training Log'!$B:$B,A78),""),""),"")</f>
        <v/>
      </c>
      <c r="C78" s="41" t="str">
        <f>IF(A78&lt;&gt;"",COUNTIFS('Training Log'!$C:$C,"Completed",'Training Log'!$B:$B,A78),"")</f>
        <v/>
      </c>
      <c r="D78" s="37" t="str">
        <f>IF(A78&lt;&gt;"",IF(_xlfn.IFNA(VLOOKUP(A78,'REF Example Courses'!A:B,2,FALSE),"No")="Yes","Yes","No"),"")</f>
        <v/>
      </c>
    </row>
    <row r="79" spans="1:4" ht="20.399999999999999" customHeight="1" x14ac:dyDescent="0.3">
      <c r="A79" s="47"/>
      <c r="B79" s="39" t="str">
        <f>IF($B$9&lt;&gt;"",IF($B$10&lt;&gt;"",IF(A79&lt;&gt;"",COUNTIFS('Training Log'!$C:$C,"Completed",'Training Log'!$D:$D,"&gt;="&amp;$B$9,'Training Log'!$D:$D,"&lt;="&amp;$B$10,'Training Log'!$B:$B,A79),""),""),"")</f>
        <v/>
      </c>
      <c r="C79" s="41" t="str">
        <f>IF(A79&lt;&gt;"",COUNTIFS('Training Log'!$C:$C,"Completed",'Training Log'!$B:$B,A79),"")</f>
        <v/>
      </c>
      <c r="D79" s="37" t="str">
        <f>IF(A79&lt;&gt;"",IF(_xlfn.IFNA(VLOOKUP(A79,'REF Example Courses'!A:B,2,FALSE),"No")="Yes","Yes","No"),"")</f>
        <v/>
      </c>
    </row>
    <row r="80" spans="1:4" ht="20.399999999999999" customHeight="1" x14ac:dyDescent="0.3">
      <c r="A80" s="47"/>
      <c r="B80" s="39" t="str">
        <f>IF($B$9&lt;&gt;"",IF($B$10&lt;&gt;"",IF(A80&lt;&gt;"",COUNTIFS('Training Log'!$C:$C,"Completed",'Training Log'!$D:$D,"&gt;="&amp;$B$9,'Training Log'!$D:$D,"&lt;="&amp;$B$10,'Training Log'!$B:$B,A80),""),""),"")</f>
        <v/>
      </c>
      <c r="C80" s="41" t="str">
        <f>IF(A80&lt;&gt;"",COUNTIFS('Training Log'!$C:$C,"Completed",'Training Log'!$B:$B,A80),"")</f>
        <v/>
      </c>
      <c r="D80" s="37" t="str">
        <f>IF(A80&lt;&gt;"",IF(_xlfn.IFNA(VLOOKUP(A80,'REF Example Courses'!A:B,2,FALSE),"No")="Yes","Yes","No"),"")</f>
        <v/>
      </c>
    </row>
    <row r="81" spans="1:4" ht="20.399999999999999" customHeight="1" x14ac:dyDescent="0.3">
      <c r="A81" s="47"/>
      <c r="B81" s="39" t="str">
        <f>IF($B$9&lt;&gt;"",IF($B$10&lt;&gt;"",IF(A81&lt;&gt;"",COUNTIFS('Training Log'!$C:$C,"Completed",'Training Log'!$D:$D,"&gt;="&amp;$B$9,'Training Log'!$D:$D,"&lt;="&amp;$B$10,'Training Log'!$B:$B,A81),""),""),"")</f>
        <v/>
      </c>
      <c r="C81" s="41" t="str">
        <f>IF(A81&lt;&gt;"",COUNTIFS('Training Log'!$C:$C,"Completed",'Training Log'!$B:$B,A81),"")</f>
        <v/>
      </c>
      <c r="D81" s="37" t="str">
        <f>IF(A81&lt;&gt;"",IF(_xlfn.IFNA(VLOOKUP(A81,'REF Example Courses'!A:B,2,FALSE),"No")="Yes","Yes","No"),"")</f>
        <v/>
      </c>
    </row>
    <row r="82" spans="1:4" ht="20.399999999999999" customHeight="1" x14ac:dyDescent="0.3">
      <c r="A82" s="47"/>
      <c r="B82" s="39" t="str">
        <f>IF($B$9&lt;&gt;"",IF($B$10&lt;&gt;"",IF(A82&lt;&gt;"",COUNTIFS('Training Log'!$C:$C,"Completed",'Training Log'!$D:$D,"&gt;="&amp;$B$9,'Training Log'!$D:$D,"&lt;="&amp;$B$10,'Training Log'!$B:$B,A82),""),""),"")</f>
        <v/>
      </c>
      <c r="C82" s="41" t="str">
        <f>IF(A82&lt;&gt;"",COUNTIFS('Training Log'!$C:$C,"Completed",'Training Log'!$B:$B,A82),"")</f>
        <v/>
      </c>
      <c r="D82" s="37" t="str">
        <f>IF(A82&lt;&gt;"",IF(_xlfn.IFNA(VLOOKUP(A82,'REF Example Courses'!A:B,2,FALSE),"No")="Yes","Yes","No"),"")</f>
        <v/>
      </c>
    </row>
    <row r="83" spans="1:4" ht="20.399999999999999" customHeight="1" x14ac:dyDescent="0.3">
      <c r="A83" s="47"/>
      <c r="B83" s="39" t="str">
        <f>IF($B$9&lt;&gt;"",IF($B$10&lt;&gt;"",IF(A83&lt;&gt;"",COUNTIFS('Training Log'!$C:$C,"Completed",'Training Log'!$D:$D,"&gt;="&amp;$B$9,'Training Log'!$D:$D,"&lt;="&amp;$B$10,'Training Log'!$B:$B,A83),""),""),"")</f>
        <v/>
      </c>
      <c r="C83" s="41" t="str">
        <f>IF(A83&lt;&gt;"",COUNTIFS('Training Log'!$C:$C,"Completed",'Training Log'!$B:$B,A83),"")</f>
        <v/>
      </c>
      <c r="D83" s="37" t="str">
        <f>IF(A83&lt;&gt;"",IF(_xlfn.IFNA(VLOOKUP(A83,'REF Example Courses'!A:B,2,FALSE),"No")="Yes","Yes","No"),"")</f>
        <v/>
      </c>
    </row>
    <row r="84" spans="1:4" ht="20.399999999999999" customHeight="1" x14ac:dyDescent="0.3">
      <c r="A84" s="47"/>
      <c r="B84" s="39" t="str">
        <f>IF($B$9&lt;&gt;"",IF($B$10&lt;&gt;"",IF(A84&lt;&gt;"",COUNTIFS('Training Log'!$C:$C,"Completed",'Training Log'!$D:$D,"&gt;="&amp;$B$9,'Training Log'!$D:$D,"&lt;="&amp;$B$10,'Training Log'!$B:$B,A84),""),""),"")</f>
        <v/>
      </c>
      <c r="C84" s="41" t="str">
        <f>IF(A84&lt;&gt;"",COUNTIFS('Training Log'!$C:$C,"Completed",'Training Log'!$B:$B,A84),"")</f>
        <v/>
      </c>
      <c r="D84" s="37" t="str">
        <f>IF(A84&lt;&gt;"",IF(_xlfn.IFNA(VLOOKUP(A84,'REF Example Courses'!A:B,2,FALSE),"No")="Yes","Yes","No"),"")</f>
        <v/>
      </c>
    </row>
    <row r="85" spans="1:4" ht="20.399999999999999" customHeight="1" x14ac:dyDescent="0.3">
      <c r="A85" s="47"/>
      <c r="B85" s="39" t="str">
        <f>IF($B$9&lt;&gt;"",IF($B$10&lt;&gt;"",IF(A85&lt;&gt;"",COUNTIFS('Training Log'!$C:$C,"Completed",'Training Log'!$D:$D,"&gt;="&amp;$B$9,'Training Log'!$D:$D,"&lt;="&amp;$B$10,'Training Log'!$B:$B,A85),""),""),"")</f>
        <v/>
      </c>
      <c r="C85" s="41" t="str">
        <f>IF(A85&lt;&gt;"",COUNTIFS('Training Log'!$C:$C,"Completed",'Training Log'!$B:$B,A85),"")</f>
        <v/>
      </c>
      <c r="D85" s="37" t="str">
        <f>IF(A85&lt;&gt;"",IF(_xlfn.IFNA(VLOOKUP(A85,'REF Example Courses'!A:B,2,FALSE),"No")="Yes","Yes","No"),"")</f>
        <v/>
      </c>
    </row>
    <row r="86" spans="1:4" ht="20.399999999999999" customHeight="1" x14ac:dyDescent="0.3">
      <c r="A86" s="47"/>
      <c r="B86" s="39" t="str">
        <f>IF($B$9&lt;&gt;"",IF($B$10&lt;&gt;"",IF(A86&lt;&gt;"",COUNTIFS('Training Log'!$C:$C,"Completed",'Training Log'!$D:$D,"&gt;="&amp;$B$9,'Training Log'!$D:$D,"&lt;="&amp;$B$10,'Training Log'!$B:$B,A86),""),""),"")</f>
        <v/>
      </c>
      <c r="C86" s="41" t="str">
        <f>IF(A86&lt;&gt;"",COUNTIFS('Training Log'!$C:$C,"Completed",'Training Log'!$B:$B,A86),"")</f>
        <v/>
      </c>
      <c r="D86" s="37" t="str">
        <f>IF(A86&lt;&gt;"",IF(_xlfn.IFNA(VLOOKUP(A86,'REF Example Courses'!A:B,2,FALSE),"No")="Yes","Yes","No"),"")</f>
        <v/>
      </c>
    </row>
    <row r="87" spans="1:4" ht="20.399999999999999" customHeight="1" x14ac:dyDescent="0.3">
      <c r="A87" s="47"/>
      <c r="B87" s="39" t="str">
        <f>IF($B$9&lt;&gt;"",IF($B$10&lt;&gt;"",IF(A87&lt;&gt;"",COUNTIFS('Training Log'!$C:$C,"Completed",'Training Log'!$D:$D,"&gt;="&amp;$B$9,'Training Log'!$D:$D,"&lt;="&amp;$B$10,'Training Log'!$B:$B,A87),""),""),"")</f>
        <v/>
      </c>
      <c r="C87" s="41" t="str">
        <f>IF(A87&lt;&gt;"",COUNTIFS('Training Log'!$C:$C,"Completed",'Training Log'!$B:$B,A87),"")</f>
        <v/>
      </c>
      <c r="D87" s="37" t="str">
        <f>IF(A87&lt;&gt;"",IF(_xlfn.IFNA(VLOOKUP(A87,'REF Example Courses'!A:B,2,FALSE),"No")="Yes","Yes","No"),"")</f>
        <v/>
      </c>
    </row>
    <row r="88" spans="1:4" ht="20.399999999999999" customHeight="1" x14ac:dyDescent="0.3">
      <c r="A88" s="47"/>
      <c r="B88" s="39" t="str">
        <f>IF($B$9&lt;&gt;"",IF($B$10&lt;&gt;"",IF(A88&lt;&gt;"",COUNTIFS('Training Log'!$C:$C,"Completed",'Training Log'!$D:$D,"&gt;="&amp;$B$9,'Training Log'!$D:$D,"&lt;="&amp;$B$10,'Training Log'!$B:$B,A88),""),""),"")</f>
        <v/>
      </c>
      <c r="C88" s="41" t="str">
        <f>IF(A88&lt;&gt;"",COUNTIFS('Training Log'!$C:$C,"Completed",'Training Log'!$B:$B,A88),"")</f>
        <v/>
      </c>
      <c r="D88" s="37" t="str">
        <f>IF(A88&lt;&gt;"",IF(_xlfn.IFNA(VLOOKUP(A88,'REF Example Courses'!A:B,2,FALSE),"No")="Yes","Yes","No"),"")</f>
        <v/>
      </c>
    </row>
    <row r="89" spans="1:4" ht="20.399999999999999" customHeight="1" x14ac:dyDescent="0.3">
      <c r="A89" s="47"/>
      <c r="B89" s="39" t="str">
        <f>IF($B$9&lt;&gt;"",IF($B$10&lt;&gt;"",IF(A89&lt;&gt;"",COUNTIFS('Training Log'!$C:$C,"Completed",'Training Log'!$D:$D,"&gt;="&amp;$B$9,'Training Log'!$D:$D,"&lt;="&amp;$B$10,'Training Log'!$B:$B,A89),""),""),"")</f>
        <v/>
      </c>
      <c r="C89" s="41" t="str">
        <f>IF(A89&lt;&gt;"",COUNTIFS('Training Log'!$C:$C,"Completed",'Training Log'!$B:$B,A89),"")</f>
        <v/>
      </c>
      <c r="D89" s="37" t="str">
        <f>IF(A89&lt;&gt;"",IF(_xlfn.IFNA(VLOOKUP(A89,'REF Example Courses'!A:B,2,FALSE),"No")="Yes","Yes","No"),"")</f>
        <v/>
      </c>
    </row>
    <row r="90" spans="1:4" ht="20.399999999999999" customHeight="1" x14ac:dyDescent="0.3">
      <c r="A90" s="47"/>
      <c r="B90" s="39" t="str">
        <f>IF($B$9&lt;&gt;"",IF($B$10&lt;&gt;"",IF(A90&lt;&gt;"",COUNTIFS('Training Log'!$C:$C,"Completed",'Training Log'!$D:$D,"&gt;="&amp;$B$9,'Training Log'!$D:$D,"&lt;="&amp;$B$10,'Training Log'!$B:$B,A90),""),""),"")</f>
        <v/>
      </c>
      <c r="C90" s="41" t="str">
        <f>IF(A90&lt;&gt;"",COUNTIFS('Training Log'!$C:$C,"Completed",'Training Log'!$B:$B,A90),"")</f>
        <v/>
      </c>
      <c r="D90" s="37" t="str">
        <f>IF(A90&lt;&gt;"",IF(_xlfn.IFNA(VLOOKUP(A90,'REF Example Courses'!A:B,2,FALSE),"No")="Yes","Yes","No"),"")</f>
        <v/>
      </c>
    </row>
    <row r="91" spans="1:4" ht="20.399999999999999" customHeight="1" x14ac:dyDescent="0.3">
      <c r="A91" s="47"/>
      <c r="B91" s="39" t="str">
        <f>IF($B$9&lt;&gt;"",IF($B$10&lt;&gt;"",IF(A91&lt;&gt;"",COUNTIFS('Training Log'!$C:$C,"Completed",'Training Log'!$D:$D,"&gt;="&amp;$B$9,'Training Log'!$D:$D,"&lt;="&amp;$B$10,'Training Log'!$B:$B,A91),""),""),"")</f>
        <v/>
      </c>
      <c r="C91" s="41" t="str">
        <f>IF(A91&lt;&gt;"",COUNTIFS('Training Log'!$C:$C,"Completed",'Training Log'!$B:$B,A91),"")</f>
        <v/>
      </c>
      <c r="D91" s="37" t="str">
        <f>IF(A91&lt;&gt;"",IF(_xlfn.IFNA(VLOOKUP(A91,'REF Example Courses'!A:B,2,FALSE),"No")="Yes","Yes","No"),"")</f>
        <v/>
      </c>
    </row>
    <row r="92" spans="1:4" ht="20.399999999999999" customHeight="1" x14ac:dyDescent="0.3">
      <c r="A92" s="47"/>
      <c r="B92" s="39" t="str">
        <f>IF($B$9&lt;&gt;"",IF($B$10&lt;&gt;"",IF(A92&lt;&gt;"",COUNTIFS('Training Log'!$C:$C,"Completed",'Training Log'!$D:$D,"&gt;="&amp;$B$9,'Training Log'!$D:$D,"&lt;="&amp;$B$10,'Training Log'!$B:$B,A92),""),""),"")</f>
        <v/>
      </c>
      <c r="C92" s="41" t="str">
        <f>IF(A92&lt;&gt;"",COUNTIFS('Training Log'!$C:$C,"Completed",'Training Log'!$B:$B,A92),"")</f>
        <v/>
      </c>
      <c r="D92" s="37" t="str">
        <f>IF(A92&lt;&gt;"",IF(_xlfn.IFNA(VLOOKUP(A92,'REF Example Courses'!A:B,2,FALSE),"No")="Yes","Yes","No"),"")</f>
        <v/>
      </c>
    </row>
    <row r="93" spans="1:4" ht="20.399999999999999" customHeight="1" x14ac:dyDescent="0.3">
      <c r="A93" s="47"/>
      <c r="B93" s="39" t="str">
        <f>IF($B$9&lt;&gt;"",IF($B$10&lt;&gt;"",IF(A93&lt;&gt;"",COUNTIFS('Training Log'!$C:$C,"Completed",'Training Log'!$D:$D,"&gt;="&amp;$B$9,'Training Log'!$D:$D,"&lt;="&amp;$B$10,'Training Log'!$B:$B,A93),""),""),"")</f>
        <v/>
      </c>
      <c r="C93" s="41" t="str">
        <f>IF(A93&lt;&gt;"",COUNTIFS('Training Log'!$C:$C,"Completed",'Training Log'!$B:$B,A93),"")</f>
        <v/>
      </c>
      <c r="D93" s="37" t="str">
        <f>IF(A93&lt;&gt;"",IF(_xlfn.IFNA(VLOOKUP(A93,'REF Example Courses'!A:B,2,FALSE),"No")="Yes","Yes","No"),"")</f>
        <v/>
      </c>
    </row>
    <row r="94" spans="1:4" ht="20.399999999999999" customHeight="1" x14ac:dyDescent="0.3">
      <c r="A94" s="47"/>
      <c r="B94" s="39" t="str">
        <f>IF($B$9&lt;&gt;"",IF($B$10&lt;&gt;"",IF(A94&lt;&gt;"",COUNTIFS('Training Log'!$C:$C,"Completed",'Training Log'!$D:$D,"&gt;="&amp;$B$9,'Training Log'!$D:$D,"&lt;="&amp;$B$10,'Training Log'!$B:$B,A94),""),""),"")</f>
        <v/>
      </c>
      <c r="C94" s="41" t="str">
        <f>IF(A94&lt;&gt;"",COUNTIFS('Training Log'!$C:$C,"Completed",'Training Log'!$B:$B,A94),"")</f>
        <v/>
      </c>
      <c r="D94" s="37" t="str">
        <f>IF(A94&lt;&gt;"",IF(_xlfn.IFNA(VLOOKUP(A94,'REF Example Courses'!A:B,2,FALSE),"No")="Yes","Yes","No"),"")</f>
        <v/>
      </c>
    </row>
    <row r="95" spans="1:4" ht="20.399999999999999" customHeight="1" x14ac:dyDescent="0.3">
      <c r="A95" s="47"/>
      <c r="B95" s="39" t="str">
        <f>IF($B$9&lt;&gt;"",IF($B$10&lt;&gt;"",IF(A95&lt;&gt;"",COUNTIFS('Training Log'!$C:$C,"Completed",'Training Log'!$D:$D,"&gt;="&amp;$B$9,'Training Log'!$D:$D,"&lt;="&amp;$B$10,'Training Log'!$B:$B,A95),""),""),"")</f>
        <v/>
      </c>
      <c r="C95" s="41" t="str">
        <f>IF(A95&lt;&gt;"",COUNTIFS('Training Log'!$C:$C,"Completed",'Training Log'!$B:$B,A95),"")</f>
        <v/>
      </c>
      <c r="D95" s="37" t="str">
        <f>IF(A95&lt;&gt;"",IF(_xlfn.IFNA(VLOOKUP(A95,'REF Example Courses'!A:B,2,FALSE),"No")="Yes","Yes","No"),"")</f>
        <v/>
      </c>
    </row>
    <row r="96" spans="1:4" ht="20.399999999999999" customHeight="1" x14ac:dyDescent="0.3">
      <c r="A96" s="47"/>
      <c r="B96" s="39" t="str">
        <f>IF($B$9&lt;&gt;"",IF($B$10&lt;&gt;"",IF(A96&lt;&gt;"",COUNTIFS('Training Log'!$C:$C,"Completed",'Training Log'!$D:$D,"&gt;="&amp;$B$9,'Training Log'!$D:$D,"&lt;="&amp;$B$10,'Training Log'!$B:$B,A96),""),""),"")</f>
        <v/>
      </c>
      <c r="C96" s="41" t="str">
        <f>IF(A96&lt;&gt;"",COUNTIFS('Training Log'!$C:$C,"Completed",'Training Log'!$B:$B,A96),"")</f>
        <v/>
      </c>
      <c r="D96" s="37" t="str">
        <f>IF(A96&lt;&gt;"",IF(_xlfn.IFNA(VLOOKUP(A96,'REF Example Courses'!A:B,2,FALSE),"No")="Yes","Yes","No"),"")</f>
        <v/>
      </c>
    </row>
    <row r="97" spans="1:4" ht="20.399999999999999" customHeight="1" x14ac:dyDescent="0.3">
      <c r="A97" s="47"/>
      <c r="B97" s="39" t="str">
        <f>IF($B$9&lt;&gt;"",IF($B$10&lt;&gt;"",IF(A97&lt;&gt;"",COUNTIFS('Training Log'!$C:$C,"Completed",'Training Log'!$D:$D,"&gt;="&amp;$B$9,'Training Log'!$D:$D,"&lt;="&amp;$B$10,'Training Log'!$B:$B,A97),""),""),"")</f>
        <v/>
      </c>
      <c r="C97" s="41" t="str">
        <f>IF(A97&lt;&gt;"",COUNTIFS('Training Log'!$C:$C,"Completed",'Training Log'!$B:$B,A97),"")</f>
        <v/>
      </c>
      <c r="D97" s="37" t="str">
        <f>IF(A97&lt;&gt;"",IF(_xlfn.IFNA(VLOOKUP(A97,'REF Example Courses'!A:B,2,FALSE),"No")="Yes","Yes","No"),"")</f>
        <v/>
      </c>
    </row>
    <row r="98" spans="1:4" ht="20.399999999999999" customHeight="1" x14ac:dyDescent="0.3">
      <c r="A98" s="47"/>
      <c r="B98" s="39" t="str">
        <f>IF($B$9&lt;&gt;"",IF($B$10&lt;&gt;"",IF(A98&lt;&gt;"",COUNTIFS('Training Log'!$C:$C,"Completed",'Training Log'!$D:$D,"&gt;="&amp;$B$9,'Training Log'!$D:$D,"&lt;="&amp;$B$10,'Training Log'!$B:$B,A98),""),""),"")</f>
        <v/>
      </c>
      <c r="C98" s="41" t="str">
        <f>IF(A98&lt;&gt;"",COUNTIFS('Training Log'!$C:$C,"Completed",'Training Log'!$B:$B,A98),"")</f>
        <v/>
      </c>
      <c r="D98" s="37" t="str">
        <f>IF(A98&lt;&gt;"",IF(_xlfn.IFNA(VLOOKUP(A98,'REF Example Courses'!A:B,2,FALSE),"No")="Yes","Yes","No"),"")</f>
        <v/>
      </c>
    </row>
    <row r="99" spans="1:4" ht="20.399999999999999" customHeight="1" x14ac:dyDescent="0.3">
      <c r="A99" s="47"/>
      <c r="B99" s="39" t="str">
        <f>IF($B$9&lt;&gt;"",IF($B$10&lt;&gt;"",IF(A99&lt;&gt;"",COUNTIFS('Training Log'!$C:$C,"Completed",'Training Log'!$D:$D,"&gt;="&amp;$B$9,'Training Log'!$D:$D,"&lt;="&amp;$B$10,'Training Log'!$B:$B,A99),""),""),"")</f>
        <v/>
      </c>
      <c r="C99" s="41" t="str">
        <f>IF(A99&lt;&gt;"",COUNTIFS('Training Log'!$C:$C,"Completed",'Training Log'!$B:$B,A99),"")</f>
        <v/>
      </c>
      <c r="D99" s="37" t="str">
        <f>IF(A99&lt;&gt;"",IF(_xlfn.IFNA(VLOOKUP(A99,'REF Example Courses'!A:B,2,FALSE),"No")="Yes","Yes","No"),"")</f>
        <v/>
      </c>
    </row>
    <row r="100" spans="1:4" ht="20.399999999999999" customHeight="1" x14ac:dyDescent="0.3">
      <c r="A100" s="47"/>
      <c r="B100" s="39" t="str">
        <f>IF($B$9&lt;&gt;"",IF($B$10&lt;&gt;"",IF(A100&lt;&gt;"",COUNTIFS('Training Log'!$C:$C,"Completed",'Training Log'!$D:$D,"&gt;="&amp;$B$9,'Training Log'!$D:$D,"&lt;="&amp;$B$10,'Training Log'!$B:$B,A100),""),""),"")</f>
        <v/>
      </c>
      <c r="C100" s="41" t="str">
        <f>IF(A100&lt;&gt;"",COUNTIFS('Training Log'!$C:$C,"Completed",'Training Log'!$B:$B,A100),"")</f>
        <v/>
      </c>
      <c r="D100" s="37" t="str">
        <f>IF(A100&lt;&gt;"",IF(_xlfn.IFNA(VLOOKUP(A100,'REF Example Courses'!A:B,2,FALSE),"No")="Yes","Yes","No"),"")</f>
        <v/>
      </c>
    </row>
    <row r="101" spans="1:4" ht="20.399999999999999" customHeight="1" x14ac:dyDescent="0.3">
      <c r="A101" s="47"/>
      <c r="B101" s="39" t="str">
        <f>IF($B$9&lt;&gt;"",IF($B$10&lt;&gt;"",IF(A101&lt;&gt;"",COUNTIFS('Training Log'!$C:$C,"Completed",'Training Log'!$D:$D,"&gt;="&amp;$B$9,'Training Log'!$D:$D,"&lt;="&amp;$B$10,'Training Log'!$B:$B,A101),""),""),"")</f>
        <v/>
      </c>
      <c r="C101" s="41" t="str">
        <f>IF(A101&lt;&gt;"",COUNTIFS('Training Log'!$C:$C,"Completed",'Training Log'!$B:$B,A101),"")</f>
        <v/>
      </c>
      <c r="D101" s="37" t="str">
        <f>IF(A101&lt;&gt;"",IF(_xlfn.IFNA(VLOOKUP(A101,'REF Example Courses'!A:B,2,FALSE),"No")="Yes","Yes","No"),"")</f>
        <v/>
      </c>
    </row>
    <row r="102" spans="1:4" ht="20.399999999999999" customHeight="1" x14ac:dyDescent="0.3">
      <c r="A102" s="47"/>
      <c r="B102" s="39" t="str">
        <f>IF($B$9&lt;&gt;"",IF($B$10&lt;&gt;"",IF(A102&lt;&gt;"",COUNTIFS('Training Log'!$C:$C,"Completed",'Training Log'!$D:$D,"&gt;="&amp;$B$9,'Training Log'!$D:$D,"&lt;="&amp;$B$10,'Training Log'!$B:$B,A102),""),""),"")</f>
        <v/>
      </c>
      <c r="C102" s="41" t="str">
        <f>IF(A102&lt;&gt;"",COUNTIFS('Training Log'!$C:$C,"Completed",'Training Log'!$B:$B,A102),"")</f>
        <v/>
      </c>
      <c r="D102" s="37" t="str">
        <f>IF(A102&lt;&gt;"",IF(_xlfn.IFNA(VLOOKUP(A102,'REF Example Courses'!A:B,2,FALSE),"No")="Yes","Yes","No"),"")</f>
        <v/>
      </c>
    </row>
    <row r="103" spans="1:4" ht="20.399999999999999" customHeight="1" x14ac:dyDescent="0.3">
      <c r="A103" s="47"/>
      <c r="B103" s="39" t="str">
        <f>IF($B$9&lt;&gt;"",IF($B$10&lt;&gt;"",IF(A103&lt;&gt;"",COUNTIFS('Training Log'!$C:$C,"Completed",'Training Log'!$D:$D,"&gt;="&amp;$B$9,'Training Log'!$D:$D,"&lt;="&amp;$B$10,'Training Log'!$B:$B,A103),""),""),"")</f>
        <v/>
      </c>
      <c r="C103" s="41" t="str">
        <f>IF(A103&lt;&gt;"",COUNTIFS('Training Log'!$C:$C,"Completed",'Training Log'!$B:$B,A103),"")</f>
        <v/>
      </c>
      <c r="D103" s="37" t="str">
        <f>IF(A103&lt;&gt;"",IF(_xlfn.IFNA(VLOOKUP(A103,'REF Example Courses'!A:B,2,FALSE),"No")="Yes","Yes","No"),"")</f>
        <v/>
      </c>
    </row>
    <row r="104" spans="1:4" ht="20.399999999999999" customHeight="1" x14ac:dyDescent="0.3">
      <c r="A104" s="47"/>
      <c r="B104" s="39" t="str">
        <f>IF($B$9&lt;&gt;"",IF($B$10&lt;&gt;"",IF(A104&lt;&gt;"",COUNTIFS('Training Log'!$C:$C,"Completed",'Training Log'!$D:$D,"&gt;="&amp;$B$9,'Training Log'!$D:$D,"&lt;="&amp;$B$10,'Training Log'!$B:$B,A104),""),""),"")</f>
        <v/>
      </c>
      <c r="C104" s="41" t="str">
        <f>IF(A104&lt;&gt;"",COUNTIFS('Training Log'!$C:$C,"Completed",'Training Log'!$B:$B,A104),"")</f>
        <v/>
      </c>
      <c r="D104" s="37" t="str">
        <f>IF(A104&lt;&gt;"",IF(_xlfn.IFNA(VLOOKUP(A104,'REF Example Courses'!A:B,2,FALSE),"No")="Yes","Yes","No"),"")</f>
        <v/>
      </c>
    </row>
    <row r="105" spans="1:4" ht="20.399999999999999" customHeight="1" x14ac:dyDescent="0.3">
      <c r="A105" s="47"/>
      <c r="B105" s="39" t="str">
        <f>IF($B$9&lt;&gt;"",IF($B$10&lt;&gt;"",IF(A105&lt;&gt;"",COUNTIFS('Training Log'!$C:$C,"Completed",'Training Log'!$D:$D,"&gt;="&amp;$B$9,'Training Log'!$D:$D,"&lt;="&amp;$B$10,'Training Log'!$B:$B,A105),""),""),"")</f>
        <v/>
      </c>
      <c r="C105" s="41" t="str">
        <f>IF(A105&lt;&gt;"",COUNTIFS('Training Log'!$C:$C,"Completed",'Training Log'!$B:$B,A105),"")</f>
        <v/>
      </c>
      <c r="D105" s="37" t="str">
        <f>IF(A105&lt;&gt;"",IF(_xlfn.IFNA(VLOOKUP(A105,'REF Example Courses'!A:B,2,FALSE),"No")="Yes","Yes","No"),"")</f>
        <v/>
      </c>
    </row>
  </sheetData>
  <sheetProtection sheet="1" objects="1" scenarios="1"/>
  <dataValidations count="4">
    <dataValidation operator="greaterThan" allowBlank="1" showInputMessage="1" showErrorMessage="1" sqref="B10" xr:uid="{910C8DFB-5036-4778-B737-862D0727226D}"/>
    <dataValidation type="list" allowBlank="1" showInputMessage="1" showErrorMessage="1" sqref="B2" xr:uid="{933BF638-C2A1-4DC5-9E40-A1D15505A4C8}">
      <formula1>ReportingPeriods</formula1>
    </dataValidation>
    <dataValidation type="whole" allowBlank="1" showInputMessage="1" showErrorMessage="1" error="Enter the year (e.g., 2026)." sqref="B5" xr:uid="{A6D18280-DF8C-4039-80D6-8DBFE0918A72}">
      <formula1>2020</formula1>
      <formula2>2100</formula2>
    </dataValidation>
    <dataValidation type="list" allowBlank="1" showInputMessage="1" showErrorMessage="1" error="Select the reporting period." sqref="B4" xr:uid="{3285FDDD-8DE1-4B5A-BA2D-BA0B334F6634}">
      <formula1>ReportingPeriods</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3EF74-9744-4522-81CF-276348DD2D3B}">
  <sheetPr>
    <tabColor theme="9" tint="0.79998168889431442"/>
  </sheetPr>
  <dimension ref="A1:C2"/>
  <sheetViews>
    <sheetView zoomScaleNormal="100" workbookViewId="0">
      <selection activeCell="A2" sqref="A2"/>
    </sheetView>
  </sheetViews>
  <sheetFormatPr defaultColWidth="8.88671875" defaultRowHeight="14.4" x14ac:dyDescent="0.3"/>
  <cols>
    <col min="1" max="1" width="32.109375" style="60" customWidth="1"/>
    <col min="2" max="2" width="17.6640625" style="21" customWidth="1"/>
    <col min="3" max="3" width="58" style="20" customWidth="1"/>
    <col min="4" max="16384" width="8.88671875" style="7"/>
  </cols>
  <sheetData>
    <row r="1" spans="1:3" s="6" customFormat="1" x14ac:dyDescent="0.3">
      <c r="A1" s="81" t="s">
        <v>59</v>
      </c>
      <c r="B1" s="81" t="s">
        <v>61</v>
      </c>
      <c r="C1" s="81" t="s">
        <v>17</v>
      </c>
    </row>
    <row r="2" spans="1:3" x14ac:dyDescent="0.3">
      <c r="B2" s="82"/>
    </row>
  </sheetData>
  <sheetProtection insertRows="0" deleteRows="0" sort="0" autoFilter="0"/>
  <autoFilter ref="A1:C1" xr:uid="{4AE3EF74-9744-4522-81CF-276348DD2D3B}"/>
  <dataValidations count="2">
    <dataValidation type="date" operator="greaterThan" allowBlank="1" showInputMessage="1" showErrorMessage="1" errorTitle="Must be a date" error="Enter a valid date." promptTitle="Enter the status change date" sqref="B2:B1048576" xr:uid="{C7762AA5-5677-4C45-B60C-E3AA354DCEEF}">
      <formula1>43831</formula1>
    </dataValidation>
    <dataValidation type="list" allowBlank="1" showInputMessage="1" showErrorMessage="1" sqref="A1:A1048576" xr:uid="{2649CB31-C83C-4974-9C02-2A6F3A3C9BF3}">
      <formula1>UniqueNames</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05839-BCF8-463D-B672-3FC3E54D6C82}">
  <dimension ref="A1:B61"/>
  <sheetViews>
    <sheetView zoomScale="106" zoomScaleNormal="106" workbookViewId="0"/>
  </sheetViews>
  <sheetFormatPr defaultRowHeight="14.4" x14ac:dyDescent="0.3"/>
  <cols>
    <col min="1" max="1" width="87.109375" customWidth="1"/>
    <col min="2" max="2" width="0" hidden="1" customWidth="1"/>
  </cols>
  <sheetData>
    <row r="1" spans="1:2" ht="187.2" x14ac:dyDescent="0.3">
      <c r="A1" s="56" t="s">
        <v>210</v>
      </c>
      <c r="B1" s="56"/>
    </row>
    <row r="3" spans="1:2" x14ac:dyDescent="0.3">
      <c r="A3" s="22" t="s">
        <v>177</v>
      </c>
      <c r="B3" s="22" t="s">
        <v>176</v>
      </c>
    </row>
    <row r="4" spans="1:2" x14ac:dyDescent="0.3">
      <c r="A4" t="s">
        <v>175</v>
      </c>
      <c r="B4" t="s">
        <v>193</v>
      </c>
    </row>
    <row r="5" spans="1:2" x14ac:dyDescent="0.3">
      <c r="A5" t="s">
        <v>117</v>
      </c>
      <c r="B5" t="s">
        <v>193</v>
      </c>
    </row>
    <row r="6" spans="1:2" x14ac:dyDescent="0.3">
      <c r="A6" t="s">
        <v>118</v>
      </c>
      <c r="B6" t="s">
        <v>193</v>
      </c>
    </row>
    <row r="7" spans="1:2" x14ac:dyDescent="0.3">
      <c r="A7" t="s">
        <v>119</v>
      </c>
      <c r="B7" t="s">
        <v>193</v>
      </c>
    </row>
    <row r="8" spans="1:2" x14ac:dyDescent="0.3">
      <c r="A8" t="s">
        <v>120</v>
      </c>
      <c r="B8" t="s">
        <v>193</v>
      </c>
    </row>
    <row r="9" spans="1:2" x14ac:dyDescent="0.3">
      <c r="A9" t="s">
        <v>121</v>
      </c>
      <c r="B9" t="s">
        <v>193</v>
      </c>
    </row>
    <row r="10" spans="1:2" x14ac:dyDescent="0.3">
      <c r="A10" t="s">
        <v>122</v>
      </c>
      <c r="B10" t="s">
        <v>193</v>
      </c>
    </row>
    <row r="11" spans="1:2" x14ac:dyDescent="0.3">
      <c r="A11" t="s">
        <v>123</v>
      </c>
      <c r="B11" t="s">
        <v>193</v>
      </c>
    </row>
    <row r="12" spans="1:2" x14ac:dyDescent="0.3">
      <c r="A12" t="s">
        <v>124</v>
      </c>
      <c r="B12" t="s">
        <v>193</v>
      </c>
    </row>
    <row r="13" spans="1:2" x14ac:dyDescent="0.3">
      <c r="A13" t="s">
        <v>125</v>
      </c>
      <c r="B13" t="s">
        <v>193</v>
      </c>
    </row>
    <row r="14" spans="1:2" x14ac:dyDescent="0.3">
      <c r="A14" t="s">
        <v>126</v>
      </c>
      <c r="B14" t="s">
        <v>193</v>
      </c>
    </row>
    <row r="15" spans="1:2" x14ac:dyDescent="0.3">
      <c r="A15" t="s">
        <v>127</v>
      </c>
      <c r="B15" t="s">
        <v>193</v>
      </c>
    </row>
    <row r="16" spans="1:2" x14ac:dyDescent="0.3">
      <c r="A16" t="s">
        <v>128</v>
      </c>
      <c r="B16" t="s">
        <v>193</v>
      </c>
    </row>
    <row r="17" spans="1:2" x14ac:dyDescent="0.3">
      <c r="A17" t="s">
        <v>129</v>
      </c>
      <c r="B17" t="s">
        <v>193</v>
      </c>
    </row>
    <row r="18" spans="1:2" x14ac:dyDescent="0.3">
      <c r="A18" t="s">
        <v>130</v>
      </c>
      <c r="B18" t="s">
        <v>193</v>
      </c>
    </row>
    <row r="19" spans="1:2" x14ac:dyDescent="0.3">
      <c r="A19" t="s">
        <v>131</v>
      </c>
      <c r="B19" t="s">
        <v>193</v>
      </c>
    </row>
    <row r="20" spans="1:2" x14ac:dyDescent="0.3">
      <c r="A20" t="s">
        <v>132</v>
      </c>
      <c r="B20" t="s">
        <v>193</v>
      </c>
    </row>
    <row r="21" spans="1:2" x14ac:dyDescent="0.3">
      <c r="A21" t="s">
        <v>133</v>
      </c>
      <c r="B21" t="s">
        <v>193</v>
      </c>
    </row>
    <row r="22" spans="1:2" x14ac:dyDescent="0.3">
      <c r="A22" t="s">
        <v>135</v>
      </c>
      <c r="B22" t="s">
        <v>193</v>
      </c>
    </row>
    <row r="23" spans="1:2" x14ac:dyDescent="0.3">
      <c r="A23" t="s">
        <v>134</v>
      </c>
      <c r="B23" t="s">
        <v>193</v>
      </c>
    </row>
    <row r="24" spans="1:2" x14ac:dyDescent="0.3">
      <c r="A24" t="s">
        <v>136</v>
      </c>
      <c r="B24" t="s">
        <v>193</v>
      </c>
    </row>
    <row r="25" spans="1:2" x14ac:dyDescent="0.3">
      <c r="A25" t="s">
        <v>137</v>
      </c>
      <c r="B25" t="s">
        <v>193</v>
      </c>
    </row>
    <row r="26" spans="1:2" x14ac:dyDescent="0.3">
      <c r="A26" t="s">
        <v>138</v>
      </c>
      <c r="B26" t="s">
        <v>193</v>
      </c>
    </row>
    <row r="27" spans="1:2" x14ac:dyDescent="0.3">
      <c r="A27" t="s">
        <v>139</v>
      </c>
      <c r="B27" t="s">
        <v>193</v>
      </c>
    </row>
    <row r="28" spans="1:2" x14ac:dyDescent="0.3">
      <c r="A28" t="s">
        <v>140</v>
      </c>
      <c r="B28" t="s">
        <v>193</v>
      </c>
    </row>
    <row r="29" spans="1:2" x14ac:dyDescent="0.3">
      <c r="A29" t="s">
        <v>141</v>
      </c>
      <c r="B29" t="s">
        <v>193</v>
      </c>
    </row>
    <row r="30" spans="1:2" x14ac:dyDescent="0.3">
      <c r="A30" t="s">
        <v>142</v>
      </c>
      <c r="B30" t="s">
        <v>193</v>
      </c>
    </row>
    <row r="31" spans="1:2" x14ac:dyDescent="0.3">
      <c r="A31" t="s">
        <v>143</v>
      </c>
      <c r="B31" t="s">
        <v>193</v>
      </c>
    </row>
    <row r="32" spans="1:2" x14ac:dyDescent="0.3">
      <c r="A32" t="s">
        <v>144</v>
      </c>
      <c r="B32" t="s">
        <v>193</v>
      </c>
    </row>
    <row r="33" spans="1:2" x14ac:dyDescent="0.3">
      <c r="A33" t="s">
        <v>145</v>
      </c>
      <c r="B33" t="s">
        <v>193</v>
      </c>
    </row>
    <row r="34" spans="1:2" x14ac:dyDescent="0.3">
      <c r="A34" t="s">
        <v>146</v>
      </c>
      <c r="B34" t="s">
        <v>193</v>
      </c>
    </row>
    <row r="35" spans="1:2" x14ac:dyDescent="0.3">
      <c r="A35" t="s">
        <v>147</v>
      </c>
      <c r="B35" t="s">
        <v>193</v>
      </c>
    </row>
    <row r="36" spans="1:2" x14ac:dyDescent="0.3">
      <c r="A36" t="s">
        <v>148</v>
      </c>
      <c r="B36" t="s">
        <v>193</v>
      </c>
    </row>
    <row r="37" spans="1:2" x14ac:dyDescent="0.3">
      <c r="A37" t="s">
        <v>149</v>
      </c>
      <c r="B37" t="s">
        <v>193</v>
      </c>
    </row>
    <row r="38" spans="1:2" x14ac:dyDescent="0.3">
      <c r="A38" t="s">
        <v>152</v>
      </c>
      <c r="B38" t="s">
        <v>193</v>
      </c>
    </row>
    <row r="39" spans="1:2" x14ac:dyDescent="0.3">
      <c r="A39" t="s">
        <v>151</v>
      </c>
      <c r="B39" t="s">
        <v>193</v>
      </c>
    </row>
    <row r="40" spans="1:2" x14ac:dyDescent="0.3">
      <c r="A40" t="s">
        <v>153</v>
      </c>
      <c r="B40" t="s">
        <v>193</v>
      </c>
    </row>
    <row r="41" spans="1:2" x14ac:dyDescent="0.3">
      <c r="A41" t="s">
        <v>154</v>
      </c>
      <c r="B41" t="s">
        <v>193</v>
      </c>
    </row>
    <row r="42" spans="1:2" x14ac:dyDescent="0.3">
      <c r="A42" t="s">
        <v>150</v>
      </c>
      <c r="B42" t="s">
        <v>193</v>
      </c>
    </row>
    <row r="43" spans="1:2" x14ac:dyDescent="0.3">
      <c r="A43" t="s">
        <v>155</v>
      </c>
      <c r="B43" t="s">
        <v>193</v>
      </c>
    </row>
    <row r="44" spans="1:2" x14ac:dyDescent="0.3">
      <c r="A44" t="s">
        <v>157</v>
      </c>
      <c r="B44" t="s">
        <v>193</v>
      </c>
    </row>
    <row r="45" spans="1:2" x14ac:dyDescent="0.3">
      <c r="A45" t="s">
        <v>156</v>
      </c>
      <c r="B45" t="s">
        <v>193</v>
      </c>
    </row>
    <row r="46" spans="1:2" x14ac:dyDescent="0.3">
      <c r="A46" t="s">
        <v>158</v>
      </c>
      <c r="B46" t="s">
        <v>193</v>
      </c>
    </row>
    <row r="47" spans="1:2" x14ac:dyDescent="0.3">
      <c r="A47" t="s">
        <v>159</v>
      </c>
      <c r="B47" t="s">
        <v>193</v>
      </c>
    </row>
    <row r="48" spans="1:2" x14ac:dyDescent="0.3">
      <c r="A48" t="s">
        <v>160</v>
      </c>
      <c r="B48" t="s">
        <v>193</v>
      </c>
    </row>
    <row r="49" spans="1:2" x14ac:dyDescent="0.3">
      <c r="A49" t="s">
        <v>161</v>
      </c>
      <c r="B49" t="s">
        <v>193</v>
      </c>
    </row>
    <row r="50" spans="1:2" x14ac:dyDescent="0.3">
      <c r="A50" t="s">
        <v>162</v>
      </c>
      <c r="B50" t="s">
        <v>193</v>
      </c>
    </row>
    <row r="51" spans="1:2" x14ac:dyDescent="0.3">
      <c r="A51" t="s">
        <v>163</v>
      </c>
      <c r="B51" t="s">
        <v>193</v>
      </c>
    </row>
    <row r="52" spans="1:2" x14ac:dyDescent="0.3">
      <c r="A52" t="s">
        <v>164</v>
      </c>
      <c r="B52" t="s">
        <v>193</v>
      </c>
    </row>
    <row r="53" spans="1:2" x14ac:dyDescent="0.3">
      <c r="A53" t="s">
        <v>165</v>
      </c>
      <c r="B53" t="s">
        <v>193</v>
      </c>
    </row>
    <row r="54" spans="1:2" x14ac:dyDescent="0.3">
      <c r="A54" t="s">
        <v>166</v>
      </c>
      <c r="B54" t="s">
        <v>193</v>
      </c>
    </row>
    <row r="55" spans="1:2" x14ac:dyDescent="0.3">
      <c r="A55" t="s">
        <v>167</v>
      </c>
      <c r="B55" t="s">
        <v>193</v>
      </c>
    </row>
    <row r="56" spans="1:2" x14ac:dyDescent="0.3">
      <c r="A56" t="s">
        <v>168</v>
      </c>
      <c r="B56" t="s">
        <v>193</v>
      </c>
    </row>
    <row r="57" spans="1:2" x14ac:dyDescent="0.3">
      <c r="A57" t="s">
        <v>169</v>
      </c>
      <c r="B57" t="s">
        <v>193</v>
      </c>
    </row>
    <row r="58" spans="1:2" x14ac:dyDescent="0.3">
      <c r="A58" t="s">
        <v>170</v>
      </c>
      <c r="B58" t="s">
        <v>193</v>
      </c>
    </row>
    <row r="59" spans="1:2" x14ac:dyDescent="0.3">
      <c r="A59" t="s">
        <v>171</v>
      </c>
      <c r="B59" t="s">
        <v>193</v>
      </c>
    </row>
    <row r="60" spans="1:2" x14ac:dyDescent="0.3">
      <c r="A60" t="s">
        <v>172</v>
      </c>
      <c r="B60" t="s">
        <v>193</v>
      </c>
    </row>
    <row r="61" spans="1:2" x14ac:dyDescent="0.3">
      <c r="A61" t="s">
        <v>174</v>
      </c>
      <c r="B61" t="s">
        <v>193</v>
      </c>
    </row>
  </sheetData>
  <sheetProtection sheet="1" objects="1" scenarios="1"/>
  <autoFilter ref="A3:B61" xr:uid="{FF305839-BCF8-463D-B672-3FC3E54D6C82}"/>
  <sortState xmlns:xlrd2="http://schemas.microsoft.com/office/spreadsheetml/2017/richdata2" ref="A5:B61">
    <sortCondition ref="A5:A61"/>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D12E5-F668-4628-BD35-776352E6BFC9}">
  <sheetPr>
    <tabColor theme="2"/>
  </sheetPr>
  <dimension ref="A1:C10"/>
  <sheetViews>
    <sheetView workbookViewId="0">
      <pane ySplit="1" topLeftCell="A2" activePane="bottomLeft" state="frozen"/>
      <selection pane="bottomLeft" activeCell="A2" sqref="A2"/>
    </sheetView>
  </sheetViews>
  <sheetFormatPr defaultRowHeight="14.4" x14ac:dyDescent="0.3"/>
  <cols>
    <col min="1" max="1" width="50.33203125" style="1" customWidth="1"/>
    <col min="2" max="2" width="60.77734375" style="1" customWidth="1"/>
    <col min="3" max="3" width="37.88671875" style="1" customWidth="1"/>
  </cols>
  <sheetData>
    <row r="1" spans="1:3" x14ac:dyDescent="0.3">
      <c r="A1" s="2" t="s">
        <v>27</v>
      </c>
      <c r="B1" s="2" t="s">
        <v>28</v>
      </c>
      <c r="C1" s="2" t="s">
        <v>29</v>
      </c>
    </row>
    <row r="2" spans="1:3" ht="43.2" x14ac:dyDescent="0.3">
      <c r="A2" s="1" t="s">
        <v>21</v>
      </c>
      <c r="B2" s="1" t="s">
        <v>30</v>
      </c>
      <c r="C2" s="1" t="s">
        <v>31</v>
      </c>
    </row>
    <row r="3" spans="1:3" ht="57.6" x14ac:dyDescent="0.3">
      <c r="A3" s="1" t="s">
        <v>110</v>
      </c>
      <c r="B3" s="1" t="s">
        <v>32</v>
      </c>
      <c r="C3" s="1" t="s">
        <v>33</v>
      </c>
    </row>
    <row r="4" spans="1:3" ht="43.2" x14ac:dyDescent="0.3">
      <c r="A4" s="1" t="s">
        <v>111</v>
      </c>
      <c r="B4" s="1" t="s">
        <v>34</v>
      </c>
      <c r="C4" s="1" t="s">
        <v>35</v>
      </c>
    </row>
    <row r="5" spans="1:3" ht="43.2" x14ac:dyDescent="0.3">
      <c r="A5" s="1" t="s">
        <v>112</v>
      </c>
      <c r="B5" s="1" t="s">
        <v>38</v>
      </c>
      <c r="C5" s="1" t="s">
        <v>36</v>
      </c>
    </row>
    <row r="6" spans="1:3" ht="43.2" x14ac:dyDescent="0.3">
      <c r="A6" s="1" t="s">
        <v>22</v>
      </c>
      <c r="B6" s="1" t="s">
        <v>39</v>
      </c>
      <c r="C6" s="1" t="s">
        <v>40</v>
      </c>
    </row>
    <row r="7" spans="1:3" ht="43.2" x14ac:dyDescent="0.3">
      <c r="A7" s="1" t="s">
        <v>23</v>
      </c>
      <c r="B7" s="1" t="s">
        <v>204</v>
      </c>
      <c r="C7" s="1" t="s">
        <v>37</v>
      </c>
    </row>
    <row r="8" spans="1:3" ht="57.6" x14ac:dyDescent="0.3">
      <c r="A8" s="1" t="s">
        <v>24</v>
      </c>
      <c r="B8" s="1" t="s">
        <v>205</v>
      </c>
      <c r="C8" s="1" t="s">
        <v>75</v>
      </c>
    </row>
    <row r="9" spans="1:3" ht="43.2" x14ac:dyDescent="0.3">
      <c r="A9" s="1" t="s">
        <v>25</v>
      </c>
      <c r="B9" s="1" t="s">
        <v>41</v>
      </c>
      <c r="C9" s="1" t="s">
        <v>42</v>
      </c>
    </row>
    <row r="10" spans="1:3" ht="43.2" x14ac:dyDescent="0.3">
      <c r="A10" s="1" t="s">
        <v>26</v>
      </c>
      <c r="B10" s="1" t="s">
        <v>47</v>
      </c>
      <c r="C10" s="1" t="s">
        <v>48</v>
      </c>
    </row>
  </sheetData>
  <sheetProtection sheet="1" objects="1" scenarios="1"/>
  <autoFilter ref="A1:C1" xr:uid="{2F9D12E5-F668-4628-BD35-776352E6BFC9}"/>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C02F41EE9EF884390598AFB543AE7FF" ma:contentTypeVersion="13" ma:contentTypeDescription="Create a new document." ma:contentTypeScope="" ma:versionID="40bad444acf616f1d0745d35945ea86b">
  <xsd:schema xmlns:xsd="http://www.w3.org/2001/XMLSchema" xmlns:xs="http://www.w3.org/2001/XMLSchema" xmlns:p="http://schemas.microsoft.com/office/2006/metadata/properties" xmlns:ns2="d322cdd6-5c64-4851-bc23-605cfb9dd7b2" xmlns:ns3="5c9311b0-7eed-4ff3-9428-d36504d37af5" targetNamespace="http://schemas.microsoft.com/office/2006/metadata/properties" ma:root="true" ma:fieldsID="035b0c96da550fa38b92078c6700a785" ns2:_="" ns3:_="">
    <xsd:import namespace="d322cdd6-5c64-4851-bc23-605cfb9dd7b2"/>
    <xsd:import namespace="5c9311b0-7eed-4ff3-9428-d36504d37af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22cdd6-5c64-4851-bc23-605cfb9dd7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ffb2afa-0461-4a25-b7e7-e28982f86d9a"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c9311b0-7eed-4ff3-9428-d36504d37af5"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49221bf-3072-45af-b50d-7523538d2c6e}" ma:internalName="TaxCatchAll" ma:showField="CatchAllData" ma:web="5c9311b0-7eed-4ff3-9428-d36504d37af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322cdd6-5c64-4851-bc23-605cfb9dd7b2">
      <Terms xmlns="http://schemas.microsoft.com/office/infopath/2007/PartnerControls"/>
    </lcf76f155ced4ddcb4097134ff3c332f>
    <TaxCatchAll xmlns="5c9311b0-7eed-4ff3-9428-d36504d37af5" xsi:nil="true"/>
  </documentManagement>
</p:properties>
</file>

<file path=customXml/itemProps1.xml><?xml version="1.0" encoding="utf-8"?>
<ds:datastoreItem xmlns:ds="http://schemas.openxmlformats.org/officeDocument/2006/customXml" ds:itemID="{AC1247CE-2F55-4ABD-A47D-714C5DA002C7}">
  <ds:schemaRefs>
    <ds:schemaRef ds:uri="http://schemas.microsoft.com/sharepoint/v3/contenttype/forms"/>
  </ds:schemaRefs>
</ds:datastoreItem>
</file>

<file path=customXml/itemProps2.xml><?xml version="1.0" encoding="utf-8"?>
<ds:datastoreItem xmlns:ds="http://schemas.openxmlformats.org/officeDocument/2006/customXml" ds:itemID="{BF6947AD-6E0B-4B7B-9D45-DAFAB75E9A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22cdd6-5c64-4851-bc23-605cfb9dd7b2"/>
    <ds:schemaRef ds:uri="5c9311b0-7eed-4ff3-9428-d36504d37a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913FCE0-9D0B-46B6-BA30-6AEC505025AE}">
  <ds:schemaRefs>
    <ds:schemaRef ds:uri="http://schemas.microsoft.com/office/2006/metadata/properties"/>
    <ds:schemaRef ds:uri="http://www.w3.org/XML/1998/namespace"/>
    <ds:schemaRef ds:uri="http://purl.org/dc/elements/1.1/"/>
    <ds:schemaRef ds:uri="http://purl.org/dc/dcmitype/"/>
    <ds:schemaRef ds:uri="5c9311b0-7eed-4ff3-9428-d36504d37af5"/>
    <ds:schemaRef ds:uri="http://schemas.microsoft.com/office/2006/documentManagement/types"/>
    <ds:schemaRef ds:uri="http://purl.org/dc/terms/"/>
    <ds:schemaRef ds:uri="d322cdd6-5c64-4851-bc23-605cfb9dd7b2"/>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Introduction</vt:lpstr>
      <vt:lpstr>Cohorts</vt:lpstr>
      <vt:lpstr>Participants</vt:lpstr>
      <vt:lpstr>Training Courses</vt:lpstr>
      <vt:lpstr>Training Log</vt:lpstr>
      <vt:lpstr>Metrics</vt:lpstr>
      <vt:lpstr>Optional -- Notes</vt:lpstr>
      <vt:lpstr>REF Example Courses</vt:lpstr>
      <vt:lpstr>REF Calculations</vt:lpstr>
      <vt:lpstr>REF Columns</vt:lpstr>
      <vt:lpstr>namedlists</vt:lpstr>
      <vt:lpstr>UniqueCohorts</vt:lpstr>
      <vt:lpstr>UniqueCourses</vt:lpstr>
      <vt:lpstr>UniqueNames</vt:lpstr>
    </vt:vector>
  </TitlesOfParts>
  <Manager/>
  <Company>U.S. Environmental Protection Agency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Brownfields Job Training Grants Program Participant Tracking</dc:title>
  <dc:subject>Brownfields Job Training Grants Program Participant Tracking</dc:subject>
  <dc:creator>U.S. Environmental Protection Agency</dc:creator>
  <cp:keywords/>
  <dc:description/>
  <cp:lastModifiedBy>Bachman, Chris</cp:lastModifiedBy>
  <cp:revision/>
  <cp:lastPrinted>2025-12-29T17:59:36Z</cp:lastPrinted>
  <dcterms:created xsi:type="dcterms:W3CDTF">2015-06-05T18:17:20Z</dcterms:created>
  <dcterms:modified xsi:type="dcterms:W3CDTF">2026-02-06T15:07:57Z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0x0101004C02F41EE9EF884390598AFB543AE7FF</vt:lpwstr>
  </property>
  <property fmtid="{D5CDD505-2E9C-101B-9397-08002B2CF9AE}" pid="3" name="MediaServiceImageTags">
    <vt:lpwstr/>
  </property>
  <property fmtid="{D5CDD505-2E9C-101B-9397-08002B2CF9AE}" pid="4" name="TaxKeyword">
    <vt:lpwstr/>
  </property>
  <property fmtid="{D5CDD505-2E9C-101B-9397-08002B2CF9AE}" pid="5" name="Document_x0020_Type">
    <vt:lpwstr/>
  </property>
  <property fmtid="{D5CDD505-2E9C-101B-9397-08002B2CF9AE}" pid="6" name="EPA Subject">
    <vt:lpwstr/>
  </property>
  <property fmtid="{D5CDD505-2E9C-101B-9397-08002B2CF9AE}" pid="7" name="EPA_x0020_Subject">
    <vt:lpwstr/>
  </property>
  <property fmtid="{D5CDD505-2E9C-101B-9397-08002B2CF9AE}" pid="8" name="Document Type">
    <vt:lpwstr/>
  </property>
</Properties>
</file>