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stanfield_kelley_epa_gov/Documents/Desktop/12DCA FINAL DOCKET/"/>
    </mc:Choice>
  </mc:AlternateContent>
  <xr:revisionPtr revIDLastSave="874" documentId="8_{F82D07AE-D6B9-4FA1-A78E-20F5290AFE7C}" xr6:coauthVersionLast="47" xr6:coauthVersionMax="47" xr10:uidLastSave="{EE6555F3-94C0-45B5-B6C4-07A4DC334254}"/>
  <bookViews>
    <workbookView xWindow="-120" yWindow="-120" windowWidth="29040" windowHeight="15720" xr2:uid="{7001FE34-D08E-418E-AF75-2D0FD46A4D7E}"/>
  </bookViews>
  <sheets>
    <sheet name="Cover Page" sheetId="50" r:id="rId1"/>
    <sheet name="Acute oral data" sheetId="7" r:id="rId2"/>
    <sheet name="Acute oral array" sheetId="67" r:id="rId3"/>
    <sheet name="ref key" sheetId="46" state="hidden" r:id="rId4"/>
    <sheet name="Acute inhalation data" sheetId="51" r:id="rId5"/>
    <sheet name="Acute inhalation array" sheetId="68" r:id="rId6"/>
    <sheet name="Intermediate oral data" sheetId="53" r:id="rId7"/>
    <sheet name="Intermediate oral array 1 of 2" sheetId="71" r:id="rId8"/>
    <sheet name="Intermediate oral array 2 of 2" sheetId="72" r:id="rId9"/>
    <sheet name="Intermediate oral array All EPs" sheetId="73" r:id="rId10"/>
    <sheet name="Intermediate inhalation data" sheetId="56" r:id="rId11"/>
    <sheet name="Intermediate inhalation array" sheetId="69" r:id="rId12"/>
    <sheet name="Chronic oral data" sheetId="58" r:id="rId13"/>
    <sheet name="Chronic oral array" sheetId="70" r:id="rId14"/>
    <sheet name="Chronic inhalation data" sheetId="60" r:id="rId15"/>
    <sheet name="Chronic inhalation array 1 of 2" sheetId="74" r:id="rId16"/>
    <sheet name="Chronic inhalation array 2 of 2" sheetId="75" r:id="rId17"/>
    <sheet name="Chronic inhalation array All EP" sheetId="76" r:id="rId18"/>
    <sheet name="Study reference key" sheetId="49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58" l="1"/>
  <c r="O2" i="58" s="1"/>
  <c r="P2" i="58"/>
  <c r="S2" i="58" s="1"/>
  <c r="Q2" i="58"/>
  <c r="R2" i="58"/>
  <c r="T2" i="58"/>
  <c r="U2" i="58"/>
  <c r="O48" i="53" l="1"/>
  <c r="L4" i="58"/>
  <c r="O4" i="58" s="1"/>
  <c r="P4" i="58"/>
  <c r="S4" i="58" s="1"/>
  <c r="Q4" i="58"/>
  <c r="R4" i="58"/>
  <c r="U4" i="58" s="1"/>
  <c r="T4" i="58"/>
  <c r="L8" i="58"/>
  <c r="O8" i="58" s="1"/>
  <c r="P8" i="58"/>
  <c r="S8" i="58" s="1"/>
  <c r="Q8" i="58"/>
  <c r="T8" i="58" s="1"/>
  <c r="R8" i="58"/>
  <c r="U8" i="58" s="1"/>
  <c r="O11" i="60"/>
  <c r="O16" i="60"/>
  <c r="O24" i="60"/>
  <c r="O49" i="60"/>
  <c r="O44" i="53"/>
  <c r="O45" i="53"/>
  <c r="O46" i="53"/>
  <c r="O47" i="53"/>
  <c r="O5" i="56"/>
  <c r="O7" i="56"/>
  <c r="O18" i="56"/>
  <c r="O20" i="56"/>
  <c r="O23" i="56"/>
  <c r="O33" i="56"/>
  <c r="X3" i="53"/>
  <c r="X4" i="53" s="1"/>
  <c r="X5" i="53" s="1"/>
  <c r="X6" i="53" s="1"/>
  <c r="X7" i="53" s="1"/>
  <c r="X8" i="53" s="1"/>
  <c r="X9" i="53" s="1"/>
  <c r="X10" i="53" s="1"/>
  <c r="X11" i="53" s="1"/>
  <c r="X12" i="53" s="1"/>
  <c r="X13" i="53" s="1"/>
  <c r="X14" i="53" s="1"/>
  <c r="X15" i="53" s="1"/>
  <c r="X16" i="53" s="1"/>
  <c r="X17" i="53" s="1"/>
  <c r="X18" i="53" s="1"/>
  <c r="X19" i="53" s="1"/>
  <c r="X20" i="53" s="1"/>
  <c r="X21" i="53" s="1"/>
  <c r="X22" i="53" s="1"/>
  <c r="X23" i="53" s="1"/>
  <c r="X24" i="53" s="1"/>
  <c r="X25" i="53" s="1"/>
  <c r="X26" i="53" s="1"/>
  <c r="X27" i="53" s="1"/>
  <c r="X28" i="53" s="1"/>
  <c r="X29" i="53" s="1"/>
  <c r="X30" i="53" s="1"/>
  <c r="X31" i="53" s="1"/>
  <c r="X32" i="53" s="1"/>
  <c r="X33" i="53" s="1"/>
  <c r="X34" i="53" s="1"/>
  <c r="X35" i="53" s="1"/>
  <c r="X36" i="53" s="1"/>
  <c r="X37" i="53" s="1"/>
  <c r="X38" i="53" s="1"/>
  <c r="X39" i="53" s="1"/>
  <c r="X40" i="53" s="1"/>
  <c r="X41" i="53" s="1"/>
  <c r="X42" i="53" s="1"/>
  <c r="X43" i="53" s="1"/>
  <c r="X44" i="53" s="1"/>
  <c r="X45" i="53" s="1"/>
  <c r="X46" i="53" s="1"/>
  <c r="X47" i="53" s="1"/>
  <c r="X48" i="53" s="1"/>
  <c r="X49" i="53" s="1"/>
  <c r="X50" i="53" s="1"/>
  <c r="X51" i="53" s="1"/>
  <c r="X52" i="53" s="1"/>
  <c r="X53" i="53" s="1"/>
  <c r="X54" i="53" s="1"/>
  <c r="X55" i="53" s="1"/>
  <c r="X56" i="53" s="1"/>
  <c r="X57" i="53" s="1"/>
  <c r="X58" i="53" s="1"/>
  <c r="X59" i="53" s="1"/>
  <c r="X60" i="53" s="1"/>
  <c r="X61" i="53" s="1"/>
  <c r="X62" i="53" s="1"/>
  <c r="X63" i="53" s="1"/>
  <c r="X64" i="53" s="1"/>
  <c r="X65" i="53" s="1"/>
  <c r="X66" i="53" s="1"/>
  <c r="X67" i="53" s="1"/>
  <c r="X68" i="53" s="1"/>
  <c r="X69" i="53" s="1"/>
  <c r="X70" i="53" s="1"/>
  <c r="X71" i="53" s="1"/>
  <c r="X72" i="53" s="1"/>
  <c r="X73" i="53" s="1"/>
  <c r="X74" i="53" s="1"/>
  <c r="X75" i="53" s="1"/>
  <c r="X76" i="53" s="1"/>
  <c r="X77" i="53" s="1"/>
  <c r="X78" i="53" s="1"/>
  <c r="X79" i="53" s="1"/>
  <c r="X80" i="53" s="1"/>
  <c r="X81" i="53" s="1"/>
  <c r="X82" i="53" s="1"/>
  <c r="X83" i="53" s="1"/>
  <c r="X84" i="53" s="1"/>
  <c r="X85" i="53" s="1"/>
  <c r="X86" i="53" s="1"/>
  <c r="X87" i="53" s="1"/>
  <c r="X88" i="53" s="1"/>
  <c r="X89" i="53" s="1"/>
  <c r="X90" i="53" s="1"/>
  <c r="X91" i="53" s="1"/>
  <c r="X92" i="53" s="1"/>
  <c r="X93" i="53" s="1"/>
  <c r="X94" i="53" s="1"/>
  <c r="V2" i="53"/>
  <c r="V3" i="53" s="1"/>
  <c r="V4" i="53" s="1"/>
  <c r="V5" i="53" s="1"/>
  <c r="V6" i="53" s="1"/>
  <c r="V7" i="53" s="1"/>
  <c r="V8" i="53" s="1"/>
  <c r="V9" i="53" s="1"/>
  <c r="V10" i="53" s="1"/>
  <c r="V11" i="53" s="1"/>
  <c r="V12" i="53" s="1"/>
  <c r="V13" i="53" s="1"/>
  <c r="V14" i="53" s="1"/>
  <c r="V15" i="53" s="1"/>
  <c r="V16" i="53" s="1"/>
  <c r="V17" i="53" s="1"/>
  <c r="V18" i="53" s="1"/>
  <c r="V19" i="53" s="1"/>
  <c r="V20" i="53" s="1"/>
  <c r="V21" i="53" s="1"/>
  <c r="V22" i="53" s="1"/>
  <c r="V23" i="53" s="1"/>
  <c r="V24" i="53" s="1"/>
  <c r="V25" i="53" s="1"/>
  <c r="V26" i="53" s="1"/>
  <c r="V27" i="53" s="1"/>
  <c r="V28" i="53" s="1"/>
  <c r="V29" i="53" s="1"/>
  <c r="V30" i="53" s="1"/>
  <c r="V31" i="53" s="1"/>
  <c r="V32" i="53" s="1"/>
  <c r="V33" i="53" s="1"/>
  <c r="V34" i="53" s="1"/>
  <c r="V35" i="53" s="1"/>
  <c r="V36" i="53" s="1"/>
  <c r="V37" i="53" s="1"/>
  <c r="V38" i="53" s="1"/>
  <c r="V39" i="53" s="1"/>
  <c r="V40" i="53" s="1"/>
  <c r="V41" i="53" s="1"/>
  <c r="V42" i="53" s="1"/>
  <c r="V43" i="53" s="1"/>
  <c r="V44" i="53" s="1"/>
  <c r="V45" i="53" s="1"/>
  <c r="V46" i="53" s="1"/>
  <c r="V47" i="53" s="1"/>
  <c r="V48" i="53" s="1"/>
  <c r="V49" i="53" s="1"/>
  <c r="V50" i="53" s="1"/>
  <c r="V51" i="53" s="1"/>
  <c r="V52" i="53" s="1"/>
  <c r="V53" i="53" s="1"/>
  <c r="V54" i="53" s="1"/>
  <c r="T15" i="53"/>
  <c r="R15" i="53"/>
  <c r="U15" i="53" s="1"/>
  <c r="P15" i="53"/>
  <c r="S15" i="53" s="1"/>
  <c r="L15" i="53"/>
  <c r="O15" i="53" s="1"/>
  <c r="U8" i="60" l="1"/>
  <c r="U33" i="60"/>
  <c r="T40" i="60"/>
  <c r="U81" i="53"/>
  <c r="U82" i="53"/>
  <c r="U83" i="53"/>
  <c r="U92" i="53"/>
  <c r="U93" i="53"/>
  <c r="U94" i="53"/>
  <c r="S9" i="56"/>
  <c r="T9" i="56"/>
  <c r="U9" i="56"/>
  <c r="S10" i="56"/>
  <c r="T10" i="56"/>
  <c r="U10" i="56"/>
  <c r="S11" i="56"/>
  <c r="T11" i="56"/>
  <c r="U11" i="56"/>
  <c r="S14" i="56"/>
  <c r="T14" i="56"/>
  <c r="U14" i="56"/>
  <c r="S27" i="56"/>
  <c r="T27" i="56"/>
  <c r="U27" i="56"/>
  <c r="S28" i="56"/>
  <c r="T28" i="56"/>
  <c r="U28" i="56"/>
  <c r="S29" i="56"/>
  <c r="T29" i="56"/>
  <c r="U29" i="56"/>
  <c r="L70" i="60" l="1"/>
  <c r="O70" i="60" s="1"/>
  <c r="L69" i="60"/>
  <c r="O69" i="60" s="1"/>
  <c r="L68" i="60"/>
  <c r="O68" i="60" s="1"/>
  <c r="L67" i="60"/>
  <c r="O67" i="60" s="1"/>
  <c r="L66" i="60"/>
  <c r="O66" i="60" s="1"/>
  <c r="L65" i="60"/>
  <c r="O65" i="60" s="1"/>
  <c r="L64" i="60"/>
  <c r="O64" i="60" s="1"/>
  <c r="L63" i="60"/>
  <c r="O63" i="60" s="1"/>
  <c r="L62" i="60"/>
  <c r="O62" i="60" s="1"/>
  <c r="L61" i="60"/>
  <c r="O61" i="60" s="1"/>
  <c r="L60" i="60"/>
  <c r="O60" i="60" s="1"/>
  <c r="L59" i="60"/>
  <c r="O59" i="60" s="1"/>
  <c r="L58" i="60"/>
  <c r="O58" i="60" s="1"/>
  <c r="L57" i="60"/>
  <c r="O57" i="60" s="1"/>
  <c r="L56" i="60"/>
  <c r="O56" i="60" s="1"/>
  <c r="L55" i="60"/>
  <c r="O55" i="60" s="1"/>
  <c r="L54" i="60"/>
  <c r="O54" i="60" s="1"/>
  <c r="L53" i="60"/>
  <c r="O53" i="60" s="1"/>
  <c r="L52" i="60"/>
  <c r="O52" i="60" s="1"/>
  <c r="L51" i="60"/>
  <c r="O51" i="60" s="1"/>
  <c r="L50" i="60"/>
  <c r="O50" i="60" s="1"/>
  <c r="L48" i="60"/>
  <c r="O48" i="60" s="1"/>
  <c r="L47" i="60"/>
  <c r="O47" i="60" s="1"/>
  <c r="L46" i="60"/>
  <c r="O46" i="60" s="1"/>
  <c r="L45" i="60"/>
  <c r="O45" i="60" s="1"/>
  <c r="L44" i="60"/>
  <c r="O44" i="60" s="1"/>
  <c r="L43" i="60"/>
  <c r="O43" i="60" s="1"/>
  <c r="L42" i="60"/>
  <c r="O42" i="60" s="1"/>
  <c r="L41" i="60"/>
  <c r="O41" i="60" s="1"/>
  <c r="L40" i="60"/>
  <c r="O40" i="60" s="1"/>
  <c r="L39" i="60"/>
  <c r="O39" i="60" s="1"/>
  <c r="L38" i="60"/>
  <c r="O38" i="60" s="1"/>
  <c r="L37" i="60"/>
  <c r="O37" i="60" s="1"/>
  <c r="L36" i="60"/>
  <c r="O36" i="60" s="1"/>
  <c r="L35" i="60"/>
  <c r="O35" i="60" s="1"/>
  <c r="L34" i="60"/>
  <c r="O34" i="60" s="1"/>
  <c r="L33" i="60"/>
  <c r="O33" i="60" s="1"/>
  <c r="L32" i="60"/>
  <c r="O32" i="60" s="1"/>
  <c r="L31" i="60"/>
  <c r="O31" i="60" s="1"/>
  <c r="L30" i="60"/>
  <c r="O30" i="60" s="1"/>
  <c r="L29" i="60"/>
  <c r="O29" i="60" s="1"/>
  <c r="L28" i="60"/>
  <c r="O28" i="60" s="1"/>
  <c r="L27" i="60"/>
  <c r="O27" i="60" s="1"/>
  <c r="L26" i="60"/>
  <c r="O26" i="60" s="1"/>
  <c r="L25" i="60"/>
  <c r="O25" i="60" s="1"/>
  <c r="L23" i="60"/>
  <c r="O23" i="60" s="1"/>
  <c r="L22" i="60"/>
  <c r="O22" i="60" s="1"/>
  <c r="L21" i="60"/>
  <c r="O21" i="60" s="1"/>
  <c r="L20" i="60"/>
  <c r="O20" i="60" s="1"/>
  <c r="L19" i="60"/>
  <c r="O19" i="60" s="1"/>
  <c r="L18" i="60"/>
  <c r="O18" i="60" s="1"/>
  <c r="L17" i="60"/>
  <c r="O17" i="60" s="1"/>
  <c r="L15" i="60"/>
  <c r="O15" i="60" s="1"/>
  <c r="L14" i="60"/>
  <c r="O14" i="60" s="1"/>
  <c r="L13" i="60"/>
  <c r="O13" i="60" s="1"/>
  <c r="L12" i="60"/>
  <c r="O12" i="60" s="1"/>
  <c r="L10" i="60"/>
  <c r="O10" i="60" s="1"/>
  <c r="L9" i="60"/>
  <c r="O9" i="60" s="1"/>
  <c r="L8" i="60"/>
  <c r="O8" i="60" s="1"/>
  <c r="L7" i="60"/>
  <c r="O7" i="60" s="1"/>
  <c r="L6" i="60"/>
  <c r="O6" i="60" s="1"/>
  <c r="L5" i="60"/>
  <c r="O5" i="60" s="1"/>
  <c r="L4" i="60"/>
  <c r="O4" i="60" s="1"/>
  <c r="L3" i="60"/>
  <c r="O3" i="60" s="1"/>
  <c r="L2" i="60"/>
  <c r="O2" i="60" s="1"/>
  <c r="L11" i="58"/>
  <c r="O11" i="58" s="1"/>
  <c r="L10" i="58"/>
  <c r="O10" i="58" s="1"/>
  <c r="L9" i="58"/>
  <c r="O9" i="58" s="1"/>
  <c r="L7" i="58"/>
  <c r="O7" i="58" s="1"/>
  <c r="L6" i="58"/>
  <c r="O6" i="58" s="1"/>
  <c r="L5" i="58"/>
  <c r="O5" i="58" s="1"/>
  <c r="L3" i="58"/>
  <c r="O3" i="58" s="1"/>
  <c r="L38" i="56"/>
  <c r="O38" i="56" s="1"/>
  <c r="L37" i="56"/>
  <c r="O37" i="56" s="1"/>
  <c r="L36" i="56"/>
  <c r="O36" i="56" s="1"/>
  <c r="L35" i="56"/>
  <c r="O35" i="56" s="1"/>
  <c r="L34" i="56"/>
  <c r="O34" i="56" s="1"/>
  <c r="L32" i="56"/>
  <c r="O32" i="56" s="1"/>
  <c r="L31" i="56"/>
  <c r="O31" i="56" s="1"/>
  <c r="L30" i="56"/>
  <c r="O30" i="56" s="1"/>
  <c r="L29" i="56"/>
  <c r="O29" i="56" s="1"/>
  <c r="L28" i="56"/>
  <c r="O28" i="56" s="1"/>
  <c r="L27" i="56"/>
  <c r="O27" i="56" s="1"/>
  <c r="L26" i="56"/>
  <c r="O26" i="56" s="1"/>
  <c r="L25" i="56"/>
  <c r="O25" i="56" s="1"/>
  <c r="L24" i="56"/>
  <c r="O24" i="56" s="1"/>
  <c r="L22" i="56"/>
  <c r="O22" i="56" s="1"/>
  <c r="L21" i="56"/>
  <c r="O21" i="56" s="1"/>
  <c r="L19" i="56"/>
  <c r="O19" i="56" s="1"/>
  <c r="L17" i="56"/>
  <c r="O17" i="56" s="1"/>
  <c r="L16" i="56"/>
  <c r="O16" i="56" s="1"/>
  <c r="L15" i="56"/>
  <c r="O15" i="56" s="1"/>
  <c r="L14" i="56"/>
  <c r="O14" i="56" s="1"/>
  <c r="L13" i="56"/>
  <c r="O13" i="56" s="1"/>
  <c r="L12" i="56"/>
  <c r="O12" i="56" s="1"/>
  <c r="L11" i="56"/>
  <c r="O11" i="56" s="1"/>
  <c r="L10" i="56"/>
  <c r="O10" i="56" s="1"/>
  <c r="L9" i="56"/>
  <c r="O9" i="56" s="1"/>
  <c r="L8" i="56"/>
  <c r="O8" i="56" s="1"/>
  <c r="L6" i="56"/>
  <c r="O6" i="56" s="1"/>
  <c r="L4" i="56"/>
  <c r="O4" i="56" s="1"/>
  <c r="L3" i="56"/>
  <c r="O3" i="56" s="1"/>
  <c r="L2" i="56"/>
  <c r="O2" i="56" s="1"/>
  <c r="L94" i="53"/>
  <c r="O94" i="53" s="1"/>
  <c r="L93" i="53"/>
  <c r="O93" i="53" s="1"/>
  <c r="L92" i="53"/>
  <c r="O92" i="53" s="1"/>
  <c r="L91" i="53"/>
  <c r="O91" i="53" s="1"/>
  <c r="L90" i="53"/>
  <c r="O90" i="53" s="1"/>
  <c r="L89" i="53"/>
  <c r="O89" i="53" s="1"/>
  <c r="L88" i="53"/>
  <c r="O88" i="53" s="1"/>
  <c r="L87" i="53"/>
  <c r="O87" i="53" s="1"/>
  <c r="L86" i="53"/>
  <c r="O86" i="53" s="1"/>
  <c r="L85" i="53"/>
  <c r="O85" i="53" s="1"/>
  <c r="L84" i="53"/>
  <c r="O84" i="53" s="1"/>
  <c r="L83" i="53"/>
  <c r="O83" i="53" s="1"/>
  <c r="L82" i="53"/>
  <c r="O82" i="53" s="1"/>
  <c r="L81" i="53"/>
  <c r="O81" i="53" s="1"/>
  <c r="L80" i="53"/>
  <c r="O80" i="53" s="1"/>
  <c r="L79" i="53"/>
  <c r="O79" i="53" s="1"/>
  <c r="L78" i="53"/>
  <c r="O78" i="53" s="1"/>
  <c r="L77" i="53"/>
  <c r="O77" i="53" s="1"/>
  <c r="L76" i="53"/>
  <c r="O76" i="53" s="1"/>
  <c r="L75" i="53"/>
  <c r="O75" i="53" s="1"/>
  <c r="L74" i="53"/>
  <c r="O74" i="53" s="1"/>
  <c r="L73" i="53"/>
  <c r="O73" i="53" s="1"/>
  <c r="L72" i="53"/>
  <c r="O72" i="53" s="1"/>
  <c r="L71" i="53"/>
  <c r="O71" i="53" s="1"/>
  <c r="L70" i="53"/>
  <c r="O70" i="53" s="1"/>
  <c r="L69" i="53"/>
  <c r="O69" i="53" s="1"/>
  <c r="L68" i="53"/>
  <c r="O68" i="53" s="1"/>
  <c r="L67" i="53"/>
  <c r="O67" i="53" s="1"/>
  <c r="L66" i="53"/>
  <c r="O66" i="53" s="1"/>
  <c r="L65" i="53"/>
  <c r="O65" i="53" s="1"/>
  <c r="L64" i="53"/>
  <c r="O64" i="53" s="1"/>
  <c r="L63" i="53"/>
  <c r="O63" i="53" s="1"/>
  <c r="L62" i="53"/>
  <c r="O62" i="53" s="1"/>
  <c r="L61" i="53"/>
  <c r="O61" i="53" s="1"/>
  <c r="L60" i="53"/>
  <c r="O60" i="53" s="1"/>
  <c r="L59" i="53"/>
  <c r="O59" i="53" s="1"/>
  <c r="L58" i="53"/>
  <c r="O58" i="53" s="1"/>
  <c r="L57" i="53"/>
  <c r="O57" i="53" s="1"/>
  <c r="L56" i="53"/>
  <c r="O56" i="53" s="1"/>
  <c r="L55" i="53"/>
  <c r="O55" i="53" s="1"/>
  <c r="L54" i="53"/>
  <c r="O54" i="53" s="1"/>
  <c r="L53" i="53"/>
  <c r="O53" i="53" s="1"/>
  <c r="L52" i="53"/>
  <c r="O52" i="53" s="1"/>
  <c r="L51" i="53"/>
  <c r="O51" i="53" s="1"/>
  <c r="L50" i="53"/>
  <c r="O50" i="53" s="1"/>
  <c r="L49" i="53"/>
  <c r="O49" i="53" s="1"/>
  <c r="L43" i="53"/>
  <c r="O43" i="53" s="1"/>
  <c r="L42" i="53"/>
  <c r="O42" i="53" s="1"/>
  <c r="L41" i="53"/>
  <c r="O41" i="53" s="1"/>
  <c r="L40" i="53"/>
  <c r="O40" i="53" s="1"/>
  <c r="L39" i="53"/>
  <c r="O39" i="53" s="1"/>
  <c r="L38" i="53"/>
  <c r="O38" i="53" s="1"/>
  <c r="L37" i="53"/>
  <c r="O37" i="53" s="1"/>
  <c r="L36" i="53"/>
  <c r="O36" i="53" s="1"/>
  <c r="L35" i="53"/>
  <c r="O35" i="53" s="1"/>
  <c r="L34" i="53"/>
  <c r="O34" i="53" s="1"/>
  <c r="L33" i="53"/>
  <c r="O33" i="53" s="1"/>
  <c r="L32" i="53"/>
  <c r="O32" i="53" s="1"/>
  <c r="L31" i="53"/>
  <c r="O31" i="53" s="1"/>
  <c r="L30" i="53"/>
  <c r="O30" i="53" s="1"/>
  <c r="L29" i="53"/>
  <c r="O29" i="53" s="1"/>
  <c r="L28" i="53"/>
  <c r="O28" i="53" s="1"/>
  <c r="L27" i="53"/>
  <c r="O27" i="53" s="1"/>
  <c r="L26" i="53"/>
  <c r="O26" i="53" s="1"/>
  <c r="L25" i="53"/>
  <c r="O25" i="53" s="1"/>
  <c r="L24" i="53"/>
  <c r="O24" i="53" s="1"/>
  <c r="L23" i="53"/>
  <c r="O23" i="53" s="1"/>
  <c r="L22" i="53"/>
  <c r="O22" i="53" s="1"/>
  <c r="L21" i="53"/>
  <c r="O21" i="53" s="1"/>
  <c r="L20" i="53"/>
  <c r="O20" i="53" s="1"/>
  <c r="L19" i="53"/>
  <c r="O19" i="53" s="1"/>
  <c r="L18" i="53"/>
  <c r="O18" i="53" s="1"/>
  <c r="L17" i="53"/>
  <c r="O17" i="53" s="1"/>
  <c r="L16" i="53"/>
  <c r="O16" i="53" s="1"/>
  <c r="L14" i="53"/>
  <c r="O14" i="53" s="1"/>
  <c r="L13" i="53"/>
  <c r="O13" i="53" s="1"/>
  <c r="L12" i="53"/>
  <c r="O12" i="53" s="1"/>
  <c r="L11" i="53"/>
  <c r="O11" i="53" s="1"/>
  <c r="L10" i="53"/>
  <c r="O10" i="53" s="1"/>
  <c r="L9" i="53"/>
  <c r="O9" i="53" s="1"/>
  <c r="L8" i="53"/>
  <c r="O8" i="53" s="1"/>
  <c r="L7" i="53"/>
  <c r="O7" i="53" s="1"/>
  <c r="L6" i="53"/>
  <c r="O6" i="53" s="1"/>
  <c r="L5" i="53"/>
  <c r="O5" i="53" s="1"/>
  <c r="L4" i="53"/>
  <c r="O4" i="53" s="1"/>
  <c r="L3" i="53"/>
  <c r="O3" i="53" s="1"/>
  <c r="L2" i="53"/>
  <c r="O2" i="53" s="1"/>
  <c r="L24" i="51" l="1"/>
  <c r="O24" i="51" s="1"/>
  <c r="L23" i="51"/>
  <c r="O23" i="51" s="1"/>
  <c r="L22" i="51"/>
  <c r="O22" i="51" s="1"/>
  <c r="L21" i="51"/>
  <c r="O21" i="51" s="1"/>
  <c r="L20" i="51"/>
  <c r="O20" i="51" s="1"/>
  <c r="L19" i="51"/>
  <c r="O19" i="51" s="1"/>
  <c r="L18" i="51"/>
  <c r="O18" i="51" s="1"/>
  <c r="L17" i="51"/>
  <c r="O17" i="51" s="1"/>
  <c r="L16" i="51"/>
  <c r="O16" i="51" s="1"/>
  <c r="L15" i="51"/>
  <c r="O15" i="51" s="1"/>
  <c r="L14" i="51"/>
  <c r="O14" i="51" s="1"/>
  <c r="L13" i="51"/>
  <c r="O13" i="51" s="1"/>
  <c r="L12" i="51"/>
  <c r="O12" i="51" s="1"/>
  <c r="L11" i="51"/>
  <c r="O11" i="51" s="1"/>
  <c r="L10" i="51"/>
  <c r="O10" i="51" s="1"/>
  <c r="L9" i="51"/>
  <c r="O9" i="51" s="1"/>
  <c r="L8" i="51"/>
  <c r="O8" i="51" s="1"/>
  <c r="L7" i="51"/>
  <c r="O7" i="51" s="1"/>
  <c r="L6" i="51"/>
  <c r="O6" i="51" s="1"/>
  <c r="L5" i="51"/>
  <c r="O5" i="51" s="1"/>
  <c r="L4" i="51"/>
  <c r="O4" i="51" s="1"/>
  <c r="L3" i="51"/>
  <c r="O3" i="51" s="1"/>
  <c r="L2" i="51"/>
  <c r="O2" i="51" s="1"/>
  <c r="R70" i="60"/>
  <c r="U70" i="60" s="1"/>
  <c r="Q70" i="60"/>
  <c r="T70" i="60" s="1"/>
  <c r="P70" i="60"/>
  <c r="S70" i="60" s="1"/>
  <c r="R69" i="60"/>
  <c r="U69" i="60" s="1"/>
  <c r="Q69" i="60"/>
  <c r="T69" i="60" s="1"/>
  <c r="P69" i="60"/>
  <c r="S69" i="60" s="1"/>
  <c r="R68" i="60"/>
  <c r="U68" i="60" s="1"/>
  <c r="Q68" i="60"/>
  <c r="T68" i="60" s="1"/>
  <c r="P68" i="60"/>
  <c r="S68" i="60" s="1"/>
  <c r="R67" i="60"/>
  <c r="U67" i="60" s="1"/>
  <c r="Q67" i="60"/>
  <c r="T67" i="60" s="1"/>
  <c r="P67" i="60"/>
  <c r="S67" i="60" s="1"/>
  <c r="R66" i="60"/>
  <c r="U66" i="60" s="1"/>
  <c r="Q66" i="60"/>
  <c r="T66" i="60" s="1"/>
  <c r="P66" i="60"/>
  <c r="S66" i="60" s="1"/>
  <c r="R65" i="60"/>
  <c r="U65" i="60" s="1"/>
  <c r="Q65" i="60"/>
  <c r="T65" i="60" s="1"/>
  <c r="P65" i="60"/>
  <c r="S65" i="60" s="1"/>
  <c r="R64" i="60"/>
  <c r="U64" i="60" s="1"/>
  <c r="Q64" i="60"/>
  <c r="T64" i="60" s="1"/>
  <c r="P64" i="60"/>
  <c r="S64" i="60" s="1"/>
  <c r="R63" i="60"/>
  <c r="U63" i="60" s="1"/>
  <c r="Q63" i="60"/>
  <c r="T63" i="60" s="1"/>
  <c r="P63" i="60"/>
  <c r="S63" i="60" s="1"/>
  <c r="R62" i="60"/>
  <c r="U62" i="60" s="1"/>
  <c r="Q62" i="60"/>
  <c r="T62" i="60" s="1"/>
  <c r="P62" i="60"/>
  <c r="S62" i="60" s="1"/>
  <c r="R61" i="60"/>
  <c r="U61" i="60" s="1"/>
  <c r="Q61" i="60"/>
  <c r="T61" i="60" s="1"/>
  <c r="P61" i="60"/>
  <c r="S61" i="60" s="1"/>
  <c r="R60" i="60"/>
  <c r="U60" i="60" s="1"/>
  <c r="Q60" i="60"/>
  <c r="T60" i="60" s="1"/>
  <c r="P60" i="60"/>
  <c r="S60" i="60" s="1"/>
  <c r="R59" i="60"/>
  <c r="U59" i="60" s="1"/>
  <c r="Q59" i="60"/>
  <c r="T59" i="60" s="1"/>
  <c r="P59" i="60"/>
  <c r="S59" i="60" s="1"/>
  <c r="N59" i="60"/>
  <c r="R58" i="60"/>
  <c r="U58" i="60" s="1"/>
  <c r="Q58" i="60"/>
  <c r="T58" i="60" s="1"/>
  <c r="P58" i="60"/>
  <c r="S58" i="60" s="1"/>
  <c r="R57" i="60"/>
  <c r="U57" i="60" s="1"/>
  <c r="Q57" i="60"/>
  <c r="T57" i="60" s="1"/>
  <c r="P57" i="60"/>
  <c r="S57" i="60" s="1"/>
  <c r="R56" i="60"/>
  <c r="U56" i="60" s="1"/>
  <c r="Q56" i="60"/>
  <c r="T56" i="60" s="1"/>
  <c r="P56" i="60"/>
  <c r="S56" i="60" s="1"/>
  <c r="N56" i="60"/>
  <c r="R55" i="60"/>
  <c r="U55" i="60" s="1"/>
  <c r="Q55" i="60"/>
  <c r="T55" i="60" s="1"/>
  <c r="P55" i="60"/>
  <c r="S55" i="60" s="1"/>
  <c r="R54" i="60"/>
  <c r="U54" i="60" s="1"/>
  <c r="Q54" i="60"/>
  <c r="T54" i="60" s="1"/>
  <c r="P54" i="60"/>
  <c r="S54" i="60" s="1"/>
  <c r="R53" i="60"/>
  <c r="U53" i="60" s="1"/>
  <c r="Q53" i="60"/>
  <c r="T53" i="60" s="1"/>
  <c r="P53" i="60"/>
  <c r="S53" i="60" s="1"/>
  <c r="R52" i="60"/>
  <c r="U52" i="60" s="1"/>
  <c r="Q52" i="60"/>
  <c r="T52" i="60" s="1"/>
  <c r="P52" i="60"/>
  <c r="S52" i="60" s="1"/>
  <c r="N52" i="60"/>
  <c r="R51" i="60"/>
  <c r="U51" i="60" s="1"/>
  <c r="Q51" i="60"/>
  <c r="T51" i="60" s="1"/>
  <c r="P51" i="60"/>
  <c r="S51" i="60" s="1"/>
  <c r="R50" i="60"/>
  <c r="U50" i="60" s="1"/>
  <c r="Q50" i="60"/>
  <c r="T50" i="60" s="1"/>
  <c r="P50" i="60"/>
  <c r="S50" i="60" s="1"/>
  <c r="R49" i="60"/>
  <c r="U49" i="60" s="1"/>
  <c r="Q49" i="60"/>
  <c r="T49" i="60" s="1"/>
  <c r="P49" i="60"/>
  <c r="S49" i="60" s="1"/>
  <c r="R48" i="60"/>
  <c r="U48" i="60" s="1"/>
  <c r="Q48" i="60"/>
  <c r="T48" i="60" s="1"/>
  <c r="P48" i="60"/>
  <c r="S48" i="60" s="1"/>
  <c r="R47" i="60"/>
  <c r="U47" i="60" s="1"/>
  <c r="Q47" i="60"/>
  <c r="T47" i="60" s="1"/>
  <c r="P47" i="60"/>
  <c r="S47" i="60" s="1"/>
  <c r="R46" i="60"/>
  <c r="U46" i="60" s="1"/>
  <c r="Q46" i="60"/>
  <c r="T46" i="60" s="1"/>
  <c r="P46" i="60"/>
  <c r="S46" i="60" s="1"/>
  <c r="R45" i="60"/>
  <c r="U45" i="60" s="1"/>
  <c r="Q45" i="60"/>
  <c r="T45" i="60" s="1"/>
  <c r="P45" i="60"/>
  <c r="S45" i="60" s="1"/>
  <c r="R44" i="60"/>
  <c r="U44" i="60" s="1"/>
  <c r="Q44" i="60"/>
  <c r="T44" i="60" s="1"/>
  <c r="P44" i="60"/>
  <c r="S44" i="60" s="1"/>
  <c r="R43" i="60"/>
  <c r="U43" i="60" s="1"/>
  <c r="Q43" i="60"/>
  <c r="T43" i="60" s="1"/>
  <c r="P43" i="60"/>
  <c r="S43" i="60" s="1"/>
  <c r="R42" i="60"/>
  <c r="U42" i="60" s="1"/>
  <c r="Q42" i="60"/>
  <c r="T42" i="60" s="1"/>
  <c r="P42" i="60"/>
  <c r="S42" i="60" s="1"/>
  <c r="R41" i="60"/>
  <c r="U41" i="60" s="1"/>
  <c r="Q41" i="60"/>
  <c r="T41" i="60" s="1"/>
  <c r="P41" i="60"/>
  <c r="S41" i="60" s="1"/>
  <c r="N41" i="60"/>
  <c r="R40" i="60"/>
  <c r="U40" i="60" s="1"/>
  <c r="P40" i="60"/>
  <c r="S40" i="60" s="1"/>
  <c r="R39" i="60"/>
  <c r="U39" i="60" s="1"/>
  <c r="Q39" i="60"/>
  <c r="T39" i="60" s="1"/>
  <c r="P39" i="60"/>
  <c r="S39" i="60" s="1"/>
  <c r="R38" i="60"/>
  <c r="U38" i="60" s="1"/>
  <c r="Q38" i="60"/>
  <c r="T38" i="60" s="1"/>
  <c r="P38" i="60"/>
  <c r="S38" i="60" s="1"/>
  <c r="R37" i="60"/>
  <c r="U37" i="60" s="1"/>
  <c r="Q37" i="60"/>
  <c r="T37" i="60" s="1"/>
  <c r="P37" i="60"/>
  <c r="S37" i="60" s="1"/>
  <c r="R36" i="60"/>
  <c r="U36" i="60" s="1"/>
  <c r="Q36" i="60"/>
  <c r="T36" i="60" s="1"/>
  <c r="P36" i="60"/>
  <c r="S36" i="60" s="1"/>
  <c r="R35" i="60"/>
  <c r="U35" i="60" s="1"/>
  <c r="Q35" i="60"/>
  <c r="T35" i="60" s="1"/>
  <c r="P35" i="60"/>
  <c r="S35" i="60" s="1"/>
  <c r="R34" i="60"/>
  <c r="U34" i="60" s="1"/>
  <c r="Q34" i="60"/>
  <c r="T34" i="60" s="1"/>
  <c r="P34" i="60"/>
  <c r="S34" i="60" s="1"/>
  <c r="Q33" i="60"/>
  <c r="T33" i="60" s="1"/>
  <c r="P33" i="60"/>
  <c r="S33" i="60" s="1"/>
  <c r="R32" i="60"/>
  <c r="U32" i="60" s="1"/>
  <c r="Q32" i="60"/>
  <c r="T32" i="60" s="1"/>
  <c r="P32" i="60"/>
  <c r="S32" i="60" s="1"/>
  <c r="R31" i="60"/>
  <c r="U31" i="60" s="1"/>
  <c r="Q31" i="60"/>
  <c r="T31" i="60" s="1"/>
  <c r="P31" i="60"/>
  <c r="S31" i="60" s="1"/>
  <c r="R30" i="60"/>
  <c r="U30" i="60" s="1"/>
  <c r="Q30" i="60"/>
  <c r="T30" i="60" s="1"/>
  <c r="P30" i="60"/>
  <c r="S30" i="60" s="1"/>
  <c r="R29" i="60"/>
  <c r="U29" i="60" s="1"/>
  <c r="Q29" i="60"/>
  <c r="T29" i="60" s="1"/>
  <c r="P29" i="60"/>
  <c r="S29" i="60" s="1"/>
  <c r="N29" i="60"/>
  <c r="R28" i="60"/>
  <c r="U28" i="60" s="1"/>
  <c r="Q28" i="60"/>
  <c r="T28" i="60" s="1"/>
  <c r="P28" i="60"/>
  <c r="S28" i="60" s="1"/>
  <c r="R27" i="60"/>
  <c r="U27" i="60" s="1"/>
  <c r="Q27" i="60"/>
  <c r="T27" i="60" s="1"/>
  <c r="P27" i="60"/>
  <c r="S27" i="60" s="1"/>
  <c r="R26" i="60"/>
  <c r="U26" i="60" s="1"/>
  <c r="Q26" i="60"/>
  <c r="T26" i="60" s="1"/>
  <c r="P26" i="60"/>
  <c r="S26" i="60" s="1"/>
  <c r="R25" i="60"/>
  <c r="U25" i="60" s="1"/>
  <c r="Q25" i="60"/>
  <c r="T25" i="60" s="1"/>
  <c r="P25" i="60"/>
  <c r="S25" i="60" s="1"/>
  <c r="R24" i="60"/>
  <c r="U24" i="60" s="1"/>
  <c r="Q24" i="60"/>
  <c r="T24" i="60" s="1"/>
  <c r="P24" i="60"/>
  <c r="S24" i="60" s="1"/>
  <c r="R23" i="60"/>
  <c r="U23" i="60" s="1"/>
  <c r="Q23" i="60"/>
  <c r="T23" i="60" s="1"/>
  <c r="P23" i="60"/>
  <c r="S23" i="60" s="1"/>
  <c r="R22" i="60"/>
  <c r="U22" i="60" s="1"/>
  <c r="Q22" i="60"/>
  <c r="T22" i="60" s="1"/>
  <c r="P22" i="60"/>
  <c r="S22" i="60" s="1"/>
  <c r="R21" i="60"/>
  <c r="U21" i="60" s="1"/>
  <c r="Q21" i="60"/>
  <c r="T21" i="60" s="1"/>
  <c r="P21" i="60"/>
  <c r="S21" i="60" s="1"/>
  <c r="R20" i="60"/>
  <c r="U20" i="60" s="1"/>
  <c r="Q20" i="60"/>
  <c r="T20" i="60" s="1"/>
  <c r="P20" i="60"/>
  <c r="S20" i="60" s="1"/>
  <c r="R19" i="60"/>
  <c r="U19" i="60" s="1"/>
  <c r="Q19" i="60"/>
  <c r="T19" i="60" s="1"/>
  <c r="P19" i="60"/>
  <c r="S19" i="60" s="1"/>
  <c r="R18" i="60"/>
  <c r="U18" i="60" s="1"/>
  <c r="Q18" i="60"/>
  <c r="T18" i="60" s="1"/>
  <c r="P18" i="60"/>
  <c r="S18" i="60" s="1"/>
  <c r="N18" i="60"/>
  <c r="R17" i="60"/>
  <c r="U17" i="60" s="1"/>
  <c r="Q17" i="60"/>
  <c r="T17" i="60" s="1"/>
  <c r="P17" i="60"/>
  <c r="S17" i="60" s="1"/>
  <c r="R16" i="60"/>
  <c r="U16" i="60" s="1"/>
  <c r="Q16" i="60"/>
  <c r="T16" i="60" s="1"/>
  <c r="P16" i="60"/>
  <c r="S16" i="60" s="1"/>
  <c r="R15" i="60"/>
  <c r="U15" i="60" s="1"/>
  <c r="Q15" i="60"/>
  <c r="T15" i="60" s="1"/>
  <c r="P15" i="60"/>
  <c r="S15" i="60" s="1"/>
  <c r="R14" i="60"/>
  <c r="U14" i="60" s="1"/>
  <c r="Q14" i="60"/>
  <c r="T14" i="60" s="1"/>
  <c r="P14" i="60"/>
  <c r="S14" i="60" s="1"/>
  <c r="R13" i="60"/>
  <c r="U13" i="60" s="1"/>
  <c r="Q13" i="60"/>
  <c r="T13" i="60" s="1"/>
  <c r="P13" i="60"/>
  <c r="S13" i="60" s="1"/>
  <c r="R12" i="60"/>
  <c r="U12" i="60" s="1"/>
  <c r="Q12" i="60"/>
  <c r="T12" i="60" s="1"/>
  <c r="P12" i="60"/>
  <c r="S12" i="60" s="1"/>
  <c r="R11" i="60"/>
  <c r="U11" i="60" s="1"/>
  <c r="Q11" i="60"/>
  <c r="T11" i="60" s="1"/>
  <c r="P11" i="60"/>
  <c r="S11" i="60" s="1"/>
  <c r="R10" i="60"/>
  <c r="U10" i="60" s="1"/>
  <c r="Q10" i="60"/>
  <c r="T10" i="60" s="1"/>
  <c r="P10" i="60"/>
  <c r="S10" i="60" s="1"/>
  <c r="R9" i="60"/>
  <c r="U9" i="60" s="1"/>
  <c r="Q9" i="60"/>
  <c r="T9" i="60" s="1"/>
  <c r="P9" i="60"/>
  <c r="S9" i="60" s="1"/>
  <c r="Q8" i="60"/>
  <c r="T8" i="60" s="1"/>
  <c r="P8" i="60"/>
  <c r="S8" i="60" s="1"/>
  <c r="R7" i="60"/>
  <c r="U7" i="60" s="1"/>
  <c r="Q7" i="60"/>
  <c r="T7" i="60" s="1"/>
  <c r="P7" i="60"/>
  <c r="S7" i="60" s="1"/>
  <c r="R6" i="60"/>
  <c r="U6" i="60" s="1"/>
  <c r="Q6" i="60"/>
  <c r="P6" i="60"/>
  <c r="S6" i="60" s="1"/>
  <c r="R5" i="60"/>
  <c r="U5" i="60" s="1"/>
  <c r="Q5" i="60"/>
  <c r="P5" i="60"/>
  <c r="S5" i="60" s="1"/>
  <c r="R4" i="60"/>
  <c r="U4" i="60" s="1"/>
  <c r="Q4" i="60"/>
  <c r="P4" i="60"/>
  <c r="S4" i="60" s="1"/>
  <c r="R3" i="60"/>
  <c r="U3" i="60" s="1"/>
  <c r="Q3" i="60"/>
  <c r="P3" i="60"/>
  <c r="S3" i="60" s="1"/>
  <c r="R2" i="60"/>
  <c r="U2" i="60" s="1"/>
  <c r="Q2" i="60"/>
  <c r="T2" i="60" s="1"/>
  <c r="P2" i="60"/>
  <c r="S2" i="60" s="1"/>
  <c r="N2" i="60"/>
  <c r="R11" i="58" l="1"/>
  <c r="U11" i="58" s="1"/>
  <c r="Q11" i="58"/>
  <c r="T11" i="58" s="1"/>
  <c r="P11" i="58"/>
  <c r="S11" i="58" s="1"/>
  <c r="R10" i="58"/>
  <c r="U10" i="58" s="1"/>
  <c r="Q10" i="58"/>
  <c r="T10" i="58" s="1"/>
  <c r="P10" i="58"/>
  <c r="S10" i="58" s="1"/>
  <c r="R9" i="58"/>
  <c r="U9" i="58" s="1"/>
  <c r="Q9" i="58"/>
  <c r="T9" i="58" s="1"/>
  <c r="P9" i="58"/>
  <c r="S9" i="58" s="1"/>
  <c r="R7" i="58"/>
  <c r="U7" i="58" s="1"/>
  <c r="Q7" i="58"/>
  <c r="T7" i="58" s="1"/>
  <c r="P7" i="58"/>
  <c r="S7" i="58" s="1"/>
  <c r="R6" i="58"/>
  <c r="U6" i="58" s="1"/>
  <c r="Q6" i="58"/>
  <c r="T6" i="58" s="1"/>
  <c r="P6" i="58"/>
  <c r="S6" i="58" s="1"/>
  <c r="R5" i="58"/>
  <c r="U5" i="58" s="1"/>
  <c r="Q5" i="58"/>
  <c r="T5" i="58" s="1"/>
  <c r="P5" i="58"/>
  <c r="S5" i="58" s="1"/>
  <c r="R3" i="58"/>
  <c r="U3" i="58" s="1"/>
  <c r="Q3" i="58"/>
  <c r="T3" i="58" s="1"/>
  <c r="P3" i="58"/>
  <c r="S3" i="58" s="1"/>
  <c r="R38" i="56"/>
  <c r="U38" i="56" s="1"/>
  <c r="Q38" i="56"/>
  <c r="T38" i="56" s="1"/>
  <c r="P38" i="56"/>
  <c r="S38" i="56" s="1"/>
  <c r="N38" i="56"/>
  <c r="R37" i="56"/>
  <c r="U37" i="56" s="1"/>
  <c r="Q37" i="56"/>
  <c r="T37" i="56" s="1"/>
  <c r="P37" i="56"/>
  <c r="S37" i="56" s="1"/>
  <c r="R36" i="56"/>
  <c r="U36" i="56" s="1"/>
  <c r="Q36" i="56"/>
  <c r="T36" i="56" s="1"/>
  <c r="P36" i="56"/>
  <c r="S36" i="56" s="1"/>
  <c r="R35" i="56"/>
  <c r="U35" i="56" s="1"/>
  <c r="Q35" i="56"/>
  <c r="T35" i="56" s="1"/>
  <c r="P35" i="56"/>
  <c r="S35" i="56" s="1"/>
  <c r="N35" i="56"/>
  <c r="R34" i="56"/>
  <c r="U34" i="56" s="1"/>
  <c r="Q34" i="56"/>
  <c r="T34" i="56" s="1"/>
  <c r="P34" i="56"/>
  <c r="S34" i="56" s="1"/>
  <c r="R33" i="56"/>
  <c r="U33" i="56" s="1"/>
  <c r="Q33" i="56"/>
  <c r="T33" i="56" s="1"/>
  <c r="P33" i="56"/>
  <c r="S33" i="56" s="1"/>
  <c r="R32" i="56"/>
  <c r="U32" i="56" s="1"/>
  <c r="Q32" i="56"/>
  <c r="T32" i="56" s="1"/>
  <c r="P32" i="56"/>
  <c r="S32" i="56" s="1"/>
  <c r="R31" i="56"/>
  <c r="U31" i="56" s="1"/>
  <c r="Q31" i="56"/>
  <c r="T31" i="56" s="1"/>
  <c r="P31" i="56"/>
  <c r="S31" i="56" s="1"/>
  <c r="R30" i="56"/>
  <c r="U30" i="56" s="1"/>
  <c r="Q30" i="56"/>
  <c r="T30" i="56" s="1"/>
  <c r="P30" i="56"/>
  <c r="S30" i="56" s="1"/>
  <c r="R26" i="56"/>
  <c r="U26" i="56" s="1"/>
  <c r="Q26" i="56"/>
  <c r="T26" i="56" s="1"/>
  <c r="P26" i="56"/>
  <c r="S26" i="56" s="1"/>
  <c r="N26" i="56"/>
  <c r="R25" i="56"/>
  <c r="U25" i="56" s="1"/>
  <c r="Q25" i="56"/>
  <c r="T25" i="56" s="1"/>
  <c r="P25" i="56"/>
  <c r="S25" i="56" s="1"/>
  <c r="R24" i="56"/>
  <c r="U24" i="56" s="1"/>
  <c r="Q24" i="56"/>
  <c r="T24" i="56" s="1"/>
  <c r="P24" i="56"/>
  <c r="S24" i="56" s="1"/>
  <c r="R23" i="56"/>
  <c r="U23" i="56" s="1"/>
  <c r="Q23" i="56"/>
  <c r="T23" i="56" s="1"/>
  <c r="P23" i="56"/>
  <c r="S23" i="56" s="1"/>
  <c r="R22" i="56"/>
  <c r="U22" i="56" s="1"/>
  <c r="Q22" i="56"/>
  <c r="T22" i="56" s="1"/>
  <c r="P22" i="56"/>
  <c r="S22" i="56" s="1"/>
  <c r="R21" i="56"/>
  <c r="U21" i="56" s="1"/>
  <c r="Q21" i="56"/>
  <c r="T21" i="56" s="1"/>
  <c r="P21" i="56"/>
  <c r="S21" i="56" s="1"/>
  <c r="R20" i="56"/>
  <c r="U20" i="56" s="1"/>
  <c r="Q20" i="56"/>
  <c r="T20" i="56" s="1"/>
  <c r="P20" i="56"/>
  <c r="S20" i="56" s="1"/>
  <c r="R19" i="56"/>
  <c r="U19" i="56" s="1"/>
  <c r="Q19" i="56"/>
  <c r="T19" i="56" s="1"/>
  <c r="P19" i="56"/>
  <c r="S19" i="56" s="1"/>
  <c r="R18" i="56"/>
  <c r="U18" i="56" s="1"/>
  <c r="Q18" i="56"/>
  <c r="T18" i="56" s="1"/>
  <c r="P18" i="56"/>
  <c r="S18" i="56" s="1"/>
  <c r="R17" i="56"/>
  <c r="U17" i="56" s="1"/>
  <c r="Q17" i="56"/>
  <c r="T17" i="56" s="1"/>
  <c r="P17" i="56"/>
  <c r="S17" i="56" s="1"/>
  <c r="N17" i="56"/>
  <c r="R16" i="56"/>
  <c r="U16" i="56" s="1"/>
  <c r="Q16" i="56"/>
  <c r="T16" i="56" s="1"/>
  <c r="P16" i="56"/>
  <c r="S16" i="56" s="1"/>
  <c r="R15" i="56"/>
  <c r="U15" i="56" s="1"/>
  <c r="Q15" i="56"/>
  <c r="T15" i="56" s="1"/>
  <c r="P15" i="56"/>
  <c r="S15" i="56" s="1"/>
  <c r="R13" i="56"/>
  <c r="U13" i="56" s="1"/>
  <c r="Q13" i="56"/>
  <c r="T13" i="56" s="1"/>
  <c r="P13" i="56"/>
  <c r="S13" i="56" s="1"/>
  <c r="R12" i="56"/>
  <c r="U12" i="56" s="1"/>
  <c r="Q12" i="56"/>
  <c r="T12" i="56" s="1"/>
  <c r="P12" i="56"/>
  <c r="S12" i="56" s="1"/>
  <c r="R8" i="56"/>
  <c r="U8" i="56" s="1"/>
  <c r="Q8" i="56"/>
  <c r="T8" i="56" s="1"/>
  <c r="P8" i="56"/>
  <c r="S8" i="56" s="1"/>
  <c r="R7" i="56"/>
  <c r="U7" i="56" s="1"/>
  <c r="Q7" i="56"/>
  <c r="T7" i="56" s="1"/>
  <c r="P7" i="56"/>
  <c r="S7" i="56" s="1"/>
  <c r="R6" i="56"/>
  <c r="U6" i="56" s="1"/>
  <c r="Q6" i="56"/>
  <c r="T6" i="56" s="1"/>
  <c r="P6" i="56"/>
  <c r="S6" i="56" s="1"/>
  <c r="R5" i="56"/>
  <c r="U5" i="56" s="1"/>
  <c r="Q5" i="56"/>
  <c r="T5" i="56" s="1"/>
  <c r="P5" i="56"/>
  <c r="S5" i="56" s="1"/>
  <c r="R4" i="56"/>
  <c r="U4" i="56" s="1"/>
  <c r="Q4" i="56"/>
  <c r="T4" i="56" s="1"/>
  <c r="P4" i="56"/>
  <c r="S4" i="56" s="1"/>
  <c r="R3" i="56"/>
  <c r="U3" i="56" s="1"/>
  <c r="Q3" i="56"/>
  <c r="T3" i="56" s="1"/>
  <c r="P3" i="56"/>
  <c r="S3" i="56" s="1"/>
  <c r="R2" i="56"/>
  <c r="U2" i="56" s="1"/>
  <c r="Q2" i="56"/>
  <c r="T2" i="56" s="1"/>
  <c r="P2" i="56"/>
  <c r="S2" i="56" s="1"/>
  <c r="N2" i="56"/>
  <c r="Q94" i="53" l="1"/>
  <c r="T94" i="53" s="1"/>
  <c r="P94" i="53"/>
  <c r="S94" i="53" s="1"/>
  <c r="Q93" i="53"/>
  <c r="T93" i="53" s="1"/>
  <c r="P93" i="53"/>
  <c r="S93" i="53" s="1"/>
  <c r="Q92" i="53"/>
  <c r="T92" i="53" s="1"/>
  <c r="P92" i="53"/>
  <c r="S92" i="53" s="1"/>
  <c r="R91" i="53"/>
  <c r="U91" i="53" s="1"/>
  <c r="Q91" i="53"/>
  <c r="T91" i="53" s="1"/>
  <c r="P91" i="53"/>
  <c r="S91" i="53" s="1"/>
  <c r="R90" i="53"/>
  <c r="U90" i="53" s="1"/>
  <c r="Q90" i="53"/>
  <c r="T90" i="53" s="1"/>
  <c r="P90" i="53"/>
  <c r="S90" i="53" s="1"/>
  <c r="R89" i="53"/>
  <c r="U89" i="53" s="1"/>
  <c r="Q89" i="53"/>
  <c r="T89" i="53" s="1"/>
  <c r="P89" i="53"/>
  <c r="S89" i="53" s="1"/>
  <c r="R88" i="53"/>
  <c r="U88" i="53" s="1"/>
  <c r="Q88" i="53"/>
  <c r="T88" i="53" s="1"/>
  <c r="P88" i="53"/>
  <c r="S88" i="53" s="1"/>
  <c r="R87" i="53"/>
  <c r="U87" i="53" s="1"/>
  <c r="Q87" i="53"/>
  <c r="T87" i="53" s="1"/>
  <c r="P87" i="53"/>
  <c r="S87" i="53" s="1"/>
  <c r="R86" i="53"/>
  <c r="U86" i="53" s="1"/>
  <c r="Q86" i="53"/>
  <c r="T86" i="53" s="1"/>
  <c r="P86" i="53"/>
  <c r="S86" i="53" s="1"/>
  <c r="R85" i="53"/>
  <c r="U85" i="53" s="1"/>
  <c r="Q85" i="53"/>
  <c r="T85" i="53" s="1"/>
  <c r="P85" i="53"/>
  <c r="S85" i="53" s="1"/>
  <c r="R84" i="53"/>
  <c r="U84" i="53" s="1"/>
  <c r="Q84" i="53"/>
  <c r="T84" i="53" s="1"/>
  <c r="P84" i="53"/>
  <c r="S84" i="53" s="1"/>
  <c r="Q83" i="53"/>
  <c r="T83" i="53" s="1"/>
  <c r="P83" i="53"/>
  <c r="S83" i="53" s="1"/>
  <c r="Q82" i="53"/>
  <c r="T82" i="53" s="1"/>
  <c r="P82" i="53"/>
  <c r="S82" i="53" s="1"/>
  <c r="Q81" i="53"/>
  <c r="T81" i="53" s="1"/>
  <c r="P81" i="53"/>
  <c r="S81" i="53" s="1"/>
  <c r="R80" i="53"/>
  <c r="U80" i="53" s="1"/>
  <c r="Q80" i="53"/>
  <c r="T80" i="53" s="1"/>
  <c r="P80" i="53"/>
  <c r="S80" i="53" s="1"/>
  <c r="R79" i="53"/>
  <c r="U79" i="53" s="1"/>
  <c r="Q79" i="53"/>
  <c r="T79" i="53" s="1"/>
  <c r="P79" i="53"/>
  <c r="S79" i="53" s="1"/>
  <c r="R78" i="53"/>
  <c r="U78" i="53" s="1"/>
  <c r="Q78" i="53"/>
  <c r="T78" i="53" s="1"/>
  <c r="P78" i="53"/>
  <c r="S78" i="53" s="1"/>
  <c r="R77" i="53"/>
  <c r="U77" i="53" s="1"/>
  <c r="Q77" i="53"/>
  <c r="T77" i="53" s="1"/>
  <c r="P77" i="53"/>
  <c r="S77" i="53" s="1"/>
  <c r="R76" i="53"/>
  <c r="U76" i="53" s="1"/>
  <c r="Q76" i="53"/>
  <c r="T76" i="53" s="1"/>
  <c r="P76" i="53"/>
  <c r="S76" i="53" s="1"/>
  <c r="R75" i="53"/>
  <c r="U75" i="53" s="1"/>
  <c r="Q75" i="53"/>
  <c r="T75" i="53" s="1"/>
  <c r="P75" i="53"/>
  <c r="S75" i="53" s="1"/>
  <c r="R74" i="53"/>
  <c r="U74" i="53" s="1"/>
  <c r="Q74" i="53"/>
  <c r="T74" i="53" s="1"/>
  <c r="P74" i="53"/>
  <c r="S74" i="53" s="1"/>
  <c r="R73" i="53"/>
  <c r="U73" i="53" s="1"/>
  <c r="Q73" i="53"/>
  <c r="T73" i="53" s="1"/>
  <c r="P73" i="53"/>
  <c r="S73" i="53" s="1"/>
  <c r="R72" i="53"/>
  <c r="U72" i="53" s="1"/>
  <c r="Q72" i="53"/>
  <c r="T72" i="53" s="1"/>
  <c r="P72" i="53"/>
  <c r="S72" i="53" s="1"/>
  <c r="R71" i="53"/>
  <c r="U71" i="53" s="1"/>
  <c r="Q71" i="53"/>
  <c r="T71" i="53" s="1"/>
  <c r="P71" i="53"/>
  <c r="S71" i="53" s="1"/>
  <c r="R70" i="53"/>
  <c r="U70" i="53" s="1"/>
  <c r="Q70" i="53"/>
  <c r="T70" i="53" s="1"/>
  <c r="P70" i="53"/>
  <c r="S70" i="53" s="1"/>
  <c r="R69" i="53"/>
  <c r="U69" i="53" s="1"/>
  <c r="Q69" i="53"/>
  <c r="T69" i="53" s="1"/>
  <c r="P69" i="53"/>
  <c r="S69" i="53" s="1"/>
  <c r="R68" i="53"/>
  <c r="U68" i="53" s="1"/>
  <c r="Q68" i="53"/>
  <c r="T68" i="53" s="1"/>
  <c r="P68" i="53"/>
  <c r="S68" i="53" s="1"/>
  <c r="R67" i="53"/>
  <c r="U67" i="53" s="1"/>
  <c r="Q67" i="53"/>
  <c r="T67" i="53" s="1"/>
  <c r="P67" i="53"/>
  <c r="S67" i="53" s="1"/>
  <c r="R66" i="53"/>
  <c r="U66" i="53" s="1"/>
  <c r="Q66" i="53"/>
  <c r="T66" i="53" s="1"/>
  <c r="P66" i="53"/>
  <c r="S66" i="53" s="1"/>
  <c r="R65" i="53"/>
  <c r="U65" i="53" s="1"/>
  <c r="Q65" i="53"/>
  <c r="T65" i="53" s="1"/>
  <c r="P65" i="53"/>
  <c r="S65" i="53" s="1"/>
  <c r="R64" i="53"/>
  <c r="U64" i="53" s="1"/>
  <c r="Q64" i="53"/>
  <c r="T64" i="53" s="1"/>
  <c r="P64" i="53"/>
  <c r="S64" i="53" s="1"/>
  <c r="R63" i="53"/>
  <c r="U63" i="53" s="1"/>
  <c r="Q63" i="53"/>
  <c r="T63" i="53" s="1"/>
  <c r="P63" i="53"/>
  <c r="S63" i="53" s="1"/>
  <c r="R62" i="53"/>
  <c r="U62" i="53" s="1"/>
  <c r="Q62" i="53"/>
  <c r="T62" i="53" s="1"/>
  <c r="P62" i="53"/>
  <c r="S62" i="53" s="1"/>
  <c r="R61" i="53"/>
  <c r="U61" i="53" s="1"/>
  <c r="Q61" i="53"/>
  <c r="T61" i="53" s="1"/>
  <c r="P61" i="53"/>
  <c r="S61" i="53" s="1"/>
  <c r="R60" i="53"/>
  <c r="U60" i="53" s="1"/>
  <c r="Q60" i="53"/>
  <c r="T60" i="53" s="1"/>
  <c r="P60" i="53"/>
  <c r="S60" i="53" s="1"/>
  <c r="R59" i="53"/>
  <c r="U59" i="53" s="1"/>
  <c r="Q59" i="53"/>
  <c r="T59" i="53" s="1"/>
  <c r="P59" i="53"/>
  <c r="S59" i="53" s="1"/>
  <c r="R58" i="53"/>
  <c r="U58" i="53" s="1"/>
  <c r="Q58" i="53"/>
  <c r="T58" i="53" s="1"/>
  <c r="P58" i="53"/>
  <c r="S58" i="53" s="1"/>
  <c r="R57" i="53"/>
  <c r="U57" i="53" s="1"/>
  <c r="Q57" i="53"/>
  <c r="T57" i="53" s="1"/>
  <c r="P57" i="53"/>
  <c r="S57" i="53" s="1"/>
  <c r="R56" i="53"/>
  <c r="U56" i="53" s="1"/>
  <c r="Q56" i="53"/>
  <c r="T56" i="53" s="1"/>
  <c r="P56" i="53"/>
  <c r="S56" i="53" s="1"/>
  <c r="R55" i="53"/>
  <c r="U55" i="53" s="1"/>
  <c r="Q55" i="53"/>
  <c r="T55" i="53" s="1"/>
  <c r="P55" i="53"/>
  <c r="S55" i="53" s="1"/>
  <c r="R54" i="53"/>
  <c r="U54" i="53" s="1"/>
  <c r="Q54" i="53"/>
  <c r="T54" i="53" s="1"/>
  <c r="P54" i="53"/>
  <c r="S54" i="53" s="1"/>
  <c r="R53" i="53"/>
  <c r="U53" i="53" s="1"/>
  <c r="Q53" i="53"/>
  <c r="T53" i="53" s="1"/>
  <c r="P53" i="53"/>
  <c r="S53" i="53" s="1"/>
  <c r="R52" i="53"/>
  <c r="U52" i="53" s="1"/>
  <c r="Q52" i="53"/>
  <c r="T52" i="53" s="1"/>
  <c r="P52" i="53"/>
  <c r="S52" i="53" s="1"/>
  <c r="R51" i="53"/>
  <c r="U51" i="53" s="1"/>
  <c r="Q51" i="53"/>
  <c r="T51" i="53" s="1"/>
  <c r="P51" i="53"/>
  <c r="S51" i="53" s="1"/>
  <c r="R50" i="53"/>
  <c r="U50" i="53" s="1"/>
  <c r="Q50" i="53"/>
  <c r="T50" i="53" s="1"/>
  <c r="P50" i="53"/>
  <c r="S50" i="53" s="1"/>
  <c r="R49" i="53"/>
  <c r="U49" i="53" s="1"/>
  <c r="Q49" i="53"/>
  <c r="T49" i="53" s="1"/>
  <c r="P49" i="53"/>
  <c r="S49" i="53" s="1"/>
  <c r="R43" i="53"/>
  <c r="U43" i="53" s="1"/>
  <c r="Q43" i="53"/>
  <c r="T43" i="53" s="1"/>
  <c r="P43" i="53"/>
  <c r="S43" i="53" s="1"/>
  <c r="R42" i="53"/>
  <c r="U42" i="53" s="1"/>
  <c r="Q42" i="53"/>
  <c r="T42" i="53" s="1"/>
  <c r="P42" i="53"/>
  <c r="S42" i="53" s="1"/>
  <c r="R41" i="53"/>
  <c r="U41" i="53" s="1"/>
  <c r="Q41" i="53"/>
  <c r="T41" i="53" s="1"/>
  <c r="P41" i="53"/>
  <c r="S41" i="53" s="1"/>
  <c r="R40" i="53"/>
  <c r="U40" i="53" s="1"/>
  <c r="Q40" i="53"/>
  <c r="T40" i="53" s="1"/>
  <c r="P40" i="53"/>
  <c r="S40" i="53" s="1"/>
  <c r="R39" i="53"/>
  <c r="U39" i="53" s="1"/>
  <c r="Q39" i="53"/>
  <c r="T39" i="53" s="1"/>
  <c r="P39" i="53"/>
  <c r="S39" i="53" s="1"/>
  <c r="R38" i="53"/>
  <c r="U38" i="53" s="1"/>
  <c r="Q38" i="53"/>
  <c r="T38" i="53" s="1"/>
  <c r="P38" i="53"/>
  <c r="S38" i="53" s="1"/>
  <c r="R37" i="53"/>
  <c r="U37" i="53" s="1"/>
  <c r="Q37" i="53"/>
  <c r="T37" i="53" s="1"/>
  <c r="P37" i="53"/>
  <c r="S37" i="53" s="1"/>
  <c r="R36" i="53"/>
  <c r="U36" i="53" s="1"/>
  <c r="Q36" i="53"/>
  <c r="T36" i="53" s="1"/>
  <c r="P36" i="53"/>
  <c r="S36" i="53" s="1"/>
  <c r="R35" i="53"/>
  <c r="U35" i="53" s="1"/>
  <c r="Q35" i="53"/>
  <c r="T35" i="53" s="1"/>
  <c r="P35" i="53"/>
  <c r="S35" i="53" s="1"/>
  <c r="R34" i="53"/>
  <c r="U34" i="53" s="1"/>
  <c r="Q34" i="53"/>
  <c r="T34" i="53" s="1"/>
  <c r="P34" i="53"/>
  <c r="S34" i="53" s="1"/>
  <c r="R33" i="53"/>
  <c r="U33" i="53" s="1"/>
  <c r="Q33" i="53"/>
  <c r="T33" i="53" s="1"/>
  <c r="P33" i="53"/>
  <c r="S33" i="53" s="1"/>
  <c r="R32" i="53"/>
  <c r="U32" i="53" s="1"/>
  <c r="Q32" i="53"/>
  <c r="T32" i="53" s="1"/>
  <c r="P32" i="53"/>
  <c r="S32" i="53" s="1"/>
  <c r="R31" i="53"/>
  <c r="U31" i="53" s="1"/>
  <c r="Q31" i="53"/>
  <c r="T31" i="53" s="1"/>
  <c r="P31" i="53"/>
  <c r="S31" i="53" s="1"/>
  <c r="R30" i="53"/>
  <c r="U30" i="53" s="1"/>
  <c r="Q30" i="53"/>
  <c r="T30" i="53" s="1"/>
  <c r="P30" i="53"/>
  <c r="S30" i="53" s="1"/>
  <c r="R29" i="53"/>
  <c r="U29" i="53" s="1"/>
  <c r="Q29" i="53"/>
  <c r="T29" i="53" s="1"/>
  <c r="P29" i="53"/>
  <c r="S29" i="53" s="1"/>
  <c r="R28" i="53"/>
  <c r="U28" i="53" s="1"/>
  <c r="Q28" i="53"/>
  <c r="T28" i="53" s="1"/>
  <c r="P28" i="53"/>
  <c r="S28" i="53" s="1"/>
  <c r="R27" i="53"/>
  <c r="U27" i="53" s="1"/>
  <c r="Q27" i="53"/>
  <c r="T27" i="53" s="1"/>
  <c r="P27" i="53"/>
  <c r="S27" i="53" s="1"/>
  <c r="R26" i="53"/>
  <c r="U26" i="53" s="1"/>
  <c r="Q26" i="53"/>
  <c r="T26" i="53" s="1"/>
  <c r="P26" i="53"/>
  <c r="S26" i="53" s="1"/>
  <c r="R25" i="53"/>
  <c r="U25" i="53" s="1"/>
  <c r="Q25" i="53"/>
  <c r="T25" i="53" s="1"/>
  <c r="P25" i="53"/>
  <c r="S25" i="53" s="1"/>
  <c r="R24" i="53"/>
  <c r="U24" i="53" s="1"/>
  <c r="Q24" i="53"/>
  <c r="T24" i="53" s="1"/>
  <c r="P24" i="53"/>
  <c r="S24" i="53" s="1"/>
  <c r="R23" i="53"/>
  <c r="U23" i="53" s="1"/>
  <c r="Q23" i="53"/>
  <c r="T23" i="53" s="1"/>
  <c r="P23" i="53"/>
  <c r="S23" i="53" s="1"/>
  <c r="R22" i="53"/>
  <c r="U22" i="53" s="1"/>
  <c r="Q22" i="53"/>
  <c r="T22" i="53" s="1"/>
  <c r="P22" i="53"/>
  <c r="S22" i="53" s="1"/>
  <c r="R21" i="53"/>
  <c r="U21" i="53" s="1"/>
  <c r="Q21" i="53"/>
  <c r="T21" i="53" s="1"/>
  <c r="P21" i="53"/>
  <c r="S21" i="53" s="1"/>
  <c r="R20" i="53"/>
  <c r="U20" i="53" s="1"/>
  <c r="Q20" i="53"/>
  <c r="T20" i="53" s="1"/>
  <c r="P20" i="53"/>
  <c r="S20" i="53" s="1"/>
  <c r="R19" i="53"/>
  <c r="U19" i="53" s="1"/>
  <c r="Q19" i="53"/>
  <c r="T19" i="53" s="1"/>
  <c r="P19" i="53"/>
  <c r="S19" i="53" s="1"/>
  <c r="Q18" i="53"/>
  <c r="T18" i="53" s="1"/>
  <c r="P18" i="53"/>
  <c r="S18" i="53" s="1"/>
  <c r="R17" i="53"/>
  <c r="U17" i="53" s="1"/>
  <c r="Q17" i="53"/>
  <c r="T17" i="53" s="1"/>
  <c r="P17" i="53"/>
  <c r="S17" i="53" s="1"/>
  <c r="R16" i="53"/>
  <c r="U16" i="53" s="1"/>
  <c r="Q16" i="53"/>
  <c r="T16" i="53" s="1"/>
  <c r="P16" i="53"/>
  <c r="S16" i="53" s="1"/>
  <c r="R14" i="53"/>
  <c r="U14" i="53" s="1"/>
  <c r="Q14" i="53"/>
  <c r="T14" i="53" s="1"/>
  <c r="P14" i="53"/>
  <c r="S14" i="53" s="1"/>
  <c r="R13" i="53"/>
  <c r="U13" i="53" s="1"/>
  <c r="Q13" i="53"/>
  <c r="T13" i="53" s="1"/>
  <c r="P13" i="53"/>
  <c r="S13" i="53" s="1"/>
  <c r="R12" i="53"/>
  <c r="U12" i="53" s="1"/>
  <c r="Q12" i="53"/>
  <c r="T12" i="53" s="1"/>
  <c r="P12" i="53"/>
  <c r="S12" i="53" s="1"/>
  <c r="R11" i="53"/>
  <c r="U11" i="53" s="1"/>
  <c r="Q11" i="53"/>
  <c r="T11" i="53" s="1"/>
  <c r="P11" i="53"/>
  <c r="S11" i="53" s="1"/>
  <c r="R10" i="53"/>
  <c r="U10" i="53" s="1"/>
  <c r="Q10" i="53"/>
  <c r="T10" i="53" s="1"/>
  <c r="P10" i="53"/>
  <c r="S10" i="53" s="1"/>
  <c r="R9" i="53"/>
  <c r="U9" i="53" s="1"/>
  <c r="Q9" i="53"/>
  <c r="T9" i="53" s="1"/>
  <c r="P9" i="53"/>
  <c r="S9" i="53" s="1"/>
  <c r="R8" i="53"/>
  <c r="U8" i="53" s="1"/>
  <c r="Q8" i="53"/>
  <c r="T8" i="53" s="1"/>
  <c r="P8" i="53"/>
  <c r="S8" i="53" s="1"/>
  <c r="R7" i="53"/>
  <c r="U7" i="53" s="1"/>
  <c r="Q7" i="53"/>
  <c r="T7" i="53" s="1"/>
  <c r="P7" i="53"/>
  <c r="S7" i="53" s="1"/>
  <c r="R6" i="53"/>
  <c r="U6" i="53" s="1"/>
  <c r="Q6" i="53"/>
  <c r="T6" i="53" s="1"/>
  <c r="P6" i="53"/>
  <c r="S6" i="53" s="1"/>
  <c r="R5" i="53"/>
  <c r="U5" i="53" s="1"/>
  <c r="Q5" i="53"/>
  <c r="T5" i="53" s="1"/>
  <c r="P5" i="53"/>
  <c r="S5" i="53" s="1"/>
  <c r="R4" i="53"/>
  <c r="U4" i="53" s="1"/>
  <c r="Q4" i="53"/>
  <c r="T4" i="53" s="1"/>
  <c r="P4" i="53"/>
  <c r="S4" i="53" s="1"/>
  <c r="R3" i="53"/>
  <c r="U3" i="53" s="1"/>
  <c r="Q3" i="53"/>
  <c r="T3" i="53" s="1"/>
  <c r="P3" i="53"/>
  <c r="S3" i="53" s="1"/>
  <c r="R2" i="53"/>
  <c r="U2" i="53" s="1"/>
  <c r="Q2" i="53"/>
  <c r="T2" i="53" s="1"/>
  <c r="P2" i="53"/>
  <c r="S2" i="53" s="1"/>
  <c r="R24" i="51" l="1"/>
  <c r="U24" i="51" s="1"/>
  <c r="Q24" i="51"/>
  <c r="T24" i="51" s="1"/>
  <c r="P24" i="51"/>
  <c r="S24" i="51" s="1"/>
  <c r="R23" i="51"/>
  <c r="U23" i="51" s="1"/>
  <c r="Q23" i="51"/>
  <c r="T23" i="51" s="1"/>
  <c r="P23" i="51"/>
  <c r="S23" i="51" s="1"/>
  <c r="R22" i="51"/>
  <c r="U22" i="51" s="1"/>
  <c r="Q22" i="51"/>
  <c r="T22" i="51" s="1"/>
  <c r="P22" i="51"/>
  <c r="S22" i="51" s="1"/>
  <c r="R21" i="51"/>
  <c r="U21" i="51" s="1"/>
  <c r="Q21" i="51"/>
  <c r="T21" i="51" s="1"/>
  <c r="P21" i="51"/>
  <c r="S21" i="51" s="1"/>
  <c r="R20" i="51"/>
  <c r="U20" i="51" s="1"/>
  <c r="Q20" i="51"/>
  <c r="T20" i="51" s="1"/>
  <c r="P20" i="51"/>
  <c r="S20" i="51" s="1"/>
  <c r="N20" i="51"/>
  <c r="R19" i="51"/>
  <c r="U19" i="51" s="1"/>
  <c r="Q19" i="51"/>
  <c r="T19" i="51" s="1"/>
  <c r="P19" i="51"/>
  <c r="S19" i="51" s="1"/>
  <c r="N19" i="51"/>
  <c r="R18" i="51"/>
  <c r="U18" i="51" s="1"/>
  <c r="Q18" i="51"/>
  <c r="T18" i="51" s="1"/>
  <c r="P18" i="51"/>
  <c r="S18" i="51" s="1"/>
  <c r="R17" i="51"/>
  <c r="U17" i="51" s="1"/>
  <c r="Q17" i="51"/>
  <c r="T17" i="51" s="1"/>
  <c r="P17" i="51"/>
  <c r="S17" i="51" s="1"/>
  <c r="R16" i="51"/>
  <c r="U16" i="51" s="1"/>
  <c r="Q16" i="51"/>
  <c r="T16" i="51" s="1"/>
  <c r="P16" i="51"/>
  <c r="S16" i="51" s="1"/>
  <c r="N16" i="51"/>
  <c r="R15" i="51"/>
  <c r="U15" i="51" s="1"/>
  <c r="Q15" i="51"/>
  <c r="T15" i="51" s="1"/>
  <c r="P15" i="51"/>
  <c r="S15" i="51" s="1"/>
  <c r="R14" i="51"/>
  <c r="U14" i="51" s="1"/>
  <c r="Q14" i="51"/>
  <c r="T14" i="51" s="1"/>
  <c r="P14" i="51"/>
  <c r="S14" i="51" s="1"/>
  <c r="R13" i="51"/>
  <c r="U13" i="51" s="1"/>
  <c r="Q13" i="51"/>
  <c r="T13" i="51" s="1"/>
  <c r="P13" i="51"/>
  <c r="S13" i="51" s="1"/>
  <c r="R12" i="51"/>
  <c r="U12" i="51" s="1"/>
  <c r="Q12" i="51"/>
  <c r="T12" i="51" s="1"/>
  <c r="P12" i="51"/>
  <c r="S12" i="51" s="1"/>
  <c r="N12" i="51"/>
  <c r="R11" i="51"/>
  <c r="U11" i="51" s="1"/>
  <c r="Q11" i="51"/>
  <c r="T11" i="51" s="1"/>
  <c r="P11" i="51"/>
  <c r="S11" i="51" s="1"/>
  <c r="R10" i="51"/>
  <c r="U10" i="51" s="1"/>
  <c r="Q10" i="51"/>
  <c r="T10" i="51" s="1"/>
  <c r="P10" i="51"/>
  <c r="S10" i="51" s="1"/>
  <c r="R9" i="51"/>
  <c r="U9" i="51" s="1"/>
  <c r="Q9" i="51"/>
  <c r="T9" i="51" s="1"/>
  <c r="P9" i="51"/>
  <c r="S9" i="51" s="1"/>
  <c r="R8" i="51"/>
  <c r="U8" i="51" s="1"/>
  <c r="Q8" i="51"/>
  <c r="T8" i="51" s="1"/>
  <c r="P8" i="51"/>
  <c r="S8" i="51" s="1"/>
  <c r="R7" i="51"/>
  <c r="U7" i="51" s="1"/>
  <c r="Q7" i="51"/>
  <c r="T7" i="51" s="1"/>
  <c r="P7" i="51"/>
  <c r="S7" i="51" s="1"/>
  <c r="N7" i="51"/>
  <c r="R6" i="51"/>
  <c r="U6" i="51" s="1"/>
  <c r="Q6" i="51"/>
  <c r="T6" i="51" s="1"/>
  <c r="P6" i="51"/>
  <c r="S6" i="51" s="1"/>
  <c r="R5" i="51"/>
  <c r="U5" i="51" s="1"/>
  <c r="Q5" i="51"/>
  <c r="T5" i="51" s="1"/>
  <c r="P5" i="51"/>
  <c r="S5" i="51" s="1"/>
  <c r="N5" i="51"/>
  <c r="R4" i="51"/>
  <c r="U4" i="51" s="1"/>
  <c r="Q4" i="51"/>
  <c r="T4" i="51" s="1"/>
  <c r="P4" i="51"/>
  <c r="S4" i="51" s="1"/>
  <c r="R3" i="51"/>
  <c r="U3" i="51" s="1"/>
  <c r="Q3" i="51"/>
  <c r="T3" i="51" s="1"/>
  <c r="P3" i="51"/>
  <c r="S3" i="51" s="1"/>
  <c r="R2" i="51"/>
  <c r="U2" i="51" s="1"/>
  <c r="Q2" i="51"/>
  <c r="T2" i="51" s="1"/>
  <c r="P2" i="51"/>
  <c r="S2" i="51" s="1"/>
  <c r="N2" i="51"/>
  <c r="L11" i="7" l="1"/>
  <c r="O11" i="7" s="1"/>
  <c r="L10" i="7"/>
  <c r="O10" i="7" s="1"/>
  <c r="L9" i="7"/>
  <c r="O9" i="7" s="1"/>
  <c r="L8" i="7"/>
  <c r="O8" i="7" s="1"/>
  <c r="L7" i="7"/>
  <c r="O7" i="7" s="1"/>
  <c r="L6" i="7"/>
  <c r="O6" i="7" s="1"/>
  <c r="L5" i="7"/>
  <c r="O5" i="7" s="1"/>
  <c r="L4" i="7"/>
  <c r="O4" i="7" s="1"/>
  <c r="L3" i="7"/>
  <c r="O3" i="7" s="1"/>
  <c r="L2" i="7"/>
  <c r="O2" i="7" s="1"/>
  <c r="P9" i="7"/>
  <c r="S9" i="7" s="1"/>
  <c r="P6" i="7"/>
  <c r="S6" i="7" s="1"/>
  <c r="N3" i="7" l="1"/>
  <c r="P3" i="7"/>
  <c r="S3" i="7" s="1"/>
  <c r="Q3" i="7"/>
  <c r="T3" i="7" s="1"/>
  <c r="R3" i="7"/>
  <c r="U3" i="7" s="1"/>
  <c r="P8" i="7"/>
  <c r="S8" i="7" s="1"/>
  <c r="Q8" i="7"/>
  <c r="T8" i="7" s="1"/>
  <c r="R8" i="7"/>
  <c r="U8" i="7" s="1"/>
  <c r="N5" i="7"/>
  <c r="N8" i="7"/>
  <c r="N2" i="7"/>
  <c r="P4" i="7" l="1"/>
  <c r="S4" i="7" s="1"/>
  <c r="Q4" i="7"/>
  <c r="T4" i="7" s="1"/>
  <c r="R4" i="7"/>
  <c r="U4" i="7" s="1"/>
  <c r="P10" i="7"/>
  <c r="S10" i="7" s="1"/>
  <c r="Q10" i="7"/>
  <c r="T10" i="7" s="1"/>
  <c r="R10" i="7"/>
  <c r="U10" i="7" s="1"/>
  <c r="Q6" i="7"/>
  <c r="T6" i="7" s="1"/>
  <c r="R6" i="7"/>
  <c r="U6" i="7" s="1"/>
  <c r="Q9" i="7" l="1"/>
  <c r="T9" i="7" s="1"/>
  <c r="R9" i="7"/>
  <c r="U9" i="7" s="1"/>
  <c r="P5" i="7"/>
  <c r="S5" i="7" s="1"/>
  <c r="Q5" i="7"/>
  <c r="T5" i="7" s="1"/>
  <c r="R5" i="7"/>
  <c r="U5" i="7" s="1"/>
  <c r="P7" i="7"/>
  <c r="S7" i="7" s="1"/>
  <c r="Q7" i="7"/>
  <c r="T7" i="7" s="1"/>
  <c r="R7" i="7"/>
  <c r="U7" i="7" s="1"/>
  <c r="P11" i="7"/>
  <c r="S11" i="7" s="1"/>
  <c r="Q11" i="7"/>
  <c r="T11" i="7" s="1"/>
  <c r="R11" i="7"/>
  <c r="U11" i="7" s="1"/>
  <c r="Q2" i="7"/>
  <c r="T2" i="7" s="1"/>
  <c r="R2" i="7"/>
  <c r="U2" i="7" s="1"/>
  <c r="P2" i="7"/>
  <c r="S2" i="7" s="1"/>
</calcChain>
</file>

<file path=xl/sharedStrings.xml><?xml version="1.0" encoding="utf-8"?>
<sst xmlns="http://schemas.openxmlformats.org/spreadsheetml/2006/main" count="2528" uniqueCount="290">
  <si>
    <t>Compound</t>
  </si>
  <si>
    <t>NOAEL</t>
  </si>
  <si>
    <t>LOAEL</t>
  </si>
  <si>
    <t>BMDL</t>
  </si>
  <si>
    <t>(M)</t>
  </si>
  <si>
    <t>1,2-DCA</t>
  </si>
  <si>
    <t>Reference</t>
  </si>
  <si>
    <t>Species</t>
  </si>
  <si>
    <t>Sex</t>
  </si>
  <si>
    <t>Health Outcome</t>
  </si>
  <si>
    <t>Route</t>
  </si>
  <si>
    <t>Duration category</t>
  </si>
  <si>
    <t>Health Outcome Category</t>
  </si>
  <si>
    <t>Oral</t>
  </si>
  <si>
    <t>van Esch et al. 1977</t>
  </si>
  <si>
    <t>Rat</t>
  </si>
  <si>
    <t>Payan et al. 1995</t>
  </si>
  <si>
    <t>(F)</t>
  </si>
  <si>
    <t>NTP 1978</t>
  </si>
  <si>
    <t>Muralidhara et al. 2001</t>
  </si>
  <si>
    <t>Liver</t>
  </si>
  <si>
    <t>Daniel et al. 1994</t>
  </si>
  <si>
    <t>(M,F)</t>
  </si>
  <si>
    <t>Kidney</t>
  </si>
  <si>
    <t>NTP 1991</t>
  </si>
  <si>
    <t>Munson et al. 1982</t>
  </si>
  <si>
    <t>Mouse</t>
  </si>
  <si>
    <t>Ghanayem et al. 1986</t>
  </si>
  <si>
    <t>Reference Key</t>
  </si>
  <si>
    <t>[1]</t>
  </si>
  <si>
    <t>[2]</t>
  </si>
  <si>
    <t>[3]</t>
  </si>
  <si>
    <t>[4]</t>
  </si>
  <si>
    <t>[5]</t>
  </si>
  <si>
    <t>[6]</t>
  </si>
  <si>
    <t>[7]</t>
  </si>
  <si>
    <t>[8]</t>
  </si>
  <si>
    <t>Death</t>
  </si>
  <si>
    <t>Kidney wt</t>
  </si>
  <si>
    <t>Label</t>
  </si>
  <si>
    <t>Reference key</t>
  </si>
  <si>
    <t>Cottalasso et al. 2002</t>
  </si>
  <si>
    <t>Dow Chemical 1947</t>
  </si>
  <si>
    <t>Dow Chemical 2006b</t>
  </si>
  <si>
    <t>Francovitch et al. 1986</t>
  </si>
  <si>
    <t>Hofmann et al. 1971a</t>
  </si>
  <si>
    <t>Igwe et al. 1986b, 1986c</t>
  </si>
  <si>
    <t>IRFMN 1978</t>
  </si>
  <si>
    <t>Klaunig et al. 1986</t>
  </si>
  <si>
    <t>Mellon Institute 1947</t>
  </si>
  <si>
    <t>Morel et al. 1999</t>
  </si>
  <si>
    <t>NCI 1978</t>
  </si>
  <si>
    <t>Qin-li et al. 2010</t>
  </si>
  <si>
    <t>Rao et al. 1980</t>
  </si>
  <si>
    <t>Salovsky et al. 2002</t>
  </si>
  <si>
    <t>Schwetz et al. 1974</t>
  </si>
  <si>
    <t>Sherwood et al. 1987</t>
  </si>
  <si>
    <t>Storer et al. 1984</t>
  </si>
  <si>
    <t>Zeng et al. 2018</t>
  </si>
  <si>
    <t>Zhang et al. 2017</t>
  </si>
  <si>
    <t>Zhou et al. 2016</t>
  </si>
  <si>
    <t>[9]</t>
  </si>
  <si>
    <t>[10]</t>
  </si>
  <si>
    <t>[11]</t>
  </si>
  <si>
    <t>[12]</t>
  </si>
  <si>
    <t>[13]</t>
  </si>
  <si>
    <t>[14]</t>
  </si>
  <si>
    <t>[15]</t>
  </si>
  <si>
    <t>[16]</t>
  </si>
  <si>
    <t>[17]</t>
  </si>
  <si>
    <t>[18]</t>
  </si>
  <si>
    <t>[19]</t>
  </si>
  <si>
    <t>[20]</t>
  </si>
  <si>
    <t>[21]</t>
  </si>
  <si>
    <t>[22]</t>
  </si>
  <si>
    <t>[23]</t>
  </si>
  <si>
    <t>[24]</t>
  </si>
  <si>
    <t>[25]</t>
  </si>
  <si>
    <t>[26]</t>
  </si>
  <si>
    <t>[27]</t>
  </si>
  <si>
    <t>[28]</t>
  </si>
  <si>
    <t>Acute</t>
  </si>
  <si>
    <t>Kidney histo</t>
  </si>
  <si>
    <t>Resp</t>
  </si>
  <si>
    <t>BW</t>
  </si>
  <si>
    <t>Lung histo &amp; BALF</t>
  </si>
  <si>
    <t>Liver histo &amp; serum chem</t>
  </si>
  <si>
    <t>Health category</t>
  </si>
  <si>
    <t>Kitchin et al. 1993</t>
  </si>
  <si>
    <t>Moody et al 1981</t>
  </si>
  <si>
    <t>WIL Research 2015</t>
  </si>
  <si>
    <t>[29]</t>
  </si>
  <si>
    <t>[30]</t>
  </si>
  <si>
    <t>[31]</t>
  </si>
  <si>
    <t>No effect</t>
  </si>
  <si>
    <t>HERO ID</t>
  </si>
  <si>
    <t xml:space="preserve"> LOAEL</t>
  </si>
  <si>
    <t>Murray et al. 1980</t>
  </si>
  <si>
    <t>[43]</t>
  </si>
  <si>
    <t>Schlachter et al. 1979</t>
  </si>
  <si>
    <t>[44]</t>
  </si>
  <si>
    <t>Alumot et al. 1976</t>
  </si>
  <si>
    <t>Brondeau et al. 1983</t>
  </si>
  <si>
    <t>Cheever et al. 1990</t>
  </si>
  <si>
    <t>Dow Chemical 2005</t>
  </si>
  <si>
    <t>Dow Chemical 2006</t>
  </si>
  <si>
    <t>Dow Chemical 2014</t>
  </si>
  <si>
    <t>Dow Chemicals 2017</t>
  </si>
  <si>
    <t>Heppel et al. 1946</t>
  </si>
  <si>
    <t>Hofmann et al. 1971</t>
  </si>
  <si>
    <t>Huang et al. 2022</t>
  </si>
  <si>
    <t>IRFMN 1976</t>
  </si>
  <si>
    <t>IRFMN 1987</t>
  </si>
  <si>
    <t>Lane et al. 1982</t>
  </si>
  <si>
    <t>LeBaron et al. 2021</t>
  </si>
  <si>
    <t>Nagano et al. 2006</t>
  </si>
  <si>
    <t>Qin et al. 2024</t>
  </si>
  <si>
    <t>[32]</t>
  </si>
  <si>
    <t>[33]</t>
  </si>
  <si>
    <t>[34]</t>
  </si>
  <si>
    <t>[35]</t>
  </si>
  <si>
    <t>[36]</t>
  </si>
  <si>
    <t>[37]</t>
  </si>
  <si>
    <t>Spencer et al. 1951</t>
  </si>
  <si>
    <t>[38]</t>
  </si>
  <si>
    <t>[39]</t>
  </si>
  <si>
    <t>[40]</t>
  </si>
  <si>
    <t>[41]</t>
  </si>
  <si>
    <t>Yang et al. 2021</t>
  </si>
  <si>
    <t>[42]</t>
  </si>
  <si>
    <t>Yang et al. 2023</t>
  </si>
  <si>
    <t>[45]</t>
  </si>
  <si>
    <t>CASRN: 107-06-2</t>
  </si>
  <si>
    <t>Health Category</t>
  </si>
  <si>
    <t xml:space="preserve"> BMDL</t>
  </si>
  <si>
    <t xml:space="preserve"> NOAEL</t>
  </si>
  <si>
    <t>Inhalation</t>
  </si>
  <si>
    <t>Immune/Hemato</t>
  </si>
  <si>
    <t>Death from strep</t>
  </si>
  <si>
    <t>Rat, 3 hr</t>
  </si>
  <si>
    <t>Nasal histo</t>
  </si>
  <si>
    <t>Rat, 4 hr</t>
  </si>
  <si>
    <t>Rat, 8 hr</t>
  </si>
  <si>
    <t>Neuro</t>
  </si>
  <si>
    <t>Brain histo</t>
  </si>
  <si>
    <t>Rat, 1.5 hr</t>
  </si>
  <si>
    <t>FOB</t>
  </si>
  <si>
    <t>Clin signs</t>
  </si>
  <si>
    <t xml:space="preserve">(M, F) </t>
  </si>
  <si>
    <t>Brain histo &amp; clin signs</t>
  </si>
  <si>
    <t>Serum chem</t>
  </si>
  <si>
    <t>Liver histo</t>
  </si>
  <si>
    <t>Liver wt &amp; histo</t>
  </si>
  <si>
    <t>Kidney wt &amp; BUN</t>
  </si>
  <si>
    <t>Kidney wt &amp; histo</t>
  </si>
  <si>
    <t>Body wt</t>
  </si>
  <si>
    <t>(NS)</t>
  </si>
  <si>
    <t>BMDL HED</t>
  </si>
  <si>
    <t>NOAEL HED</t>
  </si>
  <si>
    <t>LOAEL HED</t>
  </si>
  <si>
    <t>Immune response</t>
  </si>
  <si>
    <t>Mouse G</t>
  </si>
  <si>
    <t>Rat F344 G</t>
  </si>
  <si>
    <t xml:space="preserve"> </t>
  </si>
  <si>
    <t>*No effect</t>
  </si>
  <si>
    <t>Mouse DW</t>
  </si>
  <si>
    <t>Decr RBCs</t>
  </si>
  <si>
    <t>Rat OM DW</t>
  </si>
  <si>
    <t>Rat F344 DW</t>
  </si>
  <si>
    <t>Rat SD DW</t>
  </si>
  <si>
    <t>Thymus wt</t>
  </si>
  <si>
    <t>*Kidney wt</t>
  </si>
  <si>
    <t>*Body wt</t>
  </si>
  <si>
    <t>Liver wt</t>
  </si>
  <si>
    <t>Liver wt &amp; serum chem</t>
  </si>
  <si>
    <t>Fat content</t>
  </si>
  <si>
    <t>Repro/Dev</t>
  </si>
  <si>
    <t>Repro/Devel</t>
  </si>
  <si>
    <t>Fetal resorptions</t>
  </si>
  <si>
    <t>Testes histo</t>
  </si>
  <si>
    <t>Mouse, 4 wk</t>
  </si>
  <si>
    <t>Sperm conc</t>
  </si>
  <si>
    <t xml:space="preserve">Mouse, 1 wk </t>
  </si>
  <si>
    <t>Rao et al. 1980; Schlachter et al. 1979</t>
  </si>
  <si>
    <t>Dow Chemical 2014; LeBaron et al. 2021</t>
  </si>
  <si>
    <t>32.8</t>
  </si>
  <si>
    <t xml:space="preserve">Mouse </t>
  </si>
  <si>
    <t>175.0</t>
  </si>
  <si>
    <t>Rat, 4 d</t>
  </si>
  <si>
    <t>Rat, 2 d</t>
  </si>
  <si>
    <t>Rabbit</t>
  </si>
  <si>
    <t>*Death</t>
  </si>
  <si>
    <t>Guinea pig</t>
  </si>
  <si>
    <t>inhalation</t>
  </si>
  <si>
    <t xml:space="preserve">Mouse, 4 wk </t>
  </si>
  <si>
    <t>Imm/Hem</t>
  </si>
  <si>
    <t>Repr/Dev</t>
  </si>
  <si>
    <t>Pup wt</t>
  </si>
  <si>
    <t>Death &amp; tumors</t>
  </si>
  <si>
    <t>Immune/
Hemato</t>
  </si>
  <si>
    <t>Chronic</t>
  </si>
  <si>
    <t>Rat, Rabbit, Guinea pig, Cat</t>
  </si>
  <si>
    <t>Monkey</t>
  </si>
  <si>
    <t xml:space="preserve"> Rat </t>
  </si>
  <si>
    <t>Testes pathol</t>
  </si>
  <si>
    <t>Body wt of F1B weanlings</t>
  </si>
  <si>
    <t>Rat, Guinea pig</t>
  </si>
  <si>
    <t>Dog</t>
  </si>
  <si>
    <t>Rat, 15 wk</t>
  </si>
  <si>
    <t>Rat, 14 wk</t>
  </si>
  <si>
    <t>Cat</t>
  </si>
  <si>
    <t>[9,21]</t>
  </si>
  <si>
    <t>[9, 21]</t>
  </si>
  <si>
    <t>y - Plot position</t>
  </si>
  <si>
    <t>x - for vertical label</t>
  </si>
  <si>
    <t>y - Plot position 1 of 2</t>
  </si>
  <si>
    <t>y - Plot position 2 of 2</t>
  </si>
  <si>
    <t>y - Plot position All EP</t>
  </si>
  <si>
    <t>F1 pup wt</t>
  </si>
  <si>
    <t>Parental body wt</t>
  </si>
  <si>
    <t>Intermediate</t>
  </si>
  <si>
    <t>Rat, 5 hr</t>
  </si>
  <si>
    <t/>
  </si>
  <si>
    <t>Rat, 10 d</t>
  </si>
  <si>
    <t>Rat, 90 d</t>
  </si>
  <si>
    <t>Rat, 2 wk</t>
  </si>
  <si>
    <t>Absolute Kidney wt</t>
  </si>
  <si>
    <t>Relative Kidney wt</t>
  </si>
  <si>
    <t>Rating</t>
  </si>
  <si>
    <t>High</t>
  </si>
  <si>
    <t>Medium</t>
  </si>
  <si>
    <t>*Behavior</t>
  </si>
  <si>
    <t>*Brain histo</t>
  </si>
  <si>
    <t>*Serum chem</t>
  </si>
  <si>
    <t>Low</t>
  </si>
  <si>
    <t>HIgh</t>
  </si>
  <si>
    <t>Study Quality Rating</t>
  </si>
  <si>
    <t>Respiratory</t>
  </si>
  <si>
    <t>Body Weight</t>
  </si>
  <si>
    <t>Human Health Hazard Exposure Response Array Data and Figures for 1,2-Dichloroethane</t>
  </si>
  <si>
    <t>Citation</t>
  </si>
  <si>
    <t>Alumot, E; Nachtomi, E; Mandel, E; Holstein, P. (1976). Tolerance and acceptable daily intake of chlorinated fumigants in the rat diet. Food Cosmet Toxicol 14: 105-111. http://dx.doi.org/10.1016/S0015-6264(76)80252-0</t>
  </si>
  <si>
    <t>Brondeau, MT; Bonnet, P; Guenier, JP; De, CJ. (1983). Short-term inhalation test for evaluating industrial hepatotoxicants in rats. Toxicol Lett 19: 139-146. http://dx.doi.org/10.1016/0378-4274(83)90274-6</t>
  </si>
  <si>
    <t>Cheever, KL; Cholakis, JM; El-Hawari, AM; Kovatch, RM; Weisburger, EK. (1990). Ethylene dichloride: The influence of disulfiram or ethanol on oncogenicity, metabolism, and DNA covalent binding in rats. Toxicol Sci 14: 243-261. http://dx.doi.org/10.1016/0272-0590(90)90205-X</t>
  </si>
  <si>
    <t>Cottalasso, D; Domenicotti, C; Traverso, N; Pronzato, M; Nanni, G. (2002). Influence of chronic ethanol consumption on toxic effects of 1,2-dichloroethane: glycolipoprotein retention and impairment of dolichol concentration in rat liver microsomes and Golgi apparatus. Toxicology 178: 229-240. http://dx.doi.org/10.1016/S0300-483X(02)00235-4</t>
  </si>
  <si>
    <t>Daniel, FB; Robinson, M; Olson, GR; York, RG; Condie, LW. (1994). Ten and ninety-day toxicity studies of 1,2-dichloroethane in Sprague-Dawley rats. Drug Chem Toxicol 17: 463-477. http://dx.doi.org/10.3109/01480549409014312</t>
  </si>
  <si>
    <t xml:space="preserve">Dow Chemical.  (1947). Results of range-finding toxicological studies on Ethylidene Dichloride [TSCA Submission]. (OTS0515950. 86-870002160. TSCATS/309472). </t>
  </si>
  <si>
    <t xml:space="preserve">Dow Chemical.  (2005). Ethylene dichloride: Acute vapor inhalation toxicity study in Fischer 344 rats. (041089). Millwood, VA: HAP Task Force for Ethylene Dichloride. </t>
  </si>
  <si>
    <t xml:space="preserve">Dow Chemical. (2006). Re: Testing consent order for ethylene dichloride; final report (docket no . OPPT-2003-0010) [TSCA Submission]. (Study ID No. 041115. 40060000065). HAP Task Force for Ethylene Dichloride. </t>
  </si>
  <si>
    <t xml:space="preserve">Dow Chemical. (2014). [Redacted] Investigation of the mode of action for 1,2-dichloroethane-induced mammary tumors in female F344/DuCrl rats. (121180). </t>
  </si>
  <si>
    <t xml:space="preserve">Dow Chemical. (2017). [Redacted] 1,2-Dichloroethane: Acute vapor inhalation toxicity study in F344/DuCrl rats. (171002). Brussels, Belgium: ReachCentrum S.A. </t>
  </si>
  <si>
    <t>Francovitch, RJ; Schor, NA; George, WJ. (1986). Effects of SKF 525A, phenobarbital, and 3-methylcholanthrene on ethylene dichloride toxicity following inhalation exposure. Int J Toxicol 5: 117-126. http://dx.doi.org/10.3109/10915818609141016</t>
  </si>
  <si>
    <t xml:space="preserve">Heppel, LA; Neal, PA; Perrin, TL; Endicott, KM; Porterfield, VT. (1946). The toxicology of 1,2-dichloroethane (ethylene dichloride): V. The effects of daily inhalations. J Ind Hyg Toxicol 28: 113-120. </t>
  </si>
  <si>
    <t>Hofmann, HT; Birnstiel, H; Jobst, P. (1971). On inhalation toxicity of 1,1- and 1,2-dichloroethane. Arch Toxikol 27: 248-265. http://dx.doi.org/10.1007/BF00315048</t>
  </si>
  <si>
    <t>Igwe, OJ; Que Hee, SS; Wagner, WD. (1986). Interaction between 1,2-dichloroethane and disulfiram. I. Toxicologic effects. Fundam Appl Toxicol 6: 733-746. http://dx.doi.org/10.1016/0272-0590(86)90186-7</t>
  </si>
  <si>
    <t>IRFMN. (1976). Clinical chemistry results after 6 months inhalatory exposure to ethylene dichloride [TSCA Submission]. (OTS0515738. 86-870001662. TSCATS/309048). Shell Oil Company. https://ntrl.ntis.gov/NTRL/dashboard/searchResults/titleDetail/OTS0515738.xhtml</t>
  </si>
  <si>
    <t>IRFMN. (1978). Clinical chemistry results in adult rats exposed to ethylene dichloride by inhalation for 12 months [TSCA Submission]. (OTS0515737. 86-870001661). Shell Oil Company. https://ntrl.ntis.gov/NTRL/dashboard/searchResults/titleDetail/OTS0515737.xhtml</t>
  </si>
  <si>
    <t>IRFMN. (1987). Report on the clinical chemistry results after 18 months inhalatory exposure - ethylene dichloride [TSCA Submission]. (OTS0517059. 86-870002269. TSCATS/309692). Dow Chemical. https://ntrl.ntis.gov/NTRL/dashboard/searchResults/titleDetail/OTS0517059.xhtml</t>
  </si>
  <si>
    <t>Kitchin, KT; Brown, JL; Kulkarni, AP. (1993). Predicting rodent carcinogenicity of halogenated hydrocarbons by in vivo biochemical parameters. Birth Defects Res B Dev Reprod Toxicol 13: 167-184. http://dx.doi.org/10.1002/tcm.1770130403</t>
  </si>
  <si>
    <t>Lane, RW; Riddle, BL; Borzelleca, JF. (1982). Effects of 1,2-dichloroethane and 1,1,1-trichloroethane in drinking water on reproduction and development in mice. Toxicol Appl Pharmacol 63: 409-421. http://dx.doi.org/10.1016/0041-008X(82)90270-8</t>
  </si>
  <si>
    <t>Mellon Institute. (1947). Repeated exposure of rats and dogs to vapors of eight chlorinated hydrocarbons [TSCA Submission]. (OTS0515559. 86-870001397. TSCATS/308690). Carbide and Carbon Chemicals Corporation. https://ntrl.ntis.gov/NTRL/dashboard/searchResults/titleDetail/OTS0515559.xhtml</t>
  </si>
  <si>
    <t xml:space="preserve">Moody, DE; James, JL; Clawson, GA; Smuckler, EA. (1981). Correlations among the changes in hepatic microsomal components after intoxication with alkyl halides and other hepatotoxins. Mol Pharmacol 20: 685-693. </t>
  </si>
  <si>
    <t>Morel, G; Ban, M; Hettich, D; Huguet, N. (1999). Role of SAM-dependent thiol methylation in the renal toxicity of several solvents in mice. J Appl Toxicol 19: 47-54. http://dx.doi.org/10.1002/(SICI)1099-1263(199901/02)19:1&lt;47::AID-JAT536&gt;3.0.CO;2-L</t>
  </si>
  <si>
    <t>Munson, AE; Sanders, VM; Douglas, KA; Sain, LE; Kauffmann, BM; White Jr, KL. (1982). In vivo assessment of immunotoxicity. Environ Health Perspect 43: 41-52. http://dx.doi.org/10.1289/ehp.824341</t>
  </si>
  <si>
    <t>Nagano, K; Umeda, Y; Senoh, H; Gotoh, K; Arito, H; Yamamoto, S; Matsushima, T. (2006). Carcinogenicity and chronic toxicity in rats and mice exposed by inhalation to 1,2-dichloroethane for two years. J Occup Health 48: 424-436. http://dx.doi.org/10.1539/joh.48.424</t>
  </si>
  <si>
    <t>NTP. (1978). Bioassay of 1,2-dichloroethane for possible carcinogenicity [NTP]. (TR 55). Bethesda, Maryland: U.S. Department of Health and Human Services, National Institutes of Health, National Cancer Institute. https://ntp.niehs.nih.gov/sites/default/files/ntp/htdocs/lt_rpts/tr055.pdf?vvv</t>
  </si>
  <si>
    <t>NTP. (1991). NTP technical report on the toxicity studies of 1,2-dichloroethane (ethylene dichloride) in F344/N rats, Sprague Dawley rats, Osborne-Mendel rats, and B6C3F1 mice (drinking water and gavage Studies) (CAS No. 107-06-2). (NTP TOX 4. NIH Publication No. 91-3123). https://ntp.niehs.nih.gov/ntp/htdocs/st_rpts/tox004.pdf</t>
  </si>
  <si>
    <t>Payan, JP; Saillenfait, AM; Bonnet, P; Fabry, JP; Langonne, I; Sabate, JP. (1995). Assessment of the developmental toxicity and placental transfer of 1,2-dichloroethane in rats. Toxicol Sci 28: 187-198. http://dx.doi.org/10.1006/faat.1995.1159</t>
  </si>
  <si>
    <t xml:space="preserve">Rao, KS; Murray, JS; Deacon, MM; John, JA; Calhoun, LL; Young, JT. (1980). Teratogenicity and reproduction studies in animals inhaling ethylene dichloride. In B Ames; P Infante; R Reitz (Eds.), (pp. P149-P166). Cold Spring Harbor, NY: Cold Spring Harbor Laboratory. </t>
  </si>
  <si>
    <t>Salovsky, P; Shopova, V; Dancheva, V; Yordanov, Y; Marinov, E. (2002). Early pneumotoxic effects after oral administration of 1,2-dichloroethane. J Occup Environ Med 44: 475-480. http://dx.doi.org/10.1097/00043764-200205000-00016</t>
  </si>
  <si>
    <t>Sherwood, RL; O'Shea, W; Thomas, PT; Ratajczak, HV; Aranyi, C; Graham, JA. (1987). Effects of inhalation of ethylene dichloride on pulmonary defenses of mice and rats. Toxicol Appl Pharmacol 91: 491-496. http://dx.doi.org/10.1016/0041-008X(87)90071-8</t>
  </si>
  <si>
    <t xml:space="preserve">Spencer, HC; Rowe, VK; Adams, EM; McCollister, DD; Irish, DD. (1951). Vapor toxicity of ethylene dichloride determined by experiments on laboratory animals. Arch Ind Hyg Occup Med 4: 482-493. </t>
  </si>
  <si>
    <t xml:space="preserve">Storer, RD; Jackson, NM; Conolly, RB. (1984). In vivo genotoxicity and acute hepatotoxicity of 1,2-dichloroethane in mice: Comparison of oral, intraperitoneal, and inhalation routes of exposure. Cancer Res 44: 4267-4271. </t>
  </si>
  <si>
    <t xml:space="preserve">van Esch, GJ; Kroes, R; van Logten, MJ; den Tonkelaar, EM. (1977). Ninety-day toxicity study with 1,2-dichloroethane (DCE) in rats. (Report 195/77 Alg.Tox). Bilthoven, the Netherlands: National Institute of Public Health and Environmental Protection. </t>
  </si>
  <si>
    <t xml:space="preserve">WIL Research. (2015). An extended one-generation drinking water reproductive toxicity study of ethylene dichloride in rats [TSCA Submission]. (Sec4-15-0042. WIL-417007). Millwood, VA: HAP Task Force. </t>
  </si>
  <si>
    <t>Zeng, N; Jiang, H; Fan, Q; Wang, T; Rong, W; Li, G; Li, R; Xu, D; Guo, T; Wang, F; Zeng, L; Huang, M; Zheng, J; Lu, F; Chen, W; Hu, Q; Huang, Z; Wang, Q. (2018). Aberrant expression of miR-451a contributes to 1,2-dichloroethane-induced hepatic glycerol gluconeogenesis disorder by inhibiting glycerol kinase expression in NIH Swiss mice. J Appl Toxicol 38: 292-303. http://dx.doi.org/10.1002/jat.3526</t>
  </si>
  <si>
    <t>Zhang, Q-l; Niu, Q; Li, L-y; Yang, L-j; Guo, X-l; Huang, J-x; Wang, L-p; Liang, Y-x. (2010). Proceedings of the 5th International Academic Conference on Environmental and Occupational Medicine
Toxic encephalopathy induced by occupational exposure to 1,2-dichloroethane and toxicological effect on animal model. Shanghai, China: Journal of Environmental &amp; Occupational Medicine.</t>
  </si>
  <si>
    <t>Zhang, Y; Li, G; Zhong, Y; Huang, M; Wu, J; Zheng, J; Rong, W; Zeng, L; Yin, X; Lu, F; Xie, Z; Xu, D; Fan, Q; Jia, X; Wang, T; Hu, Q; Chen, W; Wang, Q; Huang, Z. (2017). 1,2-dichloroethane induces reproductive toxicity mediated by the CREM/CREB signaling pathway in male NIH Swiss mice. Toxicol Sci 160: 299-314. http://dx.doi.org/10.1093/toxsci/kfx182</t>
  </si>
  <si>
    <t>Zhou, X; Cao, Y; Leuze, C; Nie, B; Shan, B; Zhou, W; Cipriano, P; Xiao, BO. (2016). Early non-invasive detection of acute 1,2-dichloroethane-induced toxic encephalopathy in rats. In Vivo 30: 787-793. http://dx.doi.org/10.21873/invivo.10995</t>
  </si>
  <si>
    <t xml:space="preserve">Huang, W; Wang, Z; Wang, G; Li, K; Jin, Y; Zhao, F. (2022). Disturbance of glutamate metabolism and inhibition of CaM-CaMKII-CREB signaling pathway in the hippocampus of mice induced by 1,2-dichloroethane exposure. Environmental pollution (Barking, Essex : 1987) 310: 119813. </t>
  </si>
  <si>
    <t>LeBaron, MJ; Hotchkiss, JA; Zhang, F; Koehler, MW; Boverhof, DR. (2021). Investigation of potential early key events and mode of action for 1,2-dichloroethane-induced mammary tumors in female rats. J Appl Toxicol 41: 362-374.</t>
  </si>
  <si>
    <t>Dow, C. (1980). Ethylene dichloride: Single generation inhalation reproduction study in rats [TSCA Submission]. (86-870002196). Arlington, VA: Chemical Manufacturers Association.</t>
  </si>
  <si>
    <t>Qin, Y; Huang, W; Wang, Z; Wang, C; Wang, C; Zhang, M; Wu, S; Wang, G; Zhao, F. (2024). 1,2-Dichloroethane causes anxiety and cognitive dysfunction in mice by disturbing GABA metabolism and inhibiting the cAMP-PKA-CREB signaling pathway. Ecotoxicol Environ Saf 279: 116464.</t>
  </si>
  <si>
    <t>Dow, C. (1979). The effects of inhaled ethylene dichloride on embryonal and fetal development in rats and rabbits with attachments. (Doc #86-870001578). Midland, MI.</t>
  </si>
  <si>
    <t>Yang, J; Wang, T; Jin, X; Wang, G; Zhao, F; Jin, Y. (2021). Roles of crosstalk between astrocytes and microglia in triggering neuroinflammation and brain edema formation in 1,2-dichloroethane-intoxicated mice. Cells 10.</t>
  </si>
  <si>
    <t>Yang, J; Zhang, L; Wang, T; Zhang, J; Li, M; Jin, X; Tan, X; Wang, G; Zhao, F; Jin, Y. (2023). Synergistic effects of combined treatment of 1,2-dichloroethane and high-dose ethanol on liver damage in mice and the related mechanisms. Food and chemical toxicology : an international journal published for the British Industrial Biological Research Association 176: 113812. https://hero.epa.gov/reference/12815856/</t>
  </si>
  <si>
    <t>[33, 35]</t>
  </si>
  <si>
    <t>[26, 33]</t>
  </si>
  <si>
    <t>Murray et al. 1980; Rao et al. 1980</t>
  </si>
  <si>
    <t>[23, 33]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</si>
</sst>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4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 Light"/>
      <family val="2"/>
      <scheme val="major"/>
    </font>
    <font>
      <sz val="8"/>
      <color theme="1"/>
      <name val="Times New Roman"/>
      <family val="1"/>
    </font>
    <font>
      <sz val="8"/>
      <color rgb="FF00B050"/>
      <name val="Arial"/>
      <family val="2"/>
    </font>
    <font>
      <sz val="10"/>
      <color rgb="FF00B050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0"/>
      <color rgb="FF00B050"/>
      <name val="Calibri"/>
      <family val="2"/>
      <scheme val="minor"/>
    </font>
    <font>
      <b/>
      <sz val="11"/>
      <color theme="1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9" fillId="0" borderId="0"/>
    <xf numFmtId="0" fontId="6" fillId="0" borderId="0"/>
    <xf numFmtId="0" fontId="5" fillId="0" borderId="0"/>
    <xf numFmtId="0" fontId="41" fillId="0" borderId="0" applyNumberFormat="0" applyFill="0" applyBorder="0" applyAlignment="0" applyProtection="0"/>
  </cellStyleXfs>
  <cellXfs count="322">
    <xf numFmtId="0" fontId="0" fillId="0" borderId="0" xfId="0"/>
    <xf numFmtId="0" fontId="12" fillId="0" borderId="0" xfId="4"/>
    <xf numFmtId="0" fontId="16" fillId="0" borderId="0" xfId="0" applyFont="1" applyAlignment="1">
      <alignment vertical="top"/>
    </xf>
    <xf numFmtId="0" fontId="16" fillId="2" borderId="0" xfId="0" applyFont="1" applyFill="1" applyAlignment="1">
      <alignment vertical="top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left" vertical="top"/>
    </xf>
    <xf numFmtId="0" fontId="16" fillId="2" borderId="2" xfId="0" applyFont="1" applyFill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2" xfId="0" applyFont="1" applyBorder="1" applyAlignment="1">
      <alignment vertical="top" wrapText="1"/>
    </xf>
    <xf numFmtId="0" fontId="16" fillId="0" borderId="1" xfId="0" applyFont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2" borderId="3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16" fillId="2" borderId="0" xfId="0" applyFont="1" applyFill="1" applyAlignment="1">
      <alignment horizontal="left" vertical="top"/>
    </xf>
    <xf numFmtId="0" fontId="17" fillId="0" borderId="0" xfId="0" applyFont="1" applyAlignment="1">
      <alignment horizontal="left" vertical="top"/>
    </xf>
    <xf numFmtId="0" fontId="16" fillId="2" borderId="1" xfId="0" applyFont="1" applyFill="1" applyBorder="1" applyAlignment="1">
      <alignment horizontal="left" wrapText="1"/>
    </xf>
    <xf numFmtId="0" fontId="11" fillId="0" borderId="0" xfId="4" applyFont="1" applyAlignment="1">
      <alignment horizontal="left"/>
    </xf>
    <xf numFmtId="0" fontId="11" fillId="0" borderId="0" xfId="4" applyFont="1"/>
    <xf numFmtId="0" fontId="18" fillId="0" borderId="0" xfId="4" applyFont="1" applyAlignment="1">
      <alignment wrapText="1"/>
    </xf>
    <xf numFmtId="164" fontId="18" fillId="0" borderId="0" xfId="4" applyNumberFormat="1" applyFont="1" applyAlignment="1">
      <alignment horizontal="left" wrapText="1"/>
    </xf>
    <xf numFmtId="0" fontId="18" fillId="0" borderId="0" xfId="4" applyFont="1" applyAlignment="1">
      <alignment horizontal="left" wrapText="1"/>
    </xf>
    <xf numFmtId="0" fontId="11" fillId="0" borderId="0" xfId="0" applyFont="1" applyAlignment="1">
      <alignment horizontal="left" vertical="top"/>
    </xf>
    <xf numFmtId="0" fontId="18" fillId="0" borderId="0" xfId="4" applyFont="1"/>
    <xf numFmtId="0" fontId="20" fillId="0" borderId="0" xfId="4" applyFont="1" applyAlignment="1">
      <alignment horizontal="left"/>
    </xf>
    <xf numFmtId="164" fontId="20" fillId="0" borderId="0" xfId="4" applyNumberFormat="1" applyFont="1" applyAlignment="1">
      <alignment horizontal="left"/>
    </xf>
    <xf numFmtId="0" fontId="20" fillId="0" borderId="0" xfId="4" applyFont="1"/>
    <xf numFmtId="0" fontId="19" fillId="0" borderId="0" xfId="4" applyFont="1"/>
    <xf numFmtId="0" fontId="21" fillId="0" borderId="1" xfId="4" applyFont="1" applyBorder="1"/>
    <xf numFmtId="0" fontId="21" fillId="0" borderId="0" xfId="4" applyFont="1" applyAlignment="1">
      <alignment horizontal="left"/>
    </xf>
    <xf numFmtId="0" fontId="21" fillId="0" borderId="0" xfId="0" applyFont="1" applyAlignment="1">
      <alignment horizontal="left" vertical="top"/>
    </xf>
    <xf numFmtId="0" fontId="21" fillId="0" borderId="0" xfId="4" applyFont="1"/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/>
    </xf>
    <xf numFmtId="0" fontId="16" fillId="2" borderId="3" xfId="0" applyFont="1" applyFill="1" applyBorder="1" applyAlignment="1">
      <alignment vertical="top"/>
    </xf>
    <xf numFmtId="0" fontId="16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21" fillId="0" borderId="1" xfId="4" applyFont="1" applyBorder="1" applyAlignment="1">
      <alignment wrapText="1"/>
    </xf>
    <xf numFmtId="0" fontId="22" fillId="0" borderId="0" xfId="0" applyFont="1"/>
    <xf numFmtId="164" fontId="21" fillId="0" borderId="0" xfId="4" applyNumberFormat="1" applyFont="1" applyAlignment="1">
      <alignment horizontal="left"/>
    </xf>
    <xf numFmtId="0" fontId="26" fillId="0" borderId="0" xfId="0" applyFont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2" borderId="4" xfId="0" applyFont="1" applyFill="1" applyBorder="1" applyAlignment="1">
      <alignment vertical="top"/>
    </xf>
    <xf numFmtId="0" fontId="16" fillId="2" borderId="0" xfId="0" applyFont="1" applyFill="1" applyAlignment="1">
      <alignment horizontal="left" vertical="top" wrapText="1"/>
    </xf>
    <xf numFmtId="1" fontId="16" fillId="2" borderId="0" xfId="0" applyNumberFormat="1" applyFont="1" applyFill="1" applyAlignment="1">
      <alignment horizontal="left" vertical="top"/>
    </xf>
    <xf numFmtId="1" fontId="16" fillId="2" borderId="2" xfId="0" applyNumberFormat="1" applyFont="1" applyFill="1" applyBorder="1" applyAlignment="1">
      <alignment horizontal="left" vertical="top"/>
    </xf>
    <xf numFmtId="0" fontId="26" fillId="0" borderId="0" xfId="9" applyFont="1" applyAlignment="1">
      <alignment horizontal="left" vertical="top"/>
    </xf>
    <xf numFmtId="0" fontId="26" fillId="0" borderId="0" xfId="9" applyFont="1" applyAlignment="1">
      <alignment vertical="top"/>
    </xf>
    <xf numFmtId="0" fontId="26" fillId="0" borderId="0" xfId="9" applyFont="1" applyAlignment="1">
      <alignment horizontal="center" vertical="top"/>
    </xf>
    <xf numFmtId="1" fontId="26" fillId="0" borderId="0" xfId="9" quotePrefix="1" applyNumberFormat="1" applyFont="1" applyAlignment="1">
      <alignment horizontal="center" vertical="top"/>
    </xf>
    <xf numFmtId="0" fontId="26" fillId="0" borderId="1" xfId="9" applyFont="1" applyBorder="1" applyAlignment="1">
      <alignment horizontal="left" vertical="top"/>
    </xf>
    <xf numFmtId="0" fontId="26" fillId="0" borderId="1" xfId="9" applyFont="1" applyBorder="1" applyAlignment="1">
      <alignment vertical="top"/>
    </xf>
    <xf numFmtId="0" fontId="26" fillId="0" borderId="1" xfId="9" applyFont="1" applyBorder="1" applyAlignment="1">
      <alignment horizontal="center" vertical="top"/>
    </xf>
    <xf numFmtId="165" fontId="26" fillId="0" borderId="1" xfId="9" applyNumberFormat="1" applyFont="1" applyBorder="1" applyAlignment="1">
      <alignment horizontal="center" vertical="top"/>
    </xf>
    <xf numFmtId="165" fontId="26" fillId="0" borderId="1" xfId="9" quotePrefix="1" applyNumberFormat="1" applyFont="1" applyBorder="1" applyAlignment="1">
      <alignment horizontal="center" vertical="top"/>
    </xf>
    <xf numFmtId="0" fontId="16" fillId="2" borderId="1" xfId="0" applyFont="1" applyFill="1" applyBorder="1" applyAlignment="1">
      <alignment horizontal="left" vertical="top" wrapText="1"/>
    </xf>
    <xf numFmtId="1" fontId="16" fillId="2" borderId="1" xfId="0" applyNumberFormat="1" applyFont="1" applyFill="1" applyBorder="1" applyAlignment="1">
      <alignment horizontal="left" vertical="top"/>
    </xf>
    <xf numFmtId="1" fontId="16" fillId="2" borderId="3" xfId="0" applyNumberFormat="1" applyFont="1" applyFill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1" fontId="26" fillId="0" borderId="0" xfId="9" applyNumberFormat="1" applyFont="1" applyAlignment="1">
      <alignment horizontal="center" vertical="top"/>
    </xf>
    <xf numFmtId="1" fontId="26" fillId="0" borderId="1" xfId="9" quotePrefix="1" applyNumberFormat="1" applyFont="1" applyBorder="1" applyAlignment="1">
      <alignment horizontal="center" vertical="top"/>
    </xf>
    <xf numFmtId="0" fontId="26" fillId="0" borderId="0" xfId="9" quotePrefix="1" applyFont="1" applyAlignment="1">
      <alignment horizontal="center" vertical="top"/>
    </xf>
    <xf numFmtId="0" fontId="16" fillId="0" borderId="5" xfId="0" applyFont="1" applyBorder="1" applyAlignment="1">
      <alignment horizontal="left" vertical="top"/>
    </xf>
    <xf numFmtId="0" fontId="26" fillId="0" borderId="5" xfId="9" applyFont="1" applyBorder="1" applyAlignment="1">
      <alignment horizontal="left" vertical="top"/>
    </xf>
    <xf numFmtId="0" fontId="26" fillId="0" borderId="5" xfId="9" applyFont="1" applyBorder="1" applyAlignment="1">
      <alignment vertical="top"/>
    </xf>
    <xf numFmtId="0" fontId="26" fillId="0" borderId="5" xfId="9" applyFont="1" applyBorder="1" applyAlignment="1">
      <alignment horizontal="center" vertical="top"/>
    </xf>
    <xf numFmtId="1" fontId="26" fillId="0" borderId="5" xfId="9" quotePrefix="1" applyNumberFormat="1" applyFont="1" applyBorder="1" applyAlignment="1">
      <alignment horizontal="center" vertical="top"/>
    </xf>
    <xf numFmtId="0" fontId="16" fillId="2" borderId="5" xfId="0" applyFont="1" applyFill="1" applyBorder="1" applyAlignment="1">
      <alignment vertical="top"/>
    </xf>
    <xf numFmtId="0" fontId="16" fillId="2" borderId="5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top"/>
    </xf>
    <xf numFmtId="1" fontId="16" fillId="2" borderId="5" xfId="0" applyNumberFormat="1" applyFont="1" applyFill="1" applyBorder="1" applyAlignment="1">
      <alignment horizontal="left" vertical="top"/>
    </xf>
    <xf numFmtId="1" fontId="16" fillId="2" borderId="6" xfId="0" applyNumberFormat="1" applyFont="1" applyFill="1" applyBorder="1" applyAlignment="1">
      <alignment horizontal="left" vertical="top"/>
    </xf>
    <xf numFmtId="0" fontId="16" fillId="0" borderId="5" xfId="0" applyFont="1" applyBorder="1" applyAlignment="1">
      <alignment horizontal="left" vertical="top" wrapText="1"/>
    </xf>
    <xf numFmtId="1" fontId="26" fillId="0" borderId="1" xfId="9" applyNumberFormat="1" applyFont="1" applyBorder="1" applyAlignment="1">
      <alignment horizontal="center" vertical="top"/>
    </xf>
    <xf numFmtId="0" fontId="16" fillId="0" borderId="2" xfId="0" applyFont="1" applyBorder="1" applyAlignment="1">
      <alignment horizontal="left" vertical="top"/>
    </xf>
    <xf numFmtId="0" fontId="16" fillId="0" borderId="2" xfId="0" applyFont="1" applyBorder="1" applyAlignment="1">
      <alignment horizontal="left" vertical="top" wrapText="1"/>
    </xf>
    <xf numFmtId="0" fontId="17" fillId="0" borderId="1" xfId="0" applyFont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7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165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 wrapText="1"/>
    </xf>
    <xf numFmtId="1" fontId="27" fillId="0" borderId="0" xfId="0" applyNumberFormat="1" applyFont="1" applyAlignment="1">
      <alignment horizontal="left" vertical="top"/>
    </xf>
    <xf numFmtId="0" fontId="17" fillId="2" borderId="3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/>
    </xf>
    <xf numFmtId="0" fontId="17" fillId="2" borderId="2" xfId="0" applyFont="1" applyFill="1" applyBorder="1" applyAlignment="1">
      <alignment horizontal="left" vertical="top"/>
    </xf>
    <xf numFmtId="0" fontId="9" fillId="0" borderId="0" xfId="0" applyFont="1" applyAlignment="1">
      <alignment vertical="top"/>
    </xf>
    <xf numFmtId="1" fontId="28" fillId="0" borderId="0" xfId="0" applyNumberFormat="1" applyFont="1" applyAlignment="1">
      <alignment horizontal="center" vertical="top"/>
    </xf>
    <xf numFmtId="1" fontId="28" fillId="0" borderId="0" xfId="0" applyNumberFormat="1" applyFont="1" applyAlignment="1">
      <alignment horizontal="left" vertical="top"/>
    </xf>
    <xf numFmtId="166" fontId="28" fillId="0" borderId="0" xfId="0" applyNumberFormat="1" applyFont="1" applyAlignment="1">
      <alignment horizontal="left" vertical="top"/>
    </xf>
    <xf numFmtId="0" fontId="28" fillId="0" borderId="0" xfId="0" applyFont="1" applyAlignment="1">
      <alignment horizontal="center" vertical="top"/>
    </xf>
    <xf numFmtId="164" fontId="28" fillId="0" borderId="0" xfId="0" applyNumberFormat="1" applyFont="1" applyAlignment="1">
      <alignment horizontal="left" vertical="top"/>
    </xf>
    <xf numFmtId="0" fontId="9" fillId="0" borderId="1" xfId="0" applyFont="1" applyBorder="1" applyAlignment="1">
      <alignment vertical="top"/>
    </xf>
    <xf numFmtId="0" fontId="2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" fontId="28" fillId="0" borderId="1" xfId="0" applyNumberFormat="1" applyFont="1" applyBorder="1" applyAlignment="1">
      <alignment horizontal="center" vertical="top"/>
    </xf>
    <xf numFmtId="1" fontId="28" fillId="0" borderId="1" xfId="0" applyNumberFormat="1" applyFont="1" applyBorder="1" applyAlignment="1">
      <alignment horizontal="left" vertical="top"/>
    </xf>
    <xf numFmtId="166" fontId="28" fillId="0" borderId="1" xfId="0" applyNumberFormat="1" applyFont="1" applyBorder="1" applyAlignment="1">
      <alignment horizontal="left" vertical="top"/>
    </xf>
    <xf numFmtId="0" fontId="17" fillId="2" borderId="1" xfId="0" applyFont="1" applyFill="1" applyBorder="1" applyAlignment="1">
      <alignment horizontal="left" vertical="top"/>
    </xf>
    <xf numFmtId="0" fontId="17" fillId="2" borderId="3" xfId="0" applyFont="1" applyFill="1" applyBorder="1" applyAlignment="1">
      <alignment horizontal="left" vertical="top"/>
    </xf>
    <xf numFmtId="164" fontId="28" fillId="0" borderId="0" xfId="0" quotePrefix="1" applyNumberFormat="1" applyFont="1" applyAlignment="1">
      <alignment horizontal="left" vertical="top"/>
    </xf>
    <xf numFmtId="0" fontId="29" fillId="2" borderId="0" xfId="0" applyFont="1" applyFill="1" applyAlignment="1">
      <alignment horizontal="center" vertical="top" wrapText="1"/>
    </xf>
    <xf numFmtId="164" fontId="28" fillId="0" borderId="1" xfId="0" quotePrefix="1" applyNumberFormat="1" applyFont="1" applyBorder="1" applyAlignment="1">
      <alignment horizontal="left" vertical="top"/>
    </xf>
    <xf numFmtId="0" fontId="29" fillId="2" borderId="1" xfId="0" applyFont="1" applyFill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/>
    </xf>
    <xf numFmtId="164" fontId="9" fillId="0" borderId="0" xfId="0" applyNumberFormat="1" applyFont="1" applyAlignment="1">
      <alignment horizontal="left" vertical="top" wrapText="1"/>
    </xf>
    <xf numFmtId="164" fontId="28" fillId="0" borderId="1" xfId="0" applyNumberFormat="1" applyFont="1" applyBorder="1" applyAlignment="1">
      <alignment horizontal="left" vertical="top"/>
    </xf>
    <xf numFmtId="0" fontId="9" fillId="0" borderId="5" xfId="0" applyFont="1" applyBorder="1" applyAlignment="1">
      <alignment vertical="top"/>
    </xf>
    <xf numFmtId="0" fontId="28" fillId="0" borderId="5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 wrapText="1"/>
    </xf>
    <xf numFmtId="1" fontId="28" fillId="0" borderId="5" xfId="0" applyNumberFormat="1" applyFont="1" applyBorder="1" applyAlignment="1">
      <alignment horizontal="center" vertical="top"/>
    </xf>
    <xf numFmtId="1" fontId="28" fillId="0" borderId="5" xfId="0" applyNumberFormat="1" applyFont="1" applyBorder="1" applyAlignment="1">
      <alignment horizontal="left" vertical="top"/>
    </xf>
    <xf numFmtId="164" fontId="28" fillId="0" borderId="5" xfId="0" applyNumberFormat="1" applyFont="1" applyBorder="1" applyAlignment="1">
      <alignment horizontal="left" vertical="top"/>
    </xf>
    <xf numFmtId="0" fontId="17" fillId="2" borderId="5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/>
    </xf>
    <xf numFmtId="0" fontId="17" fillId="0" borderId="5" xfId="0" applyFont="1" applyBorder="1" applyAlignment="1">
      <alignment vertical="top" wrapText="1"/>
    </xf>
    <xf numFmtId="0" fontId="17" fillId="0" borderId="2" xfId="0" applyFont="1" applyBorder="1" applyAlignment="1">
      <alignment horizontal="left" vertical="top"/>
    </xf>
    <xf numFmtId="0" fontId="17" fillId="0" borderId="2" xfId="0" applyFont="1" applyBorder="1" applyAlignment="1">
      <alignment horizontal="left" vertical="top" wrapText="1"/>
    </xf>
    <xf numFmtId="165" fontId="16" fillId="2" borderId="0" xfId="0" applyNumberFormat="1" applyFont="1" applyFill="1" applyAlignment="1">
      <alignment vertical="top"/>
    </xf>
    <xf numFmtId="165" fontId="16" fillId="2" borderId="2" xfId="0" applyNumberFormat="1" applyFont="1" applyFill="1" applyBorder="1" applyAlignment="1">
      <alignment vertical="top"/>
    </xf>
    <xf numFmtId="165" fontId="16" fillId="2" borderId="1" xfId="0" applyNumberFormat="1" applyFont="1" applyFill="1" applyBorder="1" applyAlignment="1">
      <alignment vertical="top"/>
    </xf>
    <xf numFmtId="165" fontId="16" fillId="2" borderId="3" xfId="0" applyNumberFormat="1" applyFont="1" applyFill="1" applyBorder="1" applyAlignment="1">
      <alignment vertical="top"/>
    </xf>
    <xf numFmtId="165" fontId="16" fillId="0" borderId="1" xfId="0" applyNumberFormat="1" applyFont="1" applyBorder="1" applyAlignment="1">
      <alignment vertical="top"/>
    </xf>
    <xf numFmtId="0" fontId="16" fillId="0" borderId="5" xfId="0" applyFont="1" applyBorder="1" applyAlignment="1">
      <alignment vertical="top"/>
    </xf>
    <xf numFmtId="165" fontId="16" fillId="0" borderId="5" xfId="0" applyNumberFormat="1" applyFont="1" applyBorder="1" applyAlignment="1">
      <alignment vertical="top"/>
    </xf>
    <xf numFmtId="165" fontId="16" fillId="2" borderId="5" xfId="0" applyNumberFormat="1" applyFont="1" applyFill="1" applyBorder="1" applyAlignment="1">
      <alignment vertical="top"/>
    </xf>
    <xf numFmtId="165" fontId="16" fillId="2" borderId="6" xfId="0" applyNumberFormat="1" applyFont="1" applyFill="1" applyBorder="1" applyAlignment="1">
      <alignment vertical="top"/>
    </xf>
    <xf numFmtId="165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horizontal="left" vertical="top"/>
    </xf>
    <xf numFmtId="0" fontId="17" fillId="2" borderId="3" xfId="0" applyFont="1" applyFill="1" applyBorder="1" applyAlignment="1">
      <alignment wrapText="1"/>
    </xf>
    <xf numFmtId="0" fontId="27" fillId="0" borderId="0" xfId="0" applyFont="1" applyAlignment="1">
      <alignment vertical="top" wrapText="1"/>
    </xf>
    <xf numFmtId="1" fontId="27" fillId="0" borderId="0" xfId="0" applyNumberFormat="1" applyFont="1" applyAlignment="1">
      <alignment horizontal="left" vertical="center"/>
    </xf>
    <xf numFmtId="1" fontId="17" fillId="2" borderId="0" xfId="0" applyNumberFormat="1" applyFont="1" applyFill="1" applyAlignment="1">
      <alignment horizontal="left" vertical="top"/>
    </xf>
    <xf numFmtId="1" fontId="17" fillId="2" borderId="2" xfId="0" applyNumberFormat="1" applyFont="1" applyFill="1" applyBorder="1" applyAlignment="1">
      <alignment horizontal="left" vertical="top"/>
    </xf>
    <xf numFmtId="0" fontId="27" fillId="0" borderId="0" xfId="0" applyFont="1" applyAlignment="1">
      <alignment vertical="top"/>
    </xf>
    <xf numFmtId="0" fontId="17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vertical="top" wrapText="1"/>
    </xf>
    <xf numFmtId="1" fontId="27" fillId="0" borderId="1" xfId="0" applyNumberFormat="1" applyFont="1" applyBorder="1" applyAlignment="1">
      <alignment horizontal="left" vertical="top"/>
    </xf>
    <xf numFmtId="1" fontId="17" fillId="2" borderId="1" xfId="0" applyNumberFormat="1" applyFont="1" applyFill="1" applyBorder="1" applyAlignment="1">
      <alignment horizontal="left" vertical="top"/>
    </xf>
    <xf numFmtId="1" fontId="17" fillId="2" borderId="3" xfId="0" applyNumberFormat="1" applyFont="1" applyFill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32" fillId="0" borderId="0" xfId="0" applyFont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/>
    </xf>
    <xf numFmtId="0" fontId="32" fillId="0" borderId="1" xfId="0" applyFont="1" applyBorder="1" applyAlignment="1">
      <alignment wrapText="1"/>
    </xf>
    <xf numFmtId="0" fontId="32" fillId="0" borderId="0" xfId="0" applyFont="1" applyAlignment="1">
      <alignment vertical="top"/>
    </xf>
    <xf numFmtId="0" fontId="32" fillId="0" borderId="1" xfId="0" applyFont="1" applyBorder="1" applyAlignment="1">
      <alignment vertical="top"/>
    </xf>
    <xf numFmtId="0" fontId="32" fillId="0" borderId="0" xfId="0" applyFont="1" applyAlignment="1">
      <alignment vertical="top" wrapText="1"/>
    </xf>
    <xf numFmtId="0" fontId="32" fillId="0" borderId="0" xfId="0" applyFont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top"/>
    </xf>
    <xf numFmtId="0" fontId="32" fillId="0" borderId="5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1" xfId="0" applyFont="1" applyBorder="1"/>
    <xf numFmtId="165" fontId="16" fillId="0" borderId="1" xfId="0" applyNumberFormat="1" applyFont="1" applyBorder="1"/>
    <xf numFmtId="0" fontId="16" fillId="2" borderId="1" xfId="0" applyFont="1" applyFill="1" applyBorder="1"/>
    <xf numFmtId="165" fontId="16" fillId="2" borderId="1" xfId="0" applyNumberFormat="1" applyFont="1" applyFill="1" applyBorder="1"/>
    <xf numFmtId="165" fontId="16" fillId="2" borderId="3" xfId="0" applyNumberFormat="1" applyFont="1" applyFill="1" applyBorder="1"/>
    <xf numFmtId="0" fontId="32" fillId="0" borderId="1" xfId="0" applyFont="1" applyBorder="1"/>
    <xf numFmtId="0" fontId="16" fillId="0" borderId="0" xfId="0" applyFont="1"/>
    <xf numFmtId="165" fontId="16" fillId="0" borderId="0" xfId="0" applyNumberFormat="1" applyFont="1"/>
    <xf numFmtId="0" fontId="32" fillId="0" borderId="0" xfId="0" applyFont="1" applyAlignment="1">
      <alignment horizontal="center"/>
    </xf>
    <xf numFmtId="0" fontId="32" fillId="0" borderId="1" xfId="0" applyFont="1" applyBorder="1" applyAlignment="1">
      <alignment horizontal="center"/>
    </xf>
    <xf numFmtId="165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wrapText="1"/>
    </xf>
    <xf numFmtId="0" fontId="31" fillId="0" borderId="0" xfId="0" applyFont="1" applyAlignment="1">
      <alignment horizontal="center" wrapText="1"/>
    </xf>
    <xf numFmtId="0" fontId="16" fillId="2" borderId="1" xfId="0" applyFont="1" applyFill="1" applyBorder="1" applyAlignment="1">
      <alignment horizontal="left" vertical="top"/>
    </xf>
    <xf numFmtId="0" fontId="17" fillId="2" borderId="1" xfId="0" applyFont="1" applyFill="1" applyBorder="1" applyAlignment="1">
      <alignment horizontal="left" vertical="top" wrapText="1"/>
    </xf>
    <xf numFmtId="2" fontId="32" fillId="0" borderId="0" xfId="0" applyNumberFormat="1" applyFont="1" applyAlignment="1">
      <alignment vertical="top"/>
    </xf>
    <xf numFmtId="165" fontId="32" fillId="0" borderId="0" xfId="0" applyNumberFormat="1" applyFont="1" applyAlignment="1">
      <alignment vertical="top"/>
    </xf>
    <xf numFmtId="1" fontId="32" fillId="0" borderId="0" xfId="0" applyNumberFormat="1" applyFont="1" applyAlignment="1">
      <alignment vertical="top"/>
    </xf>
    <xf numFmtId="0" fontId="32" fillId="0" borderId="0" xfId="0" applyFont="1" applyAlignment="1">
      <alignment horizontal="right" vertical="top"/>
    </xf>
    <xf numFmtId="1" fontId="32" fillId="0" borderId="1" xfId="0" applyNumberFormat="1" applyFont="1" applyBorder="1" applyAlignment="1">
      <alignment vertical="top"/>
    </xf>
    <xf numFmtId="165" fontId="32" fillId="0" borderId="1" xfId="0" applyNumberFormat="1" applyFont="1" applyBorder="1" applyAlignment="1">
      <alignment vertical="top"/>
    </xf>
    <xf numFmtId="0" fontId="32" fillId="0" borderId="5" xfId="0" applyFont="1" applyBorder="1" applyAlignment="1">
      <alignment vertical="top"/>
    </xf>
    <xf numFmtId="1" fontId="32" fillId="0" borderId="5" xfId="0" applyNumberFormat="1" applyFont="1" applyBorder="1" applyAlignment="1">
      <alignment vertical="top"/>
    </xf>
    <xf numFmtId="0" fontId="32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2" fillId="0" borderId="5" xfId="0" applyFont="1" applyBorder="1" applyAlignment="1">
      <alignment horizontal="center" vertical="top" wrapText="1"/>
    </xf>
    <xf numFmtId="0" fontId="16" fillId="0" borderId="5" xfId="0" applyFont="1" applyBorder="1"/>
    <xf numFmtId="165" fontId="32" fillId="0" borderId="5" xfId="0" applyNumberFormat="1" applyFont="1" applyBorder="1" applyAlignment="1">
      <alignment vertical="top"/>
    </xf>
    <xf numFmtId="0" fontId="17" fillId="0" borderId="5" xfId="0" applyFont="1" applyBorder="1" applyAlignment="1">
      <alignment horizontal="left" vertical="top"/>
    </xf>
    <xf numFmtId="165" fontId="17" fillId="0" borderId="5" xfId="0" applyNumberFormat="1" applyFont="1" applyBorder="1" applyAlignment="1">
      <alignment horizontal="left" vertical="top"/>
    </xf>
    <xf numFmtId="165" fontId="16" fillId="0" borderId="5" xfId="0" applyNumberFormat="1" applyFont="1" applyBorder="1" applyAlignment="1">
      <alignment horizontal="left" vertical="top"/>
    </xf>
    <xf numFmtId="165" fontId="30" fillId="0" borderId="5" xfId="0" applyNumberFormat="1" applyFont="1" applyBorder="1" applyAlignment="1">
      <alignment horizontal="left" vertical="top"/>
    </xf>
    <xf numFmtId="0" fontId="33" fillId="0" borderId="0" xfId="0" applyFont="1"/>
    <xf numFmtId="1" fontId="32" fillId="0" borderId="0" xfId="0" applyNumberFormat="1" applyFont="1" applyAlignment="1">
      <alignment horizontal="left" vertical="top" wrapText="1"/>
    </xf>
    <xf numFmtId="2" fontId="17" fillId="0" borderId="0" xfId="0" applyNumberFormat="1" applyFont="1" applyAlignment="1">
      <alignment horizontal="left" vertical="top"/>
    </xf>
    <xf numFmtId="0" fontId="34" fillId="0" borderId="0" xfId="0" applyFont="1"/>
    <xf numFmtId="0" fontId="17" fillId="0" borderId="0" xfId="0" applyFont="1" applyAlignment="1">
      <alignment wrapText="1"/>
    </xf>
    <xf numFmtId="165" fontId="17" fillId="0" borderId="2" xfId="0" applyNumberFormat="1" applyFont="1" applyBorder="1" applyAlignment="1">
      <alignment vertical="top"/>
    </xf>
    <xf numFmtId="1" fontId="17" fillId="0" borderId="0" xfId="0" applyNumberFormat="1" applyFont="1" applyAlignment="1">
      <alignment horizontal="left" vertical="top"/>
    </xf>
    <xf numFmtId="165" fontId="17" fillId="0" borderId="2" xfId="0" applyNumberFormat="1" applyFont="1" applyBorder="1" applyAlignment="1">
      <alignment vertical="top" wrapText="1"/>
    </xf>
    <xf numFmtId="0" fontId="32" fillId="0" borderId="1" xfId="0" applyFont="1" applyBorder="1" applyAlignment="1">
      <alignment horizontal="left" wrapText="1"/>
    </xf>
    <xf numFmtId="165" fontId="32" fillId="0" borderId="0" xfId="0" applyNumberFormat="1" applyFont="1" applyAlignment="1">
      <alignment horizontal="left" vertical="top"/>
    </xf>
    <xf numFmtId="0" fontId="32" fillId="0" borderId="1" xfId="0" applyFont="1" applyBorder="1" applyAlignment="1">
      <alignment horizontal="left" vertical="top"/>
    </xf>
    <xf numFmtId="165" fontId="32" fillId="0" borderId="1" xfId="0" applyNumberFormat="1" applyFont="1" applyBorder="1" applyAlignment="1">
      <alignment horizontal="left" vertical="top"/>
    </xf>
    <xf numFmtId="2" fontId="32" fillId="0" borderId="0" xfId="0" applyNumberFormat="1" applyFont="1" applyAlignment="1">
      <alignment horizontal="left" vertical="top"/>
    </xf>
    <xf numFmtId="1" fontId="32" fillId="0" borderId="0" xfId="0" applyNumberFormat="1" applyFont="1" applyAlignment="1">
      <alignment horizontal="left" vertical="top"/>
    </xf>
    <xf numFmtId="2" fontId="32" fillId="0" borderId="1" xfId="0" applyNumberFormat="1" applyFont="1" applyBorder="1" applyAlignment="1">
      <alignment horizontal="left" vertical="top"/>
    </xf>
    <xf numFmtId="1" fontId="32" fillId="0" borderId="1" xfId="0" applyNumberFormat="1" applyFont="1" applyBorder="1" applyAlignment="1">
      <alignment horizontal="left" vertical="top"/>
    </xf>
    <xf numFmtId="1" fontId="17" fillId="0" borderId="1" xfId="0" applyNumberFormat="1" applyFont="1" applyBorder="1" applyAlignment="1">
      <alignment horizontal="left" wrapText="1"/>
    </xf>
    <xf numFmtId="2" fontId="17" fillId="0" borderId="1" xfId="0" applyNumberFormat="1" applyFont="1" applyBorder="1" applyAlignment="1">
      <alignment horizontal="left" wrapText="1"/>
    </xf>
    <xf numFmtId="165" fontId="17" fillId="0" borderId="1" xfId="0" applyNumberFormat="1" applyFont="1" applyBorder="1" applyAlignment="1">
      <alignment horizontal="left" wrapText="1"/>
    </xf>
    <xf numFmtId="1" fontId="16" fillId="0" borderId="0" xfId="0" applyNumberFormat="1" applyFont="1" applyAlignment="1">
      <alignment horizontal="left" vertical="top"/>
    </xf>
    <xf numFmtId="2" fontId="16" fillId="0" borderId="0" xfId="0" applyNumberFormat="1" applyFont="1" applyAlignment="1">
      <alignment horizontal="left" vertical="top" wrapText="1"/>
    </xf>
    <xf numFmtId="165" fontId="16" fillId="0" borderId="0" xfId="0" applyNumberFormat="1" applyFont="1" applyAlignment="1">
      <alignment horizontal="left" vertical="top" wrapText="1"/>
    </xf>
    <xf numFmtId="2" fontId="16" fillId="0" borderId="0" xfId="0" applyNumberFormat="1" applyFont="1" applyAlignment="1">
      <alignment horizontal="left" vertical="top"/>
    </xf>
    <xf numFmtId="164" fontId="16" fillId="0" borderId="0" xfId="0" applyNumberFormat="1" applyFont="1" applyAlignment="1">
      <alignment vertical="top" wrapText="1"/>
    </xf>
    <xf numFmtId="1" fontId="16" fillId="0" borderId="0" xfId="0" applyNumberFormat="1" applyFont="1" applyAlignment="1">
      <alignment horizontal="left" vertical="top" wrapText="1"/>
    </xf>
    <xf numFmtId="1" fontId="16" fillId="0" borderId="1" xfId="0" applyNumberFormat="1" applyFont="1" applyBorder="1" applyAlignment="1">
      <alignment horizontal="left" vertical="top"/>
    </xf>
    <xf numFmtId="2" fontId="16" fillId="0" borderId="1" xfId="0" applyNumberFormat="1" applyFont="1" applyBorder="1" applyAlignment="1">
      <alignment horizontal="left" vertical="top" wrapText="1"/>
    </xf>
    <xf numFmtId="165" fontId="16" fillId="0" borderId="1" xfId="0" applyNumberFormat="1" applyFont="1" applyBorder="1" applyAlignment="1">
      <alignment horizontal="left" vertical="top" wrapText="1"/>
    </xf>
    <xf numFmtId="164" fontId="16" fillId="0" borderId="1" xfId="0" applyNumberFormat="1" applyFont="1" applyBorder="1" applyAlignment="1">
      <alignment vertical="top" wrapText="1"/>
    </xf>
    <xf numFmtId="165" fontId="16" fillId="0" borderId="1" xfId="0" applyNumberFormat="1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1" fontId="26" fillId="0" borderId="0" xfId="0" applyNumberFormat="1" applyFont="1" applyAlignment="1">
      <alignment horizontal="left" vertical="top"/>
    </xf>
    <xf numFmtId="2" fontId="26" fillId="0" borderId="0" xfId="0" applyNumberFormat="1" applyFont="1" applyAlignment="1">
      <alignment horizontal="left" vertical="top"/>
    </xf>
    <xf numFmtId="165" fontId="26" fillId="0" borderId="0" xfId="0" applyNumberFormat="1" applyFont="1" applyAlignment="1">
      <alignment horizontal="left" vertical="top"/>
    </xf>
    <xf numFmtId="1" fontId="16" fillId="0" borderId="1" xfId="0" applyNumberFormat="1" applyFont="1" applyBorder="1" applyAlignment="1">
      <alignment horizontal="left" vertical="top" wrapText="1"/>
    </xf>
    <xf numFmtId="0" fontId="17" fillId="2" borderId="4" xfId="0" applyFont="1" applyFill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37" fillId="0" borderId="0" xfId="0" applyFont="1" applyAlignment="1">
      <alignment vertical="top"/>
    </xf>
    <xf numFmtId="165" fontId="37" fillId="0" borderId="0" xfId="0" applyNumberFormat="1" applyFont="1" applyAlignment="1">
      <alignment horizontal="left" vertical="top"/>
    </xf>
    <xf numFmtId="2" fontId="37" fillId="0" borderId="0" xfId="0" applyNumberFormat="1" applyFont="1" applyAlignment="1">
      <alignment horizontal="left" vertical="top" wrapText="1"/>
    </xf>
    <xf numFmtId="165" fontId="38" fillId="0" borderId="0" xfId="6" applyNumberFormat="1" applyFont="1" applyAlignment="1">
      <alignment horizontal="center" vertical="center"/>
    </xf>
    <xf numFmtId="165" fontId="39" fillId="0" borderId="0" xfId="0" applyNumberFormat="1" applyFont="1" applyAlignment="1">
      <alignment vertical="top"/>
    </xf>
    <xf numFmtId="0" fontId="39" fillId="0" borderId="0" xfId="0" applyFont="1" applyAlignment="1">
      <alignment horizontal="left" vertical="top"/>
    </xf>
    <xf numFmtId="165" fontId="39" fillId="0" borderId="0" xfId="0" applyNumberFormat="1" applyFont="1" applyAlignment="1">
      <alignment horizontal="left" vertical="top"/>
    </xf>
    <xf numFmtId="0" fontId="39" fillId="0" borderId="0" xfId="0" applyFont="1" applyAlignment="1">
      <alignment horizontal="center" vertical="top" wrapText="1"/>
    </xf>
    <xf numFmtId="0" fontId="37" fillId="2" borderId="0" xfId="0" applyFont="1" applyFill="1" applyAlignment="1">
      <alignment vertical="top"/>
    </xf>
    <xf numFmtId="0" fontId="37" fillId="2" borderId="2" xfId="0" applyFont="1" applyFill="1" applyBorder="1" applyAlignment="1">
      <alignment vertical="top"/>
    </xf>
    <xf numFmtId="0" fontId="39" fillId="0" borderId="0" xfId="0" applyFont="1" applyAlignment="1">
      <alignment vertical="top"/>
    </xf>
    <xf numFmtId="0" fontId="35" fillId="0" borderId="0" xfId="0" applyFont="1" applyAlignment="1">
      <alignment horizontal="left" vertical="top"/>
    </xf>
    <xf numFmtId="0" fontId="40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 wrapText="1"/>
    </xf>
    <xf numFmtId="164" fontId="35" fillId="0" borderId="0" xfId="0" applyNumberFormat="1" applyFont="1" applyAlignment="1">
      <alignment horizontal="left" vertical="top"/>
    </xf>
    <xf numFmtId="0" fontId="36" fillId="2" borderId="0" xfId="0" applyFont="1" applyFill="1" applyAlignment="1">
      <alignment horizontal="left" vertical="top" wrapText="1"/>
    </xf>
    <xf numFmtId="0" fontId="36" fillId="2" borderId="0" xfId="0" applyFont="1" applyFill="1" applyAlignment="1">
      <alignment horizontal="left" vertical="top"/>
    </xf>
    <xf numFmtId="0" fontId="36" fillId="2" borderId="2" xfId="0" applyFont="1" applyFill="1" applyBorder="1" applyAlignment="1">
      <alignment horizontal="left" vertical="top"/>
    </xf>
    <xf numFmtId="164" fontId="39" fillId="0" borderId="0" xfId="0" applyNumberFormat="1" applyFont="1" applyAlignment="1">
      <alignment vertical="top"/>
    </xf>
    <xf numFmtId="2" fontId="39" fillId="0" borderId="0" xfId="0" applyNumberFormat="1" applyFont="1" applyAlignment="1">
      <alignment vertical="top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vertical="top"/>
    </xf>
    <xf numFmtId="0" fontId="37" fillId="0" borderId="1" xfId="0" applyFont="1" applyBorder="1" applyAlignment="1">
      <alignment vertical="top" wrapText="1"/>
    </xf>
    <xf numFmtId="0" fontId="37" fillId="0" borderId="1" xfId="0" applyFont="1" applyBorder="1" applyAlignment="1">
      <alignment horizontal="left" vertical="top" wrapText="1"/>
    </xf>
    <xf numFmtId="0" fontId="37" fillId="2" borderId="1" xfId="0" applyFont="1" applyFill="1" applyBorder="1" applyAlignment="1">
      <alignment vertical="top"/>
    </xf>
    <xf numFmtId="0" fontId="37" fillId="2" borderId="1" xfId="0" applyFont="1" applyFill="1" applyBorder="1" applyAlignment="1">
      <alignment horizontal="left" vertical="top" wrapText="1"/>
    </xf>
    <xf numFmtId="0" fontId="37" fillId="2" borderId="1" xfId="0" applyFont="1" applyFill="1" applyBorder="1" applyAlignment="1">
      <alignment horizontal="left" vertical="top"/>
    </xf>
    <xf numFmtId="1" fontId="37" fillId="2" borderId="1" xfId="0" applyNumberFormat="1" applyFont="1" applyFill="1" applyBorder="1" applyAlignment="1">
      <alignment horizontal="left" vertical="top"/>
    </xf>
    <xf numFmtId="1" fontId="37" fillId="2" borderId="3" xfId="0" applyNumberFormat="1" applyFont="1" applyFill="1" applyBorder="1" applyAlignment="1">
      <alignment horizontal="left" vertical="top"/>
    </xf>
    <xf numFmtId="0" fontId="39" fillId="0" borderId="1" xfId="0" applyFont="1" applyBorder="1" applyAlignment="1">
      <alignment vertical="top"/>
    </xf>
    <xf numFmtId="0" fontId="39" fillId="0" borderId="1" xfId="0" applyFont="1" applyBorder="1" applyAlignment="1">
      <alignment horizontal="left" vertical="top" wrapText="1"/>
    </xf>
    <xf numFmtId="165" fontId="17" fillId="2" borderId="1" xfId="0" applyNumberFormat="1" applyFont="1" applyFill="1" applyBorder="1" applyAlignment="1">
      <alignment wrapText="1"/>
    </xf>
    <xf numFmtId="165" fontId="17" fillId="2" borderId="3" xfId="0" applyNumberFormat="1" applyFont="1" applyFill="1" applyBorder="1" applyAlignment="1">
      <alignment wrapText="1"/>
    </xf>
    <xf numFmtId="0" fontId="17" fillId="2" borderId="0" xfId="0" applyFont="1" applyFill="1" applyAlignment="1">
      <alignment vertical="top" wrapText="1"/>
    </xf>
    <xf numFmtId="0" fontId="17" fillId="2" borderId="0" xfId="0" applyFont="1" applyFill="1" applyAlignment="1">
      <alignment vertical="top"/>
    </xf>
    <xf numFmtId="165" fontId="17" fillId="2" borderId="0" xfId="0" applyNumberFormat="1" applyFont="1" applyFill="1" applyAlignment="1">
      <alignment vertical="top"/>
    </xf>
    <xf numFmtId="165" fontId="17" fillId="2" borderId="2" xfId="0" applyNumberFormat="1" applyFont="1" applyFill="1" applyBorder="1" applyAlignment="1">
      <alignment vertical="top"/>
    </xf>
    <xf numFmtId="0" fontId="17" fillId="2" borderId="1" xfId="0" applyFont="1" applyFill="1" applyBorder="1" applyAlignment="1">
      <alignment vertical="top"/>
    </xf>
    <xf numFmtId="165" fontId="17" fillId="2" borderId="1" xfId="0" applyNumberFormat="1" applyFont="1" applyFill="1" applyBorder="1" applyAlignment="1">
      <alignment vertical="top"/>
    </xf>
    <xf numFmtId="165" fontId="17" fillId="2" borderId="3" xfId="0" applyNumberFormat="1" applyFont="1" applyFill="1" applyBorder="1" applyAlignment="1">
      <alignment vertical="top"/>
    </xf>
    <xf numFmtId="0" fontId="36" fillId="2" borderId="0" xfId="0" applyFont="1" applyFill="1" applyAlignment="1">
      <alignment vertical="top" wrapText="1"/>
    </xf>
    <xf numFmtId="0" fontId="36" fillId="2" borderId="0" xfId="0" applyFont="1" applyFill="1" applyAlignment="1">
      <alignment vertical="top"/>
    </xf>
    <xf numFmtId="165" fontId="36" fillId="2" borderId="0" xfId="0" applyNumberFormat="1" applyFont="1" applyFill="1" applyAlignment="1">
      <alignment vertical="top"/>
    </xf>
    <xf numFmtId="165" fontId="36" fillId="2" borderId="2" xfId="0" applyNumberFormat="1" applyFont="1" applyFill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7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16" fillId="2" borderId="5" xfId="0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/>
    </xf>
    <xf numFmtId="0" fontId="31" fillId="0" borderId="1" xfId="0" applyFont="1" applyBorder="1" applyAlignment="1">
      <alignment horizontal="center"/>
    </xf>
    <xf numFmtId="0" fontId="42" fillId="0" borderId="0" xfId="12" applyFont="1" applyBorder="1" applyAlignment="1"/>
    <xf numFmtId="0" fontId="22" fillId="0" borderId="1" xfId="0" applyFont="1" applyBorder="1"/>
    <xf numFmtId="0" fontId="41" fillId="0" borderId="0" xfId="12"/>
    <xf numFmtId="0" fontId="41" fillId="0" borderId="0" xfId="12" applyBorder="1"/>
    <xf numFmtId="0" fontId="41" fillId="0" borderId="0" xfId="12" applyBorder="1" applyAlignment="1"/>
    <xf numFmtId="0" fontId="1" fillId="0" borderId="0" xfId="0" applyFont="1" applyAlignment="1">
      <alignment horizontal="left" vertical="top"/>
    </xf>
    <xf numFmtId="0" fontId="10" fillId="0" borderId="0" xfId="5" applyAlignment="1">
      <alignment horizontal="center"/>
    </xf>
    <xf numFmtId="0" fontId="25" fillId="0" borderId="0" xfId="5" applyFont="1" applyAlignment="1">
      <alignment horizontal="center"/>
    </xf>
    <xf numFmtId="0" fontId="24" fillId="3" borderId="0" xfId="5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6" fillId="2" borderId="4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17" fillId="2" borderId="4" xfId="0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top"/>
    </xf>
    <xf numFmtId="0" fontId="17" fillId="2" borderId="1" xfId="0" applyFont="1" applyFill="1" applyBorder="1" applyAlignment="1">
      <alignment horizontal="center" vertical="top"/>
    </xf>
    <xf numFmtId="0" fontId="17" fillId="2" borderId="4" xfId="0" applyFont="1" applyFill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1" xfId="0" applyFont="1" applyBorder="1" applyAlignment="1">
      <alignment vertical="top"/>
    </xf>
  </cellXfs>
  <cellStyles count="13">
    <cellStyle name="Hyperlink" xfId="12" builtinId="8"/>
    <cellStyle name="Normal" xfId="0" builtinId="0"/>
    <cellStyle name="Normal 2" xfId="3" xr:uid="{00000000-0005-0000-0000-000001000000}"/>
    <cellStyle name="Normal 2 2" xfId="6" xr:uid="{4651C5AE-1326-4DC0-AEFC-1CD1C6EB357C}"/>
    <cellStyle name="Normal 3" xfId="1" xr:uid="{00000000-0005-0000-0000-000002000000}"/>
    <cellStyle name="Normal 3 2" xfId="2" xr:uid="{00000000-0005-0000-0000-000003000000}"/>
    <cellStyle name="Normal 4" xfId="4" xr:uid="{E482109C-3A09-4E6B-9ACB-C29A02EE4892}"/>
    <cellStyle name="Normal 4 2" xfId="8" xr:uid="{550F2EF3-6805-4A57-954F-23E7B72CC65D}"/>
    <cellStyle name="Normal 4 3" xfId="10" xr:uid="{8E7B03C9-C854-4494-A598-E5F59DC84EB9}"/>
    <cellStyle name="Normal 4 4" xfId="11" xr:uid="{39E9F8DA-7074-4E0B-921D-9E424ED9EB97}"/>
    <cellStyle name="Normal 5" xfId="7" xr:uid="{5AA8EA82-B84B-4236-AC02-728DC886A3DD}"/>
    <cellStyle name="Normal 5 2" xfId="9" xr:uid="{1B151A29-B035-42E3-A152-FC50FFA23355}"/>
    <cellStyle name="Normal 6" xfId="5" xr:uid="{80C53268-928F-4151-8D3E-67A597C461E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99"/>
      <color rgb="FFCC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kern="1200" baseline="0">
                <a:solidFill>
                  <a:srgbClr val="000000"/>
                </a:solidFill>
                <a:ea typeface="Times New Roman"/>
                <a:cs typeface="Times New Roman"/>
              </a:rPr>
              <a:t>Acute Oral PODs for 1,2-Dichloroethane</a:t>
            </a:r>
            <a:endParaRPr lang="en-US" sz="1800" b="1" i="0" u="none" strike="noStrike" kern="1200" baseline="30000">
              <a:solidFill>
                <a:srgbClr val="000000"/>
              </a:solidFill>
              <a:ea typeface="Times New Roman"/>
              <a:cs typeface="Times New Roman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4442301009467466"/>
          <c:y val="7.4413005238414598E-2"/>
          <c:w val="0.52248273056287775"/>
          <c:h val="0.82261984929355414"/>
        </c:manualLayout>
      </c:layout>
      <c:scatterChart>
        <c:scatterStyle val="lineMarker"/>
        <c:varyColors val="0"/>
        <c:ser>
          <c:idx val="2"/>
          <c:order val="0"/>
          <c:tx>
            <c:v>LOAEL</c:v>
          </c:tx>
          <c:spPr>
            <a:ln w="19050">
              <a:noFill/>
            </a:ln>
          </c:spPr>
          <c:marker>
            <c:symbol val="diamond"/>
            <c:size val="8"/>
            <c:spPr>
              <a:solidFill>
                <a:srgbClr val="7030A0"/>
              </a:solidFill>
              <a:ln w="12700">
                <a:solidFill>
                  <a:srgbClr val="7030A0"/>
                </a:solidFill>
              </a:ln>
              <a:effectLst/>
            </c:spPr>
          </c:marker>
          <c:xVal>
            <c:numRef>
              <c:f>'Acute oral data'!$U$2:$U$11</c:f>
              <c:numCache>
                <c:formatCode>General</c:formatCode>
                <c:ptCount val="10"/>
                <c:pt idx="0">
                  <c:v>32.6</c:v>
                </c:pt>
                <c:pt idx="1">
                  <c:v>39</c:v>
                </c:pt>
                <c:pt idx="2">
                  <c:v>195</c:v>
                </c:pt>
                <c:pt idx="3">
                  <c:v>#N/A</c:v>
                </c:pt>
                <c:pt idx="4">
                  <c:v>52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151</c:v>
                </c:pt>
                <c:pt idx="9">
                  <c:v>#N/A</c:v>
                </c:pt>
              </c:numCache>
            </c:numRef>
          </c:xVal>
          <c:yVal>
            <c:numRef>
              <c:f>'Acute oral data'!$V$2:$V$11</c:f>
              <c:numCache>
                <c:formatCode>General</c:formatCode>
                <c:ptCount val="10"/>
                <c:pt idx="0">
                  <c:v>19</c:v>
                </c:pt>
                <c:pt idx="1">
                  <c:v>17</c:v>
                </c:pt>
                <c:pt idx="2">
                  <c:v>15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AC-4AB8-A35A-343749704C29}"/>
            </c:ext>
          </c:extLst>
        </c:ser>
        <c:ser>
          <c:idx val="0"/>
          <c:order val="1"/>
          <c:tx>
            <c:v>NOAEL</c:v>
          </c:tx>
          <c:spPr>
            <a:ln w="19050">
              <a:noFill/>
            </a:ln>
          </c:spPr>
          <c:marker>
            <c:symbol val="triangle"/>
            <c:size val="8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xVal>
            <c:numRef>
              <c:f>'Acute oral data'!$T$2:$T$11</c:f>
              <c:numCache>
                <c:formatCode>General</c:formatCode>
                <c:ptCount val="10"/>
                <c:pt idx="0">
                  <c:v>#N/A</c:v>
                </c:pt>
                <c:pt idx="1">
                  <c:v>26</c:v>
                </c:pt>
                <c:pt idx="2">
                  <c:v>130</c:v>
                </c:pt>
                <c:pt idx="3">
                  <c:v>32.200000000000003</c:v>
                </c:pt>
                <c:pt idx="4">
                  <c:v>39</c:v>
                </c:pt>
                <c:pt idx="5" formatCode="0.0">
                  <c:v>150</c:v>
                </c:pt>
                <c:pt idx="6">
                  <c:v>32.200000000000003</c:v>
                </c:pt>
                <c:pt idx="7">
                  <c:v>39</c:v>
                </c:pt>
                <c:pt idx="8">
                  <c:v>#N/A</c:v>
                </c:pt>
                <c:pt idx="9" formatCode="0.0">
                  <c:v>150</c:v>
                </c:pt>
              </c:numCache>
            </c:numRef>
          </c:xVal>
          <c:yVal>
            <c:numRef>
              <c:f>'Acute oral data'!$V$2:$V$11</c:f>
              <c:numCache>
                <c:formatCode>General</c:formatCode>
                <c:ptCount val="10"/>
                <c:pt idx="0">
                  <c:v>19</c:v>
                </c:pt>
                <c:pt idx="1">
                  <c:v>17</c:v>
                </c:pt>
                <c:pt idx="2">
                  <c:v>15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AC-4AB8-A35A-343749704C29}"/>
            </c:ext>
          </c:extLst>
        </c:ser>
        <c:ser>
          <c:idx val="3"/>
          <c:order val="2"/>
          <c:tx>
            <c:v>BMDL</c:v>
          </c:tx>
          <c:spPr>
            <a:ln w="19050">
              <a:noFill/>
            </a:ln>
          </c:spPr>
          <c:marker>
            <c:symbol val="square"/>
            <c:size val="8"/>
            <c:spPr>
              <a:solidFill>
                <a:schemeClr val="accent4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xVal>
            <c:numRef>
              <c:f>'Acute oral data'!$S$2:$S$11</c:f>
              <c:numCache>
                <c:formatCode>General</c:formatCode>
                <c:ptCount val="10"/>
                <c:pt idx="0">
                  <c:v>#N/A</c:v>
                </c:pt>
                <c:pt idx="1">
                  <c:v>19.899999999999999</c:v>
                </c:pt>
                <c:pt idx="2">
                  <c:v>#N/A</c:v>
                </c:pt>
                <c:pt idx="3">
                  <c:v>#N/A</c:v>
                </c:pt>
                <c:pt idx="4" formatCode="0.0">
                  <c:v>16.77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'Acute oral data'!$V$2:$V$11</c:f>
              <c:numCache>
                <c:formatCode>General</c:formatCode>
                <c:ptCount val="10"/>
                <c:pt idx="0">
                  <c:v>19</c:v>
                </c:pt>
                <c:pt idx="1">
                  <c:v>17</c:v>
                </c:pt>
                <c:pt idx="2">
                  <c:v>15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AC-4AB8-A35A-343749704C29}"/>
            </c:ext>
          </c:extLst>
        </c:ser>
        <c:ser>
          <c:idx val="1"/>
          <c:order val="3"/>
          <c:tx>
            <c:v>label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C27D1805-4B8D-46AF-97ED-1AFFCE577BD7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74AC-4AB8-A35A-343749704C29}"/>
                </c:ext>
              </c:extLst>
            </c:dLbl>
            <c:dLbl>
              <c:idx val="1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fld id="{30188F70-0E50-41B3-9A4A-1C885B3700D6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74AC-4AB8-A35A-343749704C29}"/>
                </c:ext>
              </c:extLst>
            </c:dLbl>
            <c:dLbl>
              <c:idx val="2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46449AA8-8287-4202-AFA7-D085CAB781E5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74AC-4AB8-A35A-343749704C29}"/>
                </c:ext>
              </c:extLst>
            </c:dLbl>
            <c:dLbl>
              <c:idx val="3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8AFD0F16-2873-44C2-BA6E-5F6639A08BB1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74AC-4AB8-A35A-343749704C29}"/>
                </c:ext>
              </c:extLst>
            </c:dLbl>
            <c:dLbl>
              <c:idx val="4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4605B74F-E6B5-4C79-AB50-CF939C340CAE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74AC-4AB8-A35A-343749704C29}"/>
                </c:ext>
              </c:extLst>
            </c:dLbl>
            <c:dLbl>
              <c:idx val="5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2B868088-20DD-4931-BFF2-0E265BEA822A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74AC-4AB8-A35A-343749704C29}"/>
                </c:ext>
              </c:extLst>
            </c:dLbl>
            <c:dLbl>
              <c:idx val="6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51B94360-4E80-4F81-81FE-AE04FC7D7886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74AC-4AB8-A35A-343749704C29}"/>
                </c:ext>
              </c:extLst>
            </c:dLbl>
            <c:dLbl>
              <c:idx val="7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FA3ADD70-66B4-4EC8-B31D-7F9AE71DBB47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74AC-4AB8-A35A-343749704C29}"/>
                </c:ext>
              </c:extLst>
            </c:dLbl>
            <c:dLbl>
              <c:idx val="8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E92E4012-CB3B-4DB0-9294-82D2C11FC461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74AC-4AB8-A35A-343749704C29}"/>
                </c:ext>
              </c:extLst>
            </c:dLbl>
            <c:dLbl>
              <c:idx val="9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F07F6C5C-0786-4860-BFBB-107FF2469DC0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74AC-4AB8-A35A-343749704C29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xVal>
            <c:numRef>
              <c:f>'Acute oral data'!$W$2:$W$11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xVal>
          <c:yVal>
            <c:numRef>
              <c:f>'Acute oral data'!$V$2:$V$11</c:f>
              <c:numCache>
                <c:formatCode>General</c:formatCode>
                <c:ptCount val="10"/>
                <c:pt idx="0">
                  <c:v>19</c:v>
                </c:pt>
                <c:pt idx="1">
                  <c:v>17</c:v>
                </c:pt>
                <c:pt idx="2">
                  <c:v>15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'Acute oral data'!$O$2:$O$11</c15:f>
                <c15:dlblRangeCache>
                  <c:ptCount val="10"/>
                  <c:pt idx="0">
                    <c:v>Lung histo &amp; BALF, Rat (M) [34], Medium</c:v>
                  </c:pt>
                  <c:pt idx="1">
                    <c:v>Kidney wt, Mouse (M) [38] High</c:v>
                  </c:pt>
                  <c:pt idx="2">
                    <c:v>Kidney histo, Mouse (M) [24] High</c:v>
                  </c:pt>
                  <c:pt idx="3">
                    <c:v>No effect, Rat (M,F) [19] High</c:v>
                  </c:pt>
                  <c:pt idx="4">
                    <c:v>Death, Mouse (M) [38] High</c:v>
                  </c:pt>
                  <c:pt idx="5">
                    <c:v>No effect, Rat (M) [23] High</c:v>
                  </c:pt>
                  <c:pt idx="6">
                    <c:v>No effect, Rat (M,F) [19] High</c:v>
                  </c:pt>
                  <c:pt idx="7">
                    <c:v>No effect, Mouse (M) [38] High</c:v>
                  </c:pt>
                  <c:pt idx="8">
                    <c:v>Liver histo &amp; serum chem, Rat (F) [4] Medium</c:v>
                  </c:pt>
                  <c:pt idx="9">
                    <c:v>No effect, Rat (M) [23] Medium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6-74AC-4AB8-A35A-343749704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706560"/>
        <c:axId val="545535888"/>
      </c:scatterChart>
      <c:valAx>
        <c:axId val="245706560"/>
        <c:scaling>
          <c:logBase val="10"/>
          <c:orientation val="minMax"/>
          <c:max val="100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Human Equivalent Dose (mg/kg-day)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35888"/>
        <c:crosses val="autoZero"/>
        <c:crossBetween val="midCat"/>
      </c:valAx>
      <c:valAx>
        <c:axId val="545535888"/>
        <c:scaling>
          <c:orientation val="minMax"/>
          <c:max val="20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706560"/>
        <c:crosses val="autoZero"/>
        <c:crossBetween val="midCat"/>
        <c:majorUnit val="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0.11068844887715858"/>
          <c:y val="0.92685087796175181"/>
          <c:w val="0.26116273764207076"/>
          <c:h val="2.4979358117889278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32727111295263"/>
          <c:y val="3.2148807861988753E-2"/>
          <c:w val="0.53956765817310093"/>
          <c:h val="0.91553384822865524"/>
        </c:manualLayout>
      </c:layout>
      <c:scatterChart>
        <c:scatterStyle val="lineMarker"/>
        <c:varyColors val="0"/>
        <c:ser>
          <c:idx val="2"/>
          <c:order val="0"/>
          <c:tx>
            <c:v>LOAEL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7030A0"/>
              </a:solidFill>
              <a:ln w="12700">
                <a:solidFill>
                  <a:srgbClr val="7030A0"/>
                </a:solidFill>
              </a:ln>
              <a:effectLst/>
            </c:spPr>
          </c:marker>
          <c:xVal>
            <c:numRef>
              <c:f>'Chronic inhalation data'!$U$2:$U$70</c:f>
              <c:numCache>
                <c:formatCode>General</c:formatCode>
                <c:ptCount val="69"/>
                <c:pt idx="0">
                  <c:v>42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168.64349011588277</c:v>
                </c:pt>
                <c:pt idx="12">
                  <c:v>#N/A</c:v>
                </c:pt>
                <c:pt idx="13" formatCode="0">
                  <c:v>42.160872528970692</c:v>
                </c:pt>
                <c:pt idx="14" formatCode="0">
                  <c:v>151.77914110429447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0">
                  <c:v>84.321745057941385</c:v>
                </c:pt>
                <c:pt idx="19">
                  <c:v>#N/A</c:v>
                </c:pt>
                <c:pt idx="20">
                  <c:v>#N/A</c:v>
                </c:pt>
                <c:pt idx="21" formatCode="0">
                  <c:v>118.05044308111795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 formatCode="0">
                  <c:v>152.08333333333334</c:v>
                </c:pt>
                <c:pt idx="33">
                  <c:v>#N/A</c:v>
                </c:pt>
                <c:pt idx="34" formatCode="0">
                  <c:v>320.83333333333337</c:v>
                </c:pt>
                <c:pt idx="35">
                  <c:v>#N/A</c:v>
                </c:pt>
                <c:pt idx="36" formatCode="0">
                  <c:v>337.28698023176554</c:v>
                </c:pt>
                <c:pt idx="37">
                  <c:v>#N/A</c:v>
                </c:pt>
                <c:pt idx="38" formatCode="0">
                  <c:v>812.5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</c:numCache>
            </c:numRef>
          </c:xVal>
          <c:yVal>
            <c:numRef>
              <c:f>'Chronic inhalation data'!$X$2:$X$70</c:f>
              <c:numCache>
                <c:formatCode>General</c:formatCode>
                <c:ptCount val="69"/>
                <c:pt idx="0">
                  <c:v>137</c:v>
                </c:pt>
                <c:pt idx="1">
                  <c:v>135</c:v>
                </c:pt>
                <c:pt idx="2">
                  <c:v>133</c:v>
                </c:pt>
                <c:pt idx="3">
                  <c:v>131</c:v>
                </c:pt>
                <c:pt idx="4">
                  <c:v>129</c:v>
                </c:pt>
                <c:pt idx="5">
                  <c:v>127</c:v>
                </c:pt>
                <c:pt idx="6">
                  <c:v>125</c:v>
                </c:pt>
                <c:pt idx="7">
                  <c:v>123</c:v>
                </c:pt>
                <c:pt idx="8">
                  <c:v>121</c:v>
                </c:pt>
                <c:pt idx="9">
                  <c:v>119</c:v>
                </c:pt>
                <c:pt idx="10">
                  <c:v>117</c:v>
                </c:pt>
                <c:pt idx="11">
                  <c:v>115</c:v>
                </c:pt>
                <c:pt idx="12">
                  <c:v>113</c:v>
                </c:pt>
                <c:pt idx="13">
                  <c:v>111</c:v>
                </c:pt>
                <c:pt idx="14">
                  <c:v>109</c:v>
                </c:pt>
                <c:pt idx="15">
                  <c:v>107</c:v>
                </c:pt>
                <c:pt idx="16">
                  <c:v>105</c:v>
                </c:pt>
                <c:pt idx="17">
                  <c:v>103</c:v>
                </c:pt>
                <c:pt idx="18">
                  <c:v>101</c:v>
                </c:pt>
                <c:pt idx="19">
                  <c:v>99</c:v>
                </c:pt>
                <c:pt idx="20">
                  <c:v>97</c:v>
                </c:pt>
                <c:pt idx="21">
                  <c:v>95</c:v>
                </c:pt>
                <c:pt idx="22">
                  <c:v>93</c:v>
                </c:pt>
                <c:pt idx="23">
                  <c:v>91</c:v>
                </c:pt>
                <c:pt idx="24">
                  <c:v>89</c:v>
                </c:pt>
                <c:pt idx="25">
                  <c:v>87</c:v>
                </c:pt>
                <c:pt idx="26">
                  <c:v>85</c:v>
                </c:pt>
                <c:pt idx="27">
                  <c:v>83</c:v>
                </c:pt>
                <c:pt idx="28">
                  <c:v>81</c:v>
                </c:pt>
                <c:pt idx="29">
                  <c:v>79</c:v>
                </c:pt>
                <c:pt idx="30">
                  <c:v>77</c:v>
                </c:pt>
                <c:pt idx="31">
                  <c:v>75</c:v>
                </c:pt>
                <c:pt idx="32">
                  <c:v>73</c:v>
                </c:pt>
                <c:pt idx="33">
                  <c:v>71</c:v>
                </c:pt>
                <c:pt idx="34">
                  <c:v>69</c:v>
                </c:pt>
                <c:pt idx="35">
                  <c:v>67</c:v>
                </c:pt>
                <c:pt idx="36">
                  <c:v>65</c:v>
                </c:pt>
                <c:pt idx="37">
                  <c:v>63</c:v>
                </c:pt>
                <c:pt idx="38">
                  <c:v>61</c:v>
                </c:pt>
                <c:pt idx="39">
                  <c:v>59</c:v>
                </c:pt>
                <c:pt idx="40">
                  <c:v>57</c:v>
                </c:pt>
                <c:pt idx="41">
                  <c:v>55</c:v>
                </c:pt>
                <c:pt idx="42">
                  <c:v>53</c:v>
                </c:pt>
                <c:pt idx="43">
                  <c:v>51</c:v>
                </c:pt>
                <c:pt idx="44">
                  <c:v>49</c:v>
                </c:pt>
                <c:pt idx="45">
                  <c:v>47</c:v>
                </c:pt>
                <c:pt idx="46">
                  <c:v>45</c:v>
                </c:pt>
                <c:pt idx="47">
                  <c:v>43</c:v>
                </c:pt>
                <c:pt idx="48">
                  <c:v>41</c:v>
                </c:pt>
                <c:pt idx="49">
                  <c:v>39</c:v>
                </c:pt>
                <c:pt idx="50">
                  <c:v>37</c:v>
                </c:pt>
                <c:pt idx="51">
                  <c:v>35</c:v>
                </c:pt>
                <c:pt idx="52">
                  <c:v>33</c:v>
                </c:pt>
                <c:pt idx="53">
                  <c:v>31</c:v>
                </c:pt>
                <c:pt idx="54">
                  <c:v>29</c:v>
                </c:pt>
                <c:pt idx="55">
                  <c:v>27</c:v>
                </c:pt>
                <c:pt idx="56">
                  <c:v>25</c:v>
                </c:pt>
                <c:pt idx="57">
                  <c:v>23</c:v>
                </c:pt>
                <c:pt idx="58">
                  <c:v>21</c:v>
                </c:pt>
                <c:pt idx="59">
                  <c:v>19</c:v>
                </c:pt>
                <c:pt idx="60">
                  <c:v>17</c:v>
                </c:pt>
                <c:pt idx="61">
                  <c:v>15</c:v>
                </c:pt>
                <c:pt idx="62">
                  <c:v>13</c:v>
                </c:pt>
                <c:pt idx="63">
                  <c:v>11</c:v>
                </c:pt>
                <c:pt idx="64">
                  <c:v>9</c:v>
                </c:pt>
                <c:pt idx="65">
                  <c:v>7</c:v>
                </c:pt>
                <c:pt idx="66">
                  <c:v>5</c:v>
                </c:pt>
                <c:pt idx="67">
                  <c:v>3</c:v>
                </c:pt>
                <c:pt idx="6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8C-42C5-BEED-69BE953D34D4}"/>
            </c:ext>
          </c:extLst>
        </c:ser>
        <c:ser>
          <c:idx val="0"/>
          <c:order val="1"/>
          <c:tx>
            <c:v>NOAEL</c:v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xVal>
            <c:numRef>
              <c:f>'Chronic inhalation data'!$T$2:$T$70</c:f>
              <c:numCache>
                <c:formatCode>General</c:formatCode>
                <c:ptCount val="69"/>
                <c:pt idx="0">
                  <c:v>8.3000000000000007</c:v>
                </c:pt>
                <c:pt idx="1">
                  <c:v>42</c:v>
                </c:pt>
                <c:pt idx="2">
                  <c:v>65</c:v>
                </c:pt>
                <c:pt idx="3">
                  <c:v>72</c:v>
                </c:pt>
                <c:pt idx="4">
                  <c:v>84</c:v>
                </c:pt>
                <c:pt idx="5" formatCode="0">
                  <c:v>87.5</c:v>
                </c:pt>
                <c:pt idx="6" formatCode="0">
                  <c:v>115.6</c:v>
                </c:pt>
                <c:pt idx="7" formatCode="0">
                  <c:v>126.45833333333334</c:v>
                </c:pt>
                <c:pt idx="8" formatCode="0">
                  <c:v>126.48261758691206</c:v>
                </c:pt>
                <c:pt idx="9" formatCode="0">
                  <c:v>151.77914110429447</c:v>
                </c:pt>
                <c:pt idx="10" formatCode="0">
                  <c:v>152.08333333333334</c:v>
                </c:pt>
                <c:pt idx="11" formatCode="0">
                  <c:v>84.321745057941385</c:v>
                </c:pt>
                <c:pt idx="12" formatCode="0">
                  <c:v>168.64349011588277</c:v>
                </c:pt>
                <c:pt idx="13">
                  <c:v>#N/A</c:v>
                </c:pt>
                <c:pt idx="14" formatCode="0">
                  <c:v>75.889570552147234</c:v>
                </c:pt>
                <c:pt idx="15" formatCode="0">
                  <c:v>168.64349011588277</c:v>
                </c:pt>
                <c:pt idx="16" formatCode="0">
                  <c:v>42.160872528970692</c:v>
                </c:pt>
                <c:pt idx="17" formatCode="0">
                  <c:v>65.048203330411923</c:v>
                </c:pt>
                <c:pt idx="18">
                  <c:v>#N/A</c:v>
                </c:pt>
                <c:pt idx="19" formatCode="0">
                  <c:v>84.321745057941385</c:v>
                </c:pt>
                <c:pt idx="20" formatCode="0">
                  <c:v>87.5</c:v>
                </c:pt>
                <c:pt idx="21">
                  <c:v>#N/A</c:v>
                </c:pt>
                <c:pt idx="22" formatCode="0">
                  <c:v>151.77914110429447</c:v>
                </c:pt>
                <c:pt idx="23" formatCode="0">
                  <c:v>152.08333333333334</c:v>
                </c:pt>
                <c:pt idx="24" formatCode="0">
                  <c:v>168.64349011588277</c:v>
                </c:pt>
                <c:pt idx="25" formatCode="0">
                  <c:v>320.83333333333337</c:v>
                </c:pt>
                <c:pt idx="26" formatCode="0">
                  <c:v>337.28698023176554</c:v>
                </c:pt>
                <c:pt idx="27" formatCode="0">
                  <c:v>42.160872528970692</c:v>
                </c:pt>
                <c:pt idx="28" formatCode="0">
                  <c:v>65.048203330411923</c:v>
                </c:pt>
                <c:pt idx="29" formatCode="0">
                  <c:v>72.321428571428569</c:v>
                </c:pt>
                <c:pt idx="30" formatCode="0">
                  <c:v>87.5</c:v>
                </c:pt>
                <c:pt idx="31" formatCode="0">
                  <c:v>115.6</c:v>
                </c:pt>
                <c:pt idx="32" formatCode="0">
                  <c:v>87.5</c:v>
                </c:pt>
                <c:pt idx="33" formatCode="0">
                  <c:v>152.08333333333334</c:v>
                </c:pt>
                <c:pt idx="34">
                  <c:v>#N/A</c:v>
                </c:pt>
                <c:pt idx="35" formatCode="0">
                  <c:v>320.83333333333337</c:v>
                </c:pt>
                <c:pt idx="36" formatCode="0">
                  <c:v>84.321745057941385</c:v>
                </c:pt>
                <c:pt idx="37" formatCode="0">
                  <c:v>337.28698023176554</c:v>
                </c:pt>
                <c:pt idx="38">
                  <c:v>#N/A</c:v>
                </c:pt>
                <c:pt idx="39" formatCode="0">
                  <c:v>42.160872528970692</c:v>
                </c:pt>
                <c:pt idx="40" formatCode="0">
                  <c:v>65.048203330411923</c:v>
                </c:pt>
                <c:pt idx="41" formatCode="0">
                  <c:v>72.321428571428569</c:v>
                </c:pt>
                <c:pt idx="42" formatCode="0">
                  <c:v>87.5</c:v>
                </c:pt>
                <c:pt idx="43" formatCode="0">
                  <c:v>115.6</c:v>
                </c:pt>
                <c:pt idx="44" formatCode="0">
                  <c:v>126.45833333333334</c:v>
                </c:pt>
                <c:pt idx="45" formatCode="0">
                  <c:v>126.48261758691206</c:v>
                </c:pt>
                <c:pt idx="46" formatCode="0">
                  <c:v>126.48261758691206</c:v>
                </c:pt>
                <c:pt idx="47" formatCode="0">
                  <c:v>151.77914110429447</c:v>
                </c:pt>
                <c:pt idx="48" formatCode="0">
                  <c:v>152.08333333333334</c:v>
                </c:pt>
                <c:pt idx="49" formatCode="0">
                  <c:v>168.64349011588277</c:v>
                </c:pt>
                <c:pt idx="50">
                  <c:v>11</c:v>
                </c:pt>
                <c:pt idx="51">
                  <c:v>238</c:v>
                </c:pt>
                <c:pt idx="52">
                  <c:v>301</c:v>
                </c:pt>
                <c:pt idx="53">
                  <c:v>542</c:v>
                </c:pt>
                <c:pt idx="54" formatCode="0">
                  <c:v>42.160872528970692</c:v>
                </c:pt>
                <c:pt idx="55" formatCode="0">
                  <c:v>84.321745057941385</c:v>
                </c:pt>
                <c:pt idx="56" formatCode="0">
                  <c:v>168.64349011588277</c:v>
                </c:pt>
                <c:pt idx="57" formatCode="0">
                  <c:v>42.160872528970692</c:v>
                </c:pt>
                <c:pt idx="58" formatCode="0">
                  <c:v>65.048203330411923</c:v>
                </c:pt>
                <c:pt idx="59" formatCode="0">
                  <c:v>72.321428571428569</c:v>
                </c:pt>
                <c:pt idx="60" formatCode="0">
                  <c:v>84.321745057941385</c:v>
                </c:pt>
                <c:pt idx="61" formatCode="0">
                  <c:v>87.5</c:v>
                </c:pt>
                <c:pt idx="62" formatCode="0">
                  <c:v>115.6</c:v>
                </c:pt>
                <c:pt idx="63" formatCode="0">
                  <c:v>126.45833333333334</c:v>
                </c:pt>
                <c:pt idx="64" formatCode="0">
                  <c:v>126.48261758691206</c:v>
                </c:pt>
                <c:pt idx="65" formatCode="0">
                  <c:v>126.48261758691206</c:v>
                </c:pt>
                <c:pt idx="66" formatCode="0">
                  <c:v>152.08333333333334</c:v>
                </c:pt>
                <c:pt idx="67" formatCode="0">
                  <c:v>168.64349011588277</c:v>
                </c:pt>
                <c:pt idx="68" formatCode="0">
                  <c:v>337.28698023176554</c:v>
                </c:pt>
              </c:numCache>
            </c:numRef>
          </c:xVal>
          <c:yVal>
            <c:numRef>
              <c:f>'Chronic inhalation data'!$X$2:$X$70</c:f>
              <c:numCache>
                <c:formatCode>General</c:formatCode>
                <c:ptCount val="69"/>
                <c:pt idx="0">
                  <c:v>137</c:v>
                </c:pt>
                <c:pt idx="1">
                  <c:v>135</c:v>
                </c:pt>
                <c:pt idx="2">
                  <c:v>133</c:v>
                </c:pt>
                <c:pt idx="3">
                  <c:v>131</c:v>
                </c:pt>
                <c:pt idx="4">
                  <c:v>129</c:v>
                </c:pt>
                <c:pt idx="5">
                  <c:v>127</c:v>
                </c:pt>
                <c:pt idx="6">
                  <c:v>125</c:v>
                </c:pt>
                <c:pt idx="7">
                  <c:v>123</c:v>
                </c:pt>
                <c:pt idx="8">
                  <c:v>121</c:v>
                </c:pt>
                <c:pt idx="9">
                  <c:v>119</c:v>
                </c:pt>
                <c:pt idx="10">
                  <c:v>117</c:v>
                </c:pt>
                <c:pt idx="11">
                  <c:v>115</c:v>
                </c:pt>
                <c:pt idx="12">
                  <c:v>113</c:v>
                </c:pt>
                <c:pt idx="13">
                  <c:v>111</c:v>
                </c:pt>
                <c:pt idx="14">
                  <c:v>109</c:v>
                </c:pt>
                <c:pt idx="15">
                  <c:v>107</c:v>
                </c:pt>
                <c:pt idx="16">
                  <c:v>105</c:v>
                </c:pt>
                <c:pt idx="17">
                  <c:v>103</c:v>
                </c:pt>
                <c:pt idx="18">
                  <c:v>101</c:v>
                </c:pt>
                <c:pt idx="19">
                  <c:v>99</c:v>
                </c:pt>
                <c:pt idx="20">
                  <c:v>97</c:v>
                </c:pt>
                <c:pt idx="21">
                  <c:v>95</c:v>
                </c:pt>
                <c:pt idx="22">
                  <c:v>93</c:v>
                </c:pt>
                <c:pt idx="23">
                  <c:v>91</c:v>
                </c:pt>
                <c:pt idx="24">
                  <c:v>89</c:v>
                </c:pt>
                <c:pt idx="25">
                  <c:v>87</c:v>
                </c:pt>
                <c:pt idx="26">
                  <c:v>85</c:v>
                </c:pt>
                <c:pt idx="27">
                  <c:v>83</c:v>
                </c:pt>
                <c:pt idx="28">
                  <c:v>81</c:v>
                </c:pt>
                <c:pt idx="29">
                  <c:v>79</c:v>
                </c:pt>
                <c:pt idx="30">
                  <c:v>77</c:v>
                </c:pt>
                <c:pt idx="31">
                  <c:v>75</c:v>
                </c:pt>
                <c:pt idx="32">
                  <c:v>73</c:v>
                </c:pt>
                <c:pt idx="33">
                  <c:v>71</c:v>
                </c:pt>
                <c:pt idx="34">
                  <c:v>69</c:v>
                </c:pt>
                <c:pt idx="35">
                  <c:v>67</c:v>
                </c:pt>
                <c:pt idx="36">
                  <c:v>65</c:v>
                </c:pt>
                <c:pt idx="37">
                  <c:v>63</c:v>
                </c:pt>
                <c:pt idx="38">
                  <c:v>61</c:v>
                </c:pt>
                <c:pt idx="39">
                  <c:v>59</c:v>
                </c:pt>
                <c:pt idx="40">
                  <c:v>57</c:v>
                </c:pt>
                <c:pt idx="41">
                  <c:v>55</c:v>
                </c:pt>
                <c:pt idx="42">
                  <c:v>53</c:v>
                </c:pt>
                <c:pt idx="43">
                  <c:v>51</c:v>
                </c:pt>
                <c:pt idx="44">
                  <c:v>49</c:v>
                </c:pt>
                <c:pt idx="45">
                  <c:v>47</c:v>
                </c:pt>
                <c:pt idx="46">
                  <c:v>45</c:v>
                </c:pt>
                <c:pt idx="47">
                  <c:v>43</c:v>
                </c:pt>
                <c:pt idx="48">
                  <c:v>41</c:v>
                </c:pt>
                <c:pt idx="49">
                  <c:v>39</c:v>
                </c:pt>
                <c:pt idx="50">
                  <c:v>37</c:v>
                </c:pt>
                <c:pt idx="51">
                  <c:v>35</c:v>
                </c:pt>
                <c:pt idx="52">
                  <c:v>33</c:v>
                </c:pt>
                <c:pt idx="53">
                  <c:v>31</c:v>
                </c:pt>
                <c:pt idx="54">
                  <c:v>29</c:v>
                </c:pt>
                <c:pt idx="55">
                  <c:v>27</c:v>
                </c:pt>
                <c:pt idx="56">
                  <c:v>25</c:v>
                </c:pt>
                <c:pt idx="57">
                  <c:v>23</c:v>
                </c:pt>
                <c:pt idx="58">
                  <c:v>21</c:v>
                </c:pt>
                <c:pt idx="59">
                  <c:v>19</c:v>
                </c:pt>
                <c:pt idx="60">
                  <c:v>17</c:v>
                </c:pt>
                <c:pt idx="61">
                  <c:v>15</c:v>
                </c:pt>
                <c:pt idx="62">
                  <c:v>13</c:v>
                </c:pt>
                <c:pt idx="63">
                  <c:v>11</c:v>
                </c:pt>
                <c:pt idx="64">
                  <c:v>9</c:v>
                </c:pt>
                <c:pt idx="65">
                  <c:v>7</c:v>
                </c:pt>
                <c:pt idx="66">
                  <c:v>5</c:v>
                </c:pt>
                <c:pt idx="67">
                  <c:v>3</c:v>
                </c:pt>
                <c:pt idx="6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8C-42C5-BEED-69BE953D34D4}"/>
            </c:ext>
          </c:extLst>
        </c:ser>
        <c:ser>
          <c:idx val="3"/>
          <c:order val="2"/>
          <c:tx>
            <c:v>BMDL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chemeClr val="accent4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xVal>
            <c:numRef>
              <c:f>'Chronic inhalation data'!$S$2:$S$70</c:f>
              <c:numCache>
                <c:formatCode>General</c:formatCode>
                <c:ptCount val="69"/>
                <c:pt idx="0">
                  <c:v>1.7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25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</c:numCache>
            </c:numRef>
          </c:xVal>
          <c:yVal>
            <c:numRef>
              <c:f>'Chronic inhalation data'!$X$2:$X$70</c:f>
              <c:numCache>
                <c:formatCode>General</c:formatCode>
                <c:ptCount val="69"/>
                <c:pt idx="0">
                  <c:v>137</c:v>
                </c:pt>
                <c:pt idx="1">
                  <c:v>135</c:v>
                </c:pt>
                <c:pt idx="2">
                  <c:v>133</c:v>
                </c:pt>
                <c:pt idx="3">
                  <c:v>131</c:v>
                </c:pt>
                <c:pt idx="4">
                  <c:v>129</c:v>
                </c:pt>
                <c:pt idx="5">
                  <c:v>127</c:v>
                </c:pt>
                <c:pt idx="6">
                  <c:v>125</c:v>
                </c:pt>
                <c:pt idx="7">
                  <c:v>123</c:v>
                </c:pt>
                <c:pt idx="8">
                  <c:v>121</c:v>
                </c:pt>
                <c:pt idx="9">
                  <c:v>119</c:v>
                </c:pt>
                <c:pt idx="10">
                  <c:v>117</c:v>
                </c:pt>
                <c:pt idx="11">
                  <c:v>115</c:v>
                </c:pt>
                <c:pt idx="12">
                  <c:v>113</c:v>
                </c:pt>
                <c:pt idx="13">
                  <c:v>111</c:v>
                </c:pt>
                <c:pt idx="14">
                  <c:v>109</c:v>
                </c:pt>
                <c:pt idx="15">
                  <c:v>107</c:v>
                </c:pt>
                <c:pt idx="16">
                  <c:v>105</c:v>
                </c:pt>
                <c:pt idx="17">
                  <c:v>103</c:v>
                </c:pt>
                <c:pt idx="18">
                  <c:v>101</c:v>
                </c:pt>
                <c:pt idx="19">
                  <c:v>99</c:v>
                </c:pt>
                <c:pt idx="20">
                  <c:v>97</c:v>
                </c:pt>
                <c:pt idx="21">
                  <c:v>95</c:v>
                </c:pt>
                <c:pt idx="22">
                  <c:v>93</c:v>
                </c:pt>
                <c:pt idx="23">
                  <c:v>91</c:v>
                </c:pt>
                <c:pt idx="24">
                  <c:v>89</c:v>
                </c:pt>
                <c:pt idx="25">
                  <c:v>87</c:v>
                </c:pt>
                <c:pt idx="26">
                  <c:v>85</c:v>
                </c:pt>
                <c:pt idx="27">
                  <c:v>83</c:v>
                </c:pt>
                <c:pt idx="28">
                  <c:v>81</c:v>
                </c:pt>
                <c:pt idx="29">
                  <c:v>79</c:v>
                </c:pt>
                <c:pt idx="30">
                  <c:v>77</c:v>
                </c:pt>
                <c:pt idx="31">
                  <c:v>75</c:v>
                </c:pt>
                <c:pt idx="32">
                  <c:v>73</c:v>
                </c:pt>
                <c:pt idx="33">
                  <c:v>71</c:v>
                </c:pt>
                <c:pt idx="34">
                  <c:v>69</c:v>
                </c:pt>
                <c:pt idx="35">
                  <c:v>67</c:v>
                </c:pt>
                <c:pt idx="36">
                  <c:v>65</c:v>
                </c:pt>
                <c:pt idx="37">
                  <c:v>63</c:v>
                </c:pt>
                <c:pt idx="38">
                  <c:v>61</c:v>
                </c:pt>
                <c:pt idx="39">
                  <c:v>59</c:v>
                </c:pt>
                <c:pt idx="40">
                  <c:v>57</c:v>
                </c:pt>
                <c:pt idx="41">
                  <c:v>55</c:v>
                </c:pt>
                <c:pt idx="42">
                  <c:v>53</c:v>
                </c:pt>
                <c:pt idx="43">
                  <c:v>51</c:v>
                </c:pt>
                <c:pt idx="44">
                  <c:v>49</c:v>
                </c:pt>
                <c:pt idx="45">
                  <c:v>47</c:v>
                </c:pt>
                <c:pt idx="46">
                  <c:v>45</c:v>
                </c:pt>
                <c:pt idx="47">
                  <c:v>43</c:v>
                </c:pt>
                <c:pt idx="48">
                  <c:v>41</c:v>
                </c:pt>
                <c:pt idx="49">
                  <c:v>39</c:v>
                </c:pt>
                <c:pt idx="50">
                  <c:v>37</c:v>
                </c:pt>
                <c:pt idx="51">
                  <c:v>35</c:v>
                </c:pt>
                <c:pt idx="52">
                  <c:v>33</c:v>
                </c:pt>
                <c:pt idx="53">
                  <c:v>31</c:v>
                </c:pt>
                <c:pt idx="54">
                  <c:v>29</c:v>
                </c:pt>
                <c:pt idx="55">
                  <c:v>27</c:v>
                </c:pt>
                <c:pt idx="56">
                  <c:v>25</c:v>
                </c:pt>
                <c:pt idx="57">
                  <c:v>23</c:v>
                </c:pt>
                <c:pt idx="58">
                  <c:v>21</c:v>
                </c:pt>
                <c:pt idx="59">
                  <c:v>19</c:v>
                </c:pt>
                <c:pt idx="60">
                  <c:v>17</c:v>
                </c:pt>
                <c:pt idx="61">
                  <c:v>15</c:v>
                </c:pt>
                <c:pt idx="62">
                  <c:v>13</c:v>
                </c:pt>
                <c:pt idx="63">
                  <c:v>11</c:v>
                </c:pt>
                <c:pt idx="64">
                  <c:v>9</c:v>
                </c:pt>
                <c:pt idx="65">
                  <c:v>7</c:v>
                </c:pt>
                <c:pt idx="66">
                  <c:v>5</c:v>
                </c:pt>
                <c:pt idx="67">
                  <c:v>3</c:v>
                </c:pt>
                <c:pt idx="6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08C-42C5-BEED-69BE953D34D4}"/>
            </c:ext>
          </c:extLst>
        </c:ser>
        <c:ser>
          <c:idx val="1"/>
          <c:order val="3"/>
          <c:tx>
            <c:v>label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934608DA-9DCD-4AC7-9E69-78DB962726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08C-42C5-BEED-69BE953D34D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DFFD039-CDD3-4430-BD32-C8AA2DCF1F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08C-42C5-BEED-69BE953D34D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223030B-6BEF-47FD-8492-D2FD4EA559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08C-42C5-BEED-69BE953D34D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F2BC9B7-E719-4BA9-B1BB-4507580691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08C-42C5-BEED-69BE953D34D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252AA83-BAD2-445E-8E82-C7A06F0F0E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08C-42C5-BEED-69BE953D34D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2F04FA1-1146-4E0D-BC49-44B8057DF2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08C-42C5-BEED-69BE953D34D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0539218-38B2-4D28-945D-E3AA6E331A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08C-42C5-BEED-69BE953D34D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1EAFF2E-0AB9-4B1A-86AE-EB32C81B4F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08C-42C5-BEED-69BE953D34D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3390B15-F41B-44DA-8A85-7B601640A0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08C-42C5-BEED-69BE953D34D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FA73543-8E30-42A9-9CBD-8103F32F11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08C-42C5-BEED-69BE953D34D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9992955-5B95-4519-A994-3139EFE6B0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608C-42C5-BEED-69BE953D34D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7667D4A-5FC1-495A-BD24-C6ED32E29C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08C-42C5-BEED-69BE953D34D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536652B-61D2-401A-9CB8-8D21BBB5B8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608C-42C5-BEED-69BE953D34D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6306A88-EA0C-451C-8D4C-7985EB6204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608C-42C5-BEED-69BE953D34D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5BD9579-3210-4F33-8FCE-58FC15076C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608C-42C5-BEED-69BE953D34D4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97389E5-B03C-4938-8664-E2F800BE2C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608C-42C5-BEED-69BE953D34D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7FCB541-4302-4C5D-BC15-7C3DEA4C93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608C-42C5-BEED-69BE953D34D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E76F32B-0304-4CD2-B45E-3E202688DF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608C-42C5-BEED-69BE953D34D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2D465C3-B474-4791-B23E-AC29AECBC9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608C-42C5-BEED-69BE953D34D4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587DACA9-209B-44E5-A085-0F383F304C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608C-42C5-BEED-69BE953D34D4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2A546D59-C397-4B32-8023-60A5EEA80B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608C-42C5-BEED-69BE953D34D4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96DA2E4C-6438-4EEB-A5EF-CFCFB780DD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608C-42C5-BEED-69BE953D34D4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FF6CC34E-0C78-4005-8880-B32249C6EE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608C-42C5-BEED-69BE953D34D4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DB9779A7-E872-47A0-ADD4-206594FEE2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608C-42C5-BEED-69BE953D34D4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C6073EBC-AE60-49AE-A766-F59D1D258D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608C-42C5-BEED-69BE953D34D4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B5E5C814-D90D-4F5A-B118-1CDD212709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608C-42C5-BEED-69BE953D34D4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A6D67844-08BE-45F4-BD42-26ECD7B255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608C-42C5-BEED-69BE953D34D4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CDBBC399-078D-4F74-B2E8-DA092EC187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608C-42C5-BEED-69BE953D34D4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A2451562-48CE-432F-8A89-0893D9999B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608C-42C5-BEED-69BE953D34D4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956097BE-0A5B-4A4C-88E4-A8FC200DE2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608C-42C5-BEED-69BE953D34D4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F6C9BA00-5D01-4975-B949-EF229A5327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608C-42C5-BEED-69BE953D34D4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4793E2CB-3E1D-4992-8FC2-DC3F1ED98B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608C-42C5-BEED-69BE953D34D4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2E9E81A0-ACFC-41DB-B295-A01537DF2F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608C-42C5-BEED-69BE953D34D4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1911BD45-9240-4516-A06A-4814E10888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608C-42C5-BEED-69BE953D34D4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C538F4B6-FFDD-4169-B9E9-C6A137A0F7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608C-42C5-BEED-69BE953D34D4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E39EDEB6-0773-4C4B-B32B-C8EA7B0B0A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608C-42C5-BEED-69BE953D34D4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0123E433-A1F7-4888-87B8-5E39F92B41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608C-42C5-BEED-69BE953D34D4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2A27CB69-3818-4E8E-B20B-213404E5DF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608C-42C5-BEED-69BE953D34D4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D3906418-FFA3-4B54-80F7-37649F4BA5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608C-42C5-BEED-69BE953D34D4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4F1F050D-EC1B-4BEE-B0BF-04AE2B0B78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608C-42C5-BEED-69BE953D34D4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3948449B-85D1-4350-9296-CBC18CCFD4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608C-42C5-BEED-69BE953D34D4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B2720F53-DD99-412F-A42A-6F106C0418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608C-42C5-BEED-69BE953D34D4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8E0E094F-698E-4A88-823A-76DCE742D5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608C-42C5-BEED-69BE953D34D4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8729C0B2-E749-4C3E-B1EE-07A3DA974E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608C-42C5-BEED-69BE953D34D4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D834D927-D7FC-4708-8DD0-DBC598246C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608C-42C5-BEED-69BE953D34D4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F3C3A874-20FF-4CE9-BCEE-260666E46E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608C-42C5-BEED-69BE953D34D4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37B2B3BA-98DC-448D-AB08-1ADE8A90A3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608C-42C5-BEED-69BE953D34D4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0BA3B9D7-47FD-4B4A-8B44-079B43DAB8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608C-42C5-BEED-69BE953D34D4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08DAE52A-7145-4208-B55C-0DF8947BB4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608C-42C5-BEED-69BE953D34D4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BC8347D4-95B2-4C41-9F3A-5528FBE553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608C-42C5-BEED-69BE953D34D4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70BBE8BB-63B9-42DB-9AAB-49BA621CFB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608C-42C5-BEED-69BE953D34D4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2590AD67-4EE4-489A-B033-EBA9369A35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608C-42C5-BEED-69BE953D34D4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546F9236-6EC1-450D-BD56-06E3857142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608C-42C5-BEED-69BE953D34D4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9E3B1F1C-BD71-4F03-901C-B34A5F92EF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608C-42C5-BEED-69BE953D34D4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D4C06DF4-F692-42C3-B688-1E51681DEA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608C-42C5-BEED-69BE953D34D4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2BD14A21-F88F-40C4-A454-8FDED538DB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608C-42C5-BEED-69BE953D34D4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4BC2B81F-7C8E-4824-A347-4735487162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608C-42C5-BEED-69BE953D34D4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D92A476D-AF46-4877-AF89-FA8B684ABD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608C-42C5-BEED-69BE953D34D4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B1B7D5D1-3067-4E13-8BCC-8A878B7113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608C-42C5-BEED-69BE953D34D4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74F18BD0-E319-461E-8245-7F563CB19E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608C-42C5-BEED-69BE953D34D4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92AA8E49-01CD-4934-9BC9-E1CCE2D22A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608C-42C5-BEED-69BE953D34D4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B2352792-3988-4682-9918-3B83956605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608C-42C5-BEED-69BE953D34D4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7D797CC5-9618-40F1-BA18-40B7772AD7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608C-42C5-BEED-69BE953D34D4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406C08C8-4654-4825-815C-ECFCA5DAE5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608C-42C5-BEED-69BE953D34D4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611F6DCF-D307-42BF-BD77-F0108B3116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608C-42C5-BEED-69BE953D34D4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77185974-E477-4646-895C-2C8CD19478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608C-42C5-BEED-69BE953D34D4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E3E5F02F-9286-4E70-9256-BA793ABF8A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608C-42C5-BEED-69BE953D34D4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303D7C67-7B99-432F-9E47-0F4534D8FD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608C-42C5-BEED-69BE953D34D4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589974D1-9A7D-474F-8457-6E5FBF3CB7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608C-42C5-BEED-69BE953D34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 wrap="non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xVal>
            <c:numRef>
              <c:f>'Chronic inhalation data'!$Y$2:$Y$70</c:f>
              <c:numCache>
                <c:formatCode>General</c:formatCode>
                <c:ptCount val="6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</c:numCache>
            </c:numRef>
          </c:xVal>
          <c:yVal>
            <c:numRef>
              <c:f>'Chronic inhalation data'!$X$2:$X$70</c:f>
              <c:numCache>
                <c:formatCode>General</c:formatCode>
                <c:ptCount val="69"/>
                <c:pt idx="0">
                  <c:v>137</c:v>
                </c:pt>
                <c:pt idx="1">
                  <c:v>135</c:v>
                </c:pt>
                <c:pt idx="2">
                  <c:v>133</c:v>
                </c:pt>
                <c:pt idx="3">
                  <c:v>131</c:v>
                </c:pt>
                <c:pt idx="4">
                  <c:v>129</c:v>
                </c:pt>
                <c:pt idx="5">
                  <c:v>127</c:v>
                </c:pt>
                <c:pt idx="6">
                  <c:v>125</c:v>
                </c:pt>
                <c:pt idx="7">
                  <c:v>123</c:v>
                </c:pt>
                <c:pt idx="8">
                  <c:v>121</c:v>
                </c:pt>
                <c:pt idx="9">
                  <c:v>119</c:v>
                </c:pt>
                <c:pt idx="10">
                  <c:v>117</c:v>
                </c:pt>
                <c:pt idx="11">
                  <c:v>115</c:v>
                </c:pt>
                <c:pt idx="12">
                  <c:v>113</c:v>
                </c:pt>
                <c:pt idx="13">
                  <c:v>111</c:v>
                </c:pt>
                <c:pt idx="14">
                  <c:v>109</c:v>
                </c:pt>
                <c:pt idx="15">
                  <c:v>107</c:v>
                </c:pt>
                <c:pt idx="16">
                  <c:v>105</c:v>
                </c:pt>
                <c:pt idx="17">
                  <c:v>103</c:v>
                </c:pt>
                <c:pt idx="18">
                  <c:v>101</c:v>
                </c:pt>
                <c:pt idx="19">
                  <c:v>99</c:v>
                </c:pt>
                <c:pt idx="20">
                  <c:v>97</c:v>
                </c:pt>
                <c:pt idx="21">
                  <c:v>95</c:v>
                </c:pt>
                <c:pt idx="22">
                  <c:v>93</c:v>
                </c:pt>
                <c:pt idx="23">
                  <c:v>91</c:v>
                </c:pt>
                <c:pt idx="24">
                  <c:v>89</c:v>
                </c:pt>
                <c:pt idx="25">
                  <c:v>87</c:v>
                </c:pt>
                <c:pt idx="26">
                  <c:v>85</c:v>
                </c:pt>
                <c:pt idx="27">
                  <c:v>83</c:v>
                </c:pt>
                <c:pt idx="28">
                  <c:v>81</c:v>
                </c:pt>
                <c:pt idx="29">
                  <c:v>79</c:v>
                </c:pt>
                <c:pt idx="30">
                  <c:v>77</c:v>
                </c:pt>
                <c:pt idx="31">
                  <c:v>75</c:v>
                </c:pt>
                <c:pt idx="32">
                  <c:v>73</c:v>
                </c:pt>
                <c:pt idx="33">
                  <c:v>71</c:v>
                </c:pt>
                <c:pt idx="34">
                  <c:v>69</c:v>
                </c:pt>
                <c:pt idx="35">
                  <c:v>67</c:v>
                </c:pt>
                <c:pt idx="36">
                  <c:v>65</c:v>
                </c:pt>
                <c:pt idx="37">
                  <c:v>63</c:v>
                </c:pt>
                <c:pt idx="38">
                  <c:v>61</c:v>
                </c:pt>
                <c:pt idx="39">
                  <c:v>59</c:v>
                </c:pt>
                <c:pt idx="40">
                  <c:v>57</c:v>
                </c:pt>
                <c:pt idx="41">
                  <c:v>55</c:v>
                </c:pt>
                <c:pt idx="42">
                  <c:v>53</c:v>
                </c:pt>
                <c:pt idx="43">
                  <c:v>51</c:v>
                </c:pt>
                <c:pt idx="44">
                  <c:v>49</c:v>
                </c:pt>
                <c:pt idx="45">
                  <c:v>47</c:v>
                </c:pt>
                <c:pt idx="46">
                  <c:v>45</c:v>
                </c:pt>
                <c:pt idx="47">
                  <c:v>43</c:v>
                </c:pt>
                <c:pt idx="48">
                  <c:v>41</c:v>
                </c:pt>
                <c:pt idx="49">
                  <c:v>39</c:v>
                </c:pt>
                <c:pt idx="50">
                  <c:v>37</c:v>
                </c:pt>
                <c:pt idx="51">
                  <c:v>35</c:v>
                </c:pt>
                <c:pt idx="52">
                  <c:v>33</c:v>
                </c:pt>
                <c:pt idx="53">
                  <c:v>31</c:v>
                </c:pt>
                <c:pt idx="54">
                  <c:v>29</c:v>
                </c:pt>
                <c:pt idx="55">
                  <c:v>27</c:v>
                </c:pt>
                <c:pt idx="56">
                  <c:v>25</c:v>
                </c:pt>
                <c:pt idx="57">
                  <c:v>23</c:v>
                </c:pt>
                <c:pt idx="58">
                  <c:v>21</c:v>
                </c:pt>
                <c:pt idx="59">
                  <c:v>19</c:v>
                </c:pt>
                <c:pt idx="60">
                  <c:v>17</c:v>
                </c:pt>
                <c:pt idx="61">
                  <c:v>15</c:v>
                </c:pt>
                <c:pt idx="62">
                  <c:v>13</c:v>
                </c:pt>
                <c:pt idx="63">
                  <c:v>11</c:v>
                </c:pt>
                <c:pt idx="64">
                  <c:v>9</c:v>
                </c:pt>
                <c:pt idx="65">
                  <c:v>7</c:v>
                </c:pt>
                <c:pt idx="66">
                  <c:v>5</c:v>
                </c:pt>
                <c:pt idx="67">
                  <c:v>3</c:v>
                </c:pt>
                <c:pt idx="68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'Chronic inhalation data'!$O$2:$O$70</c15:f>
                <c15:dlblRangeCache>
                  <c:ptCount val="69"/>
                  <c:pt idx="0">
                    <c:v>Serum chem, Rat (F) [17], Medium</c:v>
                  </c:pt>
                  <c:pt idx="1">
                    <c:v>No effect, Rat (M,F) [3], High</c:v>
                  </c:pt>
                  <c:pt idx="2">
                    <c:v>No effect, Mouse (M,F) [27], High</c:v>
                  </c:pt>
                  <c:pt idx="3">
                    <c:v>No effect, Rat, Rabbit, Guinea pig, Cat (M,F) [13], Medium</c:v>
                  </c:pt>
                  <c:pt idx="4">
                    <c:v>*No effect, Monkey (M) [37]</c:v>
                  </c:pt>
                  <c:pt idx="5">
                    <c:v>*No effect, Rat (M,F) [12]</c:v>
                  </c:pt>
                  <c:pt idx="6">
                    <c:v>No effect,  Rat  (M,F) [27], High</c:v>
                  </c:pt>
                  <c:pt idx="7">
                    <c:v>No effect, Rat (M,F) [18], Medium</c:v>
                  </c:pt>
                  <c:pt idx="8">
                    <c:v>No effect, Rat (M,F) [16], Medium</c:v>
                  </c:pt>
                  <c:pt idx="9">
                    <c:v>No effect, Rat (M,F) [26, 33], Medium</c:v>
                  </c:pt>
                  <c:pt idx="10">
                    <c:v>No effect, Rabbit (M,F) [12], Low</c:v>
                  </c:pt>
                  <c:pt idx="11">
                    <c:v>Liver histo, Guinea pig (M,F) [37], Medium</c:v>
                  </c:pt>
                  <c:pt idx="12">
                    <c:v>No effect, Rat (M,F) [37], Medium</c:v>
                  </c:pt>
                  <c:pt idx="13">
                    <c:v>Testes pathol, Rat (M) [3], High</c:v>
                  </c:pt>
                  <c:pt idx="14">
                    <c:v>Body wt of F1B weanlings, Rat (M) [26, 33], Medium</c:v>
                  </c:pt>
                  <c:pt idx="15">
                    <c:v>No effect, Rat, Guinea pig (M,F) [37], Medium</c:v>
                  </c:pt>
                  <c:pt idx="16">
                    <c:v>No effect, Rat (M,F) [3], HIgh</c:v>
                  </c:pt>
                  <c:pt idx="17">
                    <c:v>No effect, Rat (M,F) [27], High</c:v>
                  </c:pt>
                  <c:pt idx="18">
                    <c:v>Body wt, Guinea pig (M,F) [37], Medium</c:v>
                  </c:pt>
                  <c:pt idx="19">
                    <c:v>*No effect, Monkey (M) [37]</c:v>
                  </c:pt>
                  <c:pt idx="20">
                    <c:v>No effect, Rat (M,F) [12], Low</c:v>
                  </c:pt>
                  <c:pt idx="21">
                    <c:v>Body wt, Dog (M) [22], Medium</c:v>
                  </c:pt>
                  <c:pt idx="22">
                    <c:v>No effect, Rat (M,F) [26, 33], Medium</c:v>
                  </c:pt>
                  <c:pt idx="23">
                    <c:v>No effect, Rabbit (M,F) [12], Low</c:v>
                  </c:pt>
                  <c:pt idx="24">
                    <c:v>No effect, Rat (M,F) [37], Medium</c:v>
                  </c:pt>
                  <c:pt idx="25">
                    <c:v>No effect, Dog (M,F) [12], Low</c:v>
                  </c:pt>
                  <c:pt idx="26">
                    <c:v>*No effect, Rabbit (M,F) [37]</c:v>
                  </c:pt>
                  <c:pt idx="27">
                    <c:v>No effect, Rat (M,F) [3], High</c:v>
                  </c:pt>
                  <c:pt idx="28">
                    <c:v>No effect, Mouse (M,F) [27], High</c:v>
                  </c:pt>
                  <c:pt idx="29">
                    <c:v>*No effect, Rat, Rabbit, Guinea pig, Cat (M,F) [13]</c:v>
                  </c:pt>
                  <c:pt idx="30">
                    <c:v>No effect, Rat, 15 wk (M,F) [12], Medium</c:v>
                  </c:pt>
                  <c:pt idx="31">
                    <c:v>No effect,  Rat  (M,F) [27], High</c:v>
                  </c:pt>
                  <c:pt idx="32">
                    <c:v>Death, Guinea pig (M,F) [12], Low</c:v>
                  </c:pt>
                  <c:pt idx="33">
                    <c:v>No effect, Rabbit (M,F) [12], Low</c:v>
                  </c:pt>
                  <c:pt idx="34">
                    <c:v>Death, Rat, 14 wk (M,F) [12], Medium</c:v>
                  </c:pt>
                  <c:pt idx="35">
                    <c:v>No effect, Dog (M,F) [12], Medium</c:v>
                  </c:pt>
                  <c:pt idx="36">
                    <c:v>Death, Monkey (M) [37], Medium</c:v>
                  </c:pt>
                  <c:pt idx="37">
                    <c:v>No effect, Rabbit (M,F) [37], Medium</c:v>
                  </c:pt>
                  <c:pt idx="38">
                    <c:v>Death, Cat (F) [12], Medium</c:v>
                  </c:pt>
                  <c:pt idx="39">
                    <c:v>No effect, Rat (M,F) [3], High</c:v>
                  </c:pt>
                  <c:pt idx="40">
                    <c:v>No effect, Mouse (M,F) [27], High</c:v>
                  </c:pt>
                  <c:pt idx="41">
                    <c:v>*No effect, Rat, Rabbit, Guinea pig, Cat (M,F) [13]</c:v>
                  </c:pt>
                  <c:pt idx="42">
                    <c:v>No effect, Rat (M,F) [12], Medium</c:v>
                  </c:pt>
                  <c:pt idx="43">
                    <c:v>No effect,  Rat  (M,F) [27], High</c:v>
                  </c:pt>
                  <c:pt idx="44">
                    <c:v>No effect, Rat (M,F) [18], Medium</c:v>
                  </c:pt>
                  <c:pt idx="45">
                    <c:v>No effect, Rat (M,F) [17], Medium</c:v>
                  </c:pt>
                  <c:pt idx="46">
                    <c:v>No effect, Rat (M,F) [16], Medium</c:v>
                  </c:pt>
                  <c:pt idx="47">
                    <c:v>No effect, Rat (M,F) [23, 33], Medium</c:v>
                  </c:pt>
                  <c:pt idx="48">
                    <c:v>No effect, Rabbit (M,F) [12], Low</c:v>
                  </c:pt>
                  <c:pt idx="49">
                    <c:v>No effect, Rat, Guinea pig (M,F) [37], Medium</c:v>
                  </c:pt>
                  <c:pt idx="50">
                    <c:v>No effect, Rat (M,F) [3], High</c:v>
                  </c:pt>
                  <c:pt idx="51">
                    <c:v>No effect, Mouse  (M,F) [27], High</c:v>
                  </c:pt>
                  <c:pt idx="52">
                    <c:v>No effect, Rat (M,F) [27], High</c:v>
                  </c:pt>
                  <c:pt idx="53">
                    <c:v>No effect, Rat (M,F) [37], Medium</c:v>
                  </c:pt>
                  <c:pt idx="54">
                    <c:v>No effect, Rat (M,F) [3], High</c:v>
                  </c:pt>
                  <c:pt idx="55">
                    <c:v>No effect, Monkey (M) [37], High</c:v>
                  </c:pt>
                  <c:pt idx="56">
                    <c:v>No effect, Rat (M,F) [37], High</c:v>
                  </c:pt>
                  <c:pt idx="57">
                    <c:v>No effect, Rat (M,F) [3], High</c:v>
                  </c:pt>
                  <c:pt idx="58">
                    <c:v>No effect, Mouse  (M,F) [27], High</c:v>
                  </c:pt>
                  <c:pt idx="59">
                    <c:v>No effect, Rat, Rabbit, Guinea pig, Cat (M,F) [13], Medium</c:v>
                  </c:pt>
                  <c:pt idx="60">
                    <c:v>No effect, Monkey (M) [37], High</c:v>
                  </c:pt>
                  <c:pt idx="61">
                    <c:v>No effect, Rat (M,F) [12], Medium</c:v>
                  </c:pt>
                  <c:pt idx="62">
                    <c:v>No effect, Rat (M,F) [27], High</c:v>
                  </c:pt>
                  <c:pt idx="63">
                    <c:v>No effect, Rat (M,F) [18], Medium</c:v>
                  </c:pt>
                  <c:pt idx="64">
                    <c:v>No effect, Rat (M,F) [17], Medium</c:v>
                  </c:pt>
                  <c:pt idx="65">
                    <c:v>No effect, Rat (M,F) [16], Medium</c:v>
                  </c:pt>
                  <c:pt idx="66">
                    <c:v>No effect, Rabbit (M,F) [12], Low</c:v>
                  </c:pt>
                  <c:pt idx="67">
                    <c:v>No effect, Rat, Guinea pig (M,F) [37], Medium</c:v>
                  </c:pt>
                  <c:pt idx="68">
                    <c:v>*No effect, Rabbit (M,F) [37]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A-608C-42C5-BEED-69BE953D3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706560"/>
        <c:axId val="545535888"/>
      </c:scatterChart>
      <c:valAx>
        <c:axId val="245706560"/>
        <c:scaling>
          <c:logBase val="10"/>
          <c:orientation val="minMax"/>
          <c:max val="100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Human Equivalent Concentration (mg/m</a:t>
                </a:r>
                <a:r>
                  <a:rPr lang="en-US" sz="1000" b="1" i="0" u="none" strike="noStrike" kern="1200" baseline="3000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3</a:t>
                </a:r>
                <a:r>
                  <a:rPr lang="en-US" sz="1000" b="1" i="0" u="none" strike="noStrike" kern="1200" baseline="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54026418101110973"/>
              <c:y val="0.9691732393197688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35888"/>
        <c:crosses val="autoZero"/>
        <c:crossBetween val="midCat"/>
      </c:valAx>
      <c:valAx>
        <c:axId val="545535888"/>
        <c:scaling>
          <c:orientation val="minMax"/>
          <c:max val="138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706560"/>
        <c:crosses val="autoZero"/>
        <c:crossBetween val="midCat"/>
        <c:majorUnit val="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0.13128211571928911"/>
          <c:y val="0.95765707483456108"/>
          <c:w val="0.25948951162781314"/>
          <c:h val="2.3025473406678154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kern="1200" baseline="0">
                <a:solidFill>
                  <a:srgbClr val="000000"/>
                </a:solidFill>
                <a:ea typeface="Times New Roman"/>
                <a:cs typeface="Times New Roman"/>
              </a:rPr>
              <a:t>Acute Inhalation PODs for 1,2-Dichloroethane</a:t>
            </a:r>
            <a:endParaRPr lang="en-US" sz="1800" b="1" i="0" u="none" strike="noStrike" kern="1200" baseline="30000">
              <a:solidFill>
                <a:srgbClr val="000000"/>
              </a:solidFill>
              <a:ea typeface="Times New Roman"/>
              <a:cs typeface="Times New Roman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5946875408297899"/>
          <c:y val="7.4413005238414598E-2"/>
          <c:w val="0.50743702988622152"/>
          <c:h val="0.82261984929355414"/>
        </c:manualLayout>
      </c:layout>
      <c:scatterChart>
        <c:scatterStyle val="lineMarker"/>
        <c:varyColors val="0"/>
        <c:ser>
          <c:idx val="2"/>
          <c:order val="0"/>
          <c:tx>
            <c:v>LOAEL</c:v>
          </c:tx>
          <c:spPr>
            <a:ln w="19050">
              <a:noFill/>
            </a:ln>
          </c:spPr>
          <c:marker>
            <c:symbol val="diamond"/>
            <c:size val="8"/>
            <c:spPr>
              <a:solidFill>
                <a:srgbClr val="7030A0"/>
              </a:solidFill>
              <a:ln w="12700">
                <a:solidFill>
                  <a:srgbClr val="7030A0"/>
                </a:solidFill>
              </a:ln>
              <a:effectLst/>
            </c:spPr>
          </c:marker>
          <c:xVal>
            <c:numRef>
              <c:f>'Acute inhalation data'!$U$2:$U$24</c:f>
              <c:numCache>
                <c:formatCode>General</c:formatCode>
                <c:ptCount val="23"/>
                <c:pt idx="0" formatCode="0">
                  <c:v>2.8</c:v>
                </c:pt>
                <c:pt idx="1">
                  <c:v>#N/A</c:v>
                </c:pt>
                <c:pt idx="2">
                  <c:v>#N/A</c:v>
                </c:pt>
                <c:pt idx="3">
                  <c:v>26.5</c:v>
                </c:pt>
                <c:pt idx="4">
                  <c:v>29.01</c:v>
                </c:pt>
                <c:pt idx="5">
                  <c:v>246.9</c:v>
                </c:pt>
                <c:pt idx="6" formatCode="0">
                  <c:v>410.00605316973412</c:v>
                </c:pt>
                <c:pt idx="7" formatCode="0">
                  <c:v>661.66666666666663</c:v>
                </c:pt>
                <c:pt idx="8" formatCode="0">
                  <c:v>1284.3333333333333</c:v>
                </c:pt>
                <c:pt idx="9">
                  <c:v>2500</c:v>
                </c:pt>
                <c:pt idx="10">
                  <c:v>337</c:v>
                </c:pt>
                <c:pt idx="11" formatCode="0">
                  <c:v>410.00605316973412</c:v>
                </c:pt>
                <c:pt idx="12" formatCode="0">
                  <c:v>579.16666666666663</c:v>
                </c:pt>
                <c:pt idx="13" formatCode="0">
                  <c:v>1011.8609406952966</c:v>
                </c:pt>
                <c:pt idx="14">
                  <c:v>337</c:v>
                </c:pt>
                <c:pt idx="15" formatCode="0">
                  <c:v>674.57396046353097</c:v>
                </c:pt>
                <c:pt idx="16" formatCode="0">
                  <c:v>1368.7105657805043</c:v>
                </c:pt>
                <c:pt idx="17" formatCode="0">
                  <c:v>410.00605316973412</c:v>
                </c:pt>
                <c:pt idx="18">
                  <c:v>675</c:v>
                </c:pt>
                <c:pt idx="19" formatCode="0">
                  <c:v>723.16666666666663</c:v>
                </c:pt>
                <c:pt idx="20">
                  <c:v>700</c:v>
                </c:pt>
                <c:pt idx="21">
                  <c:v>#N/A</c:v>
                </c:pt>
                <c:pt idx="22" formatCode="0">
                  <c:v>1699.9263803680981</c:v>
                </c:pt>
              </c:numCache>
            </c:numRef>
          </c:xVal>
          <c:yVal>
            <c:numRef>
              <c:f>'Acute inhalation data'!$V$2:$V$24</c:f>
              <c:numCache>
                <c:formatCode>General</c:formatCode>
                <c:ptCount val="23"/>
                <c:pt idx="0">
                  <c:v>45</c:v>
                </c:pt>
                <c:pt idx="1">
                  <c:v>43</c:v>
                </c:pt>
                <c:pt idx="2">
                  <c:v>41</c:v>
                </c:pt>
                <c:pt idx="3">
                  <c:v>39</c:v>
                </c:pt>
                <c:pt idx="4">
                  <c:v>37</c:v>
                </c:pt>
                <c:pt idx="5">
                  <c:v>35</c:v>
                </c:pt>
                <c:pt idx="6">
                  <c:v>33</c:v>
                </c:pt>
                <c:pt idx="7">
                  <c:v>31</c:v>
                </c:pt>
                <c:pt idx="8">
                  <c:v>29</c:v>
                </c:pt>
                <c:pt idx="9">
                  <c:v>27</c:v>
                </c:pt>
                <c:pt idx="10">
                  <c:v>25</c:v>
                </c:pt>
                <c:pt idx="11">
                  <c:v>23</c:v>
                </c:pt>
                <c:pt idx="12">
                  <c:v>21</c:v>
                </c:pt>
                <c:pt idx="13">
                  <c:v>19</c:v>
                </c:pt>
                <c:pt idx="14">
                  <c:v>17</c:v>
                </c:pt>
                <c:pt idx="15">
                  <c:v>15</c:v>
                </c:pt>
                <c:pt idx="16">
                  <c:v>13</c:v>
                </c:pt>
                <c:pt idx="17">
                  <c:v>11</c:v>
                </c:pt>
                <c:pt idx="18">
                  <c:v>9</c:v>
                </c:pt>
                <c:pt idx="19">
                  <c:v>7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06-4525-8226-4F1AF84D12D6}"/>
            </c:ext>
          </c:extLst>
        </c:ser>
        <c:ser>
          <c:idx val="0"/>
          <c:order val="1"/>
          <c:tx>
            <c:v>NOAEL</c:v>
          </c:tx>
          <c:spPr>
            <a:ln w="19050">
              <a:noFill/>
            </a:ln>
          </c:spPr>
          <c:marker>
            <c:symbol val="triangle"/>
            <c:size val="8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xVal>
            <c:numRef>
              <c:f>'Acute inhalation data'!$T$2:$T$24</c:f>
              <c:numCache>
                <c:formatCode>0</c:formatCode>
                <c:ptCount val="23"/>
                <c:pt idx="0">
                  <c:v>1.2</c:v>
                </c:pt>
                <c:pt idx="1">
                  <c:v>101.18609406952966</c:v>
                </c:pt>
                <c:pt idx="2" formatCode="0.0">
                  <c:v>168.64349011588277</c:v>
                </c:pt>
                <c:pt idx="3" formatCode="General">
                  <c:v>7.06</c:v>
                </c:pt>
                <c:pt idx="4" formatCode="General">
                  <c:v>14.3</c:v>
                </c:pt>
                <c:pt idx="5" formatCode="General">
                  <c:v>#N/A</c:v>
                </c:pt>
                <c:pt idx="6">
                  <c:v>132.48632583503749</c:v>
                </c:pt>
                <c:pt idx="7" formatCode="General">
                  <c:v>#N/A</c:v>
                </c:pt>
                <c:pt idx="8" formatCode="General">
                  <c:v>#N/A</c:v>
                </c:pt>
                <c:pt idx="9" formatCode="General">
                  <c:v>1250</c:v>
                </c:pt>
                <c:pt idx="10" formatCode="General">
                  <c:v>107</c:v>
                </c:pt>
                <c:pt idx="11">
                  <c:v>132.48632583503749</c:v>
                </c:pt>
                <c:pt idx="12">
                  <c:v>421.16666666666663</c:v>
                </c:pt>
                <c:pt idx="13">
                  <c:v>843.21745057941371</c:v>
                </c:pt>
                <c:pt idx="14" formatCode="General">
                  <c:v>107</c:v>
                </c:pt>
                <c:pt idx="15" formatCode="General">
                  <c:v>#N/A</c:v>
                </c:pt>
                <c:pt idx="16">
                  <c:v>410.00605316973412</c:v>
                </c:pt>
                <c:pt idx="17">
                  <c:v>132.48632583503749</c:v>
                </c:pt>
                <c:pt idx="18" formatCode="General">
                  <c:v>#N/A</c:v>
                </c:pt>
                <c:pt idx="19" formatCode="0.0">
                  <c:v>336.66666666666663</c:v>
                </c:pt>
                <c:pt idx="20" formatCode="General">
                  <c:v>350</c:v>
                </c:pt>
                <c:pt idx="21">
                  <c:v>1368.7105657805043</c:v>
                </c:pt>
                <c:pt idx="22" formatCode="General">
                  <c:v>#N/A</c:v>
                </c:pt>
              </c:numCache>
            </c:numRef>
          </c:xVal>
          <c:yVal>
            <c:numRef>
              <c:f>'Acute inhalation data'!$V$2:$V$24</c:f>
              <c:numCache>
                <c:formatCode>General</c:formatCode>
                <c:ptCount val="23"/>
                <c:pt idx="0">
                  <c:v>45</c:v>
                </c:pt>
                <c:pt idx="1">
                  <c:v>43</c:v>
                </c:pt>
                <c:pt idx="2">
                  <c:v>41</c:v>
                </c:pt>
                <c:pt idx="3">
                  <c:v>39</c:v>
                </c:pt>
                <c:pt idx="4">
                  <c:v>37</c:v>
                </c:pt>
                <c:pt idx="5">
                  <c:v>35</c:v>
                </c:pt>
                <c:pt idx="6">
                  <c:v>33</c:v>
                </c:pt>
                <c:pt idx="7">
                  <c:v>31</c:v>
                </c:pt>
                <c:pt idx="8">
                  <c:v>29</c:v>
                </c:pt>
                <c:pt idx="9">
                  <c:v>27</c:v>
                </c:pt>
                <c:pt idx="10">
                  <c:v>25</c:v>
                </c:pt>
                <c:pt idx="11">
                  <c:v>23</c:v>
                </c:pt>
                <c:pt idx="12">
                  <c:v>21</c:v>
                </c:pt>
                <c:pt idx="13">
                  <c:v>19</c:v>
                </c:pt>
                <c:pt idx="14">
                  <c:v>17</c:v>
                </c:pt>
                <c:pt idx="15">
                  <c:v>15</c:v>
                </c:pt>
                <c:pt idx="16">
                  <c:v>13</c:v>
                </c:pt>
                <c:pt idx="17">
                  <c:v>11</c:v>
                </c:pt>
                <c:pt idx="18">
                  <c:v>9</c:v>
                </c:pt>
                <c:pt idx="19">
                  <c:v>7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06-4525-8226-4F1AF84D12D6}"/>
            </c:ext>
          </c:extLst>
        </c:ser>
        <c:ser>
          <c:idx val="3"/>
          <c:order val="2"/>
          <c:tx>
            <c:v>BMDL</c:v>
          </c:tx>
          <c:spPr>
            <a:ln w="19050">
              <a:noFill/>
            </a:ln>
          </c:spPr>
          <c:marker>
            <c:symbol val="square"/>
            <c:size val="8"/>
            <c:spPr>
              <a:solidFill>
                <a:schemeClr val="accent4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xVal>
            <c:numRef>
              <c:f>'Acute inhalation data'!$S$2:$S$24</c:f>
              <c:numCache>
                <c:formatCode>General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1.75</c:v>
                </c:pt>
                <c:pt idx="4">
                  <c:v>9.7799999999999994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207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xVal>
          <c:yVal>
            <c:numRef>
              <c:f>'Acute inhalation data'!$V$2:$V$24</c:f>
              <c:numCache>
                <c:formatCode>General</c:formatCode>
                <c:ptCount val="23"/>
                <c:pt idx="0">
                  <c:v>45</c:v>
                </c:pt>
                <c:pt idx="1">
                  <c:v>43</c:v>
                </c:pt>
                <c:pt idx="2">
                  <c:v>41</c:v>
                </c:pt>
                <c:pt idx="3">
                  <c:v>39</c:v>
                </c:pt>
                <c:pt idx="4">
                  <c:v>37</c:v>
                </c:pt>
                <c:pt idx="5">
                  <c:v>35</c:v>
                </c:pt>
                <c:pt idx="6">
                  <c:v>33</c:v>
                </c:pt>
                <c:pt idx="7">
                  <c:v>31</c:v>
                </c:pt>
                <c:pt idx="8">
                  <c:v>29</c:v>
                </c:pt>
                <c:pt idx="9">
                  <c:v>27</c:v>
                </c:pt>
                <c:pt idx="10">
                  <c:v>25</c:v>
                </c:pt>
                <c:pt idx="11">
                  <c:v>23</c:v>
                </c:pt>
                <c:pt idx="12">
                  <c:v>21</c:v>
                </c:pt>
                <c:pt idx="13">
                  <c:v>19</c:v>
                </c:pt>
                <c:pt idx="14">
                  <c:v>17</c:v>
                </c:pt>
                <c:pt idx="15">
                  <c:v>15</c:v>
                </c:pt>
                <c:pt idx="16">
                  <c:v>13</c:v>
                </c:pt>
                <c:pt idx="17">
                  <c:v>11</c:v>
                </c:pt>
                <c:pt idx="18">
                  <c:v>9</c:v>
                </c:pt>
                <c:pt idx="19">
                  <c:v>7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606-4525-8226-4F1AF84D12D6}"/>
            </c:ext>
          </c:extLst>
        </c:ser>
        <c:ser>
          <c:idx val="1"/>
          <c:order val="3"/>
          <c:tx>
            <c:v>label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3FC390E3-CD23-428E-B864-9BD0C0A51FAC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606-4525-8226-4F1AF84D12D6}"/>
                </c:ext>
              </c:extLst>
            </c:dLbl>
            <c:dLbl>
              <c:idx val="1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2F2D1DF3-5859-4F69-8222-63C5180319F1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606-4525-8226-4F1AF84D12D6}"/>
                </c:ext>
              </c:extLst>
            </c:dLbl>
            <c:dLbl>
              <c:idx val="2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5D519674-F742-43F6-8DBE-A7EC1AA57691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606-4525-8226-4F1AF84D12D6}"/>
                </c:ext>
              </c:extLst>
            </c:dLbl>
            <c:dLbl>
              <c:idx val="3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5E69B6F7-8D47-4C06-8DB5-0DD87F5E9220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606-4525-8226-4F1AF84D12D6}"/>
                </c:ext>
              </c:extLst>
            </c:dLbl>
            <c:dLbl>
              <c:idx val="4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fld id="{7A954182-BE05-47E0-BCE8-EDFDE173EB3E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606-4525-8226-4F1AF84D12D6}"/>
                </c:ext>
              </c:extLst>
            </c:dLbl>
            <c:dLbl>
              <c:idx val="5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75373327-9FB6-4C62-AFD4-BE301E8766DB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606-4525-8226-4F1AF84D12D6}"/>
                </c:ext>
              </c:extLst>
            </c:dLbl>
            <c:dLbl>
              <c:idx val="6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02F70E25-4AED-44EB-B8B1-2D1B19148A17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606-4525-8226-4F1AF84D12D6}"/>
                </c:ext>
              </c:extLst>
            </c:dLbl>
            <c:dLbl>
              <c:idx val="7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FBA3C4E3-043E-491C-946D-154C634CC90F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606-4525-8226-4F1AF84D12D6}"/>
                </c:ext>
              </c:extLst>
            </c:dLbl>
            <c:dLbl>
              <c:idx val="8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EF0E05EF-C003-4618-952F-1AB9BA251B78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606-4525-8226-4F1AF84D12D6}"/>
                </c:ext>
              </c:extLst>
            </c:dLbl>
            <c:dLbl>
              <c:idx val="9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52AD7111-1534-4ABD-91E2-E647B6EAC606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606-4525-8226-4F1AF84D12D6}"/>
                </c:ext>
              </c:extLst>
            </c:dLbl>
            <c:dLbl>
              <c:idx val="10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33C216B3-0B45-4DC1-B4F2-2BA39601C30D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606-4525-8226-4F1AF84D12D6}"/>
                </c:ext>
              </c:extLst>
            </c:dLbl>
            <c:dLbl>
              <c:idx val="11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BEBCA5A7-25F7-4A73-810F-8C1AC3A4AC10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6606-4525-8226-4F1AF84D12D6}"/>
                </c:ext>
              </c:extLst>
            </c:dLbl>
            <c:dLbl>
              <c:idx val="12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10195122-53F8-44C9-A792-6525A40ED011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6606-4525-8226-4F1AF84D12D6}"/>
                </c:ext>
              </c:extLst>
            </c:dLbl>
            <c:dLbl>
              <c:idx val="13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81F409B3-D42F-47A0-860E-8B9129656138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6606-4525-8226-4F1AF84D12D6}"/>
                </c:ext>
              </c:extLst>
            </c:dLbl>
            <c:dLbl>
              <c:idx val="14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5F650CB9-23A8-4816-BF51-6E923A5D0D2F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6606-4525-8226-4F1AF84D12D6}"/>
                </c:ext>
              </c:extLst>
            </c:dLbl>
            <c:dLbl>
              <c:idx val="15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8DA71013-D869-4EE9-9D4E-D1FBA8C88AE7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6606-4525-8226-4F1AF84D12D6}"/>
                </c:ext>
              </c:extLst>
            </c:dLbl>
            <c:dLbl>
              <c:idx val="16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B34FAAEB-FA0B-4AE7-8872-42E38469FF7B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6606-4525-8226-4F1AF84D12D6}"/>
                </c:ext>
              </c:extLst>
            </c:dLbl>
            <c:dLbl>
              <c:idx val="17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7041BAAF-F5CF-45D6-8313-DEA1D4D0E7E8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6606-4525-8226-4F1AF84D12D6}"/>
                </c:ext>
              </c:extLst>
            </c:dLbl>
            <c:dLbl>
              <c:idx val="18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9F8958D2-9337-4C71-BB4A-31C95B54B6C0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6606-4525-8226-4F1AF84D12D6}"/>
                </c:ext>
              </c:extLst>
            </c:dLbl>
            <c:dLbl>
              <c:idx val="19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1AA7B4F1-0B61-4C74-B0A1-EFF04812938C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6606-4525-8226-4F1AF84D12D6}"/>
                </c:ext>
              </c:extLst>
            </c:dLbl>
            <c:dLbl>
              <c:idx val="20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E93E00F0-5A19-4C04-ACCC-16A22E2D5179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6606-4525-8226-4F1AF84D12D6}"/>
                </c:ext>
              </c:extLst>
            </c:dLbl>
            <c:dLbl>
              <c:idx val="21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B1CA409C-9685-479C-9EAA-E35563A8E8E3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6606-4525-8226-4F1AF84D12D6}"/>
                </c:ext>
              </c:extLst>
            </c:dLbl>
            <c:dLbl>
              <c:idx val="22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E0992D1F-7AA2-4580-A239-CECED65A7136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6606-4525-8226-4F1AF84D12D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xVal>
            <c:numRef>
              <c:f>'Acute inhalation data'!$W$2:$W$24</c:f>
              <c:numCache>
                <c:formatCode>General</c:formatCode>
                <c:ptCount val="23"/>
                <c:pt idx="0" formatCode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</c:numCache>
            </c:numRef>
          </c:xVal>
          <c:yVal>
            <c:numRef>
              <c:f>'Acute inhalation data'!$V$2:$V$24</c:f>
              <c:numCache>
                <c:formatCode>General</c:formatCode>
                <c:ptCount val="23"/>
                <c:pt idx="0">
                  <c:v>45</c:v>
                </c:pt>
                <c:pt idx="1">
                  <c:v>43</c:v>
                </c:pt>
                <c:pt idx="2">
                  <c:v>41</c:v>
                </c:pt>
                <c:pt idx="3">
                  <c:v>39</c:v>
                </c:pt>
                <c:pt idx="4">
                  <c:v>37</c:v>
                </c:pt>
                <c:pt idx="5">
                  <c:v>35</c:v>
                </c:pt>
                <c:pt idx="6">
                  <c:v>33</c:v>
                </c:pt>
                <c:pt idx="7">
                  <c:v>31</c:v>
                </c:pt>
                <c:pt idx="8">
                  <c:v>29</c:v>
                </c:pt>
                <c:pt idx="9">
                  <c:v>27</c:v>
                </c:pt>
                <c:pt idx="10">
                  <c:v>25</c:v>
                </c:pt>
                <c:pt idx="11">
                  <c:v>23</c:v>
                </c:pt>
                <c:pt idx="12">
                  <c:v>21</c:v>
                </c:pt>
                <c:pt idx="13">
                  <c:v>19</c:v>
                </c:pt>
                <c:pt idx="14">
                  <c:v>17</c:v>
                </c:pt>
                <c:pt idx="15">
                  <c:v>15</c:v>
                </c:pt>
                <c:pt idx="16">
                  <c:v>13</c:v>
                </c:pt>
                <c:pt idx="17">
                  <c:v>11</c:v>
                </c:pt>
                <c:pt idx="18">
                  <c:v>9</c:v>
                </c:pt>
                <c:pt idx="19">
                  <c:v>7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'Acute inhalation data'!$O$2:$O$24</c15:f>
                <c15:dlblRangeCache>
                  <c:ptCount val="23"/>
                  <c:pt idx="0">
                    <c:v>Death from strep, Mouse (F) [36], High</c:v>
                  </c:pt>
                  <c:pt idx="1">
                    <c:v>No effect, Rat, 3 hr (M) [36], High</c:v>
                  </c:pt>
                  <c:pt idx="2">
                    <c:v>No effect, Rat, 5 hr (M) [36], High</c:v>
                  </c:pt>
                  <c:pt idx="3">
                    <c:v>Nasal histo, Rat, 4 hr (M,F) [8], High</c:v>
                  </c:pt>
                  <c:pt idx="4">
                    <c:v>Nasal histo, Rat, 8 hr (M,F) [8], High</c:v>
                  </c:pt>
                  <c:pt idx="5">
                    <c:v>Brain histo, Rat, 1.5 hr (M) [45], Medium</c:v>
                  </c:pt>
                  <c:pt idx="6">
                    <c:v>FOB, Rat (F) [8], High</c:v>
                  </c:pt>
                  <c:pt idx="7">
                    <c:v>Brain histo, Rat, 4 hr (M) [45], Medium</c:v>
                  </c:pt>
                  <c:pt idx="8">
                    <c:v>Clin signs, Rat (M, F)  [7], High</c:v>
                  </c:pt>
                  <c:pt idx="9">
                    <c:v>Brain histo &amp; clin signs, Rat (M,F) [32], Medium</c:v>
                  </c:pt>
                  <c:pt idx="10">
                    <c:v>Serum chem, Mouse (M) [38], High</c:v>
                  </c:pt>
                  <c:pt idx="11">
                    <c:v>Liver histo, Rat (F) [8], High</c:v>
                  </c:pt>
                  <c:pt idx="12">
                    <c:v>Serum chem, Rat (M) [2], Medium</c:v>
                  </c:pt>
                  <c:pt idx="13">
                    <c:v>Liver wt &amp; histo, Mouse (M) [11], Medium</c:v>
                  </c:pt>
                  <c:pt idx="14">
                    <c:v>Kidney wt &amp; BUN, Mouse (M) [38], High</c:v>
                  </c:pt>
                  <c:pt idx="15">
                    <c:v>Kidney wt &amp; histo, Mouse (M) [11], Medium</c:v>
                  </c:pt>
                  <c:pt idx="16">
                    <c:v>Kidney wt &amp; histo, Rat (M, F)  [8], High</c:v>
                  </c:pt>
                  <c:pt idx="17">
                    <c:v>Body wt, Rat (M, F)  [8], High</c:v>
                  </c:pt>
                  <c:pt idx="18">
                    <c:v>Death, Mouse (M) [11], Medium</c:v>
                  </c:pt>
                  <c:pt idx="19">
                    <c:v>Death, Mouse (M) [38], High</c:v>
                  </c:pt>
                  <c:pt idx="20">
                    <c:v>Death, Rat (NS) [37], High</c:v>
                  </c:pt>
                  <c:pt idx="21">
                    <c:v>No effect, Rat (M, F)  [8], High</c:v>
                  </c:pt>
                  <c:pt idx="22">
                    <c:v>Death, Rat (F) [10], High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6606-4525-8226-4F1AF84D1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706560"/>
        <c:axId val="545535888"/>
      </c:scatterChart>
      <c:valAx>
        <c:axId val="245706560"/>
        <c:scaling>
          <c:logBase val="10"/>
          <c:orientation val="minMax"/>
          <c:max val="1000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Human Equivalent Concentration (mg/m</a:t>
                </a:r>
                <a:r>
                  <a:rPr lang="en-US" sz="1000" b="1" i="0" u="none" strike="noStrike" kern="1200" baseline="3000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3</a:t>
                </a:r>
                <a:r>
                  <a:rPr lang="en-US" sz="1000" b="1" i="0" u="none" strike="noStrike" kern="1200" baseline="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)</a:t>
                </a:r>
                <a:endParaRPr lang="en-US" sz="900" b="1" i="0" u="none" strike="noStrike" kern="1200" baseline="0">
                  <a:solidFill>
                    <a:srgbClr val="000000"/>
                  </a:solidFill>
                  <a:ea typeface="Times New Roman"/>
                  <a:cs typeface="Times New Roman"/>
                </a:endParaRP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35888"/>
        <c:crosses val="autoZero"/>
        <c:crossBetween val="midCat"/>
      </c:valAx>
      <c:valAx>
        <c:axId val="545535888"/>
        <c:scaling>
          <c:orientation val="minMax"/>
          <c:max val="46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706560"/>
        <c:crosses val="autoZero"/>
        <c:crossBetween val="midCat"/>
        <c:majorUnit val="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0.11068844294761987"/>
          <c:y val="0.94584983650301679"/>
          <c:w val="0.25948951162781314"/>
          <c:h val="3.0013545125771372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786594397526496"/>
          <c:y val="7.4413005238414598E-2"/>
          <c:w val="0.52266026848631641"/>
          <c:h val="0.85817534793695915"/>
        </c:manualLayout>
      </c:layout>
      <c:scatterChart>
        <c:scatterStyle val="lineMarker"/>
        <c:varyColors val="0"/>
        <c:ser>
          <c:idx val="2"/>
          <c:order val="0"/>
          <c:tx>
            <c:v>LOAEL</c:v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7030A0"/>
              </a:solidFill>
              <a:ln w="12700">
                <a:solidFill>
                  <a:srgbClr val="7030A0"/>
                </a:solidFill>
              </a:ln>
              <a:effectLst/>
            </c:spPr>
          </c:marker>
          <c:xVal>
            <c:numRef>
              <c:f>'Intermediate oral data'!$U$2:$U$54</c:f>
              <c:numCache>
                <c:formatCode>General</c:formatCode>
                <c:ptCount val="53"/>
                <c:pt idx="0" formatCode="0.0">
                  <c:v>0.63600000000000001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36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 formatCode="0.0">
                  <c:v>322.14</c:v>
                </c:pt>
                <c:pt idx="12" formatCode="0.0">
                  <c:v>5</c:v>
                </c:pt>
                <c:pt idx="13" formatCode="0.0">
                  <c:v>10.3</c:v>
                </c:pt>
                <c:pt idx="14">
                  <c:v>#N/A</c:v>
                </c:pt>
                <c:pt idx="15">
                  <c:v>13.9</c:v>
                </c:pt>
                <c:pt idx="16" formatCode="0.0">
                  <c:v>15</c:v>
                </c:pt>
                <c:pt idx="17" formatCode="0">
                  <c:v>18</c:v>
                </c:pt>
                <c:pt idx="18" formatCode="0">
                  <c:v>18</c:v>
                </c:pt>
                <c:pt idx="19">
                  <c:v>19.7</c:v>
                </c:pt>
                <c:pt idx="20">
                  <c:v>#N/A</c:v>
                </c:pt>
                <c:pt idx="21">
                  <c:v>#N/A</c:v>
                </c:pt>
                <c:pt idx="22" formatCode="0.0">
                  <c:v>31.720000000000002</c:v>
                </c:pt>
                <c:pt idx="23">
                  <c:v>#N/A</c:v>
                </c:pt>
                <c:pt idx="24">
                  <c:v>#N/A</c:v>
                </c:pt>
                <c:pt idx="25" formatCode="0.0">
                  <c:v>7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0.0">
                  <c:v>19</c:v>
                </c:pt>
                <c:pt idx="31">
                  <c:v>#N/A</c:v>
                </c:pt>
                <c:pt idx="32" formatCode="0.0">
                  <c:v>24.57</c:v>
                </c:pt>
                <c:pt idx="33">
                  <c:v>#N/A</c:v>
                </c:pt>
                <c:pt idx="34">
                  <c:v>36</c:v>
                </c:pt>
                <c:pt idx="35">
                  <c:v>47.5</c:v>
                </c:pt>
                <c:pt idx="36" formatCode="0.0">
                  <c:v>62.2</c:v>
                </c:pt>
                <c:pt idx="37">
                  <c:v>63.8</c:v>
                </c:pt>
                <c:pt idx="38">
                  <c:v>#N/A</c:v>
                </c:pt>
                <c:pt idx="39" formatCode="0.0">
                  <c:v>546.91</c:v>
                </c:pt>
                <c:pt idx="40">
                  <c:v>#N/A</c:v>
                </c:pt>
                <c:pt idx="41" formatCode="0">
                  <c:v>15</c:v>
                </c:pt>
                <c:pt idx="42">
                  <c:v>18</c:v>
                </c:pt>
                <c:pt idx="43">
                  <c:v>#N/A</c:v>
                </c:pt>
                <c:pt idx="44" formatCode="0.0">
                  <c:v>#N/A</c:v>
                </c:pt>
                <c:pt idx="45">
                  <c:v>24</c:v>
                </c:pt>
                <c:pt idx="46">
                  <c:v>#N/A</c:v>
                </c:pt>
                <c:pt idx="47">
                  <c:v>#N/A</c:v>
                </c:pt>
                <c:pt idx="48">
                  <c:v>40.799999999999997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</c:numCache>
            </c:numRef>
          </c:xVal>
          <c:yVal>
            <c:numRef>
              <c:f>'Intermediate oral data'!$V$2:$V$54</c:f>
              <c:numCache>
                <c:formatCode>General</c:formatCode>
                <c:ptCount val="53"/>
                <c:pt idx="0">
                  <c:v>105</c:v>
                </c:pt>
                <c:pt idx="1">
                  <c:v>103</c:v>
                </c:pt>
                <c:pt idx="2">
                  <c:v>101</c:v>
                </c:pt>
                <c:pt idx="3">
                  <c:v>99</c:v>
                </c:pt>
                <c:pt idx="4">
                  <c:v>97</c:v>
                </c:pt>
                <c:pt idx="5">
                  <c:v>95</c:v>
                </c:pt>
                <c:pt idx="6">
                  <c:v>93</c:v>
                </c:pt>
                <c:pt idx="7">
                  <c:v>91</c:v>
                </c:pt>
                <c:pt idx="8">
                  <c:v>89</c:v>
                </c:pt>
                <c:pt idx="9">
                  <c:v>87</c:v>
                </c:pt>
                <c:pt idx="10">
                  <c:v>85</c:v>
                </c:pt>
                <c:pt idx="11">
                  <c:v>83</c:v>
                </c:pt>
                <c:pt idx="12">
                  <c:v>81</c:v>
                </c:pt>
                <c:pt idx="13">
                  <c:v>79</c:v>
                </c:pt>
                <c:pt idx="14">
                  <c:v>77</c:v>
                </c:pt>
                <c:pt idx="15">
                  <c:v>75</c:v>
                </c:pt>
                <c:pt idx="16">
                  <c:v>73</c:v>
                </c:pt>
                <c:pt idx="17">
                  <c:v>71</c:v>
                </c:pt>
                <c:pt idx="18">
                  <c:v>69</c:v>
                </c:pt>
                <c:pt idx="19">
                  <c:v>67</c:v>
                </c:pt>
                <c:pt idx="20">
                  <c:v>65</c:v>
                </c:pt>
                <c:pt idx="21">
                  <c:v>63</c:v>
                </c:pt>
                <c:pt idx="22">
                  <c:v>61</c:v>
                </c:pt>
                <c:pt idx="23">
                  <c:v>59</c:v>
                </c:pt>
                <c:pt idx="24">
                  <c:v>57</c:v>
                </c:pt>
                <c:pt idx="25">
                  <c:v>55</c:v>
                </c:pt>
                <c:pt idx="26">
                  <c:v>53</c:v>
                </c:pt>
                <c:pt idx="27">
                  <c:v>51</c:v>
                </c:pt>
                <c:pt idx="28">
                  <c:v>49</c:v>
                </c:pt>
                <c:pt idx="29">
                  <c:v>47</c:v>
                </c:pt>
                <c:pt idx="30">
                  <c:v>45</c:v>
                </c:pt>
                <c:pt idx="31">
                  <c:v>43</c:v>
                </c:pt>
                <c:pt idx="32">
                  <c:v>41</c:v>
                </c:pt>
                <c:pt idx="33">
                  <c:v>39</c:v>
                </c:pt>
                <c:pt idx="34">
                  <c:v>37</c:v>
                </c:pt>
                <c:pt idx="35">
                  <c:v>35</c:v>
                </c:pt>
                <c:pt idx="36">
                  <c:v>33</c:v>
                </c:pt>
                <c:pt idx="37">
                  <c:v>31</c:v>
                </c:pt>
                <c:pt idx="38">
                  <c:v>29</c:v>
                </c:pt>
                <c:pt idx="39">
                  <c:v>27</c:v>
                </c:pt>
                <c:pt idx="40">
                  <c:v>25</c:v>
                </c:pt>
                <c:pt idx="41">
                  <c:v>23</c:v>
                </c:pt>
                <c:pt idx="42">
                  <c:v>21</c:v>
                </c:pt>
                <c:pt idx="43">
                  <c:v>19</c:v>
                </c:pt>
                <c:pt idx="44">
                  <c:v>17</c:v>
                </c:pt>
                <c:pt idx="45">
                  <c:v>15</c:v>
                </c:pt>
                <c:pt idx="46">
                  <c:v>13</c:v>
                </c:pt>
                <c:pt idx="47">
                  <c:v>11</c:v>
                </c:pt>
                <c:pt idx="48">
                  <c:v>9</c:v>
                </c:pt>
                <c:pt idx="49">
                  <c:v>7</c:v>
                </c:pt>
                <c:pt idx="50">
                  <c:v>5</c:v>
                </c:pt>
                <c:pt idx="51">
                  <c:v>3</c:v>
                </c:pt>
                <c:pt idx="5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4C-4DD0-BAC1-DFEB3792DB5C}"/>
            </c:ext>
          </c:extLst>
        </c:ser>
        <c:ser>
          <c:idx val="0"/>
          <c:order val="1"/>
          <c:tx>
            <c:v>NOAEL</c:v>
          </c:tx>
          <c:spPr>
            <a:ln w="19050">
              <a:noFill/>
            </a:ln>
          </c:spPr>
          <c:marker>
            <c:symbol val="triangle"/>
            <c:size val="7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xVal>
            <c:numRef>
              <c:f>'Intermediate oral data'!$T$2:$T$54</c:f>
              <c:numCache>
                <c:formatCode>0.0</c:formatCode>
                <c:ptCount val="53"/>
                <c:pt idx="0" formatCode="General">
                  <c:v>#N/A</c:v>
                </c:pt>
                <c:pt idx="1">
                  <c:v>15.43</c:v>
                </c:pt>
                <c:pt idx="2">
                  <c:v>17.14</c:v>
                </c:pt>
                <c:pt idx="3">
                  <c:v>20.6</c:v>
                </c:pt>
                <c:pt idx="4" formatCode="General">
                  <c:v>24.57</c:v>
                </c:pt>
                <c:pt idx="5" formatCode="General">
                  <c:v>24</c:v>
                </c:pt>
                <c:pt idx="6" formatCode="General">
                  <c:v>18</c:v>
                </c:pt>
                <c:pt idx="7" formatCode="General">
                  <c:v>37.200000000000003</c:v>
                </c:pt>
                <c:pt idx="8" formatCode="General">
                  <c:v>118</c:v>
                </c:pt>
                <c:pt idx="9" formatCode="General">
                  <c:v>123.6</c:v>
                </c:pt>
                <c:pt idx="10" formatCode="General">
                  <c:v>124.3</c:v>
                </c:pt>
                <c:pt idx="11" formatCode="General">
                  <c:v>153.66</c:v>
                </c:pt>
                <c:pt idx="12" formatCode="General">
                  <c:v>#N/A</c:v>
                </c:pt>
                <c:pt idx="13" formatCode="General">
                  <c:v>#N/A</c:v>
                </c:pt>
                <c:pt idx="14" formatCode="General">
                  <c:v>6.37</c:v>
                </c:pt>
                <c:pt idx="15" formatCode="General">
                  <c:v>#N/A</c:v>
                </c:pt>
                <c:pt idx="16" formatCode="0.00">
                  <c:v>5</c:v>
                </c:pt>
                <c:pt idx="17" formatCode="0.00">
                  <c:v>9</c:v>
                </c:pt>
                <c:pt idx="18" formatCode="General">
                  <c:v>#N/A</c:v>
                </c:pt>
                <c:pt idx="19" formatCode="General">
                  <c:v>#N/A</c:v>
                </c:pt>
                <c:pt idx="20" formatCode="General">
                  <c:v>24.57</c:v>
                </c:pt>
                <c:pt idx="21" formatCode="0.00">
                  <c:v>24</c:v>
                </c:pt>
                <c:pt idx="22" formatCode="General">
                  <c:v>#N/A</c:v>
                </c:pt>
                <c:pt idx="23" formatCode="General">
                  <c:v>37.200000000000003</c:v>
                </c:pt>
                <c:pt idx="24" formatCode="General">
                  <c:v>6.37</c:v>
                </c:pt>
                <c:pt idx="25" formatCode="General">
                  <c:v>#N/A</c:v>
                </c:pt>
                <c:pt idx="26" formatCode="General">
                  <c:v>12.7</c:v>
                </c:pt>
                <c:pt idx="27">
                  <c:v>15.4</c:v>
                </c:pt>
                <c:pt idx="28">
                  <c:v>15.4</c:v>
                </c:pt>
                <c:pt idx="29">
                  <c:v>17.14</c:v>
                </c:pt>
                <c:pt idx="30" formatCode="General">
                  <c:v>7.44</c:v>
                </c:pt>
                <c:pt idx="31">
                  <c:v>20.6</c:v>
                </c:pt>
                <c:pt idx="32" formatCode="General">
                  <c:v>3.12</c:v>
                </c:pt>
                <c:pt idx="33" formatCode="0.00">
                  <c:v>24</c:v>
                </c:pt>
                <c:pt idx="34" formatCode="General">
                  <c:v>18</c:v>
                </c:pt>
                <c:pt idx="35">
                  <c:v>37.9</c:v>
                </c:pt>
                <c:pt idx="36">
                  <c:v>35.28</c:v>
                </c:pt>
                <c:pt idx="37">
                  <c:v>35</c:v>
                </c:pt>
                <c:pt idx="38">
                  <c:v>124.3</c:v>
                </c:pt>
                <c:pt idx="39" formatCode="0.00">
                  <c:v>352.3</c:v>
                </c:pt>
                <c:pt idx="40" formatCode="General">
                  <c:v>6.37</c:v>
                </c:pt>
                <c:pt idx="41" formatCode="0">
                  <c:v>5</c:v>
                </c:pt>
                <c:pt idx="42" formatCode="0.00">
                  <c:v>9</c:v>
                </c:pt>
                <c:pt idx="43">
                  <c:v>17.100000000000001</c:v>
                </c:pt>
                <c:pt idx="44">
                  <c:v>20.6</c:v>
                </c:pt>
                <c:pt idx="45" formatCode="General">
                  <c:v>7.2</c:v>
                </c:pt>
                <c:pt idx="46" formatCode="0.00">
                  <c:v>24.57</c:v>
                </c:pt>
                <c:pt idx="47" formatCode="General">
                  <c:v>37.200000000000003</c:v>
                </c:pt>
                <c:pt idx="48" formatCode="General">
                  <c:v>#N/A</c:v>
                </c:pt>
                <c:pt idx="49" formatCode="General">
                  <c:v>118</c:v>
                </c:pt>
                <c:pt idx="50" formatCode="General">
                  <c:v>123.6</c:v>
                </c:pt>
                <c:pt idx="51" formatCode="General">
                  <c:v>124.3</c:v>
                </c:pt>
                <c:pt idx="52" formatCode="0">
                  <c:v>322.14</c:v>
                </c:pt>
              </c:numCache>
            </c:numRef>
          </c:xVal>
          <c:yVal>
            <c:numRef>
              <c:f>'Intermediate oral data'!$V$2:$V$54</c:f>
              <c:numCache>
                <c:formatCode>General</c:formatCode>
                <c:ptCount val="53"/>
                <c:pt idx="0">
                  <c:v>105</c:v>
                </c:pt>
                <c:pt idx="1">
                  <c:v>103</c:v>
                </c:pt>
                <c:pt idx="2">
                  <c:v>101</c:v>
                </c:pt>
                <c:pt idx="3">
                  <c:v>99</c:v>
                </c:pt>
                <c:pt idx="4">
                  <c:v>97</c:v>
                </c:pt>
                <c:pt idx="5">
                  <c:v>95</c:v>
                </c:pt>
                <c:pt idx="6">
                  <c:v>93</c:v>
                </c:pt>
                <c:pt idx="7">
                  <c:v>91</c:v>
                </c:pt>
                <c:pt idx="8">
                  <c:v>89</c:v>
                </c:pt>
                <c:pt idx="9">
                  <c:v>87</c:v>
                </c:pt>
                <c:pt idx="10">
                  <c:v>85</c:v>
                </c:pt>
                <c:pt idx="11">
                  <c:v>83</c:v>
                </c:pt>
                <c:pt idx="12">
                  <c:v>81</c:v>
                </c:pt>
                <c:pt idx="13">
                  <c:v>79</c:v>
                </c:pt>
                <c:pt idx="14">
                  <c:v>77</c:v>
                </c:pt>
                <c:pt idx="15">
                  <c:v>75</c:v>
                </c:pt>
                <c:pt idx="16">
                  <c:v>73</c:v>
                </c:pt>
                <c:pt idx="17">
                  <c:v>71</c:v>
                </c:pt>
                <c:pt idx="18">
                  <c:v>69</c:v>
                </c:pt>
                <c:pt idx="19">
                  <c:v>67</c:v>
                </c:pt>
                <c:pt idx="20">
                  <c:v>65</c:v>
                </c:pt>
                <c:pt idx="21">
                  <c:v>63</c:v>
                </c:pt>
                <c:pt idx="22">
                  <c:v>61</c:v>
                </c:pt>
                <c:pt idx="23">
                  <c:v>59</c:v>
                </c:pt>
                <c:pt idx="24">
                  <c:v>57</c:v>
                </c:pt>
                <c:pt idx="25">
                  <c:v>55</c:v>
                </c:pt>
                <c:pt idx="26">
                  <c:v>53</c:v>
                </c:pt>
                <c:pt idx="27">
                  <c:v>51</c:v>
                </c:pt>
                <c:pt idx="28">
                  <c:v>49</c:v>
                </c:pt>
                <c:pt idx="29">
                  <c:v>47</c:v>
                </c:pt>
                <c:pt idx="30">
                  <c:v>45</c:v>
                </c:pt>
                <c:pt idx="31">
                  <c:v>43</c:v>
                </c:pt>
                <c:pt idx="32">
                  <c:v>41</c:v>
                </c:pt>
                <c:pt idx="33">
                  <c:v>39</c:v>
                </c:pt>
                <c:pt idx="34">
                  <c:v>37</c:v>
                </c:pt>
                <c:pt idx="35">
                  <c:v>35</c:v>
                </c:pt>
                <c:pt idx="36">
                  <c:v>33</c:v>
                </c:pt>
                <c:pt idx="37">
                  <c:v>31</c:v>
                </c:pt>
                <c:pt idx="38">
                  <c:v>29</c:v>
                </c:pt>
                <c:pt idx="39">
                  <c:v>27</c:v>
                </c:pt>
                <c:pt idx="40">
                  <c:v>25</c:v>
                </c:pt>
                <c:pt idx="41">
                  <c:v>23</c:v>
                </c:pt>
                <c:pt idx="42">
                  <c:v>21</c:v>
                </c:pt>
                <c:pt idx="43">
                  <c:v>19</c:v>
                </c:pt>
                <c:pt idx="44">
                  <c:v>17</c:v>
                </c:pt>
                <c:pt idx="45">
                  <c:v>15</c:v>
                </c:pt>
                <c:pt idx="46">
                  <c:v>13</c:v>
                </c:pt>
                <c:pt idx="47">
                  <c:v>11</c:v>
                </c:pt>
                <c:pt idx="48">
                  <c:v>9</c:v>
                </c:pt>
                <c:pt idx="49">
                  <c:v>7</c:v>
                </c:pt>
                <c:pt idx="50">
                  <c:v>5</c:v>
                </c:pt>
                <c:pt idx="51">
                  <c:v>3</c:v>
                </c:pt>
                <c:pt idx="5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4C-4DD0-BAC1-DFEB3792DB5C}"/>
            </c:ext>
          </c:extLst>
        </c:ser>
        <c:ser>
          <c:idx val="3"/>
          <c:order val="2"/>
          <c:tx>
            <c:v>BMDL</c:v>
          </c:tx>
          <c:spPr>
            <a:ln w="19050">
              <a:noFill/>
            </a:ln>
          </c:spPr>
          <c:marker>
            <c:symbol val="square"/>
            <c:size val="7"/>
            <c:spPr>
              <a:solidFill>
                <a:schemeClr val="accent4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xVal>
            <c:numRef>
              <c:f>'Intermediate oral data'!$S$2:$S$54</c:f>
              <c:numCache>
                <c:formatCode>General</c:formatCode>
                <c:ptCount val="5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 formatCode="0.0">
                  <c:v>3.4</c:v>
                </c:pt>
                <c:pt idx="13" formatCode="0.0">
                  <c:v>6.5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10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</c:numCache>
            </c:numRef>
          </c:xVal>
          <c:yVal>
            <c:numRef>
              <c:f>'Intermediate oral data'!$V$2:$V$54</c:f>
              <c:numCache>
                <c:formatCode>General</c:formatCode>
                <c:ptCount val="53"/>
                <c:pt idx="0">
                  <c:v>105</c:v>
                </c:pt>
                <c:pt idx="1">
                  <c:v>103</c:v>
                </c:pt>
                <c:pt idx="2">
                  <c:v>101</c:v>
                </c:pt>
                <c:pt idx="3">
                  <c:v>99</c:v>
                </c:pt>
                <c:pt idx="4">
                  <c:v>97</c:v>
                </c:pt>
                <c:pt idx="5">
                  <c:v>95</c:v>
                </c:pt>
                <c:pt idx="6">
                  <c:v>93</c:v>
                </c:pt>
                <c:pt idx="7">
                  <c:v>91</c:v>
                </c:pt>
                <c:pt idx="8">
                  <c:v>89</c:v>
                </c:pt>
                <c:pt idx="9">
                  <c:v>87</c:v>
                </c:pt>
                <c:pt idx="10">
                  <c:v>85</c:v>
                </c:pt>
                <c:pt idx="11">
                  <c:v>83</c:v>
                </c:pt>
                <c:pt idx="12">
                  <c:v>81</c:v>
                </c:pt>
                <c:pt idx="13">
                  <c:v>79</c:v>
                </c:pt>
                <c:pt idx="14">
                  <c:v>77</c:v>
                </c:pt>
                <c:pt idx="15">
                  <c:v>75</c:v>
                </c:pt>
                <c:pt idx="16">
                  <c:v>73</c:v>
                </c:pt>
                <c:pt idx="17">
                  <c:v>71</c:v>
                </c:pt>
                <c:pt idx="18">
                  <c:v>69</c:v>
                </c:pt>
                <c:pt idx="19">
                  <c:v>67</c:v>
                </c:pt>
                <c:pt idx="20">
                  <c:v>65</c:v>
                </c:pt>
                <c:pt idx="21">
                  <c:v>63</c:v>
                </c:pt>
                <c:pt idx="22">
                  <c:v>61</c:v>
                </c:pt>
                <c:pt idx="23">
                  <c:v>59</c:v>
                </c:pt>
                <c:pt idx="24">
                  <c:v>57</c:v>
                </c:pt>
                <c:pt idx="25">
                  <c:v>55</c:v>
                </c:pt>
                <c:pt idx="26">
                  <c:v>53</c:v>
                </c:pt>
                <c:pt idx="27">
                  <c:v>51</c:v>
                </c:pt>
                <c:pt idx="28">
                  <c:v>49</c:v>
                </c:pt>
                <c:pt idx="29">
                  <c:v>47</c:v>
                </c:pt>
                <c:pt idx="30">
                  <c:v>45</c:v>
                </c:pt>
                <c:pt idx="31">
                  <c:v>43</c:v>
                </c:pt>
                <c:pt idx="32">
                  <c:v>41</c:v>
                </c:pt>
                <c:pt idx="33">
                  <c:v>39</c:v>
                </c:pt>
                <c:pt idx="34">
                  <c:v>37</c:v>
                </c:pt>
                <c:pt idx="35">
                  <c:v>35</c:v>
                </c:pt>
                <c:pt idx="36">
                  <c:v>33</c:v>
                </c:pt>
                <c:pt idx="37">
                  <c:v>31</c:v>
                </c:pt>
                <c:pt idx="38">
                  <c:v>29</c:v>
                </c:pt>
                <c:pt idx="39">
                  <c:v>27</c:v>
                </c:pt>
                <c:pt idx="40">
                  <c:v>25</c:v>
                </c:pt>
                <c:pt idx="41">
                  <c:v>23</c:v>
                </c:pt>
                <c:pt idx="42">
                  <c:v>21</c:v>
                </c:pt>
                <c:pt idx="43">
                  <c:v>19</c:v>
                </c:pt>
                <c:pt idx="44">
                  <c:v>17</c:v>
                </c:pt>
                <c:pt idx="45">
                  <c:v>15</c:v>
                </c:pt>
                <c:pt idx="46">
                  <c:v>13</c:v>
                </c:pt>
                <c:pt idx="47">
                  <c:v>11</c:v>
                </c:pt>
                <c:pt idx="48">
                  <c:v>9</c:v>
                </c:pt>
                <c:pt idx="49">
                  <c:v>7</c:v>
                </c:pt>
                <c:pt idx="50">
                  <c:v>5</c:v>
                </c:pt>
                <c:pt idx="51">
                  <c:v>3</c:v>
                </c:pt>
                <c:pt idx="5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F4C-4DD0-BAC1-DFEB3792DB5C}"/>
            </c:ext>
          </c:extLst>
        </c:ser>
        <c:ser>
          <c:idx val="1"/>
          <c:order val="3"/>
          <c:tx>
            <c:v>label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083178E9-3721-4839-BD1F-0B3997932E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F4C-4DD0-BAC1-DFEB3792DB5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1BC521D-C3D5-4930-B6CA-6FCB694752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F4C-4DD0-BAC1-DFEB3792DB5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478C7E6-32E2-44F9-841F-D5F5C1617C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F4C-4DD0-BAC1-DFEB3792DB5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EC406A3-E3FD-4202-A1D8-5EBAF0455A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F4C-4DD0-BAC1-DFEB3792DB5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A7C1E7D-B051-415A-A4F7-92C1D0E802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F4C-4DD0-BAC1-DFEB3792DB5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1BF10B6-6325-4DD1-A0B6-3C8F5E5ED3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F4C-4DD0-BAC1-DFEB3792DB5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A60E23F-B8C4-4C23-B185-2649ECCA07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F4C-4DD0-BAC1-DFEB3792DB5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88954EE-98D2-4746-87B2-A21A06BD86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F4C-4DD0-BAC1-DFEB3792DB5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D4DE73E-13AD-4751-986F-5AA3C095E5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F4C-4DD0-BAC1-DFEB3792DB5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2606A42-2192-42ED-8B56-78D8636486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F4C-4DD0-BAC1-DFEB3792DB5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1BBCF23-66E2-4487-8378-1CB66B3ACF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F4C-4DD0-BAC1-DFEB3792DB5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ADD2E45-9D7E-47A7-94C5-C7C97149FE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F4C-4DD0-BAC1-DFEB3792DB5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E362B9E-22A4-4C99-BC4C-FFA0E91F5B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F4C-4DD0-BAC1-DFEB3792DB5C}"/>
                </c:ext>
              </c:extLst>
            </c:dLbl>
            <c:dLbl>
              <c:idx val="13"/>
              <c:layout>
                <c:manualLayout>
                  <c:x val="-0.34556071936087257"/>
                  <c:y val="1.4798373903405536E-3"/>
                </c:manualLayout>
              </c:layout>
              <c:tx>
                <c:rich>
                  <a:bodyPr vertOverflow="overflow" horzOverflow="overflow" wrap="none" lIns="38100" tIns="19050" rIns="38100" bIns="19050" anchor="ctr">
                    <a:spAutoFit/>
                  </a:bodyPr>
                  <a:lstStyle/>
                  <a:p>
                    <a:pPr>
                      <a:defRPr sz="900" b="1"/>
                    </a:pPr>
                    <a:fld id="{88CE7B15-408A-4CED-8E2E-BBC52731435C}" type="CELLRANGE">
                      <a:rPr lang="en-US"/>
                      <a:pPr>
                        <a:defRPr sz="9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AF4C-4DD0-BAC1-DFEB3792DB5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274D31C-2512-4197-9A2D-32189FBDF6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F4C-4DD0-BAC1-DFEB3792DB5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87CB483-E40E-43F2-BE89-1318AFB576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F4C-4DD0-BAC1-DFEB3792DB5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1824D5A-3AB9-4B50-BE08-BB9834F82C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F4C-4DD0-BAC1-DFEB3792DB5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092EAFB-1564-4A43-9452-1DDF058B13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F4C-4DD0-BAC1-DFEB3792DB5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B3A9901-7EBC-410E-A4E9-7E98C16E42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F4C-4DD0-BAC1-DFEB3792DB5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B290450E-DEB9-4B7B-A690-EF5CF02343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F4C-4DD0-BAC1-DFEB3792DB5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875D976B-AFF9-407D-ABB8-6FB1B9AE04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F4C-4DD0-BAC1-DFEB3792DB5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480867DD-288C-417F-80B3-E4C47636A5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AF4C-4DD0-BAC1-DFEB3792DB5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EC03057E-0645-48F0-9E31-C0D2F04EB5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AF4C-4DD0-BAC1-DFEB3792DB5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58A1B016-6E3E-480E-899D-FA31490244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AF4C-4DD0-BAC1-DFEB3792DB5C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CB293115-F712-4069-AAEC-101524998F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AF4C-4DD0-BAC1-DFEB3792DB5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F5DAFA5C-78E7-4248-B781-75DFA29B44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AF4C-4DD0-BAC1-DFEB3792DB5C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F52C95E3-CBC3-454A-B35F-53BAA3EA1A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AF4C-4DD0-BAC1-DFEB3792DB5C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1EDAAE63-B7A9-446E-8B3B-2EFC029EC7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AF4C-4DD0-BAC1-DFEB3792DB5C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4E57885D-3381-4CC2-BFDD-55A5701BA1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AF4C-4DD0-BAC1-DFEB3792DB5C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A8A2175C-EFA3-4860-8CD9-8ED5B42221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AF4C-4DD0-BAC1-DFEB3792DB5C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1E6ABE7F-F325-4FD5-B0B5-D9BF3F010E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AF4C-4DD0-BAC1-DFEB3792DB5C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A363C661-1307-41CF-894E-3BAC244835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AF4C-4DD0-BAC1-DFEB3792DB5C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00834C4B-8D1E-4128-ABDA-506A02E585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AF4C-4DD0-BAC1-DFEB3792DB5C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F0BAEC0D-219C-41FB-A622-EE5166A3E6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AF4C-4DD0-BAC1-DFEB3792DB5C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076812D5-3E3D-4974-AB81-863DD93B11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AF4C-4DD0-BAC1-DFEB3792DB5C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1F21E92B-2A66-461F-8DD3-BCAB27A113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AF4C-4DD0-BAC1-DFEB3792DB5C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3EA04AAA-2423-4A9B-8523-37125636F5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AF4C-4DD0-BAC1-DFEB3792DB5C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8A50C7A2-E2CD-4BB1-AFBD-86441C0222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AF4C-4DD0-BAC1-DFEB3792DB5C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CEC0A038-C4CC-4611-B2E9-6ABC48255A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AF4C-4DD0-BAC1-DFEB3792DB5C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67F715B1-DB47-4C74-AB10-16EB67BE0F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AF4C-4DD0-BAC1-DFEB3792DB5C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655D40BA-0BC0-4E53-B2A8-B85F683C70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AF4C-4DD0-BAC1-DFEB3792DB5C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51452F63-3886-46DB-86DB-0A98784025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AF4C-4DD0-BAC1-DFEB3792DB5C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48B841A7-DA49-4ADE-BCE3-F032DD838E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AF4C-4DD0-BAC1-DFEB3792DB5C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D1FA5C49-21E7-4E64-ABCF-65F7DE9871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AF4C-4DD0-BAC1-DFEB3792DB5C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0E7D04B2-2325-4956-B12F-C7C643C802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AF4C-4DD0-BAC1-DFEB3792DB5C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AB61F1DC-D480-47B0-A5D6-064551D7A2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AF4C-4DD0-BAC1-DFEB3792DB5C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54A85C93-945C-4065-BF5F-E2AF9A14CB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AF4C-4DD0-BAC1-DFEB3792DB5C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6F16E3D2-C2A0-4E76-AC9A-7C4FC294AF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AF4C-4DD0-BAC1-DFEB3792DB5C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3E89C44D-B6AF-4685-95BE-532D927CEB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AF4C-4DD0-BAC1-DFEB3792DB5C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D7A1B092-FFB1-446D-A0EB-D36B28A299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AF4C-4DD0-BAC1-DFEB3792DB5C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40F0E562-DE28-4AA6-9849-B5E3F580F0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AF4C-4DD0-BAC1-DFEB3792DB5C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D52EB3CA-6935-41B5-8657-BFE9CE0D77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AF4C-4DD0-BAC1-DFEB3792DB5C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3BB52DAF-34D1-4FBF-8C88-5E8629CFE6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2128-463A-BAC8-2132FC4D3E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wrap="non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xVal>
            <c:numRef>
              <c:f>'Intermediate oral data'!$Y$2:$Y$54</c:f>
              <c:numCache>
                <c:formatCode>General</c:formatCode>
                <c:ptCount val="5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0.1</c:v>
                </c:pt>
                <c:pt idx="26">
                  <c:v>0.1</c:v>
                </c:pt>
                <c:pt idx="27">
                  <c:v>0.1</c:v>
                </c:pt>
                <c:pt idx="28">
                  <c:v>0.1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0.1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  <c:pt idx="46">
                  <c:v>0.1</c:v>
                </c:pt>
                <c:pt idx="47">
                  <c:v>0.1</c:v>
                </c:pt>
                <c:pt idx="48">
                  <c:v>0.1</c:v>
                </c:pt>
                <c:pt idx="49">
                  <c:v>0.1</c:v>
                </c:pt>
                <c:pt idx="50">
                  <c:v>0.1</c:v>
                </c:pt>
                <c:pt idx="51">
                  <c:v>0.1</c:v>
                </c:pt>
                <c:pt idx="52">
                  <c:v>0.1</c:v>
                </c:pt>
              </c:numCache>
            </c:numRef>
          </c:xVal>
          <c:yVal>
            <c:numRef>
              <c:f>'Intermediate oral data'!$V$2:$V$54</c:f>
              <c:numCache>
                <c:formatCode>General</c:formatCode>
                <c:ptCount val="53"/>
                <c:pt idx="0">
                  <c:v>105</c:v>
                </c:pt>
                <c:pt idx="1">
                  <c:v>103</c:v>
                </c:pt>
                <c:pt idx="2">
                  <c:v>101</c:v>
                </c:pt>
                <c:pt idx="3">
                  <c:v>99</c:v>
                </c:pt>
                <c:pt idx="4">
                  <c:v>97</c:v>
                </c:pt>
                <c:pt idx="5">
                  <c:v>95</c:v>
                </c:pt>
                <c:pt idx="6">
                  <c:v>93</c:v>
                </c:pt>
                <c:pt idx="7">
                  <c:v>91</c:v>
                </c:pt>
                <c:pt idx="8">
                  <c:v>89</c:v>
                </c:pt>
                <c:pt idx="9">
                  <c:v>87</c:v>
                </c:pt>
                <c:pt idx="10">
                  <c:v>85</c:v>
                </c:pt>
                <c:pt idx="11">
                  <c:v>83</c:v>
                </c:pt>
                <c:pt idx="12">
                  <c:v>81</c:v>
                </c:pt>
                <c:pt idx="13">
                  <c:v>79</c:v>
                </c:pt>
                <c:pt idx="14">
                  <c:v>77</c:v>
                </c:pt>
                <c:pt idx="15">
                  <c:v>75</c:v>
                </c:pt>
                <c:pt idx="16">
                  <c:v>73</c:v>
                </c:pt>
                <c:pt idx="17">
                  <c:v>71</c:v>
                </c:pt>
                <c:pt idx="18">
                  <c:v>69</c:v>
                </c:pt>
                <c:pt idx="19">
                  <c:v>67</c:v>
                </c:pt>
                <c:pt idx="20">
                  <c:v>65</c:v>
                </c:pt>
                <c:pt idx="21">
                  <c:v>63</c:v>
                </c:pt>
                <c:pt idx="22">
                  <c:v>61</c:v>
                </c:pt>
                <c:pt idx="23">
                  <c:v>59</c:v>
                </c:pt>
                <c:pt idx="24">
                  <c:v>57</c:v>
                </c:pt>
                <c:pt idx="25">
                  <c:v>55</c:v>
                </c:pt>
                <c:pt idx="26">
                  <c:v>53</c:v>
                </c:pt>
                <c:pt idx="27">
                  <c:v>51</c:v>
                </c:pt>
                <c:pt idx="28">
                  <c:v>49</c:v>
                </c:pt>
                <c:pt idx="29">
                  <c:v>47</c:v>
                </c:pt>
                <c:pt idx="30">
                  <c:v>45</c:v>
                </c:pt>
                <c:pt idx="31">
                  <c:v>43</c:v>
                </c:pt>
                <c:pt idx="32">
                  <c:v>41</c:v>
                </c:pt>
                <c:pt idx="33">
                  <c:v>39</c:v>
                </c:pt>
                <c:pt idx="34">
                  <c:v>37</c:v>
                </c:pt>
                <c:pt idx="35">
                  <c:v>35</c:v>
                </c:pt>
                <c:pt idx="36">
                  <c:v>33</c:v>
                </c:pt>
                <c:pt idx="37">
                  <c:v>31</c:v>
                </c:pt>
                <c:pt idx="38">
                  <c:v>29</c:v>
                </c:pt>
                <c:pt idx="39">
                  <c:v>27</c:v>
                </c:pt>
                <c:pt idx="40">
                  <c:v>25</c:v>
                </c:pt>
                <c:pt idx="41">
                  <c:v>23</c:v>
                </c:pt>
                <c:pt idx="42">
                  <c:v>21</c:v>
                </c:pt>
                <c:pt idx="43">
                  <c:v>19</c:v>
                </c:pt>
                <c:pt idx="44">
                  <c:v>17</c:v>
                </c:pt>
                <c:pt idx="45">
                  <c:v>15</c:v>
                </c:pt>
                <c:pt idx="46">
                  <c:v>13</c:v>
                </c:pt>
                <c:pt idx="47">
                  <c:v>11</c:v>
                </c:pt>
                <c:pt idx="48">
                  <c:v>9</c:v>
                </c:pt>
                <c:pt idx="49">
                  <c:v>7</c:v>
                </c:pt>
                <c:pt idx="50">
                  <c:v>5</c:v>
                </c:pt>
                <c:pt idx="51">
                  <c:v>3</c:v>
                </c:pt>
                <c:pt idx="52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'Intermediate oral data'!$O$2:$O$54</c15:f>
                <c15:dlblRangeCache>
                  <c:ptCount val="53"/>
                  <c:pt idx="0">
                    <c:v>Immune response, Mouse G (M) [25], High</c:v>
                  </c:pt>
                  <c:pt idx="1">
                    <c:v>No effect, Rat, 90 d (M,F) [39], Medium</c:v>
                  </c:pt>
                  <c:pt idx="2">
                    <c:v>No effect, Rat, 2 wk (M) [39], Medium</c:v>
                  </c:pt>
                  <c:pt idx="3">
                    <c:v>No effect, Rat F344 G (M,F) [29], High</c:v>
                  </c:pt>
                  <c:pt idx="4">
                    <c:v>*No effect, Mouse DW (M) [25]</c:v>
                  </c:pt>
                  <c:pt idx="5">
                    <c:v>No effect, Rat, 10 d (M,F) [5], High</c:v>
                  </c:pt>
                  <c:pt idx="6">
                    <c:v>Decr RBCs, Rat, 90 d (F) [5], High</c:v>
                  </c:pt>
                  <c:pt idx="7">
                    <c:v>No effect, Rat (M) [40], Low</c:v>
                  </c:pt>
                  <c:pt idx="8">
                    <c:v>*No effect, Rat OM DW (M,F) [29]</c:v>
                  </c:pt>
                  <c:pt idx="9">
                    <c:v>*No effect, Rat F344 DW (M,F) [29]</c:v>
                  </c:pt>
                  <c:pt idx="10">
                    <c:v>*No effect, Rat SD DW (M,F) [29]</c:v>
                  </c:pt>
                  <c:pt idx="11">
                    <c:v>Thymus wt, Mouse DW (F) [29], High</c:v>
                  </c:pt>
                  <c:pt idx="12">
                    <c:v>Absolute Kidney wt, Rat F344 G (M) [29], High</c:v>
                  </c:pt>
                  <c:pt idx="13">
                    <c:v>Relative Kidney wt, Rat F344 G (M) [29], High</c:v>
                  </c:pt>
                  <c:pt idx="14">
                    <c:v>No effect, Mouse G (M,F) [25], High</c:v>
                  </c:pt>
                  <c:pt idx="15">
                    <c:v>*Kidney wt, Rat F344 DW (F) [29]</c:v>
                  </c:pt>
                  <c:pt idx="16">
                    <c:v>Kidney wt, Rat, 90 d (M,F) [39], Medium</c:v>
                  </c:pt>
                  <c:pt idx="17">
                    <c:v>Kidney wt, Rat, 90 d (M,F) [5], High</c:v>
                  </c:pt>
                  <c:pt idx="18">
                    <c:v>*Kidney wt, Rat SD DW (F) [29]</c:v>
                  </c:pt>
                  <c:pt idx="19">
                    <c:v>*Kidney wt, Rat OM DW (F) [29]</c:v>
                  </c:pt>
                  <c:pt idx="20">
                    <c:v>*No effect, Mouse DW (M) [25]</c:v>
                  </c:pt>
                  <c:pt idx="21">
                    <c:v>No effect, Rat, 10 d (M,F) [5], High</c:v>
                  </c:pt>
                  <c:pt idx="22">
                    <c:v>*Kidney wt, Mouse DW (F) [29]</c:v>
                  </c:pt>
                  <c:pt idx="23">
                    <c:v>No effect, Rat (M) [40], Low</c:v>
                  </c:pt>
                  <c:pt idx="24">
                    <c:v>No effect, Mouse G (M,F) [25], High</c:v>
                  </c:pt>
                  <c:pt idx="25">
                    <c:v>Body wt, Rat (F) [28], Medium</c:v>
                  </c:pt>
                  <c:pt idx="26">
                    <c:v>*No effect, Rat (M) [1]</c:v>
                  </c:pt>
                  <c:pt idx="27">
                    <c:v>*No effect, Rat (F) [1]</c:v>
                  </c:pt>
                  <c:pt idx="28">
                    <c:v>No effect, Rat, 90 d (M,F) [39], High</c:v>
                  </c:pt>
                  <c:pt idx="29">
                    <c:v>No effect, Rat, 2 wk (M) [39], High</c:v>
                  </c:pt>
                  <c:pt idx="30">
                    <c:v>Parental body wt, Rat (M) [40], Low</c:v>
                  </c:pt>
                  <c:pt idx="31">
                    <c:v>No effect, Rat F344 G (M,F) [29], High</c:v>
                  </c:pt>
                  <c:pt idx="32">
                    <c:v>*Body wt, Mouse DW (M) [25]</c:v>
                  </c:pt>
                  <c:pt idx="33">
                    <c:v>No effect, Rat, 10 d (M,F) [5], High</c:v>
                  </c:pt>
                  <c:pt idx="34">
                    <c:v>Body wt, Rat, 90 d (M) [5], High</c:v>
                  </c:pt>
                  <c:pt idx="35">
                    <c:v>Body wt, Rat (F) [30], High</c:v>
                  </c:pt>
                  <c:pt idx="36">
                    <c:v>*Body wt, Rat F344 DW (M,F) [29]</c:v>
                  </c:pt>
                  <c:pt idx="37">
                    <c:v>*Body wt, Rat OM DW (M) [29]</c:v>
                  </c:pt>
                  <c:pt idx="38">
                    <c:v>*No effect, Rat SD DW (M,F) [29]</c:v>
                  </c:pt>
                  <c:pt idx="39">
                    <c:v>*Body wt, Mouse DW (M) [29]</c:v>
                  </c:pt>
                  <c:pt idx="40">
                    <c:v>No effect, Mouse G (M,F) [25], High</c:v>
                  </c:pt>
                  <c:pt idx="41">
                    <c:v>Liver wt, Rat, 90 d (F) [39], Medium</c:v>
                  </c:pt>
                  <c:pt idx="42">
                    <c:v>Liver wt &amp; serum chem, Rat, 90 d (M,F) [5], High</c:v>
                  </c:pt>
                  <c:pt idx="43">
                    <c:v>No effect, Rat, 2 wk (M) [40], High</c:v>
                  </c:pt>
                  <c:pt idx="44">
                    <c:v>No effect, Rat F344 G (M,F) [30], High</c:v>
                  </c:pt>
                  <c:pt idx="45">
                    <c:v>Liver wt &amp; serum chem, Rat, 10 d (M) [5], High</c:v>
                  </c:pt>
                  <c:pt idx="46">
                    <c:v>*No effect, Mouse DW (M) [26]</c:v>
                  </c:pt>
                  <c:pt idx="47">
                    <c:v>No effect, Rat (M) [40], Low</c:v>
                  </c:pt>
                  <c:pt idx="48">
                    <c:v>Fat content, Rat (F) [1], Medium</c:v>
                  </c:pt>
                  <c:pt idx="49">
                    <c:v>*No effect, Rat OM DW (M,F) [29]</c:v>
                  </c:pt>
                  <c:pt idx="50">
                    <c:v>*No effect, Rat F344 DW (M,F) [29]</c:v>
                  </c:pt>
                  <c:pt idx="51">
                    <c:v>*No effect, Rat SD DW (M,F) [29]</c:v>
                  </c:pt>
                  <c:pt idx="52">
                    <c:v>*No effect, Mouse DW (M,F) [29]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8-AF4C-4DD0-BAC1-DFEB3792D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706560"/>
        <c:axId val="545535888"/>
      </c:scatterChart>
      <c:valAx>
        <c:axId val="245706560"/>
        <c:scaling>
          <c:logBase val="10"/>
          <c:orientation val="minMax"/>
          <c:max val="1000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Human Equivalent Dose (mg/kg-day)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35888"/>
        <c:crosses val="autoZero"/>
        <c:crossBetween val="midCat"/>
      </c:valAx>
      <c:valAx>
        <c:axId val="545535888"/>
        <c:scaling>
          <c:orientation val="minMax"/>
          <c:max val="104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706560"/>
        <c:crosses val="autoZero"/>
        <c:crossBetween val="midCat"/>
        <c:majorUnit val="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2.9535180625246911E-2"/>
          <c:y val="0.94647605567122328"/>
          <c:w val="0.25948951162781314"/>
          <c:h val="3.0013545125771372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107687226471635"/>
          <c:y val="7.4413005238414598E-2"/>
          <c:w val="0.54172377536560512"/>
          <c:h val="0.85817534793695915"/>
        </c:manualLayout>
      </c:layout>
      <c:scatterChart>
        <c:scatterStyle val="lineMarker"/>
        <c:varyColors val="0"/>
        <c:ser>
          <c:idx val="2"/>
          <c:order val="0"/>
          <c:tx>
            <c:v>LOAEL</c:v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7030A0"/>
              </a:solidFill>
              <a:ln w="12700">
                <a:solidFill>
                  <a:srgbClr val="7030A0"/>
                </a:solidFill>
              </a:ln>
              <a:effectLst/>
            </c:spPr>
          </c:marker>
          <c:xVal>
            <c:numRef>
              <c:f>'Intermediate oral data'!$U$55:$U$94</c:f>
              <c:numCache>
                <c:formatCode>General</c:formatCode>
                <c:ptCount val="40"/>
                <c:pt idx="0">
                  <c:v>#N/A</c:v>
                </c:pt>
                <c:pt idx="1">
                  <c:v>#N/A</c:v>
                </c:pt>
                <c:pt idx="2" formatCode="0.0">
                  <c:v>41.1</c:v>
                </c:pt>
                <c:pt idx="3" formatCode="0.0">
                  <c:v>43</c:v>
                </c:pt>
                <c:pt idx="4">
                  <c:v>51.4</c:v>
                </c:pt>
                <c:pt idx="5">
                  <c:v>#N/A</c:v>
                </c:pt>
                <c:pt idx="6" formatCode="0.0">
                  <c:v>72</c:v>
                </c:pt>
                <c:pt idx="7" formatCode="0.0">
                  <c:v>640.38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92.4</c:v>
                </c:pt>
                <c:pt idx="11">
                  <c:v>#N/A</c:v>
                </c:pt>
                <c:pt idx="12">
                  <c:v>#N/A</c:v>
                </c:pt>
                <c:pt idx="13" formatCode="0.0">
                  <c:v>48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</c:numCache>
            </c:numRef>
          </c:xVal>
          <c:yVal>
            <c:numRef>
              <c:f>'Intermediate oral data'!$W$55:$W$94</c:f>
              <c:numCache>
                <c:formatCode>General</c:formatCode>
                <c:ptCount val="40"/>
                <c:pt idx="0">
                  <c:v>79</c:v>
                </c:pt>
                <c:pt idx="1">
                  <c:v>77</c:v>
                </c:pt>
                <c:pt idx="2">
                  <c:v>75</c:v>
                </c:pt>
                <c:pt idx="3">
                  <c:v>73</c:v>
                </c:pt>
                <c:pt idx="4">
                  <c:v>71</c:v>
                </c:pt>
                <c:pt idx="5">
                  <c:v>69</c:v>
                </c:pt>
                <c:pt idx="6">
                  <c:v>67</c:v>
                </c:pt>
                <c:pt idx="7">
                  <c:v>65</c:v>
                </c:pt>
                <c:pt idx="8">
                  <c:v>63</c:v>
                </c:pt>
                <c:pt idx="9">
                  <c:v>61</c:v>
                </c:pt>
                <c:pt idx="10">
                  <c:v>59</c:v>
                </c:pt>
                <c:pt idx="11">
                  <c:v>57</c:v>
                </c:pt>
                <c:pt idx="12">
                  <c:v>55</c:v>
                </c:pt>
                <c:pt idx="13">
                  <c:v>53</c:v>
                </c:pt>
                <c:pt idx="14">
                  <c:v>51</c:v>
                </c:pt>
                <c:pt idx="15">
                  <c:v>49</c:v>
                </c:pt>
                <c:pt idx="16">
                  <c:v>47</c:v>
                </c:pt>
                <c:pt idx="17">
                  <c:v>45</c:v>
                </c:pt>
                <c:pt idx="18">
                  <c:v>43</c:v>
                </c:pt>
                <c:pt idx="19">
                  <c:v>41</c:v>
                </c:pt>
                <c:pt idx="20">
                  <c:v>39</c:v>
                </c:pt>
                <c:pt idx="21">
                  <c:v>37</c:v>
                </c:pt>
                <c:pt idx="22">
                  <c:v>35</c:v>
                </c:pt>
                <c:pt idx="23">
                  <c:v>33</c:v>
                </c:pt>
                <c:pt idx="24">
                  <c:v>31</c:v>
                </c:pt>
                <c:pt idx="25">
                  <c:v>29</c:v>
                </c:pt>
                <c:pt idx="26">
                  <c:v>27</c:v>
                </c:pt>
                <c:pt idx="27">
                  <c:v>25</c:v>
                </c:pt>
                <c:pt idx="28">
                  <c:v>23</c:v>
                </c:pt>
                <c:pt idx="29">
                  <c:v>21</c:v>
                </c:pt>
                <c:pt idx="30">
                  <c:v>19</c:v>
                </c:pt>
                <c:pt idx="31">
                  <c:v>17</c:v>
                </c:pt>
                <c:pt idx="32">
                  <c:v>15</c:v>
                </c:pt>
                <c:pt idx="33">
                  <c:v>13</c:v>
                </c:pt>
                <c:pt idx="34">
                  <c:v>11</c:v>
                </c:pt>
                <c:pt idx="35">
                  <c:v>9</c:v>
                </c:pt>
                <c:pt idx="36">
                  <c:v>7</c:v>
                </c:pt>
                <c:pt idx="37">
                  <c:v>5</c:v>
                </c:pt>
                <c:pt idx="38">
                  <c:v>3</c:v>
                </c:pt>
                <c:pt idx="3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25-41D9-B1E5-B1BC7D043D38}"/>
            </c:ext>
          </c:extLst>
        </c:ser>
        <c:ser>
          <c:idx val="0"/>
          <c:order val="1"/>
          <c:tx>
            <c:v>NOAEL</c:v>
          </c:tx>
          <c:spPr>
            <a:ln w="19050">
              <a:noFill/>
            </a:ln>
          </c:spPr>
          <c:marker>
            <c:symbol val="triangle"/>
            <c:size val="7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xVal>
            <c:numRef>
              <c:f>'Intermediate oral data'!$T$55:$T$94</c:f>
              <c:numCache>
                <c:formatCode>General</c:formatCode>
                <c:ptCount val="40"/>
                <c:pt idx="0" formatCode="0.00">
                  <c:v>36</c:v>
                </c:pt>
                <c:pt idx="1">
                  <c:v>37.200000000000003</c:v>
                </c:pt>
                <c:pt idx="2" formatCode="0.00">
                  <c:v>20.6</c:v>
                </c:pt>
                <c:pt idx="3" formatCode="0.0">
                  <c:v>27.3</c:v>
                </c:pt>
                <c:pt idx="4" formatCode="0.0">
                  <c:v>17.100000000000001</c:v>
                </c:pt>
                <c:pt idx="5" formatCode="0.0">
                  <c:v>57.6</c:v>
                </c:pt>
                <c:pt idx="6" formatCode="0.00">
                  <c:v>24</c:v>
                </c:pt>
                <c:pt idx="7">
                  <c:v>322.14</c:v>
                </c:pt>
                <c:pt idx="8" formatCode="0.0">
                  <c:v>17.100000000000001</c:v>
                </c:pt>
                <c:pt idx="9">
                  <c:v>20.6</c:v>
                </c:pt>
                <c:pt idx="10">
                  <c:v>47.8</c:v>
                </c:pt>
                <c:pt idx="11" formatCode="0.00">
                  <c:v>24</c:v>
                </c:pt>
                <c:pt idx="12" formatCode="0.00">
                  <c:v>36</c:v>
                </c:pt>
                <c:pt idx="13" formatCode="0.0">
                  <c:v>38.4</c:v>
                </c:pt>
                <c:pt idx="14">
                  <c:v>118</c:v>
                </c:pt>
                <c:pt idx="15">
                  <c:v>123.6</c:v>
                </c:pt>
                <c:pt idx="16">
                  <c:v>124.3</c:v>
                </c:pt>
                <c:pt idx="17">
                  <c:v>322</c:v>
                </c:pt>
                <c:pt idx="18">
                  <c:v>6.37</c:v>
                </c:pt>
                <c:pt idx="19" formatCode="0.0">
                  <c:v>15.4</c:v>
                </c:pt>
                <c:pt idx="20">
                  <c:v>20.6</c:v>
                </c:pt>
                <c:pt idx="21">
                  <c:v>24.57</c:v>
                </c:pt>
                <c:pt idx="22" formatCode="0.00">
                  <c:v>24</c:v>
                </c:pt>
                <c:pt idx="23" formatCode="0.00">
                  <c:v>36</c:v>
                </c:pt>
                <c:pt idx="24">
                  <c:v>37.200000000000003</c:v>
                </c:pt>
                <c:pt idx="25">
                  <c:v>118</c:v>
                </c:pt>
                <c:pt idx="26">
                  <c:v>123.6</c:v>
                </c:pt>
                <c:pt idx="27">
                  <c:v>124.3</c:v>
                </c:pt>
                <c:pt idx="28">
                  <c:v>322</c:v>
                </c:pt>
                <c:pt idx="29">
                  <c:v>6.37</c:v>
                </c:pt>
                <c:pt idx="30" formatCode="0.0">
                  <c:v>15.4</c:v>
                </c:pt>
                <c:pt idx="31">
                  <c:v>20.6</c:v>
                </c:pt>
                <c:pt idx="32">
                  <c:v>24.57</c:v>
                </c:pt>
                <c:pt idx="33" formatCode="0.00">
                  <c:v>24</c:v>
                </c:pt>
                <c:pt idx="34" formatCode="0.00">
                  <c:v>36</c:v>
                </c:pt>
                <c:pt idx="35">
                  <c:v>37.200000000000003</c:v>
                </c:pt>
                <c:pt idx="36">
                  <c:v>118</c:v>
                </c:pt>
                <c:pt idx="37">
                  <c:v>123.6</c:v>
                </c:pt>
                <c:pt idx="38">
                  <c:v>124.3</c:v>
                </c:pt>
                <c:pt idx="39">
                  <c:v>322</c:v>
                </c:pt>
              </c:numCache>
            </c:numRef>
          </c:xVal>
          <c:yVal>
            <c:numRef>
              <c:f>'Intermediate oral data'!$W$55:$W$94</c:f>
              <c:numCache>
                <c:formatCode>General</c:formatCode>
                <c:ptCount val="40"/>
                <c:pt idx="0">
                  <c:v>79</c:v>
                </c:pt>
                <c:pt idx="1">
                  <c:v>77</c:v>
                </c:pt>
                <c:pt idx="2">
                  <c:v>75</c:v>
                </c:pt>
                <c:pt idx="3">
                  <c:v>73</c:v>
                </c:pt>
                <c:pt idx="4">
                  <c:v>71</c:v>
                </c:pt>
                <c:pt idx="5">
                  <c:v>69</c:v>
                </c:pt>
                <c:pt idx="6">
                  <c:v>67</c:v>
                </c:pt>
                <c:pt idx="7">
                  <c:v>65</c:v>
                </c:pt>
                <c:pt idx="8">
                  <c:v>63</c:v>
                </c:pt>
                <c:pt idx="9">
                  <c:v>61</c:v>
                </c:pt>
                <c:pt idx="10">
                  <c:v>59</c:v>
                </c:pt>
                <c:pt idx="11">
                  <c:v>57</c:v>
                </c:pt>
                <c:pt idx="12">
                  <c:v>55</c:v>
                </c:pt>
                <c:pt idx="13">
                  <c:v>53</c:v>
                </c:pt>
                <c:pt idx="14">
                  <c:v>51</c:v>
                </c:pt>
                <c:pt idx="15">
                  <c:v>49</c:v>
                </c:pt>
                <c:pt idx="16">
                  <c:v>47</c:v>
                </c:pt>
                <c:pt idx="17">
                  <c:v>45</c:v>
                </c:pt>
                <c:pt idx="18">
                  <c:v>43</c:v>
                </c:pt>
                <c:pt idx="19">
                  <c:v>41</c:v>
                </c:pt>
                <c:pt idx="20">
                  <c:v>39</c:v>
                </c:pt>
                <c:pt idx="21">
                  <c:v>37</c:v>
                </c:pt>
                <c:pt idx="22">
                  <c:v>35</c:v>
                </c:pt>
                <c:pt idx="23">
                  <c:v>33</c:v>
                </c:pt>
                <c:pt idx="24">
                  <c:v>31</c:v>
                </c:pt>
                <c:pt idx="25">
                  <c:v>29</c:v>
                </c:pt>
                <c:pt idx="26">
                  <c:v>27</c:v>
                </c:pt>
                <c:pt idx="27">
                  <c:v>25</c:v>
                </c:pt>
                <c:pt idx="28">
                  <c:v>23</c:v>
                </c:pt>
                <c:pt idx="29">
                  <c:v>21</c:v>
                </c:pt>
                <c:pt idx="30">
                  <c:v>19</c:v>
                </c:pt>
                <c:pt idx="31">
                  <c:v>17</c:v>
                </c:pt>
                <c:pt idx="32">
                  <c:v>15</c:v>
                </c:pt>
                <c:pt idx="33">
                  <c:v>13</c:v>
                </c:pt>
                <c:pt idx="34">
                  <c:v>11</c:v>
                </c:pt>
                <c:pt idx="35">
                  <c:v>9</c:v>
                </c:pt>
                <c:pt idx="36">
                  <c:v>7</c:v>
                </c:pt>
                <c:pt idx="37">
                  <c:v>5</c:v>
                </c:pt>
                <c:pt idx="38">
                  <c:v>3</c:v>
                </c:pt>
                <c:pt idx="3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25-41D9-B1E5-B1BC7D043D38}"/>
            </c:ext>
          </c:extLst>
        </c:ser>
        <c:ser>
          <c:idx val="1"/>
          <c:order val="2"/>
          <c:tx>
            <c:v>label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C12BF42F-BFC3-4454-B263-4B9F2110CBF0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425-41D9-B1E5-B1BC7D043D38}"/>
                </c:ext>
              </c:extLst>
            </c:dLbl>
            <c:dLbl>
              <c:idx val="1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BE315199-33D7-46C1-9237-3F0D3A6FB34C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425-41D9-B1E5-B1BC7D043D38}"/>
                </c:ext>
              </c:extLst>
            </c:dLbl>
            <c:dLbl>
              <c:idx val="2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1D0BA394-57F6-4627-B8AC-3C7A935DF2DE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425-41D9-B1E5-B1BC7D043D38}"/>
                </c:ext>
              </c:extLst>
            </c:dLbl>
            <c:dLbl>
              <c:idx val="3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A680F652-DC51-4E9A-84CE-32C2A2ED5E6C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425-41D9-B1E5-B1BC7D043D38}"/>
                </c:ext>
              </c:extLst>
            </c:dLbl>
            <c:dLbl>
              <c:idx val="4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17ED8851-EC4C-4266-BD84-A54CDE648625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425-41D9-B1E5-B1BC7D043D38}"/>
                </c:ext>
              </c:extLst>
            </c:dLbl>
            <c:dLbl>
              <c:idx val="5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B37FC75E-62F7-4153-A794-38BB35456C7F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425-41D9-B1E5-B1BC7D043D38}"/>
                </c:ext>
              </c:extLst>
            </c:dLbl>
            <c:dLbl>
              <c:idx val="6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0A191C1A-F099-4755-B962-D29A579EF920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425-41D9-B1E5-B1BC7D043D38}"/>
                </c:ext>
              </c:extLst>
            </c:dLbl>
            <c:dLbl>
              <c:idx val="7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E65C6DAC-7A5A-4B39-9AD0-923B98741C24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425-41D9-B1E5-B1BC7D043D38}"/>
                </c:ext>
              </c:extLst>
            </c:dLbl>
            <c:dLbl>
              <c:idx val="8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B2576099-BFC5-44DA-9C55-928AE46F07DD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425-41D9-B1E5-B1BC7D043D38}"/>
                </c:ext>
              </c:extLst>
            </c:dLbl>
            <c:dLbl>
              <c:idx val="9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4B423C01-B828-4CD8-B1B5-0203A72A47C7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425-41D9-B1E5-B1BC7D043D38}"/>
                </c:ext>
              </c:extLst>
            </c:dLbl>
            <c:dLbl>
              <c:idx val="10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9D5C26F3-8B3F-4E9F-868C-265A4108BD36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425-41D9-B1E5-B1BC7D043D38}"/>
                </c:ext>
              </c:extLst>
            </c:dLbl>
            <c:dLbl>
              <c:idx val="11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CBDC4A7A-DFEF-4A0F-A78C-1EB6A527D050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425-41D9-B1E5-B1BC7D043D38}"/>
                </c:ext>
              </c:extLst>
            </c:dLbl>
            <c:dLbl>
              <c:idx val="12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9272B34E-4FCD-4325-AEB6-AC8E661C0E5F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425-41D9-B1E5-B1BC7D043D38}"/>
                </c:ext>
              </c:extLst>
            </c:dLbl>
            <c:dLbl>
              <c:idx val="13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443CEF3C-E399-4685-A5B1-4AEB645AAEF4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425-41D9-B1E5-B1BC7D043D38}"/>
                </c:ext>
              </c:extLst>
            </c:dLbl>
            <c:dLbl>
              <c:idx val="14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607D87D8-8205-4DC7-BBC0-B919677C7892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425-41D9-B1E5-B1BC7D043D38}"/>
                </c:ext>
              </c:extLst>
            </c:dLbl>
            <c:dLbl>
              <c:idx val="15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F59312EB-31ED-4E97-81CB-7948DCC55793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425-41D9-B1E5-B1BC7D043D38}"/>
                </c:ext>
              </c:extLst>
            </c:dLbl>
            <c:dLbl>
              <c:idx val="16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26B6F6E1-CA1E-437C-A297-D41B2D998A66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425-41D9-B1E5-B1BC7D043D38}"/>
                </c:ext>
              </c:extLst>
            </c:dLbl>
            <c:dLbl>
              <c:idx val="17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4763FFFB-0719-446C-B6DF-B7E935DC2E07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425-41D9-B1E5-B1BC7D043D38}"/>
                </c:ext>
              </c:extLst>
            </c:dLbl>
            <c:dLbl>
              <c:idx val="18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D1F01C5B-CD6D-4157-A016-CC62C9CD85CD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C425-41D9-B1E5-B1BC7D043D38}"/>
                </c:ext>
              </c:extLst>
            </c:dLbl>
            <c:dLbl>
              <c:idx val="19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B8DAB260-08B2-4ED3-A835-304EC849F0AE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C425-41D9-B1E5-B1BC7D043D38}"/>
                </c:ext>
              </c:extLst>
            </c:dLbl>
            <c:dLbl>
              <c:idx val="20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61699924-2FAD-43E0-B883-C49DADF3D4F2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C425-41D9-B1E5-B1BC7D043D38}"/>
                </c:ext>
              </c:extLst>
            </c:dLbl>
            <c:dLbl>
              <c:idx val="21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486618ED-7548-4A09-896B-AE857952A9F8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425-41D9-B1E5-B1BC7D043D38}"/>
                </c:ext>
              </c:extLst>
            </c:dLbl>
            <c:dLbl>
              <c:idx val="22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4449715B-0EFF-4AD7-90DA-A4543E03442F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C425-41D9-B1E5-B1BC7D043D38}"/>
                </c:ext>
              </c:extLst>
            </c:dLbl>
            <c:dLbl>
              <c:idx val="23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263D7CFA-AD10-4100-AD4A-D45753879CB8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C425-41D9-B1E5-B1BC7D043D38}"/>
                </c:ext>
              </c:extLst>
            </c:dLbl>
            <c:dLbl>
              <c:idx val="24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79CA85E9-32D6-4BB2-B198-DB15A362D714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C425-41D9-B1E5-B1BC7D043D38}"/>
                </c:ext>
              </c:extLst>
            </c:dLbl>
            <c:dLbl>
              <c:idx val="25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2992E886-B1D4-4479-92E8-9E910C23C7C2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C425-41D9-B1E5-B1BC7D043D38}"/>
                </c:ext>
              </c:extLst>
            </c:dLbl>
            <c:dLbl>
              <c:idx val="26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80E237D9-4372-42C5-A3D5-2A5A6F37860B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C425-41D9-B1E5-B1BC7D043D38}"/>
                </c:ext>
              </c:extLst>
            </c:dLbl>
            <c:dLbl>
              <c:idx val="27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9AF941F9-E48C-4A34-8A1F-F63FE14D0E9F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C425-41D9-B1E5-B1BC7D043D38}"/>
                </c:ext>
              </c:extLst>
            </c:dLbl>
            <c:dLbl>
              <c:idx val="28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FDA10443-574B-4E22-A3CE-0B5A25DC75D0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C425-41D9-B1E5-B1BC7D043D38}"/>
                </c:ext>
              </c:extLst>
            </c:dLbl>
            <c:dLbl>
              <c:idx val="29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85473BE1-DECB-4759-B30A-FDF7B859EDA7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C425-41D9-B1E5-B1BC7D043D38}"/>
                </c:ext>
              </c:extLst>
            </c:dLbl>
            <c:dLbl>
              <c:idx val="30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B2366DC0-431F-4389-96B3-BD683E145945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C425-41D9-B1E5-B1BC7D043D38}"/>
                </c:ext>
              </c:extLst>
            </c:dLbl>
            <c:dLbl>
              <c:idx val="31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6ED9BFFC-287A-4F4F-B8B6-B2DE67315D23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C425-41D9-B1E5-B1BC7D043D38}"/>
                </c:ext>
              </c:extLst>
            </c:dLbl>
            <c:dLbl>
              <c:idx val="32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23E86BD2-B7A0-4A68-A26D-1BAA04B7736C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C425-41D9-B1E5-B1BC7D043D38}"/>
                </c:ext>
              </c:extLst>
            </c:dLbl>
            <c:dLbl>
              <c:idx val="33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F99BB0C4-D715-4B10-91FC-FD83C5BAC345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C425-41D9-B1E5-B1BC7D043D38}"/>
                </c:ext>
              </c:extLst>
            </c:dLbl>
            <c:dLbl>
              <c:idx val="34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D8DA0F01-7FAE-4005-AF03-97A2235E5A8C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C425-41D9-B1E5-B1BC7D043D38}"/>
                </c:ext>
              </c:extLst>
            </c:dLbl>
            <c:dLbl>
              <c:idx val="35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FE95543E-A4B1-49C1-B5FE-C453BA10E888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C425-41D9-B1E5-B1BC7D043D38}"/>
                </c:ext>
              </c:extLst>
            </c:dLbl>
            <c:dLbl>
              <c:idx val="36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3EFA481D-C20C-4104-B85D-BD9C26B8CE4F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C425-41D9-B1E5-B1BC7D043D38}"/>
                </c:ext>
              </c:extLst>
            </c:dLbl>
            <c:dLbl>
              <c:idx val="37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4ACF9B6E-4864-46D0-8EF0-4C4FBA17E51B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C425-41D9-B1E5-B1BC7D043D38}"/>
                </c:ext>
              </c:extLst>
            </c:dLbl>
            <c:dLbl>
              <c:idx val="38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3E61FEC1-30E1-468A-A4E5-6DFF2518FF4B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C425-41D9-B1E5-B1BC7D043D38}"/>
                </c:ext>
              </c:extLst>
            </c:dLbl>
            <c:dLbl>
              <c:idx val="39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6D7EBB4A-49D6-4959-A7E5-017F714FE22E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C425-41D9-B1E5-B1BC7D043D38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xVal>
            <c:numRef>
              <c:f>'Intermediate oral data'!$Y$55:$Y$94</c:f>
              <c:numCache>
                <c:formatCode>General</c:formatCode>
                <c:ptCount val="4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0.1</c:v>
                </c:pt>
                <c:pt idx="26">
                  <c:v>0.1</c:v>
                </c:pt>
                <c:pt idx="27">
                  <c:v>0.1</c:v>
                </c:pt>
                <c:pt idx="28">
                  <c:v>0.1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</c:numCache>
            </c:numRef>
          </c:xVal>
          <c:yVal>
            <c:numRef>
              <c:f>'Intermediate oral data'!$W$55:$W$94</c:f>
              <c:numCache>
                <c:formatCode>General</c:formatCode>
                <c:ptCount val="40"/>
                <c:pt idx="0">
                  <c:v>79</c:v>
                </c:pt>
                <c:pt idx="1">
                  <c:v>77</c:v>
                </c:pt>
                <c:pt idx="2">
                  <c:v>75</c:v>
                </c:pt>
                <c:pt idx="3">
                  <c:v>73</c:v>
                </c:pt>
                <c:pt idx="4">
                  <c:v>71</c:v>
                </c:pt>
                <c:pt idx="5">
                  <c:v>69</c:v>
                </c:pt>
                <c:pt idx="6">
                  <c:v>67</c:v>
                </c:pt>
                <c:pt idx="7">
                  <c:v>65</c:v>
                </c:pt>
                <c:pt idx="8">
                  <c:v>63</c:v>
                </c:pt>
                <c:pt idx="9">
                  <c:v>61</c:v>
                </c:pt>
                <c:pt idx="10">
                  <c:v>59</c:v>
                </c:pt>
                <c:pt idx="11">
                  <c:v>57</c:v>
                </c:pt>
                <c:pt idx="12">
                  <c:v>55</c:v>
                </c:pt>
                <c:pt idx="13">
                  <c:v>53</c:v>
                </c:pt>
                <c:pt idx="14">
                  <c:v>51</c:v>
                </c:pt>
                <c:pt idx="15">
                  <c:v>49</c:v>
                </c:pt>
                <c:pt idx="16">
                  <c:v>47</c:v>
                </c:pt>
                <c:pt idx="17">
                  <c:v>45</c:v>
                </c:pt>
                <c:pt idx="18">
                  <c:v>43</c:v>
                </c:pt>
                <c:pt idx="19">
                  <c:v>41</c:v>
                </c:pt>
                <c:pt idx="20">
                  <c:v>39</c:v>
                </c:pt>
                <c:pt idx="21">
                  <c:v>37</c:v>
                </c:pt>
                <c:pt idx="22">
                  <c:v>35</c:v>
                </c:pt>
                <c:pt idx="23">
                  <c:v>33</c:v>
                </c:pt>
                <c:pt idx="24">
                  <c:v>31</c:v>
                </c:pt>
                <c:pt idx="25">
                  <c:v>29</c:v>
                </c:pt>
                <c:pt idx="26">
                  <c:v>27</c:v>
                </c:pt>
                <c:pt idx="27">
                  <c:v>25</c:v>
                </c:pt>
                <c:pt idx="28">
                  <c:v>23</c:v>
                </c:pt>
                <c:pt idx="29">
                  <c:v>21</c:v>
                </c:pt>
                <c:pt idx="30">
                  <c:v>19</c:v>
                </c:pt>
                <c:pt idx="31">
                  <c:v>17</c:v>
                </c:pt>
                <c:pt idx="32">
                  <c:v>15</c:v>
                </c:pt>
                <c:pt idx="33">
                  <c:v>13</c:v>
                </c:pt>
                <c:pt idx="34">
                  <c:v>11</c:v>
                </c:pt>
                <c:pt idx="35">
                  <c:v>9</c:v>
                </c:pt>
                <c:pt idx="36">
                  <c:v>7</c:v>
                </c:pt>
                <c:pt idx="37">
                  <c:v>5</c:v>
                </c:pt>
                <c:pt idx="38">
                  <c:v>3</c:v>
                </c:pt>
                <c:pt idx="39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'Intermediate oral data'!$O$55:$O$94</c15:f>
                <c15:dlblRangeCache>
                  <c:ptCount val="40"/>
                  <c:pt idx="0">
                    <c:v>No effect, Rat, 90 d (M,F) [5], High</c:v>
                  </c:pt>
                  <c:pt idx="1">
                    <c:v>No effect, Rat (M) [40], Low</c:v>
                  </c:pt>
                  <c:pt idx="2">
                    <c:v>Death, Rat F344 G (M) [29], High</c:v>
                  </c:pt>
                  <c:pt idx="3">
                    <c:v>*Death, Rat (M,F) [28]</c:v>
                  </c:pt>
                  <c:pt idx="4">
                    <c:v>Death, Rat, 2 wk (M) [39], High</c:v>
                  </c:pt>
                  <c:pt idx="5">
                    <c:v>No effect, Rat (F) [30], High</c:v>
                  </c:pt>
                  <c:pt idx="6">
                    <c:v>Death, Rat, 10 d (M,F) [5], High</c:v>
                  </c:pt>
                  <c:pt idx="7">
                    <c:v>*Death, Mouse DW (F) [29]</c:v>
                  </c:pt>
                  <c:pt idx="8">
                    <c:v>No effect, Rat, 2 wk (M) [39], High</c:v>
                  </c:pt>
                  <c:pt idx="9">
                    <c:v>No effect, Rat F344 G (M,F) [29], High</c:v>
                  </c:pt>
                  <c:pt idx="10">
                    <c:v>F1 pup wt, Rat (M) [40], Low</c:v>
                  </c:pt>
                  <c:pt idx="11">
                    <c:v>No effect, Rat, 10 d (M,F) [5], High</c:v>
                  </c:pt>
                  <c:pt idx="12">
                    <c:v>No effect, Rat, 90 d (M,F) [5], High</c:v>
                  </c:pt>
                  <c:pt idx="13">
                    <c:v>Fetal resorptions, Rat (F) [30], High</c:v>
                  </c:pt>
                  <c:pt idx="14">
                    <c:v>*No effect, Rat OM DW (M,F) [29]</c:v>
                  </c:pt>
                  <c:pt idx="15">
                    <c:v>*No effect, Rat F344 DW (M,F) [29]</c:v>
                  </c:pt>
                  <c:pt idx="16">
                    <c:v>*No effect, Rat SD DW (M,F) [29]</c:v>
                  </c:pt>
                  <c:pt idx="17">
                    <c:v>No effect, Mouse DW (M,F) [29], High</c:v>
                  </c:pt>
                  <c:pt idx="18">
                    <c:v>No effect, Mouse G (M,F) [25], High</c:v>
                  </c:pt>
                  <c:pt idx="19">
                    <c:v>No effect, Rat, 90 d (M,F) [39], Medium</c:v>
                  </c:pt>
                  <c:pt idx="20">
                    <c:v>No effect, Rat F344 G (M,F) [29], High</c:v>
                  </c:pt>
                  <c:pt idx="21">
                    <c:v>*No effect, Mouse DW (M) [25]</c:v>
                  </c:pt>
                  <c:pt idx="22">
                    <c:v>No effect, Rat, 10 d (M,F) [5], High</c:v>
                  </c:pt>
                  <c:pt idx="23">
                    <c:v>No effect, Rat, 90 d (M,F) [5], High</c:v>
                  </c:pt>
                  <c:pt idx="24">
                    <c:v>No effect, Rat (M) [40], Low</c:v>
                  </c:pt>
                  <c:pt idx="25">
                    <c:v>*No effect, Rat OM DW (M,F) [29]</c:v>
                  </c:pt>
                  <c:pt idx="26">
                    <c:v>*No effect, Rat F344 DW (M,F) [29]</c:v>
                  </c:pt>
                  <c:pt idx="27">
                    <c:v>*No effect, Rat SD DW (M,F) [29]</c:v>
                  </c:pt>
                  <c:pt idx="28">
                    <c:v>No effect, Mouse DW (M,F) [29], High</c:v>
                  </c:pt>
                  <c:pt idx="29">
                    <c:v>No effect, Mouse G (M,F) [25], High</c:v>
                  </c:pt>
                  <c:pt idx="30">
                    <c:v>No effect, Rat, 90 d (M,F) [39], Medium</c:v>
                  </c:pt>
                  <c:pt idx="31">
                    <c:v>No effect, Rat F344 G (M,F) [29], High</c:v>
                  </c:pt>
                  <c:pt idx="32">
                    <c:v>*No effect, Mouse DW (M) [25]</c:v>
                  </c:pt>
                  <c:pt idx="33">
                    <c:v>No effect, Rat, 10 d (M,F) [5], High</c:v>
                  </c:pt>
                  <c:pt idx="34">
                    <c:v>No effect, Rat, 90 d (M,F) [5], High</c:v>
                  </c:pt>
                  <c:pt idx="35">
                    <c:v>No effect, Rat (M) [40], Low</c:v>
                  </c:pt>
                  <c:pt idx="36">
                    <c:v>*No effect, Rat OM DW (M,F) [29]</c:v>
                  </c:pt>
                  <c:pt idx="37">
                    <c:v>*No effect, Rat F344 DW (M,F) [29]</c:v>
                  </c:pt>
                  <c:pt idx="38">
                    <c:v>*No effect, Rat SD DW (M,F) [29]</c:v>
                  </c:pt>
                  <c:pt idx="39">
                    <c:v>No effect, Mouse DW (M,F) [29], High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7-C425-41D9-B1E5-B1BC7D043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706560"/>
        <c:axId val="545535888"/>
      </c:scatterChart>
      <c:valAx>
        <c:axId val="245706560"/>
        <c:scaling>
          <c:logBase val="10"/>
          <c:orientation val="minMax"/>
          <c:max val="1000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Human Equivalent Dose (mg/kg-day)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35888"/>
        <c:crosses val="autoZero"/>
        <c:crossBetween val="midCat"/>
      </c:valAx>
      <c:valAx>
        <c:axId val="545535888"/>
        <c:scaling>
          <c:orientation val="minMax"/>
          <c:max val="80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706560"/>
        <c:crosses val="autoZero"/>
        <c:crossBetween val="midCat"/>
        <c:majorUnit val="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2.953516752414018E-2"/>
          <c:y val="0.94923654304137783"/>
          <c:w val="0.25948951162781314"/>
          <c:h val="2.5809123566397363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06165389697243"/>
          <c:y val="3.5301902319943686E-2"/>
          <c:w val="0.58937374700797618"/>
          <c:h val="0.90973089627564008"/>
        </c:manualLayout>
      </c:layout>
      <c:scatterChart>
        <c:scatterStyle val="lineMarker"/>
        <c:varyColors val="0"/>
        <c:ser>
          <c:idx val="2"/>
          <c:order val="0"/>
          <c:tx>
            <c:v>LOAEL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7030A0"/>
              </a:solidFill>
              <a:ln w="12700">
                <a:solidFill>
                  <a:srgbClr val="7030A0"/>
                </a:solidFill>
              </a:ln>
              <a:effectLst/>
            </c:spPr>
          </c:marker>
          <c:xVal>
            <c:numRef>
              <c:f>'Intermediate oral data'!$U$2:$U$94</c:f>
              <c:numCache>
                <c:formatCode>General</c:formatCode>
                <c:ptCount val="93"/>
                <c:pt idx="0" formatCode="0.0">
                  <c:v>0.63600000000000001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36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 formatCode="0.0">
                  <c:v>322.14</c:v>
                </c:pt>
                <c:pt idx="12" formatCode="0.0">
                  <c:v>5</c:v>
                </c:pt>
                <c:pt idx="13" formatCode="0.0">
                  <c:v>10.3</c:v>
                </c:pt>
                <c:pt idx="14">
                  <c:v>#N/A</c:v>
                </c:pt>
                <c:pt idx="15">
                  <c:v>13.9</c:v>
                </c:pt>
                <c:pt idx="16" formatCode="0.0">
                  <c:v>15</c:v>
                </c:pt>
                <c:pt idx="17" formatCode="0">
                  <c:v>18</c:v>
                </c:pt>
                <c:pt idx="18" formatCode="0">
                  <c:v>18</c:v>
                </c:pt>
                <c:pt idx="19">
                  <c:v>19.7</c:v>
                </c:pt>
                <c:pt idx="20">
                  <c:v>#N/A</c:v>
                </c:pt>
                <c:pt idx="21">
                  <c:v>#N/A</c:v>
                </c:pt>
                <c:pt idx="22" formatCode="0.0">
                  <c:v>31.720000000000002</c:v>
                </c:pt>
                <c:pt idx="23">
                  <c:v>#N/A</c:v>
                </c:pt>
                <c:pt idx="24">
                  <c:v>#N/A</c:v>
                </c:pt>
                <c:pt idx="25" formatCode="0.0">
                  <c:v>7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0.0">
                  <c:v>19</c:v>
                </c:pt>
                <c:pt idx="31">
                  <c:v>#N/A</c:v>
                </c:pt>
                <c:pt idx="32" formatCode="0.0">
                  <c:v>24.57</c:v>
                </c:pt>
                <c:pt idx="33">
                  <c:v>#N/A</c:v>
                </c:pt>
                <c:pt idx="34">
                  <c:v>36</c:v>
                </c:pt>
                <c:pt idx="35">
                  <c:v>47.5</c:v>
                </c:pt>
                <c:pt idx="36" formatCode="0.0">
                  <c:v>62.2</c:v>
                </c:pt>
                <c:pt idx="37">
                  <c:v>63.8</c:v>
                </c:pt>
                <c:pt idx="38">
                  <c:v>#N/A</c:v>
                </c:pt>
                <c:pt idx="39" formatCode="0.0">
                  <c:v>546.91</c:v>
                </c:pt>
                <c:pt idx="40">
                  <c:v>#N/A</c:v>
                </c:pt>
                <c:pt idx="41" formatCode="0">
                  <c:v>15</c:v>
                </c:pt>
                <c:pt idx="42">
                  <c:v>18</c:v>
                </c:pt>
                <c:pt idx="43">
                  <c:v>#N/A</c:v>
                </c:pt>
                <c:pt idx="44" formatCode="0.0">
                  <c:v>#N/A</c:v>
                </c:pt>
                <c:pt idx="45">
                  <c:v>24</c:v>
                </c:pt>
                <c:pt idx="46">
                  <c:v>#N/A</c:v>
                </c:pt>
                <c:pt idx="47">
                  <c:v>#N/A</c:v>
                </c:pt>
                <c:pt idx="48">
                  <c:v>40.799999999999997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 formatCode="0.0">
                  <c:v>41.1</c:v>
                </c:pt>
                <c:pt idx="56" formatCode="0.0">
                  <c:v>43</c:v>
                </c:pt>
                <c:pt idx="57">
                  <c:v>51.4</c:v>
                </c:pt>
                <c:pt idx="58">
                  <c:v>#N/A</c:v>
                </c:pt>
                <c:pt idx="59" formatCode="0.0">
                  <c:v>72</c:v>
                </c:pt>
                <c:pt idx="60" formatCode="0.0">
                  <c:v>640.38</c:v>
                </c:pt>
                <c:pt idx="61">
                  <c:v>#N/A</c:v>
                </c:pt>
                <c:pt idx="62">
                  <c:v>#N/A</c:v>
                </c:pt>
                <c:pt idx="63" formatCode="0.0">
                  <c:v>92.4</c:v>
                </c:pt>
                <c:pt idx="64">
                  <c:v>#N/A</c:v>
                </c:pt>
                <c:pt idx="65">
                  <c:v>#N/A</c:v>
                </c:pt>
                <c:pt idx="66" formatCode="0.0">
                  <c:v>48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</c:numCache>
            </c:numRef>
          </c:xVal>
          <c:yVal>
            <c:numRef>
              <c:f>'Intermediate oral data'!$X$2:$X$94</c:f>
              <c:numCache>
                <c:formatCode>General</c:formatCode>
                <c:ptCount val="93"/>
                <c:pt idx="0">
                  <c:v>185</c:v>
                </c:pt>
                <c:pt idx="1">
                  <c:v>183</c:v>
                </c:pt>
                <c:pt idx="2">
                  <c:v>181</c:v>
                </c:pt>
                <c:pt idx="3">
                  <c:v>179</c:v>
                </c:pt>
                <c:pt idx="4">
                  <c:v>177</c:v>
                </c:pt>
                <c:pt idx="5">
                  <c:v>175</c:v>
                </c:pt>
                <c:pt idx="6">
                  <c:v>173</c:v>
                </c:pt>
                <c:pt idx="7">
                  <c:v>171</c:v>
                </c:pt>
                <c:pt idx="8">
                  <c:v>169</c:v>
                </c:pt>
                <c:pt idx="9">
                  <c:v>167</c:v>
                </c:pt>
                <c:pt idx="10">
                  <c:v>165</c:v>
                </c:pt>
                <c:pt idx="11">
                  <c:v>163</c:v>
                </c:pt>
                <c:pt idx="12">
                  <c:v>161</c:v>
                </c:pt>
                <c:pt idx="13">
                  <c:v>159</c:v>
                </c:pt>
                <c:pt idx="14">
                  <c:v>157</c:v>
                </c:pt>
                <c:pt idx="15">
                  <c:v>155</c:v>
                </c:pt>
                <c:pt idx="16">
                  <c:v>153</c:v>
                </c:pt>
                <c:pt idx="17">
                  <c:v>151</c:v>
                </c:pt>
                <c:pt idx="18">
                  <c:v>149</c:v>
                </c:pt>
                <c:pt idx="19">
                  <c:v>147</c:v>
                </c:pt>
                <c:pt idx="20">
                  <c:v>145</c:v>
                </c:pt>
                <c:pt idx="21">
                  <c:v>143</c:v>
                </c:pt>
                <c:pt idx="22">
                  <c:v>141</c:v>
                </c:pt>
                <c:pt idx="23">
                  <c:v>139</c:v>
                </c:pt>
                <c:pt idx="24">
                  <c:v>137</c:v>
                </c:pt>
                <c:pt idx="25">
                  <c:v>135</c:v>
                </c:pt>
                <c:pt idx="26">
                  <c:v>133</c:v>
                </c:pt>
                <c:pt idx="27">
                  <c:v>131</c:v>
                </c:pt>
                <c:pt idx="28">
                  <c:v>129</c:v>
                </c:pt>
                <c:pt idx="29">
                  <c:v>127</c:v>
                </c:pt>
                <c:pt idx="30">
                  <c:v>125</c:v>
                </c:pt>
                <c:pt idx="31">
                  <c:v>123</c:v>
                </c:pt>
                <c:pt idx="32">
                  <c:v>121</c:v>
                </c:pt>
                <c:pt idx="33">
                  <c:v>119</c:v>
                </c:pt>
                <c:pt idx="34">
                  <c:v>117</c:v>
                </c:pt>
                <c:pt idx="35">
                  <c:v>115</c:v>
                </c:pt>
                <c:pt idx="36">
                  <c:v>113</c:v>
                </c:pt>
                <c:pt idx="37">
                  <c:v>111</c:v>
                </c:pt>
                <c:pt idx="38">
                  <c:v>109</c:v>
                </c:pt>
                <c:pt idx="39">
                  <c:v>107</c:v>
                </c:pt>
                <c:pt idx="40">
                  <c:v>105</c:v>
                </c:pt>
                <c:pt idx="41">
                  <c:v>103</c:v>
                </c:pt>
                <c:pt idx="42">
                  <c:v>101</c:v>
                </c:pt>
                <c:pt idx="43">
                  <c:v>99</c:v>
                </c:pt>
                <c:pt idx="44">
                  <c:v>97</c:v>
                </c:pt>
                <c:pt idx="45">
                  <c:v>95</c:v>
                </c:pt>
                <c:pt idx="46">
                  <c:v>93</c:v>
                </c:pt>
                <c:pt idx="47">
                  <c:v>91</c:v>
                </c:pt>
                <c:pt idx="48">
                  <c:v>89</c:v>
                </c:pt>
                <c:pt idx="49">
                  <c:v>87</c:v>
                </c:pt>
                <c:pt idx="50">
                  <c:v>85</c:v>
                </c:pt>
                <c:pt idx="51">
                  <c:v>83</c:v>
                </c:pt>
                <c:pt idx="52">
                  <c:v>81</c:v>
                </c:pt>
                <c:pt idx="53">
                  <c:v>79</c:v>
                </c:pt>
                <c:pt idx="54">
                  <c:v>77</c:v>
                </c:pt>
                <c:pt idx="55">
                  <c:v>75</c:v>
                </c:pt>
                <c:pt idx="56">
                  <c:v>73</c:v>
                </c:pt>
                <c:pt idx="57">
                  <c:v>71</c:v>
                </c:pt>
                <c:pt idx="58">
                  <c:v>69</c:v>
                </c:pt>
                <c:pt idx="59">
                  <c:v>67</c:v>
                </c:pt>
                <c:pt idx="60">
                  <c:v>65</c:v>
                </c:pt>
                <c:pt idx="61">
                  <c:v>63</c:v>
                </c:pt>
                <c:pt idx="62">
                  <c:v>61</c:v>
                </c:pt>
                <c:pt idx="63">
                  <c:v>59</c:v>
                </c:pt>
                <c:pt idx="64">
                  <c:v>57</c:v>
                </c:pt>
                <c:pt idx="65">
                  <c:v>55</c:v>
                </c:pt>
                <c:pt idx="66">
                  <c:v>53</c:v>
                </c:pt>
                <c:pt idx="67">
                  <c:v>51</c:v>
                </c:pt>
                <c:pt idx="68">
                  <c:v>49</c:v>
                </c:pt>
                <c:pt idx="69">
                  <c:v>47</c:v>
                </c:pt>
                <c:pt idx="70">
                  <c:v>45</c:v>
                </c:pt>
                <c:pt idx="71">
                  <c:v>43</c:v>
                </c:pt>
                <c:pt idx="72">
                  <c:v>41</c:v>
                </c:pt>
                <c:pt idx="73">
                  <c:v>39</c:v>
                </c:pt>
                <c:pt idx="74">
                  <c:v>37</c:v>
                </c:pt>
                <c:pt idx="75">
                  <c:v>35</c:v>
                </c:pt>
                <c:pt idx="76">
                  <c:v>33</c:v>
                </c:pt>
                <c:pt idx="77">
                  <c:v>31</c:v>
                </c:pt>
                <c:pt idx="78">
                  <c:v>29</c:v>
                </c:pt>
                <c:pt idx="79">
                  <c:v>27</c:v>
                </c:pt>
                <c:pt idx="80">
                  <c:v>25</c:v>
                </c:pt>
                <c:pt idx="81">
                  <c:v>23</c:v>
                </c:pt>
                <c:pt idx="82">
                  <c:v>21</c:v>
                </c:pt>
                <c:pt idx="83">
                  <c:v>19</c:v>
                </c:pt>
                <c:pt idx="84">
                  <c:v>17</c:v>
                </c:pt>
                <c:pt idx="85">
                  <c:v>15</c:v>
                </c:pt>
                <c:pt idx="86">
                  <c:v>13</c:v>
                </c:pt>
                <c:pt idx="87">
                  <c:v>11</c:v>
                </c:pt>
                <c:pt idx="88">
                  <c:v>9</c:v>
                </c:pt>
                <c:pt idx="89">
                  <c:v>7</c:v>
                </c:pt>
                <c:pt idx="90">
                  <c:v>5</c:v>
                </c:pt>
                <c:pt idx="91">
                  <c:v>3</c:v>
                </c:pt>
                <c:pt idx="9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26-40ED-8587-D427F8D14D1C}"/>
            </c:ext>
          </c:extLst>
        </c:ser>
        <c:ser>
          <c:idx val="0"/>
          <c:order val="1"/>
          <c:tx>
            <c:v>NOAEL</c:v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xVal>
            <c:numRef>
              <c:f>'Intermediate oral data'!$T$2:$T$94</c:f>
              <c:numCache>
                <c:formatCode>0.0</c:formatCode>
                <c:ptCount val="93"/>
                <c:pt idx="0" formatCode="General">
                  <c:v>#N/A</c:v>
                </c:pt>
                <c:pt idx="1">
                  <c:v>15.43</c:v>
                </c:pt>
                <c:pt idx="2">
                  <c:v>17.14</c:v>
                </c:pt>
                <c:pt idx="3">
                  <c:v>20.6</c:v>
                </c:pt>
                <c:pt idx="4" formatCode="General">
                  <c:v>24.57</c:v>
                </c:pt>
                <c:pt idx="5" formatCode="General">
                  <c:v>24</c:v>
                </c:pt>
                <c:pt idx="6" formatCode="General">
                  <c:v>18</c:v>
                </c:pt>
                <c:pt idx="7" formatCode="General">
                  <c:v>37.200000000000003</c:v>
                </c:pt>
                <c:pt idx="8" formatCode="General">
                  <c:v>118</c:v>
                </c:pt>
                <c:pt idx="9" formatCode="General">
                  <c:v>123.6</c:v>
                </c:pt>
                <c:pt idx="10" formatCode="General">
                  <c:v>124.3</c:v>
                </c:pt>
                <c:pt idx="11" formatCode="General">
                  <c:v>153.66</c:v>
                </c:pt>
                <c:pt idx="12" formatCode="General">
                  <c:v>#N/A</c:v>
                </c:pt>
                <c:pt idx="13" formatCode="General">
                  <c:v>#N/A</c:v>
                </c:pt>
                <c:pt idx="14" formatCode="General">
                  <c:v>6.37</c:v>
                </c:pt>
                <c:pt idx="15" formatCode="General">
                  <c:v>#N/A</c:v>
                </c:pt>
                <c:pt idx="16" formatCode="0.00">
                  <c:v>5</c:v>
                </c:pt>
                <c:pt idx="17" formatCode="0.00">
                  <c:v>9</c:v>
                </c:pt>
                <c:pt idx="18" formatCode="General">
                  <c:v>#N/A</c:v>
                </c:pt>
                <c:pt idx="19" formatCode="General">
                  <c:v>#N/A</c:v>
                </c:pt>
                <c:pt idx="20" formatCode="General">
                  <c:v>24.57</c:v>
                </c:pt>
                <c:pt idx="21" formatCode="0.00">
                  <c:v>24</c:v>
                </c:pt>
                <c:pt idx="22" formatCode="General">
                  <c:v>#N/A</c:v>
                </c:pt>
                <c:pt idx="23" formatCode="General">
                  <c:v>37.200000000000003</c:v>
                </c:pt>
                <c:pt idx="24" formatCode="General">
                  <c:v>6.37</c:v>
                </c:pt>
                <c:pt idx="25" formatCode="General">
                  <c:v>#N/A</c:v>
                </c:pt>
                <c:pt idx="26" formatCode="General">
                  <c:v>12.7</c:v>
                </c:pt>
                <c:pt idx="27">
                  <c:v>15.4</c:v>
                </c:pt>
                <c:pt idx="28">
                  <c:v>15.4</c:v>
                </c:pt>
                <c:pt idx="29">
                  <c:v>17.14</c:v>
                </c:pt>
                <c:pt idx="30" formatCode="General">
                  <c:v>7.44</c:v>
                </c:pt>
                <c:pt idx="31">
                  <c:v>20.6</c:v>
                </c:pt>
                <c:pt idx="32" formatCode="General">
                  <c:v>3.12</c:v>
                </c:pt>
                <c:pt idx="33" formatCode="0.00">
                  <c:v>24</c:v>
                </c:pt>
                <c:pt idx="34" formatCode="General">
                  <c:v>18</c:v>
                </c:pt>
                <c:pt idx="35">
                  <c:v>37.9</c:v>
                </c:pt>
                <c:pt idx="36">
                  <c:v>35.28</c:v>
                </c:pt>
                <c:pt idx="37">
                  <c:v>35</c:v>
                </c:pt>
                <c:pt idx="38">
                  <c:v>124.3</c:v>
                </c:pt>
                <c:pt idx="39" formatCode="0.00">
                  <c:v>352.3</c:v>
                </c:pt>
                <c:pt idx="40" formatCode="General">
                  <c:v>6.37</c:v>
                </c:pt>
                <c:pt idx="41" formatCode="0">
                  <c:v>5</c:v>
                </c:pt>
                <c:pt idx="42" formatCode="0.00">
                  <c:v>9</c:v>
                </c:pt>
                <c:pt idx="43">
                  <c:v>17.100000000000001</c:v>
                </c:pt>
                <c:pt idx="44">
                  <c:v>20.6</c:v>
                </c:pt>
                <c:pt idx="45" formatCode="General">
                  <c:v>7.2</c:v>
                </c:pt>
                <c:pt idx="46" formatCode="0.00">
                  <c:v>24.57</c:v>
                </c:pt>
                <c:pt idx="47" formatCode="General">
                  <c:v>37.200000000000003</c:v>
                </c:pt>
                <c:pt idx="48" formatCode="General">
                  <c:v>#N/A</c:v>
                </c:pt>
                <c:pt idx="49" formatCode="General">
                  <c:v>118</c:v>
                </c:pt>
                <c:pt idx="50" formatCode="General">
                  <c:v>123.6</c:v>
                </c:pt>
                <c:pt idx="51" formatCode="General">
                  <c:v>124.3</c:v>
                </c:pt>
                <c:pt idx="52" formatCode="0">
                  <c:v>322.14</c:v>
                </c:pt>
                <c:pt idx="53" formatCode="0.00">
                  <c:v>36</c:v>
                </c:pt>
                <c:pt idx="54" formatCode="General">
                  <c:v>37.200000000000003</c:v>
                </c:pt>
                <c:pt idx="55" formatCode="0.00">
                  <c:v>20.6</c:v>
                </c:pt>
                <c:pt idx="56">
                  <c:v>27.3</c:v>
                </c:pt>
                <c:pt idx="57">
                  <c:v>17.100000000000001</c:v>
                </c:pt>
                <c:pt idx="58">
                  <c:v>57.6</c:v>
                </c:pt>
                <c:pt idx="59" formatCode="0.00">
                  <c:v>24</c:v>
                </c:pt>
                <c:pt idx="60" formatCode="General">
                  <c:v>322.14</c:v>
                </c:pt>
                <c:pt idx="61">
                  <c:v>17.100000000000001</c:v>
                </c:pt>
                <c:pt idx="62" formatCode="General">
                  <c:v>20.6</c:v>
                </c:pt>
                <c:pt idx="63" formatCode="General">
                  <c:v>47.8</c:v>
                </c:pt>
                <c:pt idx="64" formatCode="0.00">
                  <c:v>24</c:v>
                </c:pt>
                <c:pt idx="65" formatCode="0.00">
                  <c:v>36</c:v>
                </c:pt>
                <c:pt idx="66">
                  <c:v>38.4</c:v>
                </c:pt>
                <c:pt idx="67" formatCode="General">
                  <c:v>118</c:v>
                </c:pt>
                <c:pt idx="68" formatCode="General">
                  <c:v>123.6</c:v>
                </c:pt>
                <c:pt idx="69" formatCode="General">
                  <c:v>124.3</c:v>
                </c:pt>
                <c:pt idx="70" formatCode="General">
                  <c:v>322</c:v>
                </c:pt>
                <c:pt idx="71" formatCode="General">
                  <c:v>6.37</c:v>
                </c:pt>
                <c:pt idx="72">
                  <c:v>15.4</c:v>
                </c:pt>
                <c:pt idx="73" formatCode="General">
                  <c:v>20.6</c:v>
                </c:pt>
                <c:pt idx="74" formatCode="General">
                  <c:v>24.57</c:v>
                </c:pt>
                <c:pt idx="75" formatCode="0.00">
                  <c:v>24</c:v>
                </c:pt>
                <c:pt idx="76" formatCode="0.00">
                  <c:v>36</c:v>
                </c:pt>
                <c:pt idx="77" formatCode="General">
                  <c:v>37.200000000000003</c:v>
                </c:pt>
                <c:pt idx="78" formatCode="General">
                  <c:v>118</c:v>
                </c:pt>
                <c:pt idx="79" formatCode="General">
                  <c:v>123.6</c:v>
                </c:pt>
                <c:pt idx="80" formatCode="General">
                  <c:v>124.3</c:v>
                </c:pt>
                <c:pt idx="81" formatCode="General">
                  <c:v>322</c:v>
                </c:pt>
                <c:pt idx="82" formatCode="General">
                  <c:v>6.37</c:v>
                </c:pt>
                <c:pt idx="83">
                  <c:v>15.4</c:v>
                </c:pt>
                <c:pt idx="84" formatCode="General">
                  <c:v>20.6</c:v>
                </c:pt>
                <c:pt idx="85" formatCode="General">
                  <c:v>24.57</c:v>
                </c:pt>
                <c:pt idx="86" formatCode="0.00">
                  <c:v>24</c:v>
                </c:pt>
                <c:pt idx="87" formatCode="0.00">
                  <c:v>36</c:v>
                </c:pt>
                <c:pt idx="88" formatCode="General">
                  <c:v>37.200000000000003</c:v>
                </c:pt>
                <c:pt idx="89" formatCode="General">
                  <c:v>118</c:v>
                </c:pt>
                <c:pt idx="90" formatCode="General">
                  <c:v>123.6</c:v>
                </c:pt>
                <c:pt idx="91" formatCode="General">
                  <c:v>124.3</c:v>
                </c:pt>
                <c:pt idx="92" formatCode="General">
                  <c:v>322</c:v>
                </c:pt>
              </c:numCache>
            </c:numRef>
          </c:xVal>
          <c:yVal>
            <c:numRef>
              <c:f>'Intermediate oral data'!$X$2:$X$94</c:f>
              <c:numCache>
                <c:formatCode>General</c:formatCode>
                <c:ptCount val="93"/>
                <c:pt idx="0">
                  <c:v>185</c:v>
                </c:pt>
                <c:pt idx="1">
                  <c:v>183</c:v>
                </c:pt>
                <c:pt idx="2">
                  <c:v>181</c:v>
                </c:pt>
                <c:pt idx="3">
                  <c:v>179</c:v>
                </c:pt>
                <c:pt idx="4">
                  <c:v>177</c:v>
                </c:pt>
                <c:pt idx="5">
                  <c:v>175</c:v>
                </c:pt>
                <c:pt idx="6">
                  <c:v>173</c:v>
                </c:pt>
                <c:pt idx="7">
                  <c:v>171</c:v>
                </c:pt>
                <c:pt idx="8">
                  <c:v>169</c:v>
                </c:pt>
                <c:pt idx="9">
                  <c:v>167</c:v>
                </c:pt>
                <c:pt idx="10">
                  <c:v>165</c:v>
                </c:pt>
                <c:pt idx="11">
                  <c:v>163</c:v>
                </c:pt>
                <c:pt idx="12">
                  <c:v>161</c:v>
                </c:pt>
                <c:pt idx="13">
                  <c:v>159</c:v>
                </c:pt>
                <c:pt idx="14">
                  <c:v>157</c:v>
                </c:pt>
                <c:pt idx="15">
                  <c:v>155</c:v>
                </c:pt>
                <c:pt idx="16">
                  <c:v>153</c:v>
                </c:pt>
                <c:pt idx="17">
                  <c:v>151</c:v>
                </c:pt>
                <c:pt idx="18">
                  <c:v>149</c:v>
                </c:pt>
                <c:pt idx="19">
                  <c:v>147</c:v>
                </c:pt>
                <c:pt idx="20">
                  <c:v>145</c:v>
                </c:pt>
                <c:pt idx="21">
                  <c:v>143</c:v>
                </c:pt>
                <c:pt idx="22">
                  <c:v>141</c:v>
                </c:pt>
                <c:pt idx="23">
                  <c:v>139</c:v>
                </c:pt>
                <c:pt idx="24">
                  <c:v>137</c:v>
                </c:pt>
                <c:pt idx="25">
                  <c:v>135</c:v>
                </c:pt>
                <c:pt idx="26">
                  <c:v>133</c:v>
                </c:pt>
                <c:pt idx="27">
                  <c:v>131</c:v>
                </c:pt>
                <c:pt idx="28">
                  <c:v>129</c:v>
                </c:pt>
                <c:pt idx="29">
                  <c:v>127</c:v>
                </c:pt>
                <c:pt idx="30">
                  <c:v>125</c:v>
                </c:pt>
                <c:pt idx="31">
                  <c:v>123</c:v>
                </c:pt>
                <c:pt idx="32">
                  <c:v>121</c:v>
                </c:pt>
                <c:pt idx="33">
                  <c:v>119</c:v>
                </c:pt>
                <c:pt idx="34">
                  <c:v>117</c:v>
                </c:pt>
                <c:pt idx="35">
                  <c:v>115</c:v>
                </c:pt>
                <c:pt idx="36">
                  <c:v>113</c:v>
                </c:pt>
                <c:pt idx="37">
                  <c:v>111</c:v>
                </c:pt>
                <c:pt idx="38">
                  <c:v>109</c:v>
                </c:pt>
                <c:pt idx="39">
                  <c:v>107</c:v>
                </c:pt>
                <c:pt idx="40">
                  <c:v>105</c:v>
                </c:pt>
                <c:pt idx="41">
                  <c:v>103</c:v>
                </c:pt>
                <c:pt idx="42">
                  <c:v>101</c:v>
                </c:pt>
                <c:pt idx="43">
                  <c:v>99</c:v>
                </c:pt>
                <c:pt idx="44">
                  <c:v>97</c:v>
                </c:pt>
                <c:pt idx="45">
                  <c:v>95</c:v>
                </c:pt>
                <c:pt idx="46">
                  <c:v>93</c:v>
                </c:pt>
                <c:pt idx="47">
                  <c:v>91</c:v>
                </c:pt>
                <c:pt idx="48">
                  <c:v>89</c:v>
                </c:pt>
                <c:pt idx="49">
                  <c:v>87</c:v>
                </c:pt>
                <c:pt idx="50">
                  <c:v>85</c:v>
                </c:pt>
                <c:pt idx="51">
                  <c:v>83</c:v>
                </c:pt>
                <c:pt idx="52">
                  <c:v>81</c:v>
                </c:pt>
                <c:pt idx="53">
                  <c:v>79</c:v>
                </c:pt>
                <c:pt idx="54">
                  <c:v>77</c:v>
                </c:pt>
                <c:pt idx="55">
                  <c:v>75</c:v>
                </c:pt>
                <c:pt idx="56">
                  <c:v>73</c:v>
                </c:pt>
                <c:pt idx="57">
                  <c:v>71</c:v>
                </c:pt>
                <c:pt idx="58">
                  <c:v>69</c:v>
                </c:pt>
                <c:pt idx="59">
                  <c:v>67</c:v>
                </c:pt>
                <c:pt idx="60">
                  <c:v>65</c:v>
                </c:pt>
                <c:pt idx="61">
                  <c:v>63</c:v>
                </c:pt>
                <c:pt idx="62">
                  <c:v>61</c:v>
                </c:pt>
                <c:pt idx="63">
                  <c:v>59</c:v>
                </c:pt>
                <c:pt idx="64">
                  <c:v>57</c:v>
                </c:pt>
                <c:pt idx="65">
                  <c:v>55</c:v>
                </c:pt>
                <c:pt idx="66">
                  <c:v>53</c:v>
                </c:pt>
                <c:pt idx="67">
                  <c:v>51</c:v>
                </c:pt>
                <c:pt idx="68">
                  <c:v>49</c:v>
                </c:pt>
                <c:pt idx="69">
                  <c:v>47</c:v>
                </c:pt>
                <c:pt idx="70">
                  <c:v>45</c:v>
                </c:pt>
                <c:pt idx="71">
                  <c:v>43</c:v>
                </c:pt>
                <c:pt idx="72">
                  <c:v>41</c:v>
                </c:pt>
                <c:pt idx="73">
                  <c:v>39</c:v>
                </c:pt>
                <c:pt idx="74">
                  <c:v>37</c:v>
                </c:pt>
                <c:pt idx="75">
                  <c:v>35</c:v>
                </c:pt>
                <c:pt idx="76">
                  <c:v>33</c:v>
                </c:pt>
                <c:pt idx="77">
                  <c:v>31</c:v>
                </c:pt>
                <c:pt idx="78">
                  <c:v>29</c:v>
                </c:pt>
                <c:pt idx="79">
                  <c:v>27</c:v>
                </c:pt>
                <c:pt idx="80">
                  <c:v>25</c:v>
                </c:pt>
                <c:pt idx="81">
                  <c:v>23</c:v>
                </c:pt>
                <c:pt idx="82">
                  <c:v>21</c:v>
                </c:pt>
                <c:pt idx="83">
                  <c:v>19</c:v>
                </c:pt>
                <c:pt idx="84">
                  <c:v>17</c:v>
                </c:pt>
                <c:pt idx="85">
                  <c:v>15</c:v>
                </c:pt>
                <c:pt idx="86">
                  <c:v>13</c:v>
                </c:pt>
                <c:pt idx="87">
                  <c:v>11</c:v>
                </c:pt>
                <c:pt idx="88">
                  <c:v>9</c:v>
                </c:pt>
                <c:pt idx="89">
                  <c:v>7</c:v>
                </c:pt>
                <c:pt idx="90">
                  <c:v>5</c:v>
                </c:pt>
                <c:pt idx="91">
                  <c:v>3</c:v>
                </c:pt>
                <c:pt idx="9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26-40ED-8587-D427F8D14D1C}"/>
            </c:ext>
          </c:extLst>
        </c:ser>
        <c:ser>
          <c:idx val="3"/>
          <c:order val="2"/>
          <c:tx>
            <c:v>BMDL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chemeClr val="accent4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xVal>
            <c:numRef>
              <c:f>'Intermediate oral data'!$S$2:$S$94</c:f>
              <c:numCache>
                <c:formatCode>General</c:formatCode>
                <c:ptCount val="9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 formatCode="0.0">
                  <c:v>3.4</c:v>
                </c:pt>
                <c:pt idx="13" formatCode="0.0">
                  <c:v>6.5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10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</c:numCache>
            </c:numRef>
          </c:xVal>
          <c:yVal>
            <c:numRef>
              <c:f>'Intermediate oral data'!$X$2:$X$94</c:f>
              <c:numCache>
                <c:formatCode>General</c:formatCode>
                <c:ptCount val="93"/>
                <c:pt idx="0">
                  <c:v>185</c:v>
                </c:pt>
                <c:pt idx="1">
                  <c:v>183</c:v>
                </c:pt>
                <c:pt idx="2">
                  <c:v>181</c:v>
                </c:pt>
                <c:pt idx="3">
                  <c:v>179</c:v>
                </c:pt>
                <c:pt idx="4">
                  <c:v>177</c:v>
                </c:pt>
                <c:pt idx="5">
                  <c:v>175</c:v>
                </c:pt>
                <c:pt idx="6">
                  <c:v>173</c:v>
                </c:pt>
                <c:pt idx="7">
                  <c:v>171</c:v>
                </c:pt>
                <c:pt idx="8">
                  <c:v>169</c:v>
                </c:pt>
                <c:pt idx="9">
                  <c:v>167</c:v>
                </c:pt>
                <c:pt idx="10">
                  <c:v>165</c:v>
                </c:pt>
                <c:pt idx="11">
                  <c:v>163</c:v>
                </c:pt>
                <c:pt idx="12">
                  <c:v>161</c:v>
                </c:pt>
                <c:pt idx="13">
                  <c:v>159</c:v>
                </c:pt>
                <c:pt idx="14">
                  <c:v>157</c:v>
                </c:pt>
                <c:pt idx="15">
                  <c:v>155</c:v>
                </c:pt>
                <c:pt idx="16">
                  <c:v>153</c:v>
                </c:pt>
                <c:pt idx="17">
                  <c:v>151</c:v>
                </c:pt>
                <c:pt idx="18">
                  <c:v>149</c:v>
                </c:pt>
                <c:pt idx="19">
                  <c:v>147</c:v>
                </c:pt>
                <c:pt idx="20">
                  <c:v>145</c:v>
                </c:pt>
                <c:pt idx="21">
                  <c:v>143</c:v>
                </c:pt>
                <c:pt idx="22">
                  <c:v>141</c:v>
                </c:pt>
                <c:pt idx="23">
                  <c:v>139</c:v>
                </c:pt>
                <c:pt idx="24">
                  <c:v>137</c:v>
                </c:pt>
                <c:pt idx="25">
                  <c:v>135</c:v>
                </c:pt>
                <c:pt idx="26">
                  <c:v>133</c:v>
                </c:pt>
                <c:pt idx="27">
                  <c:v>131</c:v>
                </c:pt>
                <c:pt idx="28">
                  <c:v>129</c:v>
                </c:pt>
                <c:pt idx="29">
                  <c:v>127</c:v>
                </c:pt>
                <c:pt idx="30">
                  <c:v>125</c:v>
                </c:pt>
                <c:pt idx="31">
                  <c:v>123</c:v>
                </c:pt>
                <c:pt idx="32">
                  <c:v>121</c:v>
                </c:pt>
                <c:pt idx="33">
                  <c:v>119</c:v>
                </c:pt>
                <c:pt idx="34">
                  <c:v>117</c:v>
                </c:pt>
                <c:pt idx="35">
                  <c:v>115</c:v>
                </c:pt>
                <c:pt idx="36">
                  <c:v>113</c:v>
                </c:pt>
                <c:pt idx="37">
                  <c:v>111</c:v>
                </c:pt>
                <c:pt idx="38">
                  <c:v>109</c:v>
                </c:pt>
                <c:pt idx="39">
                  <c:v>107</c:v>
                </c:pt>
                <c:pt idx="40">
                  <c:v>105</c:v>
                </c:pt>
                <c:pt idx="41">
                  <c:v>103</c:v>
                </c:pt>
                <c:pt idx="42">
                  <c:v>101</c:v>
                </c:pt>
                <c:pt idx="43">
                  <c:v>99</c:v>
                </c:pt>
                <c:pt idx="44">
                  <c:v>97</c:v>
                </c:pt>
                <c:pt idx="45">
                  <c:v>95</c:v>
                </c:pt>
                <c:pt idx="46">
                  <c:v>93</c:v>
                </c:pt>
                <c:pt idx="47">
                  <c:v>91</c:v>
                </c:pt>
                <c:pt idx="48">
                  <c:v>89</c:v>
                </c:pt>
                <c:pt idx="49">
                  <c:v>87</c:v>
                </c:pt>
                <c:pt idx="50">
                  <c:v>85</c:v>
                </c:pt>
                <c:pt idx="51">
                  <c:v>83</c:v>
                </c:pt>
                <c:pt idx="52">
                  <c:v>81</c:v>
                </c:pt>
                <c:pt idx="53">
                  <c:v>79</c:v>
                </c:pt>
                <c:pt idx="54">
                  <c:v>77</c:v>
                </c:pt>
                <c:pt idx="55">
                  <c:v>75</c:v>
                </c:pt>
                <c:pt idx="56">
                  <c:v>73</c:v>
                </c:pt>
                <c:pt idx="57">
                  <c:v>71</c:v>
                </c:pt>
                <c:pt idx="58">
                  <c:v>69</c:v>
                </c:pt>
                <c:pt idx="59">
                  <c:v>67</c:v>
                </c:pt>
                <c:pt idx="60">
                  <c:v>65</c:v>
                </c:pt>
                <c:pt idx="61">
                  <c:v>63</c:v>
                </c:pt>
                <c:pt idx="62">
                  <c:v>61</c:v>
                </c:pt>
                <c:pt idx="63">
                  <c:v>59</c:v>
                </c:pt>
                <c:pt idx="64">
                  <c:v>57</c:v>
                </c:pt>
                <c:pt idx="65">
                  <c:v>55</c:v>
                </c:pt>
                <c:pt idx="66">
                  <c:v>53</c:v>
                </c:pt>
                <c:pt idx="67">
                  <c:v>51</c:v>
                </c:pt>
                <c:pt idx="68">
                  <c:v>49</c:v>
                </c:pt>
                <c:pt idx="69">
                  <c:v>47</c:v>
                </c:pt>
                <c:pt idx="70">
                  <c:v>45</c:v>
                </c:pt>
                <c:pt idx="71">
                  <c:v>43</c:v>
                </c:pt>
                <c:pt idx="72">
                  <c:v>41</c:v>
                </c:pt>
                <c:pt idx="73">
                  <c:v>39</c:v>
                </c:pt>
                <c:pt idx="74">
                  <c:v>37</c:v>
                </c:pt>
                <c:pt idx="75">
                  <c:v>35</c:v>
                </c:pt>
                <c:pt idx="76">
                  <c:v>33</c:v>
                </c:pt>
                <c:pt idx="77">
                  <c:v>31</c:v>
                </c:pt>
                <c:pt idx="78">
                  <c:v>29</c:v>
                </c:pt>
                <c:pt idx="79">
                  <c:v>27</c:v>
                </c:pt>
                <c:pt idx="80">
                  <c:v>25</c:v>
                </c:pt>
                <c:pt idx="81">
                  <c:v>23</c:v>
                </c:pt>
                <c:pt idx="82">
                  <c:v>21</c:v>
                </c:pt>
                <c:pt idx="83">
                  <c:v>19</c:v>
                </c:pt>
                <c:pt idx="84">
                  <c:v>17</c:v>
                </c:pt>
                <c:pt idx="85">
                  <c:v>15</c:v>
                </c:pt>
                <c:pt idx="86">
                  <c:v>13</c:v>
                </c:pt>
                <c:pt idx="87">
                  <c:v>11</c:v>
                </c:pt>
                <c:pt idx="88">
                  <c:v>9</c:v>
                </c:pt>
                <c:pt idx="89">
                  <c:v>7</c:v>
                </c:pt>
                <c:pt idx="90">
                  <c:v>5</c:v>
                </c:pt>
                <c:pt idx="91">
                  <c:v>3</c:v>
                </c:pt>
                <c:pt idx="9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26-40ED-8587-D427F8D14D1C}"/>
            </c:ext>
          </c:extLst>
        </c:ser>
        <c:ser>
          <c:idx val="1"/>
          <c:order val="3"/>
          <c:tx>
            <c:v>label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F1836A15-CD07-40C9-8EB2-60BB3E6F70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D26-40ED-8587-D427F8D14D1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0357B50-F058-4C60-B808-0555DA0A87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D26-40ED-8587-D427F8D14D1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A8EF2E3-D9F7-437B-AB2C-9662F5A9CD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D26-40ED-8587-D427F8D14D1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5AF74F3-C211-4E03-ADD1-EB9B05FEB0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D26-40ED-8587-D427F8D14D1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16BD35D-F38C-46D2-BF66-C9D80703CE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D26-40ED-8587-D427F8D14D1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9DAC326-4CBE-4701-AACB-BD444F61F2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D26-40ED-8587-D427F8D14D1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206DAF1-01C6-4121-9B06-248EBCA805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D26-40ED-8587-D427F8D14D1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2F9BDB9-2922-47B3-837E-D36C06AB61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D26-40ED-8587-D427F8D14D1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720E182-14FE-4A81-8094-8A91C93AC2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D26-40ED-8587-D427F8D14D1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7BEA20A-2EFE-4337-A366-D2DBC31A9B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D26-40ED-8587-D427F8D14D1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41C0477-D49D-4F9D-BA42-40A5C919F4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D26-40ED-8587-D427F8D14D1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2E0821D-C577-4AAA-BD59-D899C28F78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D26-40ED-8587-D427F8D14D1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39336DC-6469-47D5-ABD1-AC3486F8FF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D26-40ED-8587-D427F8D14D1C}"/>
                </c:ext>
              </c:extLst>
            </c:dLbl>
            <c:dLbl>
              <c:idx val="13"/>
              <c:tx>
                <c:rich>
                  <a:bodyPr vertOverflow="overflow" horzOverflow="overflow" wrap="none" lIns="38100" tIns="19050" rIns="38100" bIns="19050" anchor="ctr">
                    <a:spAutoFit/>
                  </a:bodyPr>
                  <a:lstStyle/>
                  <a:p>
                    <a:pPr>
                      <a:defRPr sz="700" b="1"/>
                    </a:pPr>
                    <a:fld id="{BD40542A-9D39-4F09-A946-64303E91A3C8}" type="CELLRANGE">
                      <a:rPr lang="en-US"/>
                      <a:pPr>
                        <a:defRPr sz="7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FD26-40ED-8587-D427F8D14D1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F62DBDA-FD82-432C-B9C7-553BE7C7F4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FD26-40ED-8587-D427F8D14D1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9BBF8E1-8E17-46B5-ACF2-AEB572DC23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D26-40ED-8587-D427F8D14D1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B463EAE-BBEC-4F7E-B69D-B804449DD0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FD26-40ED-8587-D427F8D14D1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3970EF8-2C18-4DDB-BAD2-6B713D3DB9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FD26-40ED-8587-D427F8D14D1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9481FEB-8F0C-4AC5-B7EA-414537CA50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FD26-40ED-8587-D427F8D14D1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C1D2E7C-49CC-43CD-9561-B6C2C76658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FD26-40ED-8587-D427F8D14D1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C54B656A-A820-443F-9516-EF726A510F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FD26-40ED-8587-D427F8D14D1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091A2C2F-0CD3-47DC-AAE8-83688FAB6B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FD26-40ED-8587-D427F8D14D1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7EEF327A-5A78-4389-A2EE-6FB7E71542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FD26-40ED-8587-D427F8D14D1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5CC2CFD0-6C46-411F-ACD7-6189163580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FD26-40ED-8587-D427F8D14D1C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2AD1A0BB-11B0-4B76-8ADA-9A64298438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FD26-40ED-8587-D427F8D14D1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6D1E9FED-5C42-4D9F-B31C-2C951D025B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FD26-40ED-8587-D427F8D14D1C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3526ADB5-5DD4-4A49-AF6B-D8855F123B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FD26-40ED-8587-D427F8D14D1C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08D32C8C-D200-4304-AACF-88224FBEE6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FD26-40ED-8587-D427F8D14D1C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42D3E447-D0F7-4DFD-854E-E8A1632ED5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FD26-40ED-8587-D427F8D14D1C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97276152-6C24-4EEA-A0E6-173E214B79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FD26-40ED-8587-D427F8D14D1C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491847A8-C232-4994-A6BE-9B90FDBC7B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FD26-40ED-8587-D427F8D14D1C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B3744211-C514-4711-B6B6-F73C193A9D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FD26-40ED-8587-D427F8D14D1C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AD84E040-58F9-4C8A-A0A8-57944FB1B4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FD26-40ED-8587-D427F8D14D1C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477F5A37-A0D0-47AD-A813-748309DD8C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FD26-40ED-8587-D427F8D14D1C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638B5566-87C0-438C-9EFB-001798489B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FD26-40ED-8587-D427F8D14D1C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82B65D1B-9409-4BC4-AA85-39F5931849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FD26-40ED-8587-D427F8D14D1C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F59487ED-5EB2-42CA-8826-348987803D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FD26-40ED-8587-D427F8D14D1C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D5525625-FFEF-4E1A-B610-0468C91DBF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FD26-40ED-8587-D427F8D14D1C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E77F4ED9-7BBA-4462-98B5-B5DAF97FB4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FD26-40ED-8587-D427F8D14D1C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2FC3FC83-E39B-4182-8C94-52948B90CB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FD26-40ED-8587-D427F8D14D1C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8C256D66-F1EF-42DB-B765-763F0FB5BA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FD26-40ED-8587-D427F8D14D1C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313AEFF6-E95F-4026-9C4D-685B4689DF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FD26-40ED-8587-D427F8D14D1C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2BFBA84F-A03D-40CB-80E5-328A81AD9C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FD26-40ED-8587-D427F8D14D1C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AAD88FE1-751C-4167-A21C-606235562A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FD26-40ED-8587-D427F8D14D1C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2EB8595F-EF73-4B9C-AB3A-15BC9F3403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FD26-40ED-8587-D427F8D14D1C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88AA131A-8110-4D07-9DB6-7AA3317E59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FD26-40ED-8587-D427F8D14D1C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125228EE-BC88-4693-8311-F539E925EC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FD26-40ED-8587-D427F8D14D1C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52093034-09C1-4CEF-8CD5-F1D1CBA6CF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FD26-40ED-8587-D427F8D14D1C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393CE47D-0574-4D79-9D2E-5204364FFB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FD26-40ED-8587-D427F8D14D1C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7AE9BA76-3E9B-4DF8-8914-4A80B9F7BF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FD26-40ED-8587-D427F8D14D1C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016CE67C-59C5-4396-990B-E459901D4D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FD26-40ED-8587-D427F8D14D1C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B0F1B383-F772-4187-913D-69E785388B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FD26-40ED-8587-D427F8D14D1C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32ACAD53-478D-4195-9B69-B8D766F734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FD26-40ED-8587-D427F8D14D1C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6D618D1E-10B1-495E-912F-0AFCCCC845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FD26-40ED-8587-D427F8D14D1C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5A3F1FBA-4771-4188-82AE-8181F554F1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FD26-40ED-8587-D427F8D14D1C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3E84AF08-53A7-4F50-B500-EA4003DAC4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FD26-40ED-8587-D427F8D14D1C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88E0FA2D-8055-4A10-9C18-EA8592CFA4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FD26-40ED-8587-D427F8D14D1C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DF2380F3-9CF5-4D98-814E-6170513A82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FD26-40ED-8587-D427F8D14D1C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1DACE5A0-43A8-49F0-A649-A71666A9F2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FD26-40ED-8587-D427F8D14D1C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2259FDA2-905D-457F-BEB5-734A13B2BD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FD26-40ED-8587-D427F8D14D1C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E0BB7FC1-5104-4F7C-A901-B54F30FCD3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FD26-40ED-8587-D427F8D14D1C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C9309E11-6B2B-4BD1-9BBF-30A3E45375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FD26-40ED-8587-D427F8D14D1C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139186ED-772C-4D4A-9318-D85BC055AC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FD26-40ED-8587-D427F8D14D1C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92A935EA-2B0D-4A42-A4BB-894A551BE9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FD26-40ED-8587-D427F8D14D1C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238457DD-29D1-4869-B92B-EB1D87AEA0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FD26-40ED-8587-D427F8D14D1C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B5E2D8EC-48C4-4E38-81E5-550A4BF033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FD26-40ED-8587-D427F8D14D1C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76A289E7-3A21-496C-8254-17FDFAE41D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FD26-40ED-8587-D427F8D14D1C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0C072A06-FBDD-4AEB-8E25-C1909A2CCC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FD26-40ED-8587-D427F8D14D1C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593A4869-1D13-49E3-8D13-6D8BC44467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FD26-40ED-8587-D427F8D14D1C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1FBC8D8F-A4FB-4618-B236-A97DE143B1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FD26-40ED-8587-D427F8D14D1C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821151B7-7FD3-4898-9732-3A52D8BC89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FD26-40ED-8587-D427F8D14D1C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F56A75DE-1005-4912-B007-0C84FDF587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FD26-40ED-8587-D427F8D14D1C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90CD81A1-7739-4B10-A346-7E0B6258BD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FD26-40ED-8587-D427F8D14D1C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D74A37F1-3F1A-4BB6-875F-6DD1F24225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FD26-40ED-8587-D427F8D14D1C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DA8A0A14-69C5-49CB-8498-15B2E6885B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FD26-40ED-8587-D427F8D14D1C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FF170B50-6D91-47C3-BF1A-569FF9BA3D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FD26-40ED-8587-D427F8D14D1C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460477D2-15D1-4002-8F02-F086DB3664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FD26-40ED-8587-D427F8D14D1C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D2DB7ED2-B299-4020-8349-B6233F7B6D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FD26-40ED-8587-D427F8D14D1C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F4970790-20A4-4C52-9850-BF0DE6B149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FD26-40ED-8587-D427F8D14D1C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C8BBB636-8B2F-437B-A43B-462CF81DDE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FD26-40ED-8587-D427F8D14D1C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35FE6ABD-9A81-4F12-807D-023D423A5A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FD26-40ED-8587-D427F8D14D1C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B8976DE9-EBAD-4077-972C-3AA3021564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FD26-40ED-8587-D427F8D14D1C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ABC14F58-DF4F-4C26-9F31-06A80BF49A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FD26-40ED-8587-D427F8D14D1C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E62F5671-1A02-4DC2-945E-49107A14EF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FD26-40ED-8587-D427F8D14D1C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11899E26-8DF2-4A94-868A-C783ECE962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FD26-40ED-8587-D427F8D14D1C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DF60B325-52F0-48BC-852F-12E0B2D6C5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FD26-40ED-8587-D427F8D14D1C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C800DD85-914A-48F5-971D-AF99DBDDB5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FD26-40ED-8587-D427F8D14D1C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6DB0748D-5EFA-4BBD-BE94-D035652D83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FD26-40ED-8587-D427F8D14D1C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C662E772-50EB-459E-BE87-911C770D23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FD26-40ED-8587-D427F8D14D1C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A65E1941-D2DC-413E-A75A-60DC40C156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FD26-40ED-8587-D427F8D14D1C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D7914769-7CAF-45CF-80C7-4F36ED283F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FD26-40ED-8587-D427F8D14D1C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41F5297B-2A6F-4A56-9BF3-64D508D35F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FD26-40ED-8587-D427F8D14D1C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109DEFB1-D523-4BEF-8EFA-7DFBFB19A8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B97C-4904-B09B-9F84CFB66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wrap="non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xVal>
            <c:numRef>
              <c:f>'Intermediate oral data'!$Y$2:$Y$94</c:f>
              <c:numCache>
                <c:formatCode>General</c:formatCode>
                <c:ptCount val="9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0.1</c:v>
                </c:pt>
                <c:pt idx="26">
                  <c:v>0.1</c:v>
                </c:pt>
                <c:pt idx="27">
                  <c:v>0.1</c:v>
                </c:pt>
                <c:pt idx="28">
                  <c:v>0.1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0.1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  <c:pt idx="46">
                  <c:v>0.1</c:v>
                </c:pt>
                <c:pt idx="47">
                  <c:v>0.1</c:v>
                </c:pt>
                <c:pt idx="48">
                  <c:v>0.1</c:v>
                </c:pt>
                <c:pt idx="49">
                  <c:v>0.1</c:v>
                </c:pt>
                <c:pt idx="50">
                  <c:v>0.1</c:v>
                </c:pt>
                <c:pt idx="51">
                  <c:v>0.1</c:v>
                </c:pt>
                <c:pt idx="52">
                  <c:v>0.1</c:v>
                </c:pt>
                <c:pt idx="53">
                  <c:v>0.1</c:v>
                </c:pt>
                <c:pt idx="54">
                  <c:v>0.1</c:v>
                </c:pt>
                <c:pt idx="55">
                  <c:v>0.1</c:v>
                </c:pt>
                <c:pt idx="56">
                  <c:v>0.1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0.1</c:v>
                </c:pt>
                <c:pt idx="61">
                  <c:v>0.1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0.1</c:v>
                </c:pt>
                <c:pt idx="66">
                  <c:v>0.1</c:v>
                </c:pt>
                <c:pt idx="67">
                  <c:v>0.1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2">
                  <c:v>0.1</c:v>
                </c:pt>
                <c:pt idx="73">
                  <c:v>0.1</c:v>
                </c:pt>
                <c:pt idx="74">
                  <c:v>0.1</c:v>
                </c:pt>
                <c:pt idx="75">
                  <c:v>0.1</c:v>
                </c:pt>
                <c:pt idx="76">
                  <c:v>0.1</c:v>
                </c:pt>
                <c:pt idx="77">
                  <c:v>0.1</c:v>
                </c:pt>
                <c:pt idx="78">
                  <c:v>0.1</c:v>
                </c:pt>
                <c:pt idx="79">
                  <c:v>0.1</c:v>
                </c:pt>
                <c:pt idx="80">
                  <c:v>0.1</c:v>
                </c:pt>
                <c:pt idx="81">
                  <c:v>0.1</c:v>
                </c:pt>
                <c:pt idx="82">
                  <c:v>0.1</c:v>
                </c:pt>
                <c:pt idx="83">
                  <c:v>0.1</c:v>
                </c:pt>
                <c:pt idx="84">
                  <c:v>0.1</c:v>
                </c:pt>
                <c:pt idx="85">
                  <c:v>0.1</c:v>
                </c:pt>
                <c:pt idx="86">
                  <c:v>0.1</c:v>
                </c:pt>
                <c:pt idx="87">
                  <c:v>0.1</c:v>
                </c:pt>
                <c:pt idx="88">
                  <c:v>0.1</c:v>
                </c:pt>
                <c:pt idx="89">
                  <c:v>0.1</c:v>
                </c:pt>
                <c:pt idx="90">
                  <c:v>0.1</c:v>
                </c:pt>
                <c:pt idx="91">
                  <c:v>0.1</c:v>
                </c:pt>
                <c:pt idx="92">
                  <c:v>0.1</c:v>
                </c:pt>
              </c:numCache>
            </c:numRef>
          </c:xVal>
          <c:yVal>
            <c:numRef>
              <c:f>'Intermediate oral data'!$X$2:$X$94</c:f>
              <c:numCache>
                <c:formatCode>General</c:formatCode>
                <c:ptCount val="93"/>
                <c:pt idx="0">
                  <c:v>185</c:v>
                </c:pt>
                <c:pt idx="1">
                  <c:v>183</c:v>
                </c:pt>
                <c:pt idx="2">
                  <c:v>181</c:v>
                </c:pt>
                <c:pt idx="3">
                  <c:v>179</c:v>
                </c:pt>
                <c:pt idx="4">
                  <c:v>177</c:v>
                </c:pt>
                <c:pt idx="5">
                  <c:v>175</c:v>
                </c:pt>
                <c:pt idx="6">
                  <c:v>173</c:v>
                </c:pt>
                <c:pt idx="7">
                  <c:v>171</c:v>
                </c:pt>
                <c:pt idx="8">
                  <c:v>169</c:v>
                </c:pt>
                <c:pt idx="9">
                  <c:v>167</c:v>
                </c:pt>
                <c:pt idx="10">
                  <c:v>165</c:v>
                </c:pt>
                <c:pt idx="11">
                  <c:v>163</c:v>
                </c:pt>
                <c:pt idx="12">
                  <c:v>161</c:v>
                </c:pt>
                <c:pt idx="13">
                  <c:v>159</c:v>
                </c:pt>
                <c:pt idx="14">
                  <c:v>157</c:v>
                </c:pt>
                <c:pt idx="15">
                  <c:v>155</c:v>
                </c:pt>
                <c:pt idx="16">
                  <c:v>153</c:v>
                </c:pt>
                <c:pt idx="17">
                  <c:v>151</c:v>
                </c:pt>
                <c:pt idx="18">
                  <c:v>149</c:v>
                </c:pt>
                <c:pt idx="19">
                  <c:v>147</c:v>
                </c:pt>
                <c:pt idx="20">
                  <c:v>145</c:v>
                </c:pt>
                <c:pt idx="21">
                  <c:v>143</c:v>
                </c:pt>
                <c:pt idx="22">
                  <c:v>141</c:v>
                </c:pt>
                <c:pt idx="23">
                  <c:v>139</c:v>
                </c:pt>
                <c:pt idx="24">
                  <c:v>137</c:v>
                </c:pt>
                <c:pt idx="25">
                  <c:v>135</c:v>
                </c:pt>
                <c:pt idx="26">
                  <c:v>133</c:v>
                </c:pt>
                <c:pt idx="27">
                  <c:v>131</c:v>
                </c:pt>
                <c:pt idx="28">
                  <c:v>129</c:v>
                </c:pt>
                <c:pt idx="29">
                  <c:v>127</c:v>
                </c:pt>
                <c:pt idx="30">
                  <c:v>125</c:v>
                </c:pt>
                <c:pt idx="31">
                  <c:v>123</c:v>
                </c:pt>
                <c:pt idx="32">
                  <c:v>121</c:v>
                </c:pt>
                <c:pt idx="33">
                  <c:v>119</c:v>
                </c:pt>
                <c:pt idx="34">
                  <c:v>117</c:v>
                </c:pt>
                <c:pt idx="35">
                  <c:v>115</c:v>
                </c:pt>
                <c:pt idx="36">
                  <c:v>113</c:v>
                </c:pt>
                <c:pt idx="37">
                  <c:v>111</c:v>
                </c:pt>
                <c:pt idx="38">
                  <c:v>109</c:v>
                </c:pt>
                <c:pt idx="39">
                  <c:v>107</c:v>
                </c:pt>
                <c:pt idx="40">
                  <c:v>105</c:v>
                </c:pt>
                <c:pt idx="41">
                  <c:v>103</c:v>
                </c:pt>
                <c:pt idx="42">
                  <c:v>101</c:v>
                </c:pt>
                <c:pt idx="43">
                  <c:v>99</c:v>
                </c:pt>
                <c:pt idx="44">
                  <c:v>97</c:v>
                </c:pt>
                <c:pt idx="45">
                  <c:v>95</c:v>
                </c:pt>
                <c:pt idx="46">
                  <c:v>93</c:v>
                </c:pt>
                <c:pt idx="47">
                  <c:v>91</c:v>
                </c:pt>
                <c:pt idx="48">
                  <c:v>89</c:v>
                </c:pt>
                <c:pt idx="49">
                  <c:v>87</c:v>
                </c:pt>
                <c:pt idx="50">
                  <c:v>85</c:v>
                </c:pt>
                <c:pt idx="51">
                  <c:v>83</c:v>
                </c:pt>
                <c:pt idx="52">
                  <c:v>81</c:v>
                </c:pt>
                <c:pt idx="53">
                  <c:v>79</c:v>
                </c:pt>
                <c:pt idx="54">
                  <c:v>77</c:v>
                </c:pt>
                <c:pt idx="55">
                  <c:v>75</c:v>
                </c:pt>
                <c:pt idx="56">
                  <c:v>73</c:v>
                </c:pt>
                <c:pt idx="57">
                  <c:v>71</c:v>
                </c:pt>
                <c:pt idx="58">
                  <c:v>69</c:v>
                </c:pt>
                <c:pt idx="59">
                  <c:v>67</c:v>
                </c:pt>
                <c:pt idx="60">
                  <c:v>65</c:v>
                </c:pt>
                <c:pt idx="61">
                  <c:v>63</c:v>
                </c:pt>
                <c:pt idx="62">
                  <c:v>61</c:v>
                </c:pt>
                <c:pt idx="63">
                  <c:v>59</c:v>
                </c:pt>
                <c:pt idx="64">
                  <c:v>57</c:v>
                </c:pt>
                <c:pt idx="65">
                  <c:v>55</c:v>
                </c:pt>
                <c:pt idx="66">
                  <c:v>53</c:v>
                </c:pt>
                <c:pt idx="67">
                  <c:v>51</c:v>
                </c:pt>
                <c:pt idx="68">
                  <c:v>49</c:v>
                </c:pt>
                <c:pt idx="69">
                  <c:v>47</c:v>
                </c:pt>
                <c:pt idx="70">
                  <c:v>45</c:v>
                </c:pt>
                <c:pt idx="71">
                  <c:v>43</c:v>
                </c:pt>
                <c:pt idx="72">
                  <c:v>41</c:v>
                </c:pt>
                <c:pt idx="73">
                  <c:v>39</c:v>
                </c:pt>
                <c:pt idx="74">
                  <c:v>37</c:v>
                </c:pt>
                <c:pt idx="75">
                  <c:v>35</c:v>
                </c:pt>
                <c:pt idx="76">
                  <c:v>33</c:v>
                </c:pt>
                <c:pt idx="77">
                  <c:v>31</c:v>
                </c:pt>
                <c:pt idx="78">
                  <c:v>29</c:v>
                </c:pt>
                <c:pt idx="79">
                  <c:v>27</c:v>
                </c:pt>
                <c:pt idx="80">
                  <c:v>25</c:v>
                </c:pt>
                <c:pt idx="81">
                  <c:v>23</c:v>
                </c:pt>
                <c:pt idx="82">
                  <c:v>21</c:v>
                </c:pt>
                <c:pt idx="83">
                  <c:v>19</c:v>
                </c:pt>
                <c:pt idx="84">
                  <c:v>17</c:v>
                </c:pt>
                <c:pt idx="85">
                  <c:v>15</c:v>
                </c:pt>
                <c:pt idx="86">
                  <c:v>13</c:v>
                </c:pt>
                <c:pt idx="87">
                  <c:v>11</c:v>
                </c:pt>
                <c:pt idx="88">
                  <c:v>9</c:v>
                </c:pt>
                <c:pt idx="89">
                  <c:v>7</c:v>
                </c:pt>
                <c:pt idx="90">
                  <c:v>5</c:v>
                </c:pt>
                <c:pt idx="91">
                  <c:v>3</c:v>
                </c:pt>
                <c:pt idx="92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'Intermediate oral data'!$O$2:$O$94</c15:f>
                <c15:dlblRangeCache>
                  <c:ptCount val="93"/>
                  <c:pt idx="0">
                    <c:v>Immune response, Mouse G (M) [25], High</c:v>
                  </c:pt>
                  <c:pt idx="1">
                    <c:v>No effect, Rat, 90 d (M,F) [39], Medium</c:v>
                  </c:pt>
                  <c:pt idx="2">
                    <c:v>No effect, Rat, 2 wk (M) [39], Medium</c:v>
                  </c:pt>
                  <c:pt idx="3">
                    <c:v>No effect, Rat F344 G (M,F) [29], High</c:v>
                  </c:pt>
                  <c:pt idx="4">
                    <c:v>*No effect, Mouse DW (M) [25]</c:v>
                  </c:pt>
                  <c:pt idx="5">
                    <c:v>No effect, Rat, 10 d (M,F) [5], High</c:v>
                  </c:pt>
                  <c:pt idx="6">
                    <c:v>Decr RBCs, Rat, 90 d (F) [5], High</c:v>
                  </c:pt>
                  <c:pt idx="7">
                    <c:v>No effect, Rat (M) [40], Low</c:v>
                  </c:pt>
                  <c:pt idx="8">
                    <c:v>*No effect, Rat OM DW (M,F) [29]</c:v>
                  </c:pt>
                  <c:pt idx="9">
                    <c:v>*No effect, Rat F344 DW (M,F) [29]</c:v>
                  </c:pt>
                  <c:pt idx="10">
                    <c:v>*No effect, Rat SD DW (M,F) [29]</c:v>
                  </c:pt>
                  <c:pt idx="11">
                    <c:v>Thymus wt, Mouse DW (F) [29], High</c:v>
                  </c:pt>
                  <c:pt idx="12">
                    <c:v>Absolute Kidney wt, Rat F344 G (M) [29], High</c:v>
                  </c:pt>
                  <c:pt idx="13">
                    <c:v>Relative Kidney wt, Rat F344 G (M) [29], High</c:v>
                  </c:pt>
                  <c:pt idx="14">
                    <c:v>No effect, Mouse G (M,F) [25], High</c:v>
                  </c:pt>
                  <c:pt idx="15">
                    <c:v>*Kidney wt, Rat F344 DW (F) [29]</c:v>
                  </c:pt>
                  <c:pt idx="16">
                    <c:v>Kidney wt, Rat, 90 d (M,F) [39], Medium</c:v>
                  </c:pt>
                  <c:pt idx="17">
                    <c:v>Kidney wt, Rat, 90 d (M,F) [5], High</c:v>
                  </c:pt>
                  <c:pt idx="18">
                    <c:v>*Kidney wt, Rat SD DW (F) [29]</c:v>
                  </c:pt>
                  <c:pt idx="19">
                    <c:v>*Kidney wt, Rat OM DW (F) [29]</c:v>
                  </c:pt>
                  <c:pt idx="20">
                    <c:v>*No effect, Mouse DW (M) [25]</c:v>
                  </c:pt>
                  <c:pt idx="21">
                    <c:v>No effect, Rat, 10 d (M,F) [5], High</c:v>
                  </c:pt>
                  <c:pt idx="22">
                    <c:v>*Kidney wt, Mouse DW (F) [29]</c:v>
                  </c:pt>
                  <c:pt idx="23">
                    <c:v>No effect, Rat (M) [40], Low</c:v>
                  </c:pt>
                  <c:pt idx="24">
                    <c:v>No effect, Mouse G (M,F) [25], High</c:v>
                  </c:pt>
                  <c:pt idx="25">
                    <c:v>Body wt, Rat (F) [28], Medium</c:v>
                  </c:pt>
                  <c:pt idx="26">
                    <c:v>*No effect, Rat (M) [1]</c:v>
                  </c:pt>
                  <c:pt idx="27">
                    <c:v>*No effect, Rat (F) [1]</c:v>
                  </c:pt>
                  <c:pt idx="28">
                    <c:v>No effect, Rat, 90 d (M,F) [39], High</c:v>
                  </c:pt>
                  <c:pt idx="29">
                    <c:v>No effect, Rat, 2 wk (M) [39], High</c:v>
                  </c:pt>
                  <c:pt idx="30">
                    <c:v>Parental body wt, Rat (M) [40], Low</c:v>
                  </c:pt>
                  <c:pt idx="31">
                    <c:v>No effect, Rat F344 G (M,F) [29], High</c:v>
                  </c:pt>
                  <c:pt idx="32">
                    <c:v>*Body wt, Mouse DW (M) [25]</c:v>
                  </c:pt>
                  <c:pt idx="33">
                    <c:v>No effect, Rat, 10 d (M,F) [5], High</c:v>
                  </c:pt>
                  <c:pt idx="34">
                    <c:v>Body wt, Rat, 90 d (M) [5], High</c:v>
                  </c:pt>
                  <c:pt idx="35">
                    <c:v>Body wt, Rat (F) [30], High</c:v>
                  </c:pt>
                  <c:pt idx="36">
                    <c:v>*Body wt, Rat F344 DW (M,F) [29]</c:v>
                  </c:pt>
                  <c:pt idx="37">
                    <c:v>*Body wt, Rat OM DW (M) [29]</c:v>
                  </c:pt>
                  <c:pt idx="38">
                    <c:v>*No effect, Rat SD DW (M,F) [29]</c:v>
                  </c:pt>
                  <c:pt idx="39">
                    <c:v>*Body wt, Mouse DW (M) [29]</c:v>
                  </c:pt>
                  <c:pt idx="40">
                    <c:v>No effect, Mouse G (M,F) [25], High</c:v>
                  </c:pt>
                  <c:pt idx="41">
                    <c:v>Liver wt, Rat, 90 d (F) [39], Medium</c:v>
                  </c:pt>
                  <c:pt idx="42">
                    <c:v>Liver wt &amp; serum chem, Rat, 90 d (M,F) [5], High</c:v>
                  </c:pt>
                  <c:pt idx="43">
                    <c:v>No effect, Rat, 2 wk (M) [40], High</c:v>
                  </c:pt>
                  <c:pt idx="44">
                    <c:v>No effect, Rat F344 G (M,F) [30], High</c:v>
                  </c:pt>
                  <c:pt idx="45">
                    <c:v>Liver wt &amp; serum chem, Rat, 10 d (M) [5], High</c:v>
                  </c:pt>
                  <c:pt idx="46">
                    <c:v>*No effect, Mouse DW (M) [26]</c:v>
                  </c:pt>
                  <c:pt idx="47">
                    <c:v>No effect, Rat (M) [40], Low</c:v>
                  </c:pt>
                  <c:pt idx="48">
                    <c:v>Fat content, Rat (F) [1], Medium</c:v>
                  </c:pt>
                  <c:pt idx="49">
                    <c:v>*No effect, Rat OM DW (M,F) [29]</c:v>
                  </c:pt>
                  <c:pt idx="50">
                    <c:v>*No effect, Rat F344 DW (M,F) [29]</c:v>
                  </c:pt>
                  <c:pt idx="51">
                    <c:v>*No effect, Rat SD DW (M,F) [29]</c:v>
                  </c:pt>
                  <c:pt idx="52">
                    <c:v>*No effect, Mouse DW (M,F) [29]</c:v>
                  </c:pt>
                  <c:pt idx="53">
                    <c:v>No effect, Rat, 90 d (M,F) [5], High</c:v>
                  </c:pt>
                  <c:pt idx="54">
                    <c:v>No effect, Rat (M) [40], Low</c:v>
                  </c:pt>
                  <c:pt idx="55">
                    <c:v>Death, Rat F344 G (M) [29], High</c:v>
                  </c:pt>
                  <c:pt idx="56">
                    <c:v>*Death, Rat (M,F) [28]</c:v>
                  </c:pt>
                  <c:pt idx="57">
                    <c:v>Death, Rat, 2 wk (M) [39], High</c:v>
                  </c:pt>
                  <c:pt idx="58">
                    <c:v>No effect, Rat (F) [30], High</c:v>
                  </c:pt>
                  <c:pt idx="59">
                    <c:v>Death, Rat, 10 d (M,F) [5], High</c:v>
                  </c:pt>
                  <c:pt idx="60">
                    <c:v>*Death, Mouse DW (F) [29]</c:v>
                  </c:pt>
                  <c:pt idx="61">
                    <c:v>No effect, Rat, 2 wk (M) [39], High</c:v>
                  </c:pt>
                  <c:pt idx="62">
                    <c:v>No effect, Rat F344 G (M,F) [29], High</c:v>
                  </c:pt>
                  <c:pt idx="63">
                    <c:v>F1 pup wt, Rat (M) [40], Low</c:v>
                  </c:pt>
                  <c:pt idx="64">
                    <c:v>No effect, Rat, 10 d (M,F) [5], High</c:v>
                  </c:pt>
                  <c:pt idx="65">
                    <c:v>No effect, Rat, 90 d (M,F) [5], High</c:v>
                  </c:pt>
                  <c:pt idx="66">
                    <c:v>Fetal resorptions, Rat (F) [30], High</c:v>
                  </c:pt>
                  <c:pt idx="67">
                    <c:v>*No effect, Rat OM DW (M,F) [29]</c:v>
                  </c:pt>
                  <c:pt idx="68">
                    <c:v>*No effect, Rat F344 DW (M,F) [29]</c:v>
                  </c:pt>
                  <c:pt idx="69">
                    <c:v>*No effect, Rat SD DW (M,F) [29]</c:v>
                  </c:pt>
                  <c:pt idx="70">
                    <c:v>No effect, Mouse DW (M,F) [29], High</c:v>
                  </c:pt>
                  <c:pt idx="71">
                    <c:v>No effect, Mouse G (M,F) [25], High</c:v>
                  </c:pt>
                  <c:pt idx="72">
                    <c:v>No effect, Rat, 90 d (M,F) [39], Medium</c:v>
                  </c:pt>
                  <c:pt idx="73">
                    <c:v>No effect, Rat F344 G (M,F) [29], High</c:v>
                  </c:pt>
                  <c:pt idx="74">
                    <c:v>*No effect, Mouse DW (M) [25]</c:v>
                  </c:pt>
                  <c:pt idx="75">
                    <c:v>No effect, Rat, 10 d (M,F) [5], High</c:v>
                  </c:pt>
                  <c:pt idx="76">
                    <c:v>No effect, Rat, 90 d (M,F) [5], High</c:v>
                  </c:pt>
                  <c:pt idx="77">
                    <c:v>No effect, Rat (M) [40], Low</c:v>
                  </c:pt>
                  <c:pt idx="78">
                    <c:v>*No effect, Rat OM DW (M,F) [29]</c:v>
                  </c:pt>
                  <c:pt idx="79">
                    <c:v>*No effect, Rat F344 DW (M,F) [29]</c:v>
                  </c:pt>
                  <c:pt idx="80">
                    <c:v>*No effect, Rat SD DW (M,F) [29]</c:v>
                  </c:pt>
                  <c:pt idx="81">
                    <c:v>No effect, Mouse DW (M,F) [29], High</c:v>
                  </c:pt>
                  <c:pt idx="82">
                    <c:v>No effect, Mouse G (M,F) [25], High</c:v>
                  </c:pt>
                  <c:pt idx="83">
                    <c:v>No effect, Rat, 90 d (M,F) [39], Medium</c:v>
                  </c:pt>
                  <c:pt idx="84">
                    <c:v>No effect, Rat F344 G (M,F) [29], High</c:v>
                  </c:pt>
                  <c:pt idx="85">
                    <c:v>*No effect, Mouse DW (M) [25]</c:v>
                  </c:pt>
                  <c:pt idx="86">
                    <c:v>No effect, Rat, 10 d (M,F) [5], High</c:v>
                  </c:pt>
                  <c:pt idx="87">
                    <c:v>No effect, Rat, 90 d (M,F) [5], High</c:v>
                  </c:pt>
                  <c:pt idx="88">
                    <c:v>No effect, Rat (M) [40], Low</c:v>
                  </c:pt>
                  <c:pt idx="89">
                    <c:v>*No effect, Rat OM DW (M,F) [29]</c:v>
                  </c:pt>
                  <c:pt idx="90">
                    <c:v>*No effect, Rat F344 DW (M,F) [29]</c:v>
                  </c:pt>
                  <c:pt idx="91">
                    <c:v>*No effect, Rat SD DW (M,F) [29]</c:v>
                  </c:pt>
                  <c:pt idx="92">
                    <c:v>No effect, Mouse DW (M,F) [29], High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7-FD26-40ED-8587-D427F8D14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706560"/>
        <c:axId val="545535888"/>
      </c:scatterChart>
      <c:valAx>
        <c:axId val="245706560"/>
        <c:scaling>
          <c:logBase val="10"/>
          <c:orientation val="minMax"/>
          <c:max val="1000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Human Equivalent Dose (mg/kg-day)</a:t>
                </a:r>
              </a:p>
            </c:rich>
          </c:tx>
          <c:layout>
            <c:manualLayout>
              <c:xMode val="edge"/>
              <c:yMode val="edge"/>
              <c:x val="0.51827813928084732"/>
              <c:y val="0.9702741598916311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35888"/>
        <c:crosses val="autoZero"/>
        <c:crossBetween val="midCat"/>
      </c:valAx>
      <c:valAx>
        <c:axId val="545535888"/>
        <c:scaling>
          <c:orientation val="minMax"/>
          <c:max val="184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706560"/>
        <c:crosses val="autoZero"/>
        <c:crossBetween val="midCat"/>
        <c:majorUnit val="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2.953513255000198E-2"/>
          <c:y val="0.95493625968560125"/>
          <c:w val="0.25948951162781314"/>
          <c:h val="2.5865323979876249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561928137110288"/>
          <c:y val="7.4413005238414598E-2"/>
          <c:w val="0.53947682830018806"/>
          <c:h val="0.82261984929355414"/>
        </c:manualLayout>
      </c:layout>
      <c:scatterChart>
        <c:scatterStyle val="lineMarker"/>
        <c:varyColors val="0"/>
        <c:ser>
          <c:idx val="2"/>
          <c:order val="0"/>
          <c:tx>
            <c:v>LOAEL</c:v>
          </c:tx>
          <c:spPr>
            <a:ln w="19050">
              <a:noFill/>
            </a:ln>
          </c:spPr>
          <c:marker>
            <c:symbol val="diamond"/>
            <c:size val="8"/>
            <c:spPr>
              <a:solidFill>
                <a:srgbClr val="7030A0"/>
              </a:solidFill>
              <a:ln w="12700">
                <a:solidFill>
                  <a:srgbClr val="7030A0"/>
                </a:solidFill>
              </a:ln>
              <a:effectLst/>
            </c:spPr>
          </c:marker>
          <c:xVal>
            <c:numRef>
              <c:f>'Intermediate inhalation data'!$U$2:$U$38</c:f>
              <c:numCache>
                <c:formatCode>0.00</c:formatCode>
                <c:ptCount val="37"/>
                <c:pt idx="0">
                  <c:v>25.675000000000001</c:v>
                </c:pt>
                <c:pt idx="1">
                  <c:v>25.675000000000001</c:v>
                </c:pt>
                <c:pt idx="2" formatCode="0">
                  <c:v>87.5</c:v>
                </c:pt>
                <c:pt idx="3" formatCode="General">
                  <c:v>#N/A</c:v>
                </c:pt>
                <c:pt idx="4" formatCode="General">
                  <c:v>#N/A</c:v>
                </c:pt>
                <c:pt idx="5" formatCode="General">
                  <c:v>#N/A</c:v>
                </c:pt>
                <c:pt idx="6" formatCode="General">
                  <c:v>#N/A</c:v>
                </c:pt>
                <c:pt idx="7" formatCode="General">
                  <c:v>32.799999999999997</c:v>
                </c:pt>
                <c:pt idx="8" formatCode="General">
                  <c:v>32.799999999999997</c:v>
                </c:pt>
                <c:pt idx="9" formatCode="0.0">
                  <c:v>175</c:v>
                </c:pt>
                <c:pt idx="10" formatCode="0.0">
                  <c:v>90.894999999999996</c:v>
                </c:pt>
                <c:pt idx="11" formatCode="General">
                  <c:v>#N/A</c:v>
                </c:pt>
                <c:pt idx="12" formatCode="0">
                  <c:v>145.83000000000001</c:v>
                </c:pt>
                <c:pt idx="13" formatCode="General">
                  <c:v>856</c:v>
                </c:pt>
                <c:pt idx="14" formatCode="General">
                  <c:v>856</c:v>
                </c:pt>
                <c:pt idx="15" formatCode="General">
                  <c:v>#N/A</c:v>
                </c:pt>
                <c:pt idx="16" formatCode="General">
                  <c:v>118</c:v>
                </c:pt>
                <c:pt idx="17" formatCode="0">
                  <c:v>152.08333333333334</c:v>
                </c:pt>
                <c:pt idx="18" formatCode="General">
                  <c:v>#N/A</c:v>
                </c:pt>
                <c:pt idx="19" formatCode="General">
                  <c:v>256</c:v>
                </c:pt>
                <c:pt idx="20" formatCode="General">
                  <c:v>333</c:v>
                </c:pt>
                <c:pt idx="21" formatCode="General">
                  <c:v>353</c:v>
                </c:pt>
                <c:pt idx="22" formatCode="0">
                  <c:v>472.20177232447179</c:v>
                </c:pt>
                <c:pt idx="23" formatCode="0">
                  <c:v>1137.5</c:v>
                </c:pt>
                <c:pt idx="24" formatCode="General">
                  <c:v>#N/A</c:v>
                </c:pt>
                <c:pt idx="25" formatCode="General">
                  <c:v>#N/A</c:v>
                </c:pt>
                <c:pt idx="26" formatCode="General">
                  <c:v>#N/A</c:v>
                </c:pt>
                <c:pt idx="27" formatCode="General">
                  <c:v>#N/A</c:v>
                </c:pt>
                <c:pt idx="28" formatCode="General">
                  <c:v>#N/A</c:v>
                </c:pt>
                <c:pt idx="29" formatCode="0">
                  <c:v>176.7525</c:v>
                </c:pt>
                <c:pt idx="30" formatCode="0">
                  <c:v>182.77500000000001</c:v>
                </c:pt>
                <c:pt idx="31" formatCode="General">
                  <c:v>#N/A</c:v>
                </c:pt>
                <c:pt idx="32" formatCode="General">
                  <c:v>#N/A</c:v>
                </c:pt>
                <c:pt idx="33" formatCode="General">
                  <c:v>#N/A</c:v>
                </c:pt>
                <c:pt idx="34" formatCode="General">
                  <c:v>#N/A</c:v>
                </c:pt>
                <c:pt idx="35" formatCode="General">
                  <c:v>#N/A</c:v>
                </c:pt>
                <c:pt idx="36" formatCode="General">
                  <c:v>#N/A</c:v>
                </c:pt>
              </c:numCache>
            </c:numRef>
          </c:xVal>
          <c:yVal>
            <c:numRef>
              <c:f>'Intermediate inhalation data'!$V$2:$V$38</c:f>
              <c:numCache>
                <c:formatCode>General</c:formatCode>
                <c:ptCount val="37"/>
                <c:pt idx="0">
                  <c:v>73</c:v>
                </c:pt>
                <c:pt idx="1">
                  <c:v>71</c:v>
                </c:pt>
                <c:pt idx="2">
                  <c:v>69</c:v>
                </c:pt>
                <c:pt idx="3">
                  <c:v>67</c:v>
                </c:pt>
                <c:pt idx="4">
                  <c:v>65</c:v>
                </c:pt>
                <c:pt idx="5">
                  <c:v>63</c:v>
                </c:pt>
                <c:pt idx="6">
                  <c:v>61</c:v>
                </c:pt>
                <c:pt idx="7">
                  <c:v>59</c:v>
                </c:pt>
                <c:pt idx="8">
                  <c:v>57</c:v>
                </c:pt>
                <c:pt idx="9">
                  <c:v>55</c:v>
                </c:pt>
                <c:pt idx="10">
                  <c:v>53</c:v>
                </c:pt>
                <c:pt idx="11">
                  <c:v>51</c:v>
                </c:pt>
                <c:pt idx="12">
                  <c:v>49</c:v>
                </c:pt>
                <c:pt idx="13">
                  <c:v>47</c:v>
                </c:pt>
                <c:pt idx="14">
                  <c:v>45</c:v>
                </c:pt>
                <c:pt idx="15">
                  <c:v>43</c:v>
                </c:pt>
                <c:pt idx="16">
                  <c:v>41</c:v>
                </c:pt>
                <c:pt idx="17">
                  <c:v>39</c:v>
                </c:pt>
                <c:pt idx="18">
                  <c:v>37</c:v>
                </c:pt>
                <c:pt idx="19">
                  <c:v>35</c:v>
                </c:pt>
                <c:pt idx="20">
                  <c:v>33</c:v>
                </c:pt>
                <c:pt idx="21">
                  <c:v>31</c:v>
                </c:pt>
                <c:pt idx="22">
                  <c:v>29</c:v>
                </c:pt>
                <c:pt idx="23">
                  <c:v>27</c:v>
                </c:pt>
                <c:pt idx="24">
                  <c:v>25</c:v>
                </c:pt>
                <c:pt idx="25">
                  <c:v>23</c:v>
                </c:pt>
                <c:pt idx="26">
                  <c:v>21</c:v>
                </c:pt>
                <c:pt idx="27">
                  <c:v>19</c:v>
                </c:pt>
                <c:pt idx="28">
                  <c:v>17</c:v>
                </c:pt>
                <c:pt idx="29">
                  <c:v>15</c:v>
                </c:pt>
                <c:pt idx="30">
                  <c:v>13</c:v>
                </c:pt>
                <c:pt idx="31">
                  <c:v>11</c:v>
                </c:pt>
                <c:pt idx="32">
                  <c:v>9</c:v>
                </c:pt>
                <c:pt idx="33">
                  <c:v>7</c:v>
                </c:pt>
                <c:pt idx="34">
                  <c:v>5</c:v>
                </c:pt>
                <c:pt idx="35">
                  <c:v>3</c:v>
                </c:pt>
                <c:pt idx="3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17-4E1C-AD26-5CB9D849656F}"/>
            </c:ext>
          </c:extLst>
        </c:ser>
        <c:ser>
          <c:idx val="0"/>
          <c:order val="1"/>
          <c:tx>
            <c:v>NOAEL</c:v>
          </c:tx>
          <c:spPr>
            <a:ln w="19050">
              <a:noFill/>
            </a:ln>
          </c:spPr>
          <c:marker>
            <c:symbol val="triangle"/>
            <c:size val="8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xVal>
            <c:numRef>
              <c:f>'Intermediate inhalation data'!$T$2:$T$38</c:f>
              <c:numCache>
                <c:formatCode>General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25</c:v>
                </c:pt>
                <c:pt idx="3" formatCode="0">
                  <c:v>118.05044308111795</c:v>
                </c:pt>
                <c:pt idx="4" formatCode="0">
                  <c:v>128.95833333333334</c:v>
                </c:pt>
                <c:pt idx="5">
                  <c:v>208</c:v>
                </c:pt>
                <c:pt idx="6" formatCode="0">
                  <c:v>257.5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 formatCode="0">
                  <c:v>128.95833333333334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 formatCode="0">
                  <c:v>87.5</c:v>
                </c:pt>
                <c:pt idx="16">
                  <c:v>#N/A</c:v>
                </c:pt>
                <c:pt idx="17">
                  <c:v>#N/A</c:v>
                </c:pt>
                <c:pt idx="18">
                  <c:v>208</c:v>
                </c:pt>
                <c:pt idx="19">
                  <c:v>129</c:v>
                </c:pt>
                <c:pt idx="20">
                  <c:v>258</c:v>
                </c:pt>
                <c:pt idx="21">
                  <c:v>118</c:v>
                </c:pt>
                <c:pt idx="22">
                  <c:v>#N/A</c:v>
                </c:pt>
                <c:pt idx="23">
                  <c:v>#N/A</c:v>
                </c:pt>
                <c:pt idx="24" formatCode="0">
                  <c:v>87.5</c:v>
                </c:pt>
                <c:pt idx="25" formatCode="0">
                  <c:v>131.25</c:v>
                </c:pt>
                <c:pt idx="26" formatCode="0">
                  <c:v>131.25</c:v>
                </c:pt>
                <c:pt idx="27" formatCode="0">
                  <c:v>145.83000000000001</c:v>
                </c:pt>
                <c:pt idx="28">
                  <c:v>175</c:v>
                </c:pt>
                <c:pt idx="29" formatCode="0">
                  <c:v>89.01</c:v>
                </c:pt>
                <c:pt idx="30" formatCode="0">
                  <c:v>90.894999999999996</c:v>
                </c:pt>
                <c:pt idx="31">
                  <c:v>208</c:v>
                </c:pt>
                <c:pt idx="32" formatCode="0">
                  <c:v>257.5</c:v>
                </c:pt>
                <c:pt idx="33" formatCode="0">
                  <c:v>0.83</c:v>
                </c:pt>
                <c:pt idx="34" formatCode="0">
                  <c:v>60.229817898529561</c:v>
                </c:pt>
                <c:pt idx="35" formatCode="0">
                  <c:v>128.95833333333334</c:v>
                </c:pt>
                <c:pt idx="36" formatCode="0">
                  <c:v>128.95833333333334</c:v>
                </c:pt>
              </c:numCache>
            </c:numRef>
          </c:xVal>
          <c:yVal>
            <c:numRef>
              <c:f>'Intermediate inhalation data'!$V$2:$V$38</c:f>
              <c:numCache>
                <c:formatCode>General</c:formatCode>
                <c:ptCount val="37"/>
                <c:pt idx="0">
                  <c:v>73</c:v>
                </c:pt>
                <c:pt idx="1">
                  <c:v>71</c:v>
                </c:pt>
                <c:pt idx="2">
                  <c:v>69</c:v>
                </c:pt>
                <c:pt idx="3">
                  <c:v>67</c:v>
                </c:pt>
                <c:pt idx="4">
                  <c:v>65</c:v>
                </c:pt>
                <c:pt idx="5">
                  <c:v>63</c:v>
                </c:pt>
                <c:pt idx="6">
                  <c:v>61</c:v>
                </c:pt>
                <c:pt idx="7">
                  <c:v>59</c:v>
                </c:pt>
                <c:pt idx="8">
                  <c:v>57</c:v>
                </c:pt>
                <c:pt idx="9">
                  <c:v>55</c:v>
                </c:pt>
                <c:pt idx="10">
                  <c:v>53</c:v>
                </c:pt>
                <c:pt idx="11">
                  <c:v>51</c:v>
                </c:pt>
                <c:pt idx="12">
                  <c:v>49</c:v>
                </c:pt>
                <c:pt idx="13">
                  <c:v>47</c:v>
                </c:pt>
                <c:pt idx="14">
                  <c:v>45</c:v>
                </c:pt>
                <c:pt idx="15">
                  <c:v>43</c:v>
                </c:pt>
                <c:pt idx="16">
                  <c:v>41</c:v>
                </c:pt>
                <c:pt idx="17">
                  <c:v>39</c:v>
                </c:pt>
                <c:pt idx="18">
                  <c:v>37</c:v>
                </c:pt>
                <c:pt idx="19">
                  <c:v>35</c:v>
                </c:pt>
                <c:pt idx="20">
                  <c:v>33</c:v>
                </c:pt>
                <c:pt idx="21">
                  <c:v>31</c:v>
                </c:pt>
                <c:pt idx="22">
                  <c:v>29</c:v>
                </c:pt>
                <c:pt idx="23">
                  <c:v>27</c:v>
                </c:pt>
                <c:pt idx="24">
                  <c:v>25</c:v>
                </c:pt>
                <c:pt idx="25">
                  <c:v>23</c:v>
                </c:pt>
                <c:pt idx="26">
                  <c:v>21</c:v>
                </c:pt>
                <c:pt idx="27">
                  <c:v>19</c:v>
                </c:pt>
                <c:pt idx="28">
                  <c:v>17</c:v>
                </c:pt>
                <c:pt idx="29">
                  <c:v>15</c:v>
                </c:pt>
                <c:pt idx="30">
                  <c:v>13</c:v>
                </c:pt>
                <c:pt idx="31">
                  <c:v>11</c:v>
                </c:pt>
                <c:pt idx="32">
                  <c:v>9</c:v>
                </c:pt>
                <c:pt idx="33">
                  <c:v>7</c:v>
                </c:pt>
                <c:pt idx="34">
                  <c:v>5</c:v>
                </c:pt>
                <c:pt idx="35">
                  <c:v>3</c:v>
                </c:pt>
                <c:pt idx="3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17-4E1C-AD26-5CB9D849656F}"/>
            </c:ext>
          </c:extLst>
        </c:ser>
        <c:ser>
          <c:idx val="3"/>
          <c:order val="2"/>
          <c:tx>
            <c:v>BMDL</c:v>
          </c:tx>
          <c:spPr>
            <a:ln w="19050">
              <a:noFill/>
            </a:ln>
          </c:spPr>
          <c:marker>
            <c:symbol val="square"/>
            <c:size val="8"/>
            <c:spPr>
              <a:solidFill>
                <a:schemeClr val="accent4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xVal>
            <c:numRef>
              <c:f>'Intermediate inhalation data'!$S$2:$S$38</c:f>
              <c:numCache>
                <c:formatCode>0.000</c:formatCode>
                <c:ptCount val="37"/>
                <c:pt idx="0" formatCode="0.00">
                  <c:v>8.6303999999999998</c:v>
                </c:pt>
                <c:pt idx="1">
                  <c:v>21.24</c:v>
                </c:pt>
                <c:pt idx="2" formatCode="General">
                  <c:v>#N/A</c:v>
                </c:pt>
                <c:pt idx="3" formatCode="General">
                  <c:v>#N/A</c:v>
                </c:pt>
                <c:pt idx="4" formatCode="General">
                  <c:v>#N/A</c:v>
                </c:pt>
                <c:pt idx="5" formatCode="General">
                  <c:v>#N/A</c:v>
                </c:pt>
                <c:pt idx="6" formatCode="General">
                  <c:v>#N/A</c:v>
                </c:pt>
                <c:pt idx="7" formatCode="General">
                  <c:v>#N/A</c:v>
                </c:pt>
                <c:pt idx="8" formatCode="General">
                  <c:v>#N/A</c:v>
                </c:pt>
                <c:pt idx="9" formatCode="General">
                  <c:v>#N/A</c:v>
                </c:pt>
                <c:pt idx="10" formatCode="General">
                  <c:v>51.72</c:v>
                </c:pt>
                <c:pt idx="11" formatCode="General">
                  <c:v>#N/A</c:v>
                </c:pt>
                <c:pt idx="12" formatCode="General">
                  <c:v>#N/A</c:v>
                </c:pt>
                <c:pt idx="13" formatCode="General">
                  <c:v>#N/A</c:v>
                </c:pt>
                <c:pt idx="14" formatCode="General">
                  <c:v>#N/A</c:v>
                </c:pt>
                <c:pt idx="15" formatCode="General">
                  <c:v>#N/A</c:v>
                </c:pt>
                <c:pt idx="16" formatCode="General">
                  <c:v>59.4</c:v>
                </c:pt>
                <c:pt idx="17" formatCode="General">
                  <c:v>#N/A</c:v>
                </c:pt>
                <c:pt idx="18" formatCode="General">
                  <c:v>#N/A</c:v>
                </c:pt>
                <c:pt idx="19" formatCode="General">
                  <c:v>154</c:v>
                </c:pt>
                <c:pt idx="20" formatCode="General">
                  <c:v>#N/A</c:v>
                </c:pt>
                <c:pt idx="21" formatCode="General">
                  <c:v>#N/A</c:v>
                </c:pt>
                <c:pt idx="22" formatCode="General">
                  <c:v>#N/A</c:v>
                </c:pt>
                <c:pt idx="23" formatCode="General">
                  <c:v>#N/A</c:v>
                </c:pt>
                <c:pt idx="24" formatCode="General">
                  <c:v>#N/A</c:v>
                </c:pt>
                <c:pt idx="25" formatCode="General">
                  <c:v>#N/A</c:v>
                </c:pt>
                <c:pt idx="26" formatCode="General">
                  <c:v>#N/A</c:v>
                </c:pt>
                <c:pt idx="27" formatCode="General">
                  <c:v>#N/A</c:v>
                </c:pt>
                <c:pt idx="28" formatCode="General">
                  <c:v>#N/A</c:v>
                </c:pt>
                <c:pt idx="29" formatCode="General">
                  <c:v>#N/A</c:v>
                </c:pt>
                <c:pt idx="30" formatCode="0">
                  <c:v>162.78</c:v>
                </c:pt>
                <c:pt idx="31" formatCode="General">
                  <c:v>#N/A</c:v>
                </c:pt>
                <c:pt idx="32" formatCode="General">
                  <c:v>#N/A</c:v>
                </c:pt>
                <c:pt idx="33" formatCode="General">
                  <c:v>#N/A</c:v>
                </c:pt>
                <c:pt idx="34" formatCode="General">
                  <c:v>#N/A</c:v>
                </c:pt>
                <c:pt idx="35" formatCode="General">
                  <c:v>#N/A</c:v>
                </c:pt>
                <c:pt idx="36" formatCode="General">
                  <c:v>#N/A</c:v>
                </c:pt>
              </c:numCache>
            </c:numRef>
          </c:xVal>
          <c:yVal>
            <c:numRef>
              <c:f>'Intermediate inhalation data'!$V$2:$V$38</c:f>
              <c:numCache>
                <c:formatCode>General</c:formatCode>
                <c:ptCount val="37"/>
                <c:pt idx="0">
                  <c:v>73</c:v>
                </c:pt>
                <c:pt idx="1">
                  <c:v>71</c:v>
                </c:pt>
                <c:pt idx="2">
                  <c:v>69</c:v>
                </c:pt>
                <c:pt idx="3">
                  <c:v>67</c:v>
                </c:pt>
                <c:pt idx="4">
                  <c:v>65</c:v>
                </c:pt>
                <c:pt idx="5">
                  <c:v>63</c:v>
                </c:pt>
                <c:pt idx="6">
                  <c:v>61</c:v>
                </c:pt>
                <c:pt idx="7">
                  <c:v>59</c:v>
                </c:pt>
                <c:pt idx="8">
                  <c:v>57</c:v>
                </c:pt>
                <c:pt idx="9">
                  <c:v>55</c:v>
                </c:pt>
                <c:pt idx="10">
                  <c:v>53</c:v>
                </c:pt>
                <c:pt idx="11">
                  <c:v>51</c:v>
                </c:pt>
                <c:pt idx="12">
                  <c:v>49</c:v>
                </c:pt>
                <c:pt idx="13">
                  <c:v>47</c:v>
                </c:pt>
                <c:pt idx="14">
                  <c:v>45</c:v>
                </c:pt>
                <c:pt idx="15">
                  <c:v>43</c:v>
                </c:pt>
                <c:pt idx="16">
                  <c:v>41</c:v>
                </c:pt>
                <c:pt idx="17">
                  <c:v>39</c:v>
                </c:pt>
                <c:pt idx="18">
                  <c:v>37</c:v>
                </c:pt>
                <c:pt idx="19">
                  <c:v>35</c:v>
                </c:pt>
                <c:pt idx="20">
                  <c:v>33</c:v>
                </c:pt>
                <c:pt idx="21">
                  <c:v>31</c:v>
                </c:pt>
                <c:pt idx="22">
                  <c:v>29</c:v>
                </c:pt>
                <c:pt idx="23">
                  <c:v>27</c:v>
                </c:pt>
                <c:pt idx="24">
                  <c:v>25</c:v>
                </c:pt>
                <c:pt idx="25">
                  <c:v>23</c:v>
                </c:pt>
                <c:pt idx="26">
                  <c:v>21</c:v>
                </c:pt>
                <c:pt idx="27">
                  <c:v>19</c:v>
                </c:pt>
                <c:pt idx="28">
                  <c:v>17</c:v>
                </c:pt>
                <c:pt idx="29">
                  <c:v>15</c:v>
                </c:pt>
                <c:pt idx="30">
                  <c:v>13</c:v>
                </c:pt>
                <c:pt idx="31">
                  <c:v>11</c:v>
                </c:pt>
                <c:pt idx="32">
                  <c:v>9</c:v>
                </c:pt>
                <c:pt idx="33">
                  <c:v>7</c:v>
                </c:pt>
                <c:pt idx="34">
                  <c:v>5</c:v>
                </c:pt>
                <c:pt idx="35">
                  <c:v>3</c:v>
                </c:pt>
                <c:pt idx="3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17-4E1C-AD26-5CB9D849656F}"/>
            </c:ext>
          </c:extLst>
        </c:ser>
        <c:ser>
          <c:idx val="1"/>
          <c:order val="3"/>
          <c:tx>
            <c:v>label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8178852E-9CA5-4168-BFD1-150956BF75AD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D17-4E1C-AD26-5CB9D849656F}"/>
                </c:ext>
              </c:extLst>
            </c:dLbl>
            <c:dLbl>
              <c:idx val="1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fld id="{8BF5BDCB-A260-4E85-B7B0-C68F77413A53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D17-4E1C-AD26-5CB9D849656F}"/>
                </c:ext>
              </c:extLst>
            </c:dLbl>
            <c:dLbl>
              <c:idx val="2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7704DD79-EEF2-4F5B-8752-31DBADD89541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D17-4E1C-AD26-5CB9D849656F}"/>
                </c:ext>
              </c:extLst>
            </c:dLbl>
            <c:dLbl>
              <c:idx val="3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F1B9B3F0-A053-4DA8-91A0-5A2E0BC93FAE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D17-4E1C-AD26-5CB9D849656F}"/>
                </c:ext>
              </c:extLst>
            </c:dLbl>
            <c:dLbl>
              <c:idx val="4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A4CF1EE3-AF25-4E9B-AA15-95A329473452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D17-4E1C-AD26-5CB9D849656F}"/>
                </c:ext>
              </c:extLst>
            </c:dLbl>
            <c:dLbl>
              <c:idx val="5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E9B32E38-C5CB-479D-813A-4167579B27B9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D17-4E1C-AD26-5CB9D849656F}"/>
                </c:ext>
              </c:extLst>
            </c:dLbl>
            <c:dLbl>
              <c:idx val="6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34FB5FA2-A7F9-41F5-919B-A3B46FC9703D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D17-4E1C-AD26-5CB9D849656F}"/>
                </c:ext>
              </c:extLst>
            </c:dLbl>
            <c:dLbl>
              <c:idx val="7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39774961-622B-4FF3-A4C3-34B54FFA8A0F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D17-4E1C-AD26-5CB9D849656F}"/>
                </c:ext>
              </c:extLst>
            </c:dLbl>
            <c:dLbl>
              <c:idx val="8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26CD39C0-DD53-487E-856B-6DD7BBB4FBDD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D17-4E1C-AD26-5CB9D849656F}"/>
                </c:ext>
              </c:extLst>
            </c:dLbl>
            <c:dLbl>
              <c:idx val="9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B51810D5-3ACD-499B-8C56-5A8CCC7D590E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D17-4E1C-AD26-5CB9D849656F}"/>
                </c:ext>
              </c:extLst>
            </c:dLbl>
            <c:dLbl>
              <c:idx val="10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649F0E55-B351-43A3-8DB7-7773C90D0F9C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D17-4E1C-AD26-5CB9D849656F}"/>
                </c:ext>
              </c:extLst>
            </c:dLbl>
            <c:dLbl>
              <c:idx val="11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DFFBF089-650F-4B8B-AF56-E25A691E9DBE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D17-4E1C-AD26-5CB9D849656F}"/>
                </c:ext>
              </c:extLst>
            </c:dLbl>
            <c:dLbl>
              <c:idx val="12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1DA59910-F3ED-4C75-9DCF-B14051F1C7ED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D17-4E1C-AD26-5CB9D849656F}"/>
                </c:ext>
              </c:extLst>
            </c:dLbl>
            <c:dLbl>
              <c:idx val="13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0227F36C-3594-42EE-823A-4D89EF878CA7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D17-4E1C-AD26-5CB9D849656F}"/>
                </c:ext>
              </c:extLst>
            </c:dLbl>
            <c:dLbl>
              <c:idx val="14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BDFEFC7B-1E14-4A8E-8990-F33B762637E4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1D17-4E1C-AD26-5CB9D849656F}"/>
                </c:ext>
              </c:extLst>
            </c:dLbl>
            <c:dLbl>
              <c:idx val="15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37ABEBAB-2684-422E-84F1-2F20AA80D4B8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1D17-4E1C-AD26-5CB9D849656F}"/>
                </c:ext>
              </c:extLst>
            </c:dLbl>
            <c:dLbl>
              <c:idx val="16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746B43B0-2473-4B50-B73F-B3016F23538E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1D17-4E1C-AD26-5CB9D849656F}"/>
                </c:ext>
              </c:extLst>
            </c:dLbl>
            <c:dLbl>
              <c:idx val="17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E84D8FA7-556A-411C-9105-BC97FAAD5E37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1D17-4E1C-AD26-5CB9D849656F}"/>
                </c:ext>
              </c:extLst>
            </c:dLbl>
            <c:dLbl>
              <c:idx val="18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7C11B38F-46DD-4E7A-AE8D-F52D527E20B7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1D17-4E1C-AD26-5CB9D849656F}"/>
                </c:ext>
              </c:extLst>
            </c:dLbl>
            <c:dLbl>
              <c:idx val="19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B71E4D04-EDD6-4AAF-92E1-0C851DEF85F5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1D17-4E1C-AD26-5CB9D849656F}"/>
                </c:ext>
              </c:extLst>
            </c:dLbl>
            <c:dLbl>
              <c:idx val="20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B09A7A76-14E4-4A08-A585-3A326CAC2AD3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1D17-4E1C-AD26-5CB9D849656F}"/>
                </c:ext>
              </c:extLst>
            </c:dLbl>
            <c:dLbl>
              <c:idx val="21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CF817BE8-5530-47FB-AF6C-0A27083E02D4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1D17-4E1C-AD26-5CB9D849656F}"/>
                </c:ext>
              </c:extLst>
            </c:dLbl>
            <c:dLbl>
              <c:idx val="22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3B088C98-18AF-46A7-9F22-EA3C5665CD6E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1D17-4E1C-AD26-5CB9D849656F}"/>
                </c:ext>
              </c:extLst>
            </c:dLbl>
            <c:dLbl>
              <c:idx val="23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8AF07FA1-F6C1-4E36-A4A1-DEB005AB13E1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1D17-4E1C-AD26-5CB9D849656F}"/>
                </c:ext>
              </c:extLst>
            </c:dLbl>
            <c:dLbl>
              <c:idx val="24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71DCA4A1-F017-4FF6-B8E7-84FBC7D26BEC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1D17-4E1C-AD26-5CB9D849656F}"/>
                </c:ext>
              </c:extLst>
            </c:dLbl>
            <c:dLbl>
              <c:idx val="25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7E219386-490C-4BEA-8FD2-F88A79B222BE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1D17-4E1C-AD26-5CB9D849656F}"/>
                </c:ext>
              </c:extLst>
            </c:dLbl>
            <c:dLbl>
              <c:idx val="26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C4D472DF-DF8D-49A5-A9C4-0E95F1DD02FE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1D17-4E1C-AD26-5CB9D849656F}"/>
                </c:ext>
              </c:extLst>
            </c:dLbl>
            <c:dLbl>
              <c:idx val="27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23EE155A-6DB0-4484-AB7B-054CB1AC3763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1D17-4E1C-AD26-5CB9D849656F}"/>
                </c:ext>
              </c:extLst>
            </c:dLbl>
            <c:dLbl>
              <c:idx val="28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0FA387A9-9359-4B0A-9B5F-73AB9A3B9056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1D17-4E1C-AD26-5CB9D849656F}"/>
                </c:ext>
              </c:extLst>
            </c:dLbl>
            <c:dLbl>
              <c:idx val="29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36C4602F-41E2-4ACC-9A68-E499F4D25A73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1D17-4E1C-AD26-5CB9D849656F}"/>
                </c:ext>
              </c:extLst>
            </c:dLbl>
            <c:dLbl>
              <c:idx val="30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1030DD39-3B19-4638-BF41-7DC11689C3F2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1D17-4E1C-AD26-5CB9D849656F}"/>
                </c:ext>
              </c:extLst>
            </c:dLbl>
            <c:dLbl>
              <c:idx val="31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9BC19ECD-5851-44F6-BABD-64D4B7D8E20B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1D17-4E1C-AD26-5CB9D849656F}"/>
                </c:ext>
              </c:extLst>
            </c:dLbl>
            <c:dLbl>
              <c:idx val="32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04ED231E-BB60-4432-BF6F-D90FAB13676E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1D17-4E1C-AD26-5CB9D849656F}"/>
                </c:ext>
              </c:extLst>
            </c:dLbl>
            <c:dLbl>
              <c:idx val="33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4F135475-7A46-4417-B144-B8E08B9B7842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1D17-4E1C-AD26-5CB9D849656F}"/>
                </c:ext>
              </c:extLst>
            </c:dLbl>
            <c:dLbl>
              <c:idx val="34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114F2E4A-AF0C-477B-BB46-B670B5C14E6B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1D17-4E1C-AD26-5CB9D849656F}"/>
                </c:ext>
              </c:extLst>
            </c:dLbl>
            <c:dLbl>
              <c:idx val="35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48C92387-1EDE-48B6-9618-1B2980B181F3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1D17-4E1C-AD26-5CB9D849656F}"/>
                </c:ext>
              </c:extLst>
            </c:dLbl>
            <c:dLbl>
              <c:idx val="36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9672190A-24F6-49DD-92D3-56DECC095865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1D17-4E1C-AD26-5CB9D849656F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xVal>
            <c:numRef>
              <c:f>'Intermediate inhalation data'!$W$2:$W$38</c:f>
              <c:numCache>
                <c:formatCode>General</c:formatCode>
                <c:ptCount val="3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0.1</c:v>
                </c:pt>
                <c:pt idx="26">
                  <c:v>0.1</c:v>
                </c:pt>
                <c:pt idx="27">
                  <c:v>0.1</c:v>
                </c:pt>
                <c:pt idx="28">
                  <c:v>0.1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</c:numCache>
            </c:numRef>
          </c:xVal>
          <c:yVal>
            <c:numRef>
              <c:f>'Intermediate inhalation data'!$V$2:$V$38</c:f>
              <c:numCache>
                <c:formatCode>General</c:formatCode>
                <c:ptCount val="37"/>
                <c:pt idx="0">
                  <c:v>73</c:v>
                </c:pt>
                <c:pt idx="1">
                  <c:v>71</c:v>
                </c:pt>
                <c:pt idx="2">
                  <c:v>69</c:v>
                </c:pt>
                <c:pt idx="3">
                  <c:v>67</c:v>
                </c:pt>
                <c:pt idx="4">
                  <c:v>65</c:v>
                </c:pt>
                <c:pt idx="5">
                  <c:v>63</c:v>
                </c:pt>
                <c:pt idx="6">
                  <c:v>61</c:v>
                </c:pt>
                <c:pt idx="7">
                  <c:v>59</c:v>
                </c:pt>
                <c:pt idx="8">
                  <c:v>57</c:v>
                </c:pt>
                <c:pt idx="9">
                  <c:v>55</c:v>
                </c:pt>
                <c:pt idx="10">
                  <c:v>53</c:v>
                </c:pt>
                <c:pt idx="11">
                  <c:v>51</c:v>
                </c:pt>
                <c:pt idx="12">
                  <c:v>49</c:v>
                </c:pt>
                <c:pt idx="13">
                  <c:v>47</c:v>
                </c:pt>
                <c:pt idx="14">
                  <c:v>45</c:v>
                </c:pt>
                <c:pt idx="15">
                  <c:v>43</c:v>
                </c:pt>
                <c:pt idx="16">
                  <c:v>41</c:v>
                </c:pt>
                <c:pt idx="17">
                  <c:v>39</c:v>
                </c:pt>
                <c:pt idx="18">
                  <c:v>37</c:v>
                </c:pt>
                <c:pt idx="19">
                  <c:v>35</c:v>
                </c:pt>
                <c:pt idx="20">
                  <c:v>33</c:v>
                </c:pt>
                <c:pt idx="21">
                  <c:v>31</c:v>
                </c:pt>
                <c:pt idx="22">
                  <c:v>29</c:v>
                </c:pt>
                <c:pt idx="23">
                  <c:v>27</c:v>
                </c:pt>
                <c:pt idx="24">
                  <c:v>25</c:v>
                </c:pt>
                <c:pt idx="25">
                  <c:v>23</c:v>
                </c:pt>
                <c:pt idx="26">
                  <c:v>21</c:v>
                </c:pt>
                <c:pt idx="27">
                  <c:v>19</c:v>
                </c:pt>
                <c:pt idx="28">
                  <c:v>17</c:v>
                </c:pt>
                <c:pt idx="29">
                  <c:v>15</c:v>
                </c:pt>
                <c:pt idx="30">
                  <c:v>13</c:v>
                </c:pt>
                <c:pt idx="31">
                  <c:v>11</c:v>
                </c:pt>
                <c:pt idx="32">
                  <c:v>9</c:v>
                </c:pt>
                <c:pt idx="33">
                  <c:v>7</c:v>
                </c:pt>
                <c:pt idx="34">
                  <c:v>5</c:v>
                </c:pt>
                <c:pt idx="35">
                  <c:v>3</c:v>
                </c:pt>
                <c:pt idx="36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'Intermediate inhalation data'!$O$2:$O$38</c15:f>
                <c15:dlblRangeCache>
                  <c:ptCount val="37"/>
                  <c:pt idx="0">
                    <c:v>Testes histo, Mouse, 4 wk (M) [44], High</c:v>
                  </c:pt>
                  <c:pt idx="1">
                    <c:v>Sperm conc, Mouse, 4 wk (M) [44], High</c:v>
                  </c:pt>
                  <c:pt idx="2">
                    <c:v>Testes histo, Mouse, 1 wk  (M) [44], High</c:v>
                  </c:pt>
                  <c:pt idx="3">
                    <c:v>No effect, Rat (F) [33, 35], Medium</c:v>
                  </c:pt>
                  <c:pt idx="4">
                    <c:v>No effect, Rat (M) [15], Medium</c:v>
                  </c:pt>
                  <c:pt idx="5">
                    <c:v>No effect, Rat (F) [9,21], High</c:v>
                  </c:pt>
                  <c:pt idx="6">
                    <c:v>No effect, Rat (F) [30], High</c:v>
                  </c:pt>
                  <c:pt idx="7">
                    <c:v>*Behavior, Mouse (F) [14]</c:v>
                  </c:pt>
                  <c:pt idx="8">
                    <c:v>*Behavior, Mouse  (F) [31]</c:v>
                  </c:pt>
                  <c:pt idx="9">
                    <c:v>*Brain histo, Mouse (F) [41]</c:v>
                  </c:pt>
                  <c:pt idx="10">
                    <c:v>Liver wt, Mouse (M) [43], High</c:v>
                  </c:pt>
                  <c:pt idx="11">
                    <c:v>No effect, Rat (M) [15], Medium</c:v>
                  </c:pt>
                  <c:pt idx="12">
                    <c:v>*Serum chem, Mouse (F) [42]</c:v>
                  </c:pt>
                  <c:pt idx="13">
                    <c:v>Serum chem, Rat, 4 d (M) [2], Medium</c:v>
                  </c:pt>
                  <c:pt idx="14">
                    <c:v>Serum chem, Rat, 2 d (M) [2], Medium</c:v>
                  </c:pt>
                  <c:pt idx="15">
                    <c:v>*No effect, Mouse (NS) [12]</c:v>
                  </c:pt>
                  <c:pt idx="16">
                    <c:v>Death, Rabbit (F) [33, 35], Medium</c:v>
                  </c:pt>
                  <c:pt idx="17">
                    <c:v>*Death, Rat (NS) [12]</c:v>
                  </c:pt>
                  <c:pt idx="18">
                    <c:v>No effect, Rat (F) [9, 21], High</c:v>
                  </c:pt>
                  <c:pt idx="19">
                    <c:v>Death, Rat (M) [15], High</c:v>
                  </c:pt>
                  <c:pt idx="20">
                    <c:v>Death, Rat (F) [30], High</c:v>
                  </c:pt>
                  <c:pt idx="21">
                    <c:v>Death, Rat (F) [33, 35], Medium</c:v>
                  </c:pt>
                  <c:pt idx="22">
                    <c:v>*Death, Rat (M,F) [37]</c:v>
                  </c:pt>
                  <c:pt idx="23">
                    <c:v>*Death, Guinea pig (NS) [12]</c:v>
                  </c:pt>
                  <c:pt idx="24">
                    <c:v>No effect, Mouse (NS) [12], Medium</c:v>
                  </c:pt>
                  <c:pt idx="25">
                    <c:v>No effect, Mouse  (F) [14], Medium</c:v>
                  </c:pt>
                  <c:pt idx="26">
                    <c:v>*No effect, Mouse (F) [31]</c:v>
                  </c:pt>
                  <c:pt idx="27">
                    <c:v>*No effect, Mouse (F) [42]</c:v>
                  </c:pt>
                  <c:pt idx="28">
                    <c:v>No effect, Mouse, 1 wk  (M) [44], High</c:v>
                  </c:pt>
                  <c:pt idx="29">
                    <c:v>Body wt, Mouse, 4 wk  (M) [44], High</c:v>
                  </c:pt>
                  <c:pt idx="30">
                    <c:v>Body wt, Mouse  (M) [43], High</c:v>
                  </c:pt>
                  <c:pt idx="31">
                    <c:v>No effect, Rat (F) [9, 21], High</c:v>
                  </c:pt>
                  <c:pt idx="32">
                    <c:v>No effect, Rat (F) [30], High</c:v>
                  </c:pt>
                  <c:pt idx="33">
                    <c:v>No effect, Mouse  (F) [36], High</c:v>
                  </c:pt>
                  <c:pt idx="34">
                    <c:v>No effect, Rat (M) [36], High</c:v>
                  </c:pt>
                  <c:pt idx="35">
                    <c:v>No effect, Rat (M) [15], High</c:v>
                  </c:pt>
                  <c:pt idx="36">
                    <c:v>No effect, Rat (M) [15], High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1D17-4E1C-AD26-5CB9D8496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706560"/>
        <c:axId val="545535888"/>
      </c:scatterChart>
      <c:valAx>
        <c:axId val="245706560"/>
        <c:scaling>
          <c:logBase val="10"/>
          <c:orientation val="minMax"/>
          <c:max val="10000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Human Equivalent Concentration (mg/m</a:t>
                </a:r>
                <a:r>
                  <a:rPr lang="en-US" sz="1000" b="1" i="0" u="none" strike="noStrike" kern="1200" baseline="3000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3</a:t>
                </a:r>
                <a:r>
                  <a:rPr lang="en-US" sz="1000" b="1" i="0" u="none" strike="noStrike" kern="1200" baseline="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)</a:t>
                </a:r>
                <a:endParaRPr lang="en-US" sz="900" b="1" i="0" u="none" strike="noStrike" kern="1200" baseline="0">
                  <a:solidFill>
                    <a:srgbClr val="000000"/>
                  </a:solidFill>
                  <a:ea typeface="Times New Roman"/>
                  <a:cs typeface="Times New Roman"/>
                </a:endParaRP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35888"/>
        <c:crosses val="autoZero"/>
        <c:crossBetween val="midCat"/>
      </c:valAx>
      <c:valAx>
        <c:axId val="545535888"/>
        <c:scaling>
          <c:orientation val="minMax"/>
          <c:max val="74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706560"/>
        <c:crosses val="autoZero"/>
        <c:crossBetween val="midCat"/>
        <c:majorUnit val="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8.4884770685944244E-2"/>
          <c:y val="0.93044619523863048"/>
          <c:w val="0.25948951162781314"/>
          <c:h val="3.0013545125771372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kern="1200" baseline="0">
                <a:solidFill>
                  <a:srgbClr val="000000"/>
                </a:solidFill>
                <a:ea typeface="Times New Roman"/>
                <a:cs typeface="Times New Roman"/>
              </a:rPr>
              <a:t>Chronic Oral PODs for 1,2-Dichloroethane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9957516476154475"/>
          <c:y val="7.4413005238414598E-2"/>
          <c:w val="0.56733060064814955"/>
          <c:h val="0.82261984929355414"/>
        </c:manualLayout>
      </c:layout>
      <c:scatterChart>
        <c:scatterStyle val="lineMarker"/>
        <c:varyColors val="0"/>
        <c:ser>
          <c:idx val="2"/>
          <c:order val="0"/>
          <c:tx>
            <c:v>LOAEL</c:v>
          </c:tx>
          <c:spPr>
            <a:ln w="25400">
              <a:noFill/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'Chronic oral data'!$U$2:$U$11</c:f>
              <c:numCache>
                <c:formatCode>General</c:formatCode>
                <c:ptCount val="10"/>
                <c:pt idx="0">
                  <c:v>6.5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 formatCode="0.0">
                  <c:v>27.764285714285716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'Chronic oral data'!$V$2:$V$11</c:f>
              <c:numCache>
                <c:formatCode>General</c:formatCode>
                <c:ptCount val="10"/>
                <c:pt idx="0">
                  <c:v>19</c:v>
                </c:pt>
                <c:pt idx="1">
                  <c:v>17</c:v>
                </c:pt>
                <c:pt idx="2">
                  <c:v>15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F6-49BB-96E6-D929E99F6D8C}"/>
            </c:ext>
          </c:extLst>
        </c:ser>
        <c:ser>
          <c:idx val="0"/>
          <c:order val="1"/>
          <c:tx>
            <c:v>NOAEL</c:v>
          </c:tx>
          <c:spPr>
            <a:ln w="19050">
              <a:noFill/>
            </a:ln>
          </c:spPr>
          <c:marker>
            <c:symbol val="triangle"/>
            <c:size val="8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xVal>
            <c:numRef>
              <c:f>'Chronic oral data'!$T$2:$T$11</c:f>
              <c:numCache>
                <c:formatCode>0.0</c:formatCode>
                <c:ptCount val="10"/>
                <c:pt idx="0" formatCode="General">
                  <c:v>#N/A</c:v>
                </c:pt>
                <c:pt idx="1">
                  <c:v>13.835714285714287</c:v>
                </c:pt>
                <c:pt idx="2" formatCode="General">
                  <c:v>6.5</c:v>
                </c:pt>
                <c:pt idx="3">
                  <c:v>13.835714285714287</c:v>
                </c:pt>
                <c:pt idx="4">
                  <c:v>13.835714285714287</c:v>
                </c:pt>
                <c:pt idx="5">
                  <c:v>13.835714285714287</c:v>
                </c:pt>
                <c:pt idx="6" formatCode="General">
                  <c:v>6.5</c:v>
                </c:pt>
                <c:pt idx="7">
                  <c:v>13.835714285714287</c:v>
                </c:pt>
                <c:pt idx="8">
                  <c:v>13.835714285714287</c:v>
                </c:pt>
                <c:pt idx="9">
                  <c:v>13.835714285714287</c:v>
                </c:pt>
              </c:numCache>
            </c:numRef>
          </c:xVal>
          <c:yVal>
            <c:numRef>
              <c:f>'Chronic oral data'!$V$2:$V$11</c:f>
              <c:numCache>
                <c:formatCode>General</c:formatCode>
                <c:ptCount val="10"/>
                <c:pt idx="0">
                  <c:v>19</c:v>
                </c:pt>
                <c:pt idx="1">
                  <c:v>17</c:v>
                </c:pt>
                <c:pt idx="2">
                  <c:v>15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F6-49BB-96E6-D929E99F6D8C}"/>
            </c:ext>
          </c:extLst>
        </c:ser>
        <c:ser>
          <c:idx val="1"/>
          <c:order val="2"/>
          <c:tx>
            <c:v>label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EC7B8AB7-5596-4C2C-999B-BC615E7834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DF6-49BB-96E6-D929E99F6D8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94909C6-DC69-4DE9-BC8F-4F184D1C36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DF6-49BB-96E6-D929E99F6D8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B2933DF-A440-42B0-AE90-8C0305FA89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DF6-49BB-96E6-D929E99F6D8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18962A9-2BD5-431D-A932-ABDAD64DD3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DF6-49BB-96E6-D929E99F6D8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1B4DA57-EB93-4D28-939E-E253105751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DF6-49BB-96E6-D929E99F6D8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C020FED-CB3F-49B8-9FCD-DFDBF833BA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DF6-49BB-96E6-D929E99F6D8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008FE27-E030-460D-BDFA-CE2FD626FD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DF6-49BB-96E6-D929E99F6D8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51204C7-55E1-41EE-BDC3-5817257893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DF6-49BB-96E6-D929E99F6D8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911F812-40B9-45CA-89EE-B7FECA45B7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DF6-49BB-96E6-D929E99F6D8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83CEFD7-EEBD-4B77-ACDC-22E4BAA58D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DF6-49BB-96E6-D929E99F6D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</c:ext>
            </c:extLst>
          </c:dLbls>
          <c:xVal>
            <c:numRef>
              <c:f>'Chronic oral data'!$W$2:$W$11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xVal>
          <c:yVal>
            <c:numRef>
              <c:f>'Chronic oral data'!$V$2:$V$11</c:f>
              <c:numCache>
                <c:formatCode>General</c:formatCode>
                <c:ptCount val="10"/>
                <c:pt idx="0">
                  <c:v>19</c:v>
                </c:pt>
                <c:pt idx="1">
                  <c:v>17</c:v>
                </c:pt>
                <c:pt idx="2">
                  <c:v>15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'Chronic oral data'!$O$2:$O$11</c15:f>
                <c15:dlblRangeCache>
                  <c:ptCount val="10"/>
                  <c:pt idx="0">
                    <c:v>Pup wt, Mouse (M,F) [20], High</c:v>
                  </c:pt>
                  <c:pt idx="1">
                    <c:v>No effect, Mouse (F) [28], High</c:v>
                  </c:pt>
                  <c:pt idx="2">
                    <c:v>No effect, Mouse (M,F) [20], High</c:v>
                  </c:pt>
                  <c:pt idx="3">
                    <c:v>No effect, Mouse (F) [28], High</c:v>
                  </c:pt>
                  <c:pt idx="4">
                    <c:v>No effect, Mouse (F) [28], High</c:v>
                  </c:pt>
                  <c:pt idx="5">
                    <c:v>No effect, Mouse (F) [28], High</c:v>
                  </c:pt>
                  <c:pt idx="6">
                    <c:v>No effect, Mouse (M,F) [20], High</c:v>
                  </c:pt>
                  <c:pt idx="7">
                    <c:v>Death &amp; tumors, Mouse (F) [28], High</c:v>
                  </c:pt>
                  <c:pt idx="8">
                    <c:v>No effect, Mouse (F) [28], High</c:v>
                  </c:pt>
                  <c:pt idx="9">
                    <c:v>No effect, Mouse (F) [28], Medium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EDF6-49BB-96E6-D929E99F6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706560"/>
        <c:axId val="545535888"/>
      </c:scatterChart>
      <c:valAx>
        <c:axId val="245706560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Human Equivalent Dose (mg/kg-day)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35888"/>
        <c:crosses val="autoZero"/>
        <c:crossBetween val="midCat"/>
      </c:valAx>
      <c:valAx>
        <c:axId val="545535888"/>
        <c:scaling>
          <c:orientation val="minMax"/>
          <c:max val="20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706560"/>
        <c:crosses val="autoZero"/>
        <c:crossBetween val="midCat"/>
        <c:majorUnit val="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9.43222528640833E-2"/>
          <c:y val="0.9205648023518519"/>
          <c:w val="0.26116273764207076"/>
          <c:h val="2.9424787782604708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0442592759505323"/>
          <c:y val="7.4413005238414598E-2"/>
          <c:w val="0.45841444170757401"/>
          <c:h val="0.85817534793695915"/>
        </c:manualLayout>
      </c:layout>
      <c:scatterChart>
        <c:scatterStyle val="lineMarker"/>
        <c:varyColors val="0"/>
        <c:ser>
          <c:idx val="2"/>
          <c:order val="0"/>
          <c:tx>
            <c:v>LOAEL</c:v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7030A0"/>
              </a:solidFill>
              <a:ln w="12700">
                <a:solidFill>
                  <a:srgbClr val="7030A0"/>
                </a:solidFill>
              </a:ln>
              <a:effectLst/>
            </c:spPr>
          </c:marker>
          <c:xVal>
            <c:numRef>
              <c:f>'Chronic inhalation data'!$U$2:$U$40</c:f>
              <c:numCache>
                <c:formatCode>General</c:formatCode>
                <c:ptCount val="39"/>
                <c:pt idx="0">
                  <c:v>42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168.64349011588277</c:v>
                </c:pt>
                <c:pt idx="12">
                  <c:v>#N/A</c:v>
                </c:pt>
                <c:pt idx="13" formatCode="0">
                  <c:v>42.160872528970692</c:v>
                </c:pt>
                <c:pt idx="14" formatCode="0">
                  <c:v>151.77914110429447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0">
                  <c:v>84.321745057941385</c:v>
                </c:pt>
                <c:pt idx="19">
                  <c:v>#N/A</c:v>
                </c:pt>
                <c:pt idx="20">
                  <c:v>#N/A</c:v>
                </c:pt>
                <c:pt idx="21" formatCode="0">
                  <c:v>118.05044308111795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 formatCode="0">
                  <c:v>152.08333333333334</c:v>
                </c:pt>
                <c:pt idx="33">
                  <c:v>#N/A</c:v>
                </c:pt>
                <c:pt idx="34" formatCode="0">
                  <c:v>320.83333333333337</c:v>
                </c:pt>
                <c:pt idx="35">
                  <c:v>#N/A</c:v>
                </c:pt>
                <c:pt idx="36" formatCode="0">
                  <c:v>337.28698023176554</c:v>
                </c:pt>
                <c:pt idx="37">
                  <c:v>#N/A</c:v>
                </c:pt>
                <c:pt idx="38" formatCode="0">
                  <c:v>812.5</c:v>
                </c:pt>
              </c:numCache>
            </c:numRef>
          </c:xVal>
          <c:yVal>
            <c:numRef>
              <c:f>'Chronic inhalation data'!$V$2:$V$40</c:f>
              <c:numCache>
                <c:formatCode>General</c:formatCode>
                <c:ptCount val="39"/>
                <c:pt idx="0">
                  <c:v>77</c:v>
                </c:pt>
                <c:pt idx="1">
                  <c:v>75</c:v>
                </c:pt>
                <c:pt idx="2">
                  <c:v>73</c:v>
                </c:pt>
                <c:pt idx="3">
                  <c:v>71</c:v>
                </c:pt>
                <c:pt idx="4">
                  <c:v>69</c:v>
                </c:pt>
                <c:pt idx="5">
                  <c:v>67</c:v>
                </c:pt>
                <c:pt idx="6">
                  <c:v>65</c:v>
                </c:pt>
                <c:pt idx="7">
                  <c:v>63</c:v>
                </c:pt>
                <c:pt idx="8">
                  <c:v>61</c:v>
                </c:pt>
                <c:pt idx="9">
                  <c:v>59</c:v>
                </c:pt>
                <c:pt idx="10">
                  <c:v>57</c:v>
                </c:pt>
                <c:pt idx="11">
                  <c:v>55</c:v>
                </c:pt>
                <c:pt idx="12">
                  <c:v>53</c:v>
                </c:pt>
                <c:pt idx="13">
                  <c:v>51</c:v>
                </c:pt>
                <c:pt idx="14">
                  <c:v>49</c:v>
                </c:pt>
                <c:pt idx="15">
                  <c:v>47</c:v>
                </c:pt>
                <c:pt idx="16">
                  <c:v>45</c:v>
                </c:pt>
                <c:pt idx="17">
                  <c:v>43</c:v>
                </c:pt>
                <c:pt idx="18">
                  <c:v>41</c:v>
                </c:pt>
                <c:pt idx="19">
                  <c:v>39</c:v>
                </c:pt>
                <c:pt idx="20">
                  <c:v>37</c:v>
                </c:pt>
                <c:pt idx="21">
                  <c:v>35</c:v>
                </c:pt>
                <c:pt idx="22">
                  <c:v>33</c:v>
                </c:pt>
                <c:pt idx="23">
                  <c:v>31</c:v>
                </c:pt>
                <c:pt idx="24">
                  <c:v>29</c:v>
                </c:pt>
                <c:pt idx="25">
                  <c:v>27</c:v>
                </c:pt>
                <c:pt idx="26">
                  <c:v>25</c:v>
                </c:pt>
                <c:pt idx="27">
                  <c:v>23</c:v>
                </c:pt>
                <c:pt idx="28">
                  <c:v>21</c:v>
                </c:pt>
                <c:pt idx="29">
                  <c:v>19</c:v>
                </c:pt>
                <c:pt idx="30">
                  <c:v>17</c:v>
                </c:pt>
                <c:pt idx="31">
                  <c:v>15</c:v>
                </c:pt>
                <c:pt idx="32">
                  <c:v>13</c:v>
                </c:pt>
                <c:pt idx="33">
                  <c:v>11</c:v>
                </c:pt>
                <c:pt idx="34">
                  <c:v>9</c:v>
                </c:pt>
                <c:pt idx="35">
                  <c:v>7</c:v>
                </c:pt>
                <c:pt idx="36">
                  <c:v>5</c:v>
                </c:pt>
                <c:pt idx="37">
                  <c:v>3</c:v>
                </c:pt>
                <c:pt idx="3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D4-465B-B136-989895A24903}"/>
            </c:ext>
          </c:extLst>
        </c:ser>
        <c:ser>
          <c:idx val="0"/>
          <c:order val="1"/>
          <c:tx>
            <c:v>NOAEL</c:v>
          </c:tx>
          <c:spPr>
            <a:ln w="19050">
              <a:noFill/>
            </a:ln>
          </c:spPr>
          <c:marker>
            <c:symbol val="triangle"/>
            <c:size val="7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xVal>
            <c:numRef>
              <c:f>'Chronic inhalation data'!$T$2:$T$40</c:f>
              <c:numCache>
                <c:formatCode>General</c:formatCode>
                <c:ptCount val="39"/>
                <c:pt idx="0">
                  <c:v>8.3000000000000007</c:v>
                </c:pt>
                <c:pt idx="1">
                  <c:v>42</c:v>
                </c:pt>
                <c:pt idx="2">
                  <c:v>65</c:v>
                </c:pt>
                <c:pt idx="3">
                  <c:v>72</c:v>
                </c:pt>
                <c:pt idx="4">
                  <c:v>84</c:v>
                </c:pt>
                <c:pt idx="5" formatCode="0">
                  <c:v>87.5</c:v>
                </c:pt>
                <c:pt idx="6" formatCode="0">
                  <c:v>115.6</c:v>
                </c:pt>
                <c:pt idx="7" formatCode="0">
                  <c:v>126.45833333333334</c:v>
                </c:pt>
                <c:pt idx="8" formatCode="0">
                  <c:v>126.48261758691206</c:v>
                </c:pt>
                <c:pt idx="9" formatCode="0">
                  <c:v>151.77914110429447</c:v>
                </c:pt>
                <c:pt idx="10" formatCode="0">
                  <c:v>152.08333333333334</c:v>
                </c:pt>
                <c:pt idx="11" formatCode="0">
                  <c:v>84.321745057941385</c:v>
                </c:pt>
                <c:pt idx="12" formatCode="0">
                  <c:v>168.64349011588277</c:v>
                </c:pt>
                <c:pt idx="13">
                  <c:v>#N/A</c:v>
                </c:pt>
                <c:pt idx="14" formatCode="0">
                  <c:v>75.889570552147234</c:v>
                </c:pt>
                <c:pt idx="15" formatCode="0">
                  <c:v>168.64349011588277</c:v>
                </c:pt>
                <c:pt idx="16" formatCode="0">
                  <c:v>42.160872528970692</c:v>
                </c:pt>
                <c:pt idx="17" formatCode="0">
                  <c:v>65.048203330411923</c:v>
                </c:pt>
                <c:pt idx="18">
                  <c:v>#N/A</c:v>
                </c:pt>
                <c:pt idx="19" formatCode="0">
                  <c:v>84.321745057941385</c:v>
                </c:pt>
                <c:pt idx="20" formatCode="0">
                  <c:v>87.5</c:v>
                </c:pt>
                <c:pt idx="21">
                  <c:v>#N/A</c:v>
                </c:pt>
                <c:pt idx="22" formatCode="0">
                  <c:v>151.77914110429447</c:v>
                </c:pt>
                <c:pt idx="23" formatCode="0">
                  <c:v>152.08333333333334</c:v>
                </c:pt>
                <c:pt idx="24" formatCode="0">
                  <c:v>168.64349011588277</c:v>
                </c:pt>
                <c:pt idx="25" formatCode="0">
                  <c:v>320.83333333333337</c:v>
                </c:pt>
                <c:pt idx="26" formatCode="0">
                  <c:v>337.28698023176554</c:v>
                </c:pt>
                <c:pt idx="27" formatCode="0">
                  <c:v>42.160872528970692</c:v>
                </c:pt>
                <c:pt idx="28" formatCode="0">
                  <c:v>65.048203330411923</c:v>
                </c:pt>
                <c:pt idx="29" formatCode="0">
                  <c:v>72.321428571428569</c:v>
                </c:pt>
                <c:pt idx="30" formatCode="0">
                  <c:v>87.5</c:v>
                </c:pt>
                <c:pt idx="31" formatCode="0">
                  <c:v>115.6</c:v>
                </c:pt>
                <c:pt idx="32" formatCode="0">
                  <c:v>87.5</c:v>
                </c:pt>
                <c:pt idx="33" formatCode="0">
                  <c:v>152.08333333333334</c:v>
                </c:pt>
                <c:pt idx="34">
                  <c:v>#N/A</c:v>
                </c:pt>
                <c:pt idx="35" formatCode="0">
                  <c:v>320.83333333333337</c:v>
                </c:pt>
                <c:pt idx="36" formatCode="0">
                  <c:v>84.321745057941385</c:v>
                </c:pt>
                <c:pt idx="37" formatCode="0">
                  <c:v>337.28698023176554</c:v>
                </c:pt>
                <c:pt idx="38">
                  <c:v>#N/A</c:v>
                </c:pt>
              </c:numCache>
            </c:numRef>
          </c:xVal>
          <c:yVal>
            <c:numRef>
              <c:f>'Chronic inhalation data'!$V$2:$V$40</c:f>
              <c:numCache>
                <c:formatCode>General</c:formatCode>
                <c:ptCount val="39"/>
                <c:pt idx="0">
                  <c:v>77</c:v>
                </c:pt>
                <c:pt idx="1">
                  <c:v>75</c:v>
                </c:pt>
                <c:pt idx="2">
                  <c:v>73</c:v>
                </c:pt>
                <c:pt idx="3">
                  <c:v>71</c:v>
                </c:pt>
                <c:pt idx="4">
                  <c:v>69</c:v>
                </c:pt>
                <c:pt idx="5">
                  <c:v>67</c:v>
                </c:pt>
                <c:pt idx="6">
                  <c:v>65</c:v>
                </c:pt>
                <c:pt idx="7">
                  <c:v>63</c:v>
                </c:pt>
                <c:pt idx="8">
                  <c:v>61</c:v>
                </c:pt>
                <c:pt idx="9">
                  <c:v>59</c:v>
                </c:pt>
                <c:pt idx="10">
                  <c:v>57</c:v>
                </c:pt>
                <c:pt idx="11">
                  <c:v>55</c:v>
                </c:pt>
                <c:pt idx="12">
                  <c:v>53</c:v>
                </c:pt>
                <c:pt idx="13">
                  <c:v>51</c:v>
                </c:pt>
                <c:pt idx="14">
                  <c:v>49</c:v>
                </c:pt>
                <c:pt idx="15">
                  <c:v>47</c:v>
                </c:pt>
                <c:pt idx="16">
                  <c:v>45</c:v>
                </c:pt>
                <c:pt idx="17">
                  <c:v>43</c:v>
                </c:pt>
                <c:pt idx="18">
                  <c:v>41</c:v>
                </c:pt>
                <c:pt idx="19">
                  <c:v>39</c:v>
                </c:pt>
                <c:pt idx="20">
                  <c:v>37</c:v>
                </c:pt>
                <c:pt idx="21">
                  <c:v>35</c:v>
                </c:pt>
                <c:pt idx="22">
                  <c:v>33</c:v>
                </c:pt>
                <c:pt idx="23">
                  <c:v>31</c:v>
                </c:pt>
                <c:pt idx="24">
                  <c:v>29</c:v>
                </c:pt>
                <c:pt idx="25">
                  <c:v>27</c:v>
                </c:pt>
                <c:pt idx="26">
                  <c:v>25</c:v>
                </c:pt>
                <c:pt idx="27">
                  <c:v>23</c:v>
                </c:pt>
                <c:pt idx="28">
                  <c:v>21</c:v>
                </c:pt>
                <c:pt idx="29">
                  <c:v>19</c:v>
                </c:pt>
                <c:pt idx="30">
                  <c:v>17</c:v>
                </c:pt>
                <c:pt idx="31">
                  <c:v>15</c:v>
                </c:pt>
                <c:pt idx="32">
                  <c:v>13</c:v>
                </c:pt>
                <c:pt idx="33">
                  <c:v>11</c:v>
                </c:pt>
                <c:pt idx="34">
                  <c:v>9</c:v>
                </c:pt>
                <c:pt idx="35">
                  <c:v>7</c:v>
                </c:pt>
                <c:pt idx="36">
                  <c:v>5</c:v>
                </c:pt>
                <c:pt idx="37">
                  <c:v>3</c:v>
                </c:pt>
                <c:pt idx="3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D4-465B-B136-989895A24903}"/>
            </c:ext>
          </c:extLst>
        </c:ser>
        <c:ser>
          <c:idx val="3"/>
          <c:order val="2"/>
          <c:tx>
            <c:v>BMDL</c:v>
          </c:tx>
          <c:spPr>
            <a:ln w="19050">
              <a:noFill/>
            </a:ln>
          </c:spPr>
          <c:marker>
            <c:symbol val="square"/>
            <c:size val="7"/>
            <c:spPr>
              <a:solidFill>
                <a:schemeClr val="accent4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xVal>
            <c:numRef>
              <c:f>'Chronic inhalation data'!$S$2:$S$40</c:f>
              <c:numCache>
                <c:formatCode>General</c:formatCode>
                <c:ptCount val="39"/>
                <c:pt idx="0">
                  <c:v>1.7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25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</c:numCache>
            </c:numRef>
          </c:xVal>
          <c:yVal>
            <c:numRef>
              <c:f>'Chronic inhalation data'!$V$2:$V$40</c:f>
              <c:numCache>
                <c:formatCode>General</c:formatCode>
                <c:ptCount val="39"/>
                <c:pt idx="0">
                  <c:v>77</c:v>
                </c:pt>
                <c:pt idx="1">
                  <c:v>75</c:v>
                </c:pt>
                <c:pt idx="2">
                  <c:v>73</c:v>
                </c:pt>
                <c:pt idx="3">
                  <c:v>71</c:v>
                </c:pt>
                <c:pt idx="4">
                  <c:v>69</c:v>
                </c:pt>
                <c:pt idx="5">
                  <c:v>67</c:v>
                </c:pt>
                <c:pt idx="6">
                  <c:v>65</c:v>
                </c:pt>
                <c:pt idx="7">
                  <c:v>63</c:v>
                </c:pt>
                <c:pt idx="8">
                  <c:v>61</c:v>
                </c:pt>
                <c:pt idx="9">
                  <c:v>59</c:v>
                </c:pt>
                <c:pt idx="10">
                  <c:v>57</c:v>
                </c:pt>
                <c:pt idx="11">
                  <c:v>55</c:v>
                </c:pt>
                <c:pt idx="12">
                  <c:v>53</c:v>
                </c:pt>
                <c:pt idx="13">
                  <c:v>51</c:v>
                </c:pt>
                <c:pt idx="14">
                  <c:v>49</c:v>
                </c:pt>
                <c:pt idx="15">
                  <c:v>47</c:v>
                </c:pt>
                <c:pt idx="16">
                  <c:v>45</c:v>
                </c:pt>
                <c:pt idx="17">
                  <c:v>43</c:v>
                </c:pt>
                <c:pt idx="18">
                  <c:v>41</c:v>
                </c:pt>
                <c:pt idx="19">
                  <c:v>39</c:v>
                </c:pt>
                <c:pt idx="20">
                  <c:v>37</c:v>
                </c:pt>
                <c:pt idx="21">
                  <c:v>35</c:v>
                </c:pt>
                <c:pt idx="22">
                  <c:v>33</c:v>
                </c:pt>
                <c:pt idx="23">
                  <c:v>31</c:v>
                </c:pt>
                <c:pt idx="24">
                  <c:v>29</c:v>
                </c:pt>
                <c:pt idx="25">
                  <c:v>27</c:v>
                </c:pt>
                <c:pt idx="26">
                  <c:v>25</c:v>
                </c:pt>
                <c:pt idx="27">
                  <c:v>23</c:v>
                </c:pt>
                <c:pt idx="28">
                  <c:v>21</c:v>
                </c:pt>
                <c:pt idx="29">
                  <c:v>19</c:v>
                </c:pt>
                <c:pt idx="30">
                  <c:v>17</c:v>
                </c:pt>
                <c:pt idx="31">
                  <c:v>15</c:v>
                </c:pt>
                <c:pt idx="32">
                  <c:v>13</c:v>
                </c:pt>
                <c:pt idx="33">
                  <c:v>11</c:v>
                </c:pt>
                <c:pt idx="34">
                  <c:v>9</c:v>
                </c:pt>
                <c:pt idx="35">
                  <c:v>7</c:v>
                </c:pt>
                <c:pt idx="36">
                  <c:v>5</c:v>
                </c:pt>
                <c:pt idx="37">
                  <c:v>3</c:v>
                </c:pt>
                <c:pt idx="3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2D4-465B-B136-989895A24903}"/>
            </c:ext>
          </c:extLst>
        </c:ser>
        <c:ser>
          <c:idx val="1"/>
          <c:order val="3"/>
          <c:tx>
            <c:v>label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C017F855-E71A-4EAB-8FC4-D17799635B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2D4-465B-B136-989895A2490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BA587CD-517A-4D2D-B78A-67BB1861F4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2D4-465B-B136-989895A2490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F3B4E7D-2C4D-4249-BCE3-A3B142B79D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2D4-465B-B136-989895A2490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858731C-6A7D-4D4E-8771-2EC0175A8C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2D4-465B-B136-989895A2490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1280790-6BF8-42AA-8EFC-C0755D7888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2D4-465B-B136-989895A2490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25C18A9-398A-4E9D-A657-6E60C206C3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2D4-465B-B136-989895A2490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A63706F-9F74-4251-BD22-F77B6A7469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2D4-465B-B136-989895A2490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669B1EB-D847-493A-90B7-B7CD42DF5B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2D4-465B-B136-989895A2490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6D7C8BA-3EC5-424B-8F13-88EC0E6E21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2D4-465B-B136-989895A2490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AF4D63B-CA34-4B50-94E9-690D6E7024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2D4-465B-B136-989895A2490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39D6150-ECCD-4979-9B5D-6E6C9365CE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32D4-465B-B136-989895A2490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43D1AE7-DAA2-4858-8D59-408F162E5E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32D4-465B-B136-989895A2490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F64997A-804A-4670-BDD2-E107993261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2D4-465B-B136-989895A2490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4192D1E-6132-4D09-AE3E-EDF56FD65E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32D4-465B-B136-989895A2490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404505C-B770-467A-9F1B-4AA54CA6B9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32D4-465B-B136-989895A2490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DCD8941-F381-4600-AC9C-4D5A7176C6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32D4-465B-B136-989895A2490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09117CA-2481-44B8-AEE9-DD0107C200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2D4-465B-B136-989895A2490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E61056D-A1CD-4D1E-9049-BC75D2C515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32D4-465B-B136-989895A2490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A2DF078-BC86-4BBF-A01A-FE58DE3541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2D4-465B-B136-989895A2490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DD74021-5C25-4BC6-A3C0-CBA0F6FDA5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32D4-465B-B136-989895A2490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E5BF9A1B-6F25-4093-A832-3D48B10AF8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32D4-465B-B136-989895A24903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A5411EA4-370F-4D8C-9FEA-9F1FB1A2C7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32D4-465B-B136-989895A24903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D067DA65-ECE7-4832-93A3-898A9C4833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32D4-465B-B136-989895A24903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3BE28502-0C8F-4F52-BA1A-49AF46383B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32D4-465B-B136-989895A24903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5A174474-7B7C-4529-AFE7-6D7009E1E2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32D4-465B-B136-989895A24903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DC544BE2-C3B3-4511-87E1-CDAFDD0CCA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32D4-465B-B136-989895A24903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F6E99A8D-0DB6-46F2-B8B0-6ED46404BF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32D4-465B-B136-989895A24903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FDBC6264-AB62-42B5-8CEE-4BE424D042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32D4-465B-B136-989895A24903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33C75FA8-6663-4E9A-8FCA-6509749456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32D4-465B-B136-989895A24903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4D1945EB-E087-436B-B6D7-D908620D53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32D4-465B-B136-989895A24903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3C8E3760-30D4-4073-BEBD-1689E59838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32D4-465B-B136-989895A24903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FEA26EEF-F185-4B7B-9064-E559211A8A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32D4-465B-B136-989895A24903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33813E19-BFE2-487F-A8A9-F36D002A9B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32D4-465B-B136-989895A24903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8B50E8CD-08F6-4241-AD6C-2720D49D1D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32D4-465B-B136-989895A24903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C3C040B8-2AC6-4433-8EAE-05C4535431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32D4-465B-B136-989895A24903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CB03CDCB-2AF9-4BE1-853E-2E0581FEFD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32D4-465B-B136-989895A24903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60568473-442A-4325-9D1E-94E98BEB4D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32D4-465B-B136-989895A24903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225C8599-E9B6-4177-B168-207935E3AC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32D4-465B-B136-989895A24903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1237AE26-B789-4738-AFCC-C714E20B70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32D4-465B-B136-989895A249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wrap="non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xVal>
            <c:numRef>
              <c:f>'Chronic inhalation data'!$Y$2:$Y$40</c:f>
              <c:numCache>
                <c:formatCode>General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</c:numCache>
            </c:numRef>
          </c:xVal>
          <c:yVal>
            <c:numRef>
              <c:f>'Chronic inhalation data'!$V$2:$V$40</c:f>
              <c:numCache>
                <c:formatCode>General</c:formatCode>
                <c:ptCount val="39"/>
                <c:pt idx="0">
                  <c:v>77</c:v>
                </c:pt>
                <c:pt idx="1">
                  <c:v>75</c:v>
                </c:pt>
                <c:pt idx="2">
                  <c:v>73</c:v>
                </c:pt>
                <c:pt idx="3">
                  <c:v>71</c:v>
                </c:pt>
                <c:pt idx="4">
                  <c:v>69</c:v>
                </c:pt>
                <c:pt idx="5">
                  <c:v>67</c:v>
                </c:pt>
                <c:pt idx="6">
                  <c:v>65</c:v>
                </c:pt>
                <c:pt idx="7">
                  <c:v>63</c:v>
                </c:pt>
                <c:pt idx="8">
                  <c:v>61</c:v>
                </c:pt>
                <c:pt idx="9">
                  <c:v>59</c:v>
                </c:pt>
                <c:pt idx="10">
                  <c:v>57</c:v>
                </c:pt>
                <c:pt idx="11">
                  <c:v>55</c:v>
                </c:pt>
                <c:pt idx="12">
                  <c:v>53</c:v>
                </c:pt>
                <c:pt idx="13">
                  <c:v>51</c:v>
                </c:pt>
                <c:pt idx="14">
                  <c:v>49</c:v>
                </c:pt>
                <c:pt idx="15">
                  <c:v>47</c:v>
                </c:pt>
                <c:pt idx="16">
                  <c:v>45</c:v>
                </c:pt>
                <c:pt idx="17">
                  <c:v>43</c:v>
                </c:pt>
                <c:pt idx="18">
                  <c:v>41</c:v>
                </c:pt>
                <c:pt idx="19">
                  <c:v>39</c:v>
                </c:pt>
                <c:pt idx="20">
                  <c:v>37</c:v>
                </c:pt>
                <c:pt idx="21">
                  <c:v>35</c:v>
                </c:pt>
                <c:pt idx="22">
                  <c:v>33</c:v>
                </c:pt>
                <c:pt idx="23">
                  <c:v>31</c:v>
                </c:pt>
                <c:pt idx="24">
                  <c:v>29</c:v>
                </c:pt>
                <c:pt idx="25">
                  <c:v>27</c:v>
                </c:pt>
                <c:pt idx="26">
                  <c:v>25</c:v>
                </c:pt>
                <c:pt idx="27">
                  <c:v>23</c:v>
                </c:pt>
                <c:pt idx="28">
                  <c:v>21</c:v>
                </c:pt>
                <c:pt idx="29">
                  <c:v>19</c:v>
                </c:pt>
                <c:pt idx="30">
                  <c:v>17</c:v>
                </c:pt>
                <c:pt idx="31">
                  <c:v>15</c:v>
                </c:pt>
                <c:pt idx="32">
                  <c:v>13</c:v>
                </c:pt>
                <c:pt idx="33">
                  <c:v>11</c:v>
                </c:pt>
                <c:pt idx="34">
                  <c:v>9</c:v>
                </c:pt>
                <c:pt idx="35">
                  <c:v>7</c:v>
                </c:pt>
                <c:pt idx="36">
                  <c:v>5</c:v>
                </c:pt>
                <c:pt idx="37">
                  <c:v>3</c:v>
                </c:pt>
                <c:pt idx="38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'Chronic inhalation data'!$O$2:$O$40</c15:f>
                <c15:dlblRangeCache>
                  <c:ptCount val="39"/>
                  <c:pt idx="0">
                    <c:v>Serum chem, Rat (F) [17], Medium</c:v>
                  </c:pt>
                  <c:pt idx="1">
                    <c:v>No effect, Rat (M,F) [3], High</c:v>
                  </c:pt>
                  <c:pt idx="2">
                    <c:v>No effect, Mouse (M,F) [27], High</c:v>
                  </c:pt>
                  <c:pt idx="3">
                    <c:v>No effect, Rat, Rabbit, Guinea pig, Cat (M,F) [13], Medium</c:v>
                  </c:pt>
                  <c:pt idx="4">
                    <c:v>*No effect, Monkey (M) [37]</c:v>
                  </c:pt>
                  <c:pt idx="5">
                    <c:v>*No effect, Rat (M,F) [12]</c:v>
                  </c:pt>
                  <c:pt idx="6">
                    <c:v>No effect,  Rat  (M,F) [27], High</c:v>
                  </c:pt>
                  <c:pt idx="7">
                    <c:v>No effect, Rat (M,F) [18], Medium</c:v>
                  </c:pt>
                  <c:pt idx="8">
                    <c:v>No effect, Rat (M,F) [16], Medium</c:v>
                  </c:pt>
                  <c:pt idx="9">
                    <c:v>No effect, Rat (M,F) [26, 33], Medium</c:v>
                  </c:pt>
                  <c:pt idx="10">
                    <c:v>No effect, Rabbit (M,F) [12], Low</c:v>
                  </c:pt>
                  <c:pt idx="11">
                    <c:v>Liver histo, Guinea pig (M,F) [37], Medium</c:v>
                  </c:pt>
                  <c:pt idx="12">
                    <c:v>No effect, Rat (M,F) [37], Medium</c:v>
                  </c:pt>
                  <c:pt idx="13">
                    <c:v>Testes pathol, Rat (M) [3], High</c:v>
                  </c:pt>
                  <c:pt idx="14">
                    <c:v>Body wt of F1B weanlings, Rat (M) [26, 33], Medium</c:v>
                  </c:pt>
                  <c:pt idx="15">
                    <c:v>No effect, Rat, Guinea pig (M,F) [37], Medium</c:v>
                  </c:pt>
                  <c:pt idx="16">
                    <c:v>No effect, Rat (M,F) [3], HIgh</c:v>
                  </c:pt>
                  <c:pt idx="17">
                    <c:v>No effect, Rat (M,F) [27], High</c:v>
                  </c:pt>
                  <c:pt idx="18">
                    <c:v>Body wt, Guinea pig (M,F) [37], Medium</c:v>
                  </c:pt>
                  <c:pt idx="19">
                    <c:v>*No effect, Monkey (M) [37]</c:v>
                  </c:pt>
                  <c:pt idx="20">
                    <c:v>No effect, Rat (M,F) [12], Low</c:v>
                  </c:pt>
                  <c:pt idx="21">
                    <c:v>Body wt, Dog (M) [22], Medium</c:v>
                  </c:pt>
                  <c:pt idx="22">
                    <c:v>No effect, Rat (M,F) [26, 33], Medium</c:v>
                  </c:pt>
                  <c:pt idx="23">
                    <c:v>No effect, Rabbit (M,F) [12], Low</c:v>
                  </c:pt>
                  <c:pt idx="24">
                    <c:v>No effect, Rat (M,F) [37], Medium</c:v>
                  </c:pt>
                  <c:pt idx="25">
                    <c:v>No effect, Dog (M,F) [12], Low</c:v>
                  </c:pt>
                  <c:pt idx="26">
                    <c:v>*No effect, Rabbit (M,F) [37]</c:v>
                  </c:pt>
                  <c:pt idx="27">
                    <c:v>No effect, Rat (M,F) [3], High</c:v>
                  </c:pt>
                  <c:pt idx="28">
                    <c:v>No effect, Mouse (M,F) [27], High</c:v>
                  </c:pt>
                  <c:pt idx="29">
                    <c:v>*No effect, Rat, Rabbit, Guinea pig, Cat (M,F) [13]</c:v>
                  </c:pt>
                  <c:pt idx="30">
                    <c:v>No effect, Rat, 15 wk (M,F) [12], Medium</c:v>
                  </c:pt>
                  <c:pt idx="31">
                    <c:v>No effect,  Rat  (M,F) [27], High</c:v>
                  </c:pt>
                  <c:pt idx="32">
                    <c:v>Death, Guinea pig (M,F) [12], Low</c:v>
                  </c:pt>
                  <c:pt idx="33">
                    <c:v>No effect, Rabbit (M,F) [12], Low</c:v>
                  </c:pt>
                  <c:pt idx="34">
                    <c:v>Death, Rat, 14 wk (M,F) [12], Medium</c:v>
                  </c:pt>
                  <c:pt idx="35">
                    <c:v>No effect, Dog (M,F) [12], Medium</c:v>
                  </c:pt>
                  <c:pt idx="36">
                    <c:v>Death, Monkey (M) [37], Medium</c:v>
                  </c:pt>
                  <c:pt idx="37">
                    <c:v>No effect, Rabbit (M,F) [37], Medium</c:v>
                  </c:pt>
                  <c:pt idx="38">
                    <c:v>Death, Cat (F) [12], Medium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7-32D4-465B-B136-989895A24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706560"/>
        <c:axId val="545535888"/>
      </c:scatterChart>
      <c:valAx>
        <c:axId val="245706560"/>
        <c:scaling>
          <c:logBase val="10"/>
          <c:orientation val="minMax"/>
          <c:max val="100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Human Equivalent Concentration (mg/m</a:t>
                </a:r>
                <a:r>
                  <a:rPr lang="en-US" sz="1000" b="1" i="0" u="none" strike="noStrike" kern="1200" baseline="3000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3</a:t>
                </a:r>
                <a:r>
                  <a:rPr lang="en-US" sz="1000" b="1" i="0" u="none" strike="noStrike" kern="1200" baseline="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54026417003095462"/>
              <c:y val="0.9630762695678228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35888"/>
        <c:crosses val="autoZero"/>
        <c:crossBetween val="midCat"/>
      </c:valAx>
      <c:valAx>
        <c:axId val="545535888"/>
        <c:scaling>
          <c:orientation val="minMax"/>
          <c:max val="78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706560"/>
        <c:crosses val="autoZero"/>
        <c:crossBetween val="midCat"/>
        <c:majorUnit val="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2.7396552104471804E-2"/>
          <c:y val="0.94628379485097269"/>
          <c:w val="0.25948951162781314"/>
          <c:h val="3.0013545125771372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917231118172274"/>
          <c:y val="7.4413005238414598E-2"/>
          <c:w val="0.38366805812090449"/>
          <c:h val="0.85817534793695915"/>
        </c:manualLayout>
      </c:layout>
      <c:scatterChart>
        <c:scatterStyle val="lineMarker"/>
        <c:varyColors val="0"/>
        <c:ser>
          <c:idx val="0"/>
          <c:order val="0"/>
          <c:tx>
            <c:v>NOAEL</c:v>
          </c:tx>
          <c:spPr>
            <a:ln w="19050">
              <a:noFill/>
            </a:ln>
          </c:spPr>
          <c:marker>
            <c:symbol val="triangle"/>
            <c:size val="7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xVal>
            <c:numRef>
              <c:f>'Chronic inhalation data'!$T$41:$T$70</c:f>
              <c:numCache>
                <c:formatCode>0</c:formatCode>
                <c:ptCount val="30"/>
                <c:pt idx="0">
                  <c:v>42.160872528970692</c:v>
                </c:pt>
                <c:pt idx="1">
                  <c:v>65.048203330411923</c:v>
                </c:pt>
                <c:pt idx="2">
                  <c:v>72.321428571428569</c:v>
                </c:pt>
                <c:pt idx="3">
                  <c:v>87.5</c:v>
                </c:pt>
                <c:pt idx="4">
                  <c:v>115.6</c:v>
                </c:pt>
                <c:pt idx="5">
                  <c:v>126.45833333333334</c:v>
                </c:pt>
                <c:pt idx="6">
                  <c:v>126.48261758691206</c:v>
                </c:pt>
                <c:pt idx="7">
                  <c:v>126.48261758691206</c:v>
                </c:pt>
                <c:pt idx="8">
                  <c:v>151.77914110429447</c:v>
                </c:pt>
                <c:pt idx="9">
                  <c:v>152.08333333333334</c:v>
                </c:pt>
                <c:pt idx="10">
                  <c:v>168.64349011588277</c:v>
                </c:pt>
                <c:pt idx="11" formatCode="General">
                  <c:v>11</c:v>
                </c:pt>
                <c:pt idx="12" formatCode="General">
                  <c:v>238</c:v>
                </c:pt>
                <c:pt idx="13" formatCode="General">
                  <c:v>301</c:v>
                </c:pt>
                <c:pt idx="14" formatCode="General">
                  <c:v>542</c:v>
                </c:pt>
                <c:pt idx="15">
                  <c:v>42.160872528970692</c:v>
                </c:pt>
                <c:pt idx="16">
                  <c:v>84.321745057941385</c:v>
                </c:pt>
                <c:pt idx="17">
                  <c:v>168.64349011588277</c:v>
                </c:pt>
                <c:pt idx="18">
                  <c:v>42.160872528970692</c:v>
                </c:pt>
                <c:pt idx="19">
                  <c:v>65.048203330411923</c:v>
                </c:pt>
                <c:pt idx="20">
                  <c:v>72.321428571428569</c:v>
                </c:pt>
                <c:pt idx="21">
                  <c:v>84.321745057941385</c:v>
                </c:pt>
                <c:pt idx="22">
                  <c:v>87.5</c:v>
                </c:pt>
                <c:pt idx="23">
                  <c:v>115.6</c:v>
                </c:pt>
                <c:pt idx="24">
                  <c:v>126.45833333333334</c:v>
                </c:pt>
                <c:pt idx="25">
                  <c:v>126.48261758691206</c:v>
                </c:pt>
                <c:pt idx="26">
                  <c:v>126.48261758691206</c:v>
                </c:pt>
                <c:pt idx="27">
                  <c:v>152.08333333333334</c:v>
                </c:pt>
                <c:pt idx="28">
                  <c:v>168.64349011588277</c:v>
                </c:pt>
                <c:pt idx="29">
                  <c:v>337.28698023176554</c:v>
                </c:pt>
              </c:numCache>
            </c:numRef>
          </c:xVal>
          <c:yVal>
            <c:numRef>
              <c:f>'Chronic inhalation data'!$W$41:$W$70</c:f>
              <c:numCache>
                <c:formatCode>General</c:formatCode>
                <c:ptCount val="30"/>
                <c:pt idx="0">
                  <c:v>59</c:v>
                </c:pt>
                <c:pt idx="1">
                  <c:v>57</c:v>
                </c:pt>
                <c:pt idx="2">
                  <c:v>55</c:v>
                </c:pt>
                <c:pt idx="3">
                  <c:v>53</c:v>
                </c:pt>
                <c:pt idx="4">
                  <c:v>51</c:v>
                </c:pt>
                <c:pt idx="5">
                  <c:v>49</c:v>
                </c:pt>
                <c:pt idx="6">
                  <c:v>47</c:v>
                </c:pt>
                <c:pt idx="7">
                  <c:v>45</c:v>
                </c:pt>
                <c:pt idx="8">
                  <c:v>43</c:v>
                </c:pt>
                <c:pt idx="9">
                  <c:v>41</c:v>
                </c:pt>
                <c:pt idx="10">
                  <c:v>39</c:v>
                </c:pt>
                <c:pt idx="11">
                  <c:v>37</c:v>
                </c:pt>
                <c:pt idx="12">
                  <c:v>35</c:v>
                </c:pt>
                <c:pt idx="13">
                  <c:v>33</c:v>
                </c:pt>
                <c:pt idx="14">
                  <c:v>31</c:v>
                </c:pt>
                <c:pt idx="15">
                  <c:v>29</c:v>
                </c:pt>
                <c:pt idx="16">
                  <c:v>27</c:v>
                </c:pt>
                <c:pt idx="17">
                  <c:v>25</c:v>
                </c:pt>
                <c:pt idx="18">
                  <c:v>23</c:v>
                </c:pt>
                <c:pt idx="19">
                  <c:v>21</c:v>
                </c:pt>
                <c:pt idx="20">
                  <c:v>19</c:v>
                </c:pt>
                <c:pt idx="21">
                  <c:v>17</c:v>
                </c:pt>
                <c:pt idx="22">
                  <c:v>15</c:v>
                </c:pt>
                <c:pt idx="23">
                  <c:v>13</c:v>
                </c:pt>
                <c:pt idx="24">
                  <c:v>11</c:v>
                </c:pt>
                <c:pt idx="25">
                  <c:v>9</c:v>
                </c:pt>
                <c:pt idx="26">
                  <c:v>7</c:v>
                </c:pt>
                <c:pt idx="27">
                  <c:v>5</c:v>
                </c:pt>
                <c:pt idx="28">
                  <c:v>3</c:v>
                </c:pt>
                <c:pt idx="2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FE-4FA9-A679-0FE5F82E9A26}"/>
            </c:ext>
          </c:extLst>
        </c:ser>
        <c:ser>
          <c:idx val="1"/>
          <c:order val="1"/>
          <c:tx>
            <c:v>label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B13565D6-7DE0-44BB-9B0B-5B19811B1770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CFE-4FA9-A679-0FE5F82E9A26}"/>
                </c:ext>
              </c:extLst>
            </c:dLbl>
            <c:dLbl>
              <c:idx val="1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DAE4CD8E-DA57-4C89-AB3A-253C307EBB28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CFE-4FA9-A679-0FE5F82E9A26}"/>
                </c:ext>
              </c:extLst>
            </c:dLbl>
            <c:dLbl>
              <c:idx val="2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7549387F-1A4B-4C35-89A2-D791DDC4F65F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CFE-4FA9-A679-0FE5F82E9A26}"/>
                </c:ext>
              </c:extLst>
            </c:dLbl>
            <c:dLbl>
              <c:idx val="3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76AF2B39-9612-4FF5-9ED9-C2F0B672C7EE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CFE-4FA9-A679-0FE5F82E9A26}"/>
                </c:ext>
              </c:extLst>
            </c:dLbl>
            <c:dLbl>
              <c:idx val="4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7819DF2A-FF5D-4764-9D67-52A3303D12BC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CFE-4FA9-A679-0FE5F82E9A26}"/>
                </c:ext>
              </c:extLst>
            </c:dLbl>
            <c:dLbl>
              <c:idx val="5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9CD3113D-47F7-48A9-A7E6-ADB24FEA1F62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CFE-4FA9-A679-0FE5F82E9A26}"/>
                </c:ext>
              </c:extLst>
            </c:dLbl>
            <c:dLbl>
              <c:idx val="6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EAA615CD-9981-4365-B78E-064A1C90EA11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CFE-4FA9-A679-0FE5F82E9A26}"/>
                </c:ext>
              </c:extLst>
            </c:dLbl>
            <c:dLbl>
              <c:idx val="7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305D0687-C68D-4F8F-A25A-16458327B235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CFE-4FA9-A679-0FE5F82E9A26}"/>
                </c:ext>
              </c:extLst>
            </c:dLbl>
            <c:dLbl>
              <c:idx val="8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DD9CBAD6-F8EB-4D48-B988-7885FEDB4978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CFE-4FA9-A679-0FE5F82E9A26}"/>
                </c:ext>
              </c:extLst>
            </c:dLbl>
            <c:dLbl>
              <c:idx val="9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9994E573-6175-482D-94E0-C876BD01E51D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CFE-4FA9-A679-0FE5F82E9A26}"/>
                </c:ext>
              </c:extLst>
            </c:dLbl>
            <c:dLbl>
              <c:idx val="10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D34AB4DB-E596-4645-B03B-95B7383952F9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5CFE-4FA9-A679-0FE5F82E9A26}"/>
                </c:ext>
              </c:extLst>
            </c:dLbl>
            <c:dLbl>
              <c:idx val="11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8F06DAF3-52BB-4371-86F3-B3B4C36DA327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5CFE-4FA9-A679-0FE5F82E9A26}"/>
                </c:ext>
              </c:extLst>
            </c:dLbl>
            <c:dLbl>
              <c:idx val="12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EA0CE267-3AD7-4764-935D-FA06C99D98DF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5CFE-4FA9-A679-0FE5F82E9A26}"/>
                </c:ext>
              </c:extLst>
            </c:dLbl>
            <c:dLbl>
              <c:idx val="13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3CA27F48-56CB-467B-9179-7F5A4F0185EF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5CFE-4FA9-A679-0FE5F82E9A26}"/>
                </c:ext>
              </c:extLst>
            </c:dLbl>
            <c:dLbl>
              <c:idx val="14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20D3C36D-2DB7-47DC-9877-36C31FD12961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5CFE-4FA9-A679-0FE5F82E9A26}"/>
                </c:ext>
              </c:extLst>
            </c:dLbl>
            <c:dLbl>
              <c:idx val="15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485ADBA9-99D2-459A-8C5F-1A2355963A4E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CFE-4FA9-A679-0FE5F82E9A26}"/>
                </c:ext>
              </c:extLst>
            </c:dLbl>
            <c:dLbl>
              <c:idx val="16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AF0F39B9-8951-47C7-97FB-FF129FD14B6A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CFE-4FA9-A679-0FE5F82E9A26}"/>
                </c:ext>
              </c:extLst>
            </c:dLbl>
            <c:dLbl>
              <c:idx val="17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76307DFB-D732-41A9-A741-0A3C2ED764AF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CFE-4FA9-A679-0FE5F82E9A26}"/>
                </c:ext>
              </c:extLst>
            </c:dLbl>
            <c:dLbl>
              <c:idx val="18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42F5609A-2ED9-4453-8CEC-5BACE6A1F2A2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5CFE-4FA9-A679-0FE5F82E9A26}"/>
                </c:ext>
              </c:extLst>
            </c:dLbl>
            <c:dLbl>
              <c:idx val="19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BF35AB39-6C03-4A5B-87AE-EB60407C3F86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5CFE-4FA9-A679-0FE5F82E9A26}"/>
                </c:ext>
              </c:extLst>
            </c:dLbl>
            <c:dLbl>
              <c:idx val="20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A2BE385A-44C9-42C8-83F0-2A03E0B15A7C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5CFE-4FA9-A679-0FE5F82E9A26}"/>
                </c:ext>
              </c:extLst>
            </c:dLbl>
            <c:dLbl>
              <c:idx val="21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978EA556-C270-48F0-ACB8-FE45AA223A4B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5CFE-4FA9-A679-0FE5F82E9A26}"/>
                </c:ext>
              </c:extLst>
            </c:dLbl>
            <c:dLbl>
              <c:idx val="22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1D609214-77DA-40D1-9B33-BDDB676627D3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5CFE-4FA9-A679-0FE5F82E9A26}"/>
                </c:ext>
              </c:extLst>
            </c:dLbl>
            <c:dLbl>
              <c:idx val="23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E93EE4F9-E4E8-4B7B-9ED9-C741FCACC8BE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5CFE-4FA9-A679-0FE5F82E9A26}"/>
                </c:ext>
              </c:extLst>
            </c:dLbl>
            <c:dLbl>
              <c:idx val="24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F3CFE9A8-5DF9-4CF3-8048-792B2B8A5B79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5CFE-4FA9-A679-0FE5F82E9A26}"/>
                </c:ext>
              </c:extLst>
            </c:dLbl>
            <c:dLbl>
              <c:idx val="25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0BBC3677-FB91-417B-B21F-037FD7B4FB5A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5CFE-4FA9-A679-0FE5F82E9A26}"/>
                </c:ext>
              </c:extLst>
            </c:dLbl>
            <c:dLbl>
              <c:idx val="26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D8AFF269-F697-4CE5-9357-86CC36423080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5CFE-4FA9-A679-0FE5F82E9A26}"/>
                </c:ext>
              </c:extLst>
            </c:dLbl>
            <c:dLbl>
              <c:idx val="27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94114B99-DEFA-4B76-A262-39DCC5D7B955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5CFE-4FA9-A679-0FE5F82E9A26}"/>
                </c:ext>
              </c:extLst>
            </c:dLbl>
            <c:dLbl>
              <c:idx val="28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BF303BEC-CD0B-4B98-B706-195BF45379AC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5CFE-4FA9-A679-0FE5F82E9A26}"/>
                </c:ext>
              </c:extLst>
            </c:dLbl>
            <c:dLbl>
              <c:idx val="29"/>
              <c:tx>
                <c:rich>
                  <a:bodyPr wrap="non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92F06AFB-CB98-4622-9009-23544AEF2CBD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5CFE-4FA9-A679-0FE5F82E9A2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xVal>
            <c:numRef>
              <c:f>'Chronic inhalation data'!$Y$41:$Y$70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xVal>
          <c:yVal>
            <c:numRef>
              <c:f>'Chronic inhalation data'!$W$41:$W$70</c:f>
              <c:numCache>
                <c:formatCode>General</c:formatCode>
                <c:ptCount val="30"/>
                <c:pt idx="0">
                  <c:v>59</c:v>
                </c:pt>
                <c:pt idx="1">
                  <c:v>57</c:v>
                </c:pt>
                <c:pt idx="2">
                  <c:v>55</c:v>
                </c:pt>
                <c:pt idx="3">
                  <c:v>53</c:v>
                </c:pt>
                <c:pt idx="4">
                  <c:v>51</c:v>
                </c:pt>
                <c:pt idx="5">
                  <c:v>49</c:v>
                </c:pt>
                <c:pt idx="6">
                  <c:v>47</c:v>
                </c:pt>
                <c:pt idx="7">
                  <c:v>45</c:v>
                </c:pt>
                <c:pt idx="8">
                  <c:v>43</c:v>
                </c:pt>
                <c:pt idx="9">
                  <c:v>41</c:v>
                </c:pt>
                <c:pt idx="10">
                  <c:v>39</c:v>
                </c:pt>
                <c:pt idx="11">
                  <c:v>37</c:v>
                </c:pt>
                <c:pt idx="12">
                  <c:v>35</c:v>
                </c:pt>
                <c:pt idx="13">
                  <c:v>33</c:v>
                </c:pt>
                <c:pt idx="14">
                  <c:v>31</c:v>
                </c:pt>
                <c:pt idx="15">
                  <c:v>29</c:v>
                </c:pt>
                <c:pt idx="16">
                  <c:v>27</c:v>
                </c:pt>
                <c:pt idx="17">
                  <c:v>25</c:v>
                </c:pt>
                <c:pt idx="18">
                  <c:v>23</c:v>
                </c:pt>
                <c:pt idx="19">
                  <c:v>21</c:v>
                </c:pt>
                <c:pt idx="20">
                  <c:v>19</c:v>
                </c:pt>
                <c:pt idx="21">
                  <c:v>17</c:v>
                </c:pt>
                <c:pt idx="22">
                  <c:v>15</c:v>
                </c:pt>
                <c:pt idx="23">
                  <c:v>13</c:v>
                </c:pt>
                <c:pt idx="24">
                  <c:v>11</c:v>
                </c:pt>
                <c:pt idx="25">
                  <c:v>9</c:v>
                </c:pt>
                <c:pt idx="26">
                  <c:v>7</c:v>
                </c:pt>
                <c:pt idx="27">
                  <c:v>5</c:v>
                </c:pt>
                <c:pt idx="28">
                  <c:v>3</c:v>
                </c:pt>
                <c:pt idx="29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'Chronic inhalation data'!$O$41:$O$70</c15:f>
                <c15:dlblRangeCache>
                  <c:ptCount val="30"/>
                  <c:pt idx="0">
                    <c:v>No effect, Rat (M,F) [3], High</c:v>
                  </c:pt>
                  <c:pt idx="1">
                    <c:v>No effect, Mouse (M,F) [27], High</c:v>
                  </c:pt>
                  <c:pt idx="2">
                    <c:v>*No effect, Rat, Rabbit, Guinea pig, Cat (M,F) [13]</c:v>
                  </c:pt>
                  <c:pt idx="3">
                    <c:v>No effect, Rat (M,F) [12], Medium</c:v>
                  </c:pt>
                  <c:pt idx="4">
                    <c:v>No effect,  Rat  (M,F) [27], High</c:v>
                  </c:pt>
                  <c:pt idx="5">
                    <c:v>No effect, Rat (M,F) [18], Medium</c:v>
                  </c:pt>
                  <c:pt idx="6">
                    <c:v>No effect, Rat (M,F) [17], Medium</c:v>
                  </c:pt>
                  <c:pt idx="7">
                    <c:v>No effect, Rat (M,F) [16], Medium</c:v>
                  </c:pt>
                  <c:pt idx="8">
                    <c:v>No effect, Rat (M,F) [23, 33], Medium</c:v>
                  </c:pt>
                  <c:pt idx="9">
                    <c:v>No effect, Rabbit (M,F) [12], Low</c:v>
                  </c:pt>
                  <c:pt idx="10">
                    <c:v>No effect, Rat, Guinea pig (M,F) [37], Medium</c:v>
                  </c:pt>
                  <c:pt idx="11">
                    <c:v>No effect, Rat (M,F) [3], High</c:v>
                  </c:pt>
                  <c:pt idx="12">
                    <c:v>No effect, Mouse  (M,F) [27], High</c:v>
                  </c:pt>
                  <c:pt idx="13">
                    <c:v>No effect, Rat (M,F) [27], High</c:v>
                  </c:pt>
                  <c:pt idx="14">
                    <c:v>No effect, Rat (M,F) [37], Medium</c:v>
                  </c:pt>
                  <c:pt idx="15">
                    <c:v>No effect, Rat (M,F) [3], High</c:v>
                  </c:pt>
                  <c:pt idx="16">
                    <c:v>No effect, Monkey (M) [37], High</c:v>
                  </c:pt>
                  <c:pt idx="17">
                    <c:v>No effect, Rat (M,F) [37], High</c:v>
                  </c:pt>
                  <c:pt idx="18">
                    <c:v>No effect, Rat (M,F) [3], High</c:v>
                  </c:pt>
                  <c:pt idx="19">
                    <c:v>No effect, Mouse  (M,F) [27], High</c:v>
                  </c:pt>
                  <c:pt idx="20">
                    <c:v>No effect, Rat, Rabbit, Guinea pig, Cat (M,F) [13], Medium</c:v>
                  </c:pt>
                  <c:pt idx="21">
                    <c:v>No effect, Monkey (M) [37], High</c:v>
                  </c:pt>
                  <c:pt idx="22">
                    <c:v>No effect, Rat (M,F) [12], Medium</c:v>
                  </c:pt>
                  <c:pt idx="23">
                    <c:v>No effect, Rat (M,F) [27], High</c:v>
                  </c:pt>
                  <c:pt idx="24">
                    <c:v>No effect, Rat (M,F) [18], Medium</c:v>
                  </c:pt>
                  <c:pt idx="25">
                    <c:v>No effect, Rat (M,F) [17], Medium</c:v>
                  </c:pt>
                  <c:pt idx="26">
                    <c:v>No effect, Rat (M,F) [16], Medium</c:v>
                  </c:pt>
                  <c:pt idx="27">
                    <c:v>No effect, Rabbit (M,F) [12], Low</c:v>
                  </c:pt>
                  <c:pt idx="28">
                    <c:v>No effect, Rat, Guinea pig (M,F) [37], Medium</c:v>
                  </c:pt>
                  <c:pt idx="29">
                    <c:v>*No effect, Rabbit (M,F) [37]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A-5CFE-4FA9-A679-0FE5F82E9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706560"/>
        <c:axId val="545535888"/>
      </c:scatterChart>
      <c:valAx>
        <c:axId val="245706560"/>
        <c:scaling>
          <c:logBase val="10"/>
          <c:orientation val="minMax"/>
          <c:max val="100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Human Equivalent Concentration (mg/m</a:t>
                </a:r>
                <a:r>
                  <a:rPr lang="en-US" sz="1000" b="1" i="0" u="none" strike="noStrike" kern="1200" baseline="3000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3</a:t>
                </a:r>
                <a:r>
                  <a:rPr lang="en-US" sz="1000" b="1" i="0" u="none" strike="noStrike" kern="1200" baseline="0">
                    <a:solidFill>
                      <a:srgbClr val="000000"/>
                    </a:solidFill>
                    <a:ea typeface="Times New Roman"/>
                    <a:cs typeface="Times New Roman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54026417003095462"/>
              <c:y val="0.9630762695678228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35888"/>
        <c:crosses val="autoZero"/>
        <c:crossBetween val="midCat"/>
      </c:valAx>
      <c:valAx>
        <c:axId val="545535888"/>
        <c:scaling>
          <c:orientation val="minMax"/>
          <c:max val="60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706560"/>
        <c:crosses val="autoZero"/>
        <c:crossBetween val="midCat"/>
        <c:majorUnit val="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2.7396552104471804E-2"/>
          <c:y val="0.94628379485097269"/>
          <c:w val="0.25948951162781314"/>
          <c:h val="3.0013545125771372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3312795</xdr:colOff>
      <xdr:row>5</xdr:row>
      <xdr:rowOff>62865</xdr:rowOff>
    </xdr:from>
    <xdr:to>
      <xdr:col>0</xdr:col>
      <xdr:colOff>5460788</xdr:colOff>
      <xdr:row>17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721C1A-D05E-D8CD-1A23-2753B4F31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2795" y="2948940"/>
          <a:ext cx="2147993" cy="2023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219076</xdr:colOff>
      <xdr:row>0</xdr:row>
      <xdr:rowOff>96392</xdr:rowOff>
    </xdr:from>
    <xdr:to>
      <xdr:col>20</xdr:col>
      <xdr:colOff>171450</xdr:colOff>
      <xdr:row>54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AE6CDC-B807-4CB9-BB5D-DE6E5D002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52</xdr:row>
      <xdr:rowOff>133350</xdr:rowOff>
    </xdr:from>
    <xdr:to>
      <xdr:col>20</xdr:col>
      <xdr:colOff>219076</xdr:colOff>
      <xdr:row>54</xdr:row>
      <xdr:rowOff>49052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D791392-9555-45FB-BF30-80045FCDDB51}"/>
            </a:ext>
          </a:extLst>
        </xdr:cNvPr>
        <xdr:cNvSpPr txBox="1"/>
      </xdr:nvSpPr>
      <xdr:spPr>
        <a:xfrm>
          <a:off x="5667375" y="8553450"/>
          <a:ext cx="6743701" cy="23955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kern="1200"/>
            <a:t>POD</a:t>
          </a:r>
          <a:r>
            <a:rPr lang="en-US" sz="1000" kern="1200" baseline="0"/>
            <a:t> selected for the Risk Evaluation is </a:t>
          </a:r>
          <a:r>
            <a:rPr lang="en-US" sz="1000" b="1" kern="1200" baseline="0"/>
            <a:t>bolded. </a:t>
          </a:r>
          <a:r>
            <a:rPr lang="en-US" sz="1000">
              <a:effectLst/>
              <a:latin typeface="+mn-lt"/>
              <a:ea typeface="+mn-ea"/>
              <a:cs typeface="+mn-cs"/>
            </a:rPr>
            <a:t>*Asterisk denotes uninformative study/endpoint for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dose-response.</a:t>
          </a:r>
          <a:endParaRPr lang="en-US" sz="1000">
            <a:effectLst/>
          </a:endParaRPr>
        </a:p>
        <a:p>
          <a:endParaRPr lang="en-US" sz="1000" b="1" kern="1200"/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0.01301</cdr:x>
      <cdr:y>0.26681</cdr:y>
    </cdr:from>
    <cdr:to>
      <cdr:x>0.08295</cdr:x>
      <cdr:y>0.42064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8AAD832-1F14-F3B2-8775-34E7F045EB3B}"/>
            </a:ext>
          </a:extLst>
        </cdr:cNvPr>
        <cdr:cNvSpPr txBox="1"/>
      </cdr:nvSpPr>
      <cdr:spPr>
        <a:xfrm xmlns:a="http://schemas.openxmlformats.org/drawingml/2006/main" rot="16200000">
          <a:off x="-378653" y="2756871"/>
          <a:ext cx="1326696" cy="41496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Body Wt</a:t>
          </a:r>
        </a:p>
      </cdr:txBody>
    </cdr:sp>
  </cdr:relSizeAnchor>
  <cdr:relSizeAnchor xmlns:cdr="http://schemas.openxmlformats.org/drawingml/2006/chartDrawing">
    <cdr:from>
      <cdr:x>0.01241</cdr:x>
      <cdr:y>0.14847</cdr:y>
    </cdr:from>
    <cdr:to>
      <cdr:x>0.08251</cdr:x>
      <cdr:y>0.26365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B1A95240-65E1-C87D-1E9F-99981C3DBF91}"/>
            </a:ext>
          </a:extLst>
        </cdr:cNvPr>
        <cdr:cNvSpPr txBox="1"/>
      </cdr:nvSpPr>
      <cdr:spPr>
        <a:xfrm xmlns:a="http://schemas.openxmlformats.org/drawingml/2006/main" rot="16200000">
          <a:off x="-215097" y="1569176"/>
          <a:ext cx="993322" cy="41590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Kidney</a:t>
          </a:r>
        </a:p>
      </cdr:txBody>
    </cdr:sp>
  </cdr:relSizeAnchor>
  <cdr:relSizeAnchor xmlns:cdr="http://schemas.openxmlformats.org/drawingml/2006/chartDrawing">
    <cdr:from>
      <cdr:x>0.01214</cdr:x>
      <cdr:y>0.42301</cdr:y>
    </cdr:from>
    <cdr:to>
      <cdr:x>0.08251</cdr:x>
      <cdr:y>0.5516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3DB24104-69E9-3446-6096-1E67804F54E2}"/>
            </a:ext>
          </a:extLst>
        </cdr:cNvPr>
        <cdr:cNvSpPr txBox="1"/>
      </cdr:nvSpPr>
      <cdr:spPr>
        <a:xfrm xmlns:a="http://schemas.openxmlformats.org/drawingml/2006/main" rot="16200000">
          <a:off x="-273725" y="3993850"/>
          <a:ext cx="1108982" cy="4175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Liver</a:t>
          </a:r>
        </a:p>
      </cdr:txBody>
    </cdr:sp>
  </cdr:relSizeAnchor>
  <cdr:relSizeAnchor xmlns:cdr="http://schemas.openxmlformats.org/drawingml/2006/chartDrawing">
    <cdr:from>
      <cdr:x>0.01233</cdr:x>
      <cdr:y>0.03818</cdr:y>
    </cdr:from>
    <cdr:to>
      <cdr:x>0.08227</cdr:x>
      <cdr:y>0.14575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862803C8-DF33-ACF1-57A1-B2AF7B1E9B7F}"/>
            </a:ext>
          </a:extLst>
        </cdr:cNvPr>
        <cdr:cNvSpPr txBox="1"/>
      </cdr:nvSpPr>
      <cdr:spPr>
        <a:xfrm xmlns:a="http://schemas.openxmlformats.org/drawingml/2006/main" rot="16200000">
          <a:off x="-180490" y="579842"/>
          <a:ext cx="919966" cy="41325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Immune/</a:t>
          </a:r>
          <a:r>
            <a:rPr lang="en-US" sz="1000" b="1" baseline="0"/>
            <a:t> </a:t>
          </a:r>
        </a:p>
        <a:p xmlns:a="http://schemas.openxmlformats.org/drawingml/2006/main">
          <a:pPr algn="ctr"/>
          <a:r>
            <a:rPr lang="en-US" sz="1000" b="1"/>
            <a:t>Hemato</a:t>
          </a:r>
        </a:p>
      </cdr:txBody>
    </cdr:sp>
  </cdr:relSizeAnchor>
  <cdr:relSizeAnchor xmlns:cdr="http://schemas.openxmlformats.org/drawingml/2006/chartDrawing">
    <cdr:from>
      <cdr:x>0.06287</cdr:x>
      <cdr:y>0.00176</cdr:y>
    </cdr:from>
    <cdr:to>
      <cdr:x>0.95052</cdr:x>
      <cdr:y>0.03196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07F7688D-CCDC-7766-7A1B-0B324BD5F3C4}"/>
            </a:ext>
          </a:extLst>
        </cdr:cNvPr>
        <cdr:cNvSpPr txBox="1"/>
      </cdr:nvSpPr>
      <cdr:spPr>
        <a:xfrm xmlns:a="http://schemas.openxmlformats.org/drawingml/2006/main">
          <a:off x="373874" y="12602"/>
          <a:ext cx="5278656" cy="21573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400" b="1" i="0" baseline="0">
              <a:effectLst/>
              <a:latin typeface="+mn-lt"/>
              <a:ea typeface="+mn-ea"/>
              <a:cs typeface="+mn-cs"/>
            </a:rPr>
            <a:t>Intermediate Oral PODs for 1,2-Dichloroethane</a:t>
          </a:r>
          <a:endParaRPr lang="en-US" sz="2000">
            <a:effectLst/>
          </a:endParaRPr>
        </a:p>
      </cdr:txBody>
    </cdr:sp>
  </cdr:relSizeAnchor>
  <cdr:relSizeAnchor xmlns:cdr="http://schemas.openxmlformats.org/drawingml/2006/chartDrawing">
    <cdr:from>
      <cdr:x>0.01285</cdr:x>
      <cdr:y>0.55417</cdr:y>
    </cdr:from>
    <cdr:to>
      <cdr:x>0.08237</cdr:x>
      <cdr:y>0.62654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7AD9E95-CC37-7BD3-E23F-C2E2356C5CF1}"/>
            </a:ext>
          </a:extLst>
        </cdr:cNvPr>
        <cdr:cNvSpPr txBox="1"/>
      </cdr:nvSpPr>
      <cdr:spPr>
        <a:xfrm xmlns:a="http://schemas.openxmlformats.org/drawingml/2006/main" rot="16200000">
          <a:off x="-28218" y="4839874"/>
          <a:ext cx="618473" cy="41031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Death</a:t>
          </a:r>
        </a:p>
      </cdr:txBody>
    </cdr:sp>
  </cdr:relSizeAnchor>
  <cdr:relSizeAnchor xmlns:cdr="http://schemas.openxmlformats.org/drawingml/2006/chartDrawing">
    <cdr:from>
      <cdr:x>0.01285</cdr:x>
      <cdr:y>0.62911</cdr:y>
    </cdr:from>
    <cdr:to>
      <cdr:x>0.08237</cdr:x>
      <cdr:y>0.72831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A2740AC-7D47-9554-FB0D-E90B6EA8ED03}"/>
            </a:ext>
          </a:extLst>
        </cdr:cNvPr>
        <cdr:cNvSpPr txBox="1"/>
      </cdr:nvSpPr>
      <cdr:spPr>
        <a:xfrm xmlns:a="http://schemas.openxmlformats.org/drawingml/2006/main" rot="16200000">
          <a:off x="-142826" y="5594940"/>
          <a:ext cx="847689" cy="41031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Repro/</a:t>
          </a:r>
        </a:p>
        <a:p xmlns:a="http://schemas.openxmlformats.org/drawingml/2006/main">
          <a:pPr algn="ctr"/>
          <a:r>
            <a:rPr lang="en-US" sz="1000" b="1"/>
            <a:t>Devel</a:t>
          </a:r>
        </a:p>
      </cdr:txBody>
    </cdr:sp>
  </cdr:relSizeAnchor>
  <cdr:relSizeAnchor xmlns:cdr="http://schemas.openxmlformats.org/drawingml/2006/chartDrawing">
    <cdr:from>
      <cdr:x>0.01285</cdr:x>
      <cdr:y>0.73009</cdr:y>
    </cdr:from>
    <cdr:to>
      <cdr:x>0.08237</cdr:x>
      <cdr:y>0.83717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8242D6B5-56B2-1277-2141-0D43BDCC19BA}"/>
            </a:ext>
          </a:extLst>
        </cdr:cNvPr>
        <cdr:cNvSpPr txBox="1"/>
      </cdr:nvSpPr>
      <cdr:spPr>
        <a:xfrm xmlns:a="http://schemas.openxmlformats.org/drawingml/2006/main" rot="16200000">
          <a:off x="-176533" y="6491585"/>
          <a:ext cx="915106" cy="41031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Neuro</a:t>
          </a:r>
        </a:p>
      </cdr:txBody>
    </cdr:sp>
  </cdr:relSizeAnchor>
  <cdr:relSizeAnchor xmlns:cdr="http://schemas.openxmlformats.org/drawingml/2006/chartDrawing">
    <cdr:from>
      <cdr:x>0.01285</cdr:x>
      <cdr:y>0.83958</cdr:y>
    </cdr:from>
    <cdr:to>
      <cdr:x>0.08237</cdr:x>
      <cdr:y>0.94885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E4C24AE2-3B6E-F159-48CB-3B2FA180D7EE}"/>
            </a:ext>
          </a:extLst>
        </cdr:cNvPr>
        <cdr:cNvSpPr txBox="1"/>
      </cdr:nvSpPr>
      <cdr:spPr>
        <a:xfrm xmlns:a="http://schemas.openxmlformats.org/drawingml/2006/main" rot="16200000">
          <a:off x="-185855" y="7436592"/>
          <a:ext cx="933752" cy="41031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Resp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428626</xdr:colOff>
      <xdr:row>0</xdr:row>
      <xdr:rowOff>95462</xdr:rowOff>
    </xdr:from>
    <xdr:to>
      <xdr:col>19</xdr:col>
      <xdr:colOff>513876</xdr:colOff>
      <xdr:row>53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BBDD29-3B48-4682-A753-426864402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390525</xdr:colOff>
      <xdr:row>52</xdr:row>
      <xdr:rowOff>0</xdr:rowOff>
    </xdr:from>
    <xdr:to>
      <xdr:col>18</xdr:col>
      <xdr:colOff>428626</xdr:colOff>
      <xdr:row>53</xdr:row>
      <xdr:rowOff>77627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CB7F0F58-C55E-4056-BD28-AFAC41C8F558}"/>
            </a:ext>
          </a:extLst>
        </xdr:cNvPr>
        <xdr:cNvSpPr txBox="1"/>
      </xdr:nvSpPr>
      <xdr:spPr>
        <a:xfrm>
          <a:off x="4657725" y="8420100"/>
          <a:ext cx="6743701" cy="23955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kern="1200"/>
            <a:t>POD</a:t>
          </a:r>
          <a:r>
            <a:rPr lang="en-US" sz="1100" kern="1200" baseline="0"/>
            <a:t> selected for the Risk Evaluation is </a:t>
          </a:r>
          <a:r>
            <a:rPr lang="en-US" sz="1100" b="1" kern="1200" baseline="0"/>
            <a:t>bolded. </a:t>
          </a:r>
          <a:r>
            <a:rPr lang="en-US" sz="1100">
              <a:effectLst/>
              <a:latin typeface="+mn-lt"/>
              <a:ea typeface="+mn-ea"/>
              <a:cs typeface="+mn-cs"/>
            </a:rPr>
            <a:t>*Asterisk denotes uninformative study/endpoint for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dose-response.</a:t>
          </a:r>
          <a:endParaRPr lang="en-US">
            <a:effectLst/>
          </a:endParaRPr>
        </a:p>
        <a:p>
          <a:endParaRPr lang="en-US" sz="1100" b="1" kern="1200"/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0.01076</cdr:x>
      <cdr:y>0.80678</cdr:y>
    </cdr:from>
    <cdr:to>
      <cdr:x>0.08101</cdr:x>
      <cdr:y>0.869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EBF54A9-FE0B-5D88-ABCE-6119A88CD961}"/>
            </a:ext>
          </a:extLst>
        </cdr:cNvPr>
        <cdr:cNvSpPr txBox="1"/>
      </cdr:nvSpPr>
      <cdr:spPr>
        <a:xfrm xmlns:a="http://schemas.openxmlformats.org/drawingml/2006/main" rot="16200000">
          <a:off x="4433" y="6974378"/>
          <a:ext cx="533334" cy="41507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Immune/</a:t>
          </a:r>
        </a:p>
        <a:p xmlns:a="http://schemas.openxmlformats.org/drawingml/2006/main">
          <a:pPr algn="ctr"/>
          <a:r>
            <a:rPr lang="en-US" sz="1000" b="1"/>
            <a:t>Hemato</a:t>
          </a:r>
          <a:endParaRPr lang="en-US" sz="1100" b="1"/>
        </a:p>
      </cdr:txBody>
    </cdr:sp>
  </cdr:relSizeAnchor>
  <cdr:relSizeAnchor xmlns:cdr="http://schemas.openxmlformats.org/drawingml/2006/chartDrawing">
    <cdr:from>
      <cdr:x>0.01008</cdr:x>
      <cdr:y>0.87245</cdr:y>
    </cdr:from>
    <cdr:to>
      <cdr:x>0.081</cdr:x>
      <cdr:y>0.90023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688DB5A-6E21-6CE5-2923-57E7097B77E5}"/>
            </a:ext>
          </a:extLst>
        </cdr:cNvPr>
        <cdr:cNvSpPr txBox="1"/>
      </cdr:nvSpPr>
      <cdr:spPr>
        <a:xfrm xmlns:a="http://schemas.openxmlformats.org/drawingml/2006/main">
          <a:off x="59532" y="7478183"/>
          <a:ext cx="419100" cy="23812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Kidney</a:t>
          </a:r>
        </a:p>
      </cdr:txBody>
    </cdr:sp>
  </cdr:relSizeAnchor>
  <cdr:relSizeAnchor xmlns:cdr="http://schemas.openxmlformats.org/drawingml/2006/chartDrawing">
    <cdr:from>
      <cdr:x>0.01072</cdr:x>
      <cdr:y>0.41019</cdr:y>
    </cdr:from>
    <cdr:to>
      <cdr:x>0.081</cdr:x>
      <cdr:y>0.60085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8AAD832-1F14-F3B2-8775-34E7F045EB3B}"/>
            </a:ext>
          </a:extLst>
        </cdr:cNvPr>
        <cdr:cNvSpPr txBox="1"/>
      </cdr:nvSpPr>
      <cdr:spPr>
        <a:xfrm xmlns:a="http://schemas.openxmlformats.org/drawingml/2006/main" rot="16200000">
          <a:off x="-546141" y="4125390"/>
          <a:ext cx="1634254" cy="41529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Death</a:t>
          </a:r>
        </a:p>
      </cdr:txBody>
    </cdr:sp>
  </cdr:relSizeAnchor>
  <cdr:relSizeAnchor xmlns:cdr="http://schemas.openxmlformats.org/drawingml/2006/chartDrawing">
    <cdr:from>
      <cdr:x>0.01008</cdr:x>
      <cdr:y>0.29804</cdr:y>
    </cdr:from>
    <cdr:to>
      <cdr:x>0.08066</cdr:x>
      <cdr:y>0.4053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B1A95240-65E1-C87D-1E9F-99981C3DBF91}"/>
            </a:ext>
          </a:extLst>
        </cdr:cNvPr>
        <cdr:cNvSpPr txBox="1"/>
      </cdr:nvSpPr>
      <cdr:spPr>
        <a:xfrm xmlns:a="http://schemas.openxmlformats.org/drawingml/2006/main" rot="16200000">
          <a:off x="-191610" y="2805743"/>
          <a:ext cx="919368" cy="4170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Liver</a:t>
          </a:r>
        </a:p>
      </cdr:txBody>
    </cdr:sp>
  </cdr:relSizeAnchor>
  <cdr:relSizeAnchor xmlns:cdr="http://schemas.openxmlformats.org/drawingml/2006/chartDrawing">
    <cdr:from>
      <cdr:x>0.01008</cdr:x>
      <cdr:y>0.6053</cdr:y>
    </cdr:from>
    <cdr:to>
      <cdr:x>0.08101</cdr:x>
      <cdr:y>0.80357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3DB24104-69E9-3446-6096-1E67804F54E2}"/>
            </a:ext>
          </a:extLst>
        </cdr:cNvPr>
        <cdr:cNvSpPr txBox="1"/>
      </cdr:nvSpPr>
      <cdr:spPr>
        <a:xfrm xmlns:a="http://schemas.openxmlformats.org/drawingml/2006/main" rot="16200000">
          <a:off x="-580682" y="5828472"/>
          <a:ext cx="1699534" cy="41909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Body Wt</a:t>
          </a:r>
        </a:p>
      </cdr:txBody>
    </cdr:sp>
  </cdr:relSizeAnchor>
  <cdr:relSizeAnchor xmlns:cdr="http://schemas.openxmlformats.org/drawingml/2006/chartDrawing">
    <cdr:from>
      <cdr:x>0.01008</cdr:x>
      <cdr:y>0.23442</cdr:y>
    </cdr:from>
    <cdr:to>
      <cdr:x>0.08066</cdr:x>
      <cdr:y>0.29567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62803C8-DF33-ACF1-57A1-B2AF7B1E9B7F}"/>
            </a:ext>
          </a:extLst>
        </cdr:cNvPr>
        <cdr:cNvSpPr txBox="1"/>
      </cdr:nvSpPr>
      <cdr:spPr>
        <a:xfrm xmlns:a="http://schemas.openxmlformats.org/drawingml/2006/main" rot="16200000">
          <a:off x="5613" y="2063279"/>
          <a:ext cx="524925" cy="41708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Neuro</a:t>
          </a:r>
        </a:p>
      </cdr:txBody>
    </cdr:sp>
  </cdr:relSizeAnchor>
  <cdr:relSizeAnchor xmlns:cdr="http://schemas.openxmlformats.org/drawingml/2006/chartDrawing">
    <cdr:from>
      <cdr:x>0.01072</cdr:x>
      <cdr:y>0.07493</cdr:y>
    </cdr:from>
    <cdr:to>
      <cdr:x>0.08066</cdr:x>
      <cdr:y>0.23196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862803C8-DF33-ACF1-57A1-B2AF7B1E9B7F}"/>
            </a:ext>
          </a:extLst>
        </cdr:cNvPr>
        <cdr:cNvSpPr txBox="1"/>
      </cdr:nvSpPr>
      <cdr:spPr>
        <a:xfrm xmlns:a="http://schemas.openxmlformats.org/drawingml/2006/main" rot="16200000">
          <a:off x="-289197" y="888196"/>
          <a:ext cx="1121833" cy="41594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Repro/Devel</a:t>
          </a:r>
        </a:p>
      </cdr:txBody>
    </cdr:sp>
  </cdr:relSizeAnchor>
  <cdr:relSizeAnchor xmlns:cdr="http://schemas.openxmlformats.org/drawingml/2006/chartDrawing">
    <cdr:from>
      <cdr:x>0.11768</cdr:x>
      <cdr:y>0.00917</cdr:y>
    </cdr:from>
    <cdr:to>
      <cdr:x>0.90959</cdr:x>
      <cdr:y>0.06733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07F7688D-CCDC-7766-7A1B-0B324BD5F3C4}"/>
            </a:ext>
          </a:extLst>
        </cdr:cNvPr>
        <cdr:cNvSpPr txBox="1"/>
      </cdr:nvSpPr>
      <cdr:spPr>
        <a:xfrm xmlns:a="http://schemas.openxmlformats.org/drawingml/2006/main">
          <a:off x="695325" y="66822"/>
          <a:ext cx="4679156" cy="42379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600" b="1" i="0" baseline="0">
              <a:effectLst/>
              <a:latin typeface="+mn-lt"/>
              <a:ea typeface="+mn-ea"/>
              <a:cs typeface="+mn-cs"/>
            </a:rPr>
            <a:t>Intermediate Inhalation PODs for 1,2-Dichloroethane</a:t>
          </a:r>
          <a:endParaRPr lang="en-US" sz="1200">
            <a:effectLst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411817</xdr:colOff>
      <xdr:row>2</xdr:row>
      <xdr:rowOff>50862</xdr:rowOff>
    </xdr:from>
    <xdr:to>
      <xdr:col>19</xdr:col>
      <xdr:colOff>172620</xdr:colOff>
      <xdr:row>55</xdr:row>
      <xdr:rowOff>7471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A48F17-74CD-47A6-AE6F-F281D1144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0.01391</cdr:x>
      <cdr:y>0.48976</cdr:y>
    </cdr:from>
    <cdr:to>
      <cdr:x>0.06387</cdr:x>
      <cdr:y>0.56637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EBF54A9-FE0B-5D88-ABCE-6119A88CD961}"/>
            </a:ext>
          </a:extLst>
        </cdr:cNvPr>
        <cdr:cNvSpPr txBox="1"/>
      </cdr:nvSpPr>
      <cdr:spPr>
        <a:xfrm xmlns:a="http://schemas.openxmlformats.org/drawingml/2006/main" rot="16200000">
          <a:off x="-42132" y="3623667"/>
          <a:ext cx="547279" cy="29740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Resp</a:t>
          </a:r>
          <a:endParaRPr lang="en-US" sz="1050" b="1"/>
        </a:p>
      </cdr:txBody>
    </cdr:sp>
  </cdr:relSizeAnchor>
  <cdr:relSizeAnchor xmlns:cdr="http://schemas.openxmlformats.org/drawingml/2006/chartDrawing">
    <cdr:from>
      <cdr:x>0.01496</cdr:x>
      <cdr:y>0.40445</cdr:y>
    </cdr:from>
    <cdr:to>
      <cdr:x>0.06471</cdr:x>
      <cdr:y>0.48341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688DB5A-6E21-6CE5-2923-57E7097B77E5}"/>
            </a:ext>
          </a:extLst>
        </cdr:cNvPr>
        <cdr:cNvSpPr txBox="1"/>
      </cdr:nvSpPr>
      <cdr:spPr>
        <a:xfrm xmlns:a="http://schemas.openxmlformats.org/drawingml/2006/main" rot="16200000">
          <a:off x="-44885" y="3023236"/>
          <a:ext cx="564042" cy="29616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Kidney</a:t>
          </a:r>
        </a:p>
      </cdr:txBody>
    </cdr:sp>
  </cdr:relSizeAnchor>
  <cdr:relSizeAnchor xmlns:cdr="http://schemas.openxmlformats.org/drawingml/2006/chartDrawing">
    <cdr:from>
      <cdr:x>0.01486</cdr:x>
      <cdr:y>0.57169</cdr:y>
    </cdr:from>
    <cdr:to>
      <cdr:x>0.06387</cdr:x>
      <cdr:y>0.72637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8AAD832-1F14-F3B2-8775-34E7F045EB3B}"/>
            </a:ext>
          </a:extLst>
        </cdr:cNvPr>
        <cdr:cNvSpPr txBox="1"/>
      </cdr:nvSpPr>
      <cdr:spPr>
        <a:xfrm xmlns:a="http://schemas.openxmlformats.org/drawingml/2006/main" rot="16200000">
          <a:off x="-318185" y="4490617"/>
          <a:ext cx="1105032" cy="29175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Death</a:t>
          </a:r>
        </a:p>
      </cdr:txBody>
    </cdr:sp>
  </cdr:relSizeAnchor>
  <cdr:relSizeAnchor xmlns:cdr="http://schemas.openxmlformats.org/drawingml/2006/chartDrawing">
    <cdr:from>
      <cdr:x>0.01482</cdr:x>
      <cdr:y>0.32764</cdr:y>
    </cdr:from>
    <cdr:to>
      <cdr:x>0.0634</cdr:x>
      <cdr:y>0.39748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B1A95240-65E1-C87D-1E9F-99981C3DBF91}"/>
            </a:ext>
          </a:extLst>
        </cdr:cNvPr>
        <cdr:cNvSpPr txBox="1"/>
      </cdr:nvSpPr>
      <cdr:spPr>
        <a:xfrm xmlns:a="http://schemas.openxmlformats.org/drawingml/2006/main" rot="16200000">
          <a:off x="-16655" y="2445424"/>
          <a:ext cx="498963" cy="28920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Liver</a:t>
          </a:r>
        </a:p>
      </cdr:txBody>
    </cdr:sp>
  </cdr:relSizeAnchor>
  <cdr:relSizeAnchor xmlns:cdr="http://schemas.openxmlformats.org/drawingml/2006/chartDrawing">
    <cdr:from>
      <cdr:x>0.01388</cdr:x>
      <cdr:y>0.24314</cdr:y>
    </cdr:from>
    <cdr:to>
      <cdr:x>0.06364</cdr:x>
      <cdr:y>0.31838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3DB24104-69E9-3446-6096-1E67804F54E2}"/>
            </a:ext>
          </a:extLst>
        </cdr:cNvPr>
        <cdr:cNvSpPr txBox="1"/>
      </cdr:nvSpPr>
      <cdr:spPr>
        <a:xfrm xmlns:a="http://schemas.openxmlformats.org/drawingml/2006/main" rot="16200000">
          <a:off x="-37992" y="1857582"/>
          <a:ext cx="537496" cy="29622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Body Wt</a:t>
          </a:r>
        </a:p>
      </cdr:txBody>
    </cdr:sp>
  </cdr:relSizeAnchor>
  <cdr:relSizeAnchor xmlns:cdr="http://schemas.openxmlformats.org/drawingml/2006/chartDrawing">
    <cdr:from>
      <cdr:x>0.01387</cdr:x>
      <cdr:y>0.73452</cdr:y>
    </cdr:from>
    <cdr:to>
      <cdr:x>0.06363</cdr:x>
      <cdr:y>0.81674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AF2B376-D525-E27B-565C-0DF3134F3127}"/>
            </a:ext>
          </a:extLst>
        </cdr:cNvPr>
        <cdr:cNvSpPr txBox="1"/>
      </cdr:nvSpPr>
      <cdr:spPr>
        <a:xfrm xmlns:a="http://schemas.openxmlformats.org/drawingml/2006/main" rot="16200000">
          <a:off x="-63024" y="5392789"/>
          <a:ext cx="587375" cy="29622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Immune/</a:t>
          </a:r>
        </a:p>
        <a:p xmlns:a="http://schemas.openxmlformats.org/drawingml/2006/main">
          <a:pPr algn="ctr"/>
          <a:r>
            <a:rPr lang="en-US" sz="1000" b="1"/>
            <a:t>Hemato</a:t>
          </a:r>
        </a:p>
      </cdr:txBody>
    </cdr:sp>
  </cdr:relSizeAnchor>
  <cdr:relSizeAnchor xmlns:cdr="http://schemas.openxmlformats.org/drawingml/2006/chartDrawing">
    <cdr:from>
      <cdr:x>0.01387</cdr:x>
      <cdr:y>0.82193</cdr:y>
    </cdr:from>
    <cdr:to>
      <cdr:x>0.06387</cdr:x>
      <cdr:y>0.89177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B098BA7C-816F-60DB-516B-E1751063BC8C}"/>
            </a:ext>
          </a:extLst>
        </cdr:cNvPr>
        <cdr:cNvSpPr txBox="1"/>
      </cdr:nvSpPr>
      <cdr:spPr>
        <a:xfrm xmlns:a="http://schemas.openxmlformats.org/drawingml/2006/main" rot="16200000">
          <a:off x="-18103" y="5972285"/>
          <a:ext cx="498963" cy="29765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Neuro</a:t>
          </a:r>
        </a:p>
      </cdr:txBody>
    </cdr:sp>
  </cdr:relSizeAnchor>
  <cdr:relSizeAnchor xmlns:cdr="http://schemas.openxmlformats.org/drawingml/2006/chartDrawing">
    <cdr:from>
      <cdr:x>0.01387</cdr:x>
      <cdr:y>0.07304</cdr:y>
    </cdr:from>
    <cdr:to>
      <cdr:x>0.06363</cdr:x>
      <cdr:y>0.23748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1B43C75-5882-3312-B9A9-86F6E677ADD7}"/>
            </a:ext>
          </a:extLst>
        </cdr:cNvPr>
        <cdr:cNvSpPr txBox="1"/>
      </cdr:nvSpPr>
      <cdr:spPr>
        <a:xfrm xmlns:a="http://schemas.openxmlformats.org/drawingml/2006/main" rot="16200000">
          <a:off x="-461490" y="1171256"/>
          <a:ext cx="1404093" cy="30890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Repro/Devel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295276</xdr:colOff>
      <xdr:row>0</xdr:row>
      <xdr:rowOff>95251</xdr:rowOff>
    </xdr:from>
    <xdr:to>
      <xdr:col>19</xdr:col>
      <xdr:colOff>521496</xdr:colOff>
      <xdr:row>53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99BC5D-6ECC-412B-9E7A-02E36C1C5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266700</xdr:colOff>
      <xdr:row>52</xdr:row>
      <xdr:rowOff>38100</xdr:rowOff>
    </xdr:from>
    <xdr:to>
      <xdr:col>19</xdr:col>
      <xdr:colOff>304801</xdr:colOff>
      <xdr:row>53</xdr:row>
      <xdr:rowOff>115727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959C9718-1E55-45F7-86C3-695D0F903517}"/>
            </a:ext>
          </a:extLst>
        </xdr:cNvPr>
        <xdr:cNvSpPr txBox="1"/>
      </xdr:nvSpPr>
      <xdr:spPr>
        <a:xfrm>
          <a:off x="5143500" y="8458200"/>
          <a:ext cx="6743701" cy="23955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effectLst/>
              <a:latin typeface="+mn-lt"/>
              <a:ea typeface="+mn-ea"/>
              <a:cs typeface="+mn-cs"/>
            </a:rPr>
            <a:t>*Asterisk denotes uninformative study/endpoint for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dose-response.</a:t>
          </a:r>
          <a:endParaRPr lang="en-US">
            <a:effectLst/>
          </a:endParaRPr>
        </a:p>
        <a:p>
          <a:endParaRPr lang="en-US" sz="1100" b="1" kern="1200"/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0.01072</cdr:x>
      <cdr:y>0.42849</cdr:y>
    </cdr:from>
    <cdr:to>
      <cdr:x>0.08066</cdr:x>
      <cdr:y>0.65726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8AAD832-1F14-F3B2-8775-34E7F045EB3B}"/>
            </a:ext>
          </a:extLst>
        </cdr:cNvPr>
        <cdr:cNvSpPr txBox="1"/>
      </cdr:nvSpPr>
      <cdr:spPr>
        <a:xfrm xmlns:a="http://schemas.openxmlformats.org/drawingml/2006/main" rot="16200000">
          <a:off x="-755253" y="4664473"/>
          <a:ext cx="2053167" cy="41534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Body Wt</a:t>
          </a:r>
        </a:p>
      </cdr:txBody>
    </cdr:sp>
  </cdr:relSizeAnchor>
  <cdr:relSizeAnchor xmlns:cdr="http://schemas.openxmlformats.org/drawingml/2006/chartDrawing">
    <cdr:from>
      <cdr:x>0.01072</cdr:x>
      <cdr:y>0.07493</cdr:y>
    </cdr:from>
    <cdr:to>
      <cdr:x>0.08066</cdr:x>
      <cdr:y>0.3542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862803C8-DF33-ACF1-57A1-B2AF7B1E9B7F}"/>
            </a:ext>
          </a:extLst>
        </cdr:cNvPr>
        <cdr:cNvSpPr txBox="1"/>
      </cdr:nvSpPr>
      <cdr:spPr>
        <a:xfrm xmlns:a="http://schemas.openxmlformats.org/drawingml/2006/main" rot="16200000">
          <a:off x="-981838" y="1717971"/>
          <a:ext cx="2506337" cy="41534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Liver</a:t>
          </a:r>
        </a:p>
      </cdr:txBody>
    </cdr:sp>
  </cdr:relSizeAnchor>
  <cdr:relSizeAnchor xmlns:cdr="http://schemas.openxmlformats.org/drawingml/2006/chartDrawing">
    <cdr:from>
      <cdr:x>0.03083</cdr:x>
      <cdr:y>0.00769</cdr:y>
    </cdr:from>
    <cdr:to>
      <cdr:x>0.97406</cdr:x>
      <cdr:y>0.06585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07F7688D-CCDC-7766-7A1B-0B324BD5F3C4}"/>
            </a:ext>
          </a:extLst>
        </cdr:cNvPr>
        <cdr:cNvSpPr txBox="1"/>
      </cdr:nvSpPr>
      <cdr:spPr>
        <a:xfrm xmlns:a="http://schemas.openxmlformats.org/drawingml/2006/main">
          <a:off x="183355" y="64702"/>
          <a:ext cx="5609167" cy="48934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350" b="1" i="0" baseline="0">
              <a:effectLst/>
              <a:latin typeface="+mn-lt"/>
              <a:ea typeface="+mn-ea"/>
              <a:cs typeface="+mn-cs"/>
            </a:rPr>
            <a:t>Chronic Inhalation PODs for 1,2-Dichloroethane</a:t>
          </a:r>
          <a:endParaRPr lang="en-US" sz="1350">
            <a:effectLst/>
          </a:endParaRPr>
        </a:p>
        <a:p xmlns:a="http://schemas.openxmlformats.org/drawingml/2006/main">
          <a:pPr algn="ctr" rtl="0"/>
          <a:r>
            <a:rPr lang="en-US" sz="1350" b="1" i="0" baseline="0">
              <a:effectLst/>
              <a:latin typeface="+mn-lt"/>
              <a:ea typeface="+mn-ea"/>
              <a:cs typeface="+mn-cs"/>
            </a:rPr>
            <a:t>Liver, Reproductive/Developmental, Body Weight, and Death Endpoints</a:t>
          </a:r>
          <a:endParaRPr lang="en-US" sz="1350">
            <a:effectLst/>
          </a:endParaRPr>
        </a:p>
      </cdr:txBody>
    </cdr:sp>
  </cdr:relSizeAnchor>
  <cdr:relSizeAnchor xmlns:cdr="http://schemas.openxmlformats.org/drawingml/2006/chartDrawing">
    <cdr:from>
      <cdr:x>0.01126</cdr:x>
      <cdr:y>0.36127</cdr:y>
    </cdr:from>
    <cdr:to>
      <cdr:x>0.08026</cdr:x>
      <cdr:y>0.42377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0AE7E415-CAC2-FE84-E4DE-83D1278F1342}"/>
            </a:ext>
          </a:extLst>
        </cdr:cNvPr>
        <cdr:cNvSpPr txBox="1"/>
      </cdr:nvSpPr>
      <cdr:spPr>
        <a:xfrm xmlns:a="http://schemas.openxmlformats.org/drawingml/2006/main" rot="16200000">
          <a:off x="-8712" y="3317889"/>
          <a:ext cx="560917" cy="4097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lIns="73152" rIns="73152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Repro/</a:t>
          </a:r>
        </a:p>
        <a:p xmlns:a="http://schemas.openxmlformats.org/drawingml/2006/main">
          <a:pPr algn="ctr"/>
          <a:r>
            <a:rPr lang="en-US" sz="1000" b="1"/>
            <a:t>Devel</a:t>
          </a:r>
        </a:p>
      </cdr:txBody>
    </cdr:sp>
  </cdr:relSizeAnchor>
  <cdr:relSizeAnchor xmlns:cdr="http://schemas.openxmlformats.org/drawingml/2006/chartDrawing">
    <cdr:from>
      <cdr:x>0.0121</cdr:x>
      <cdr:y>0.66788</cdr:y>
    </cdr:from>
    <cdr:to>
      <cdr:x>0.08066</cdr:x>
      <cdr:y>0.93836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2A6A60A1-3ABE-15E2-42F2-73DF6146954E}"/>
            </a:ext>
          </a:extLst>
        </cdr:cNvPr>
        <cdr:cNvSpPr txBox="1"/>
      </cdr:nvSpPr>
      <cdr:spPr>
        <a:xfrm xmlns:a="http://schemas.openxmlformats.org/drawingml/2006/main" rot="16200000">
          <a:off x="-938316" y="7004149"/>
          <a:ext cx="2427492" cy="40714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Death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95251</xdr:rowOff>
    </xdr:from>
    <xdr:to>
      <xdr:col>19</xdr:col>
      <xdr:colOff>521495</xdr:colOff>
      <xdr:row>53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F121DC-268A-4D9F-A3B7-42A700F66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52</xdr:row>
      <xdr:rowOff>28575</xdr:rowOff>
    </xdr:from>
    <xdr:to>
      <xdr:col>20</xdr:col>
      <xdr:colOff>219076</xdr:colOff>
      <xdr:row>53</xdr:row>
      <xdr:rowOff>106202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AC1464B-CE2E-4384-BDB4-3423C7CAC7CF}"/>
            </a:ext>
          </a:extLst>
        </xdr:cNvPr>
        <xdr:cNvSpPr txBox="1"/>
      </xdr:nvSpPr>
      <xdr:spPr>
        <a:xfrm>
          <a:off x="5667375" y="8448675"/>
          <a:ext cx="6743701" cy="23955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effectLst/>
              <a:latin typeface="+mn-lt"/>
              <a:ea typeface="+mn-ea"/>
              <a:cs typeface="+mn-cs"/>
            </a:rPr>
            <a:t>*Asterisk denotes uninformative study/endpoint for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dose-response.</a:t>
          </a:r>
          <a:endParaRPr lang="en-US">
            <a:effectLst/>
          </a:endParaRPr>
        </a:p>
        <a:p>
          <a:endParaRPr lang="en-US" sz="1100" b="1" kern="1200"/>
        </a:p>
      </xdr:txBody>
    </xdr: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0.01072</cdr:x>
      <cdr:y>0.5044</cdr:y>
    </cdr:from>
    <cdr:to>
      <cdr:x>0.08066</cdr:x>
      <cdr:y>0.59119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8AAD832-1F14-F3B2-8775-34E7F045EB3B}"/>
            </a:ext>
          </a:extLst>
        </cdr:cNvPr>
        <cdr:cNvSpPr txBox="1"/>
      </cdr:nvSpPr>
      <cdr:spPr>
        <a:xfrm xmlns:a="http://schemas.openxmlformats.org/drawingml/2006/main" rot="16200000">
          <a:off x="-93417" y="4401082"/>
          <a:ext cx="730250" cy="41591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Neuro</a:t>
          </a:r>
        </a:p>
      </cdr:txBody>
    </cdr:sp>
  </cdr:relSizeAnchor>
  <cdr:relSizeAnchor xmlns:cdr="http://schemas.openxmlformats.org/drawingml/2006/chartDrawing">
    <cdr:from>
      <cdr:x>0.01072</cdr:x>
      <cdr:y>0.07493</cdr:y>
    </cdr:from>
    <cdr:to>
      <cdr:x>0.08066</cdr:x>
      <cdr:y>0.3825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862803C8-DF33-ACF1-57A1-B2AF7B1E9B7F}"/>
            </a:ext>
          </a:extLst>
        </cdr:cNvPr>
        <cdr:cNvSpPr txBox="1"/>
      </cdr:nvSpPr>
      <cdr:spPr>
        <a:xfrm xmlns:a="http://schemas.openxmlformats.org/drawingml/2006/main" rot="16200000">
          <a:off x="-1108838" y="1844970"/>
          <a:ext cx="2760337" cy="41534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Kidney</a:t>
          </a:r>
        </a:p>
      </cdr:txBody>
    </cdr:sp>
  </cdr:relSizeAnchor>
  <cdr:relSizeAnchor xmlns:cdr="http://schemas.openxmlformats.org/drawingml/2006/chartDrawing">
    <cdr:from>
      <cdr:x>0.03083</cdr:x>
      <cdr:y>0.00769</cdr:y>
    </cdr:from>
    <cdr:to>
      <cdr:x>0.97406</cdr:x>
      <cdr:y>0.06585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07F7688D-CCDC-7766-7A1B-0B324BD5F3C4}"/>
            </a:ext>
          </a:extLst>
        </cdr:cNvPr>
        <cdr:cNvSpPr txBox="1"/>
      </cdr:nvSpPr>
      <cdr:spPr>
        <a:xfrm xmlns:a="http://schemas.openxmlformats.org/drawingml/2006/main">
          <a:off x="183355" y="64702"/>
          <a:ext cx="5609167" cy="48934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400" b="1" i="0" baseline="0">
              <a:effectLst/>
              <a:latin typeface="+mn-lt"/>
              <a:ea typeface="+mn-ea"/>
              <a:cs typeface="+mn-cs"/>
            </a:rPr>
            <a:t>Chronic Inhalation PODs for 1,2-Dichloroethane</a:t>
          </a:r>
          <a:endParaRPr lang="en-US" sz="1800">
            <a:effectLst/>
          </a:endParaRPr>
        </a:p>
        <a:p xmlns:a="http://schemas.openxmlformats.org/drawingml/2006/main">
          <a:pPr algn="ctr" rtl="0"/>
          <a:r>
            <a:rPr lang="en-US" sz="1400" b="1" i="0" baseline="0">
              <a:effectLst/>
              <a:latin typeface="+mn-lt"/>
              <a:ea typeface="+mn-ea"/>
              <a:cs typeface="+mn-cs"/>
            </a:rPr>
            <a:t>Kidney, Respiratory, Neurological, and Immune/Hematological Endpoints</a:t>
          </a:r>
          <a:endParaRPr lang="en-US" sz="1800">
            <a:effectLst/>
          </a:endParaRPr>
        </a:p>
      </cdr:txBody>
    </cdr:sp>
  </cdr:relSizeAnchor>
  <cdr:relSizeAnchor xmlns:cdr="http://schemas.openxmlformats.org/drawingml/2006/chartDrawing">
    <cdr:from>
      <cdr:x>0.01126</cdr:x>
      <cdr:y>0.38958</cdr:y>
    </cdr:from>
    <cdr:to>
      <cdr:x>0.08026</cdr:x>
      <cdr:y>0.49571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0AE7E415-CAC2-FE84-E4DE-83D1278F1342}"/>
            </a:ext>
          </a:extLst>
        </cdr:cNvPr>
        <cdr:cNvSpPr txBox="1"/>
      </cdr:nvSpPr>
      <cdr:spPr>
        <a:xfrm xmlns:a="http://schemas.openxmlformats.org/drawingml/2006/main" rot="16200000">
          <a:off x="-204503" y="3767680"/>
          <a:ext cx="952499" cy="4097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Resp</a:t>
          </a:r>
        </a:p>
      </cdr:txBody>
    </cdr:sp>
  </cdr:relSizeAnchor>
  <cdr:relSizeAnchor xmlns:cdr="http://schemas.openxmlformats.org/drawingml/2006/chartDrawing">
    <cdr:from>
      <cdr:x>0.0121</cdr:x>
      <cdr:y>0.59497</cdr:y>
    </cdr:from>
    <cdr:to>
      <cdr:x>0.08066</cdr:x>
      <cdr:y>0.93836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2A6A60A1-3ABE-15E2-42F2-73DF6146954E}"/>
            </a:ext>
          </a:extLst>
        </cdr:cNvPr>
        <cdr:cNvSpPr txBox="1"/>
      </cdr:nvSpPr>
      <cdr:spPr>
        <a:xfrm xmlns:a="http://schemas.openxmlformats.org/drawingml/2006/main" rot="16200000">
          <a:off x="-1168793" y="6246665"/>
          <a:ext cx="2889210" cy="40771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Immune/Hemato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38100</xdr:rowOff>
    </xdr:from>
    <xdr:to>
      <xdr:col>19</xdr:col>
      <xdr:colOff>120016</xdr:colOff>
      <xdr:row>49</xdr:row>
      <xdr:rowOff>125252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B08053-10E3-46E0-A458-9344BA99C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0</xdr:row>
      <xdr:rowOff>69118</xdr:rowOff>
    </xdr:from>
    <xdr:to>
      <xdr:col>19</xdr:col>
      <xdr:colOff>510016</xdr:colOff>
      <xdr:row>53</xdr:row>
      <xdr:rowOff>69117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19D8F8-2574-410F-8CEC-0187C525E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381000</xdr:colOff>
      <xdr:row>52</xdr:row>
      <xdr:rowOff>28574</xdr:rowOff>
    </xdr:from>
    <xdr:to>
      <xdr:col>19</xdr:col>
      <xdr:colOff>419101</xdr:colOff>
      <xdr:row>53</xdr:row>
      <xdr:rowOff>76200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D09AC2-5D9B-4530-9A1D-09FD313CAE60}"/>
            </a:ext>
          </a:extLst>
        </xdr:cNvPr>
        <xdr:cNvSpPr txBox="1"/>
      </xdr:nvSpPr>
      <xdr:spPr>
        <a:xfrm>
          <a:off x="5257800" y="8448674"/>
          <a:ext cx="6743701" cy="2095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*Asterisk denotes uninformative study/endpoint for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dose-response.</a:t>
          </a:r>
          <a:endParaRPr lang="en-US" sz="1000">
            <a:effectLst/>
          </a:endParaRPr>
        </a:p>
      </xdr:txBody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0.01072</cdr:x>
      <cdr:y>0.24871</cdr:y>
    </cdr:from>
    <cdr:to>
      <cdr:x>0.08066</cdr:x>
      <cdr:y>0.39022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8AAD832-1F14-F3B2-8775-34E7F045EB3B}"/>
            </a:ext>
          </a:extLst>
        </cdr:cNvPr>
        <cdr:cNvSpPr txBox="1"/>
      </cdr:nvSpPr>
      <cdr:spPr>
        <a:xfrm xmlns:a="http://schemas.openxmlformats.org/drawingml/2006/main" rot="16200000">
          <a:off x="-335106" y="2523113"/>
          <a:ext cx="1208942" cy="41233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Body Wt</a:t>
          </a:r>
        </a:p>
      </cdr:txBody>
    </cdr:sp>
  </cdr:relSizeAnchor>
  <cdr:relSizeAnchor xmlns:cdr="http://schemas.openxmlformats.org/drawingml/2006/chartDrawing">
    <cdr:from>
      <cdr:x>0.01072</cdr:x>
      <cdr:y>0.03173</cdr:y>
    </cdr:from>
    <cdr:to>
      <cdr:x>0.08066</cdr:x>
      <cdr:y>0.1991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862803C8-DF33-ACF1-57A1-B2AF7B1E9B7F}"/>
            </a:ext>
          </a:extLst>
        </cdr:cNvPr>
        <cdr:cNvSpPr txBox="1"/>
      </cdr:nvSpPr>
      <cdr:spPr>
        <a:xfrm xmlns:a="http://schemas.openxmlformats.org/drawingml/2006/main" rot="16200000">
          <a:off x="-490475" y="842142"/>
          <a:ext cx="1520886" cy="41325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Liver</a:t>
          </a:r>
        </a:p>
      </cdr:txBody>
    </cdr:sp>
  </cdr:relSizeAnchor>
  <cdr:relSizeAnchor xmlns:cdr="http://schemas.openxmlformats.org/drawingml/2006/chartDrawing">
    <cdr:from>
      <cdr:x>0.03083</cdr:x>
      <cdr:y>0.00392</cdr:y>
    </cdr:from>
    <cdr:to>
      <cdr:x>0.97406</cdr:x>
      <cdr:y>0.02641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07F7688D-CCDC-7766-7A1B-0B324BD5F3C4}"/>
            </a:ext>
          </a:extLst>
        </cdr:cNvPr>
        <cdr:cNvSpPr txBox="1"/>
      </cdr:nvSpPr>
      <cdr:spPr>
        <a:xfrm xmlns:a="http://schemas.openxmlformats.org/drawingml/2006/main">
          <a:off x="183339" y="32952"/>
          <a:ext cx="5609178" cy="18929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350" b="1" i="0" baseline="0">
              <a:effectLst/>
              <a:latin typeface="+mn-lt"/>
              <a:ea typeface="+mn-ea"/>
              <a:cs typeface="+mn-cs"/>
            </a:rPr>
            <a:t>Chronic Inhalation PODs for 1,2-Dichloroethane</a:t>
          </a:r>
          <a:endParaRPr lang="en-US" sz="1350">
            <a:effectLst/>
          </a:endParaRPr>
        </a:p>
      </cdr:txBody>
    </cdr:sp>
  </cdr:relSizeAnchor>
  <cdr:relSizeAnchor xmlns:cdr="http://schemas.openxmlformats.org/drawingml/2006/chartDrawing">
    <cdr:from>
      <cdr:x>0.01126</cdr:x>
      <cdr:y>0.20225</cdr:y>
    </cdr:from>
    <cdr:to>
      <cdr:x>0.08026</cdr:x>
      <cdr:y>0.247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0AE7E415-CAC2-FE84-E4DE-83D1278F1342}"/>
            </a:ext>
          </a:extLst>
        </cdr:cNvPr>
        <cdr:cNvSpPr txBox="1"/>
      </cdr:nvSpPr>
      <cdr:spPr>
        <a:xfrm xmlns:a="http://schemas.openxmlformats.org/drawingml/2006/main" rot="16200000">
          <a:off x="67048" y="1837271"/>
          <a:ext cx="406666" cy="40769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Repro/</a:t>
          </a:r>
        </a:p>
        <a:p xmlns:a="http://schemas.openxmlformats.org/drawingml/2006/main">
          <a:pPr algn="ctr"/>
          <a:r>
            <a:rPr lang="en-US" sz="1000" b="1"/>
            <a:t>Devel</a:t>
          </a:r>
        </a:p>
      </cdr:txBody>
    </cdr:sp>
  </cdr:relSizeAnchor>
  <cdr:relSizeAnchor xmlns:cdr="http://schemas.openxmlformats.org/drawingml/2006/chartDrawing">
    <cdr:from>
      <cdr:x>0.0121</cdr:x>
      <cdr:y>0.39298</cdr:y>
    </cdr:from>
    <cdr:to>
      <cdr:x>0.08066</cdr:x>
      <cdr:y>0.54974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2A6A60A1-3ABE-15E2-42F2-73DF6146954E}"/>
            </a:ext>
          </a:extLst>
        </cdr:cNvPr>
        <cdr:cNvSpPr txBox="1"/>
      </cdr:nvSpPr>
      <cdr:spPr>
        <a:xfrm xmlns:a="http://schemas.openxmlformats.org/drawingml/2006/main" rot="16200000">
          <a:off x="-398613" y="3842693"/>
          <a:ext cx="1345322" cy="40509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Death</a:t>
          </a:r>
        </a:p>
      </cdr:txBody>
    </cdr:sp>
  </cdr:relSizeAnchor>
  <cdr:relSizeAnchor xmlns:cdr="http://schemas.openxmlformats.org/drawingml/2006/chartDrawing">
    <cdr:from>
      <cdr:x>0.01148</cdr:x>
      <cdr:y>0.5514</cdr:y>
    </cdr:from>
    <cdr:to>
      <cdr:x>0.08091</cdr:x>
      <cdr:y>0.69468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B297E8E9-F965-0D33-3B88-5F284F0DBA13}"/>
            </a:ext>
          </a:extLst>
        </cdr:cNvPr>
        <cdr:cNvSpPr txBox="1"/>
      </cdr:nvSpPr>
      <cdr:spPr>
        <a:xfrm xmlns:a="http://schemas.openxmlformats.org/drawingml/2006/main" rot="16200000">
          <a:off x="-341884" y="5141855"/>
          <a:ext cx="1229647" cy="41020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Kidney</a:t>
          </a:r>
        </a:p>
      </cdr:txBody>
    </cdr:sp>
  </cdr:relSizeAnchor>
  <cdr:relSizeAnchor xmlns:cdr="http://schemas.openxmlformats.org/drawingml/2006/chartDrawing">
    <cdr:from>
      <cdr:x>0.01148</cdr:x>
      <cdr:y>0.69709</cdr:y>
    </cdr:from>
    <cdr:to>
      <cdr:x>0.08091</cdr:x>
      <cdr:y>0.74528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35EAB44E-6611-5C63-846C-842D0D7E5A88}"/>
            </a:ext>
          </a:extLst>
        </cdr:cNvPr>
        <cdr:cNvSpPr txBox="1"/>
      </cdr:nvSpPr>
      <cdr:spPr>
        <a:xfrm xmlns:a="http://schemas.openxmlformats.org/drawingml/2006/main" rot="16200000">
          <a:off x="66138" y="5984127"/>
          <a:ext cx="413605" cy="41021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overflow" horzOverflow="overflow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Resp</a:t>
          </a:r>
        </a:p>
      </cdr:txBody>
    </cdr:sp>
  </cdr:relSizeAnchor>
  <cdr:relSizeAnchor xmlns:cdr="http://schemas.openxmlformats.org/drawingml/2006/chartDrawing">
    <cdr:from>
      <cdr:x>0.01181</cdr:x>
      <cdr:y>0.74837</cdr:y>
    </cdr:from>
    <cdr:to>
      <cdr:x>0.08265</cdr:x>
      <cdr:y>0.78506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DB5EB63D-9FA1-BBDE-0B29-5047602B3850}"/>
            </a:ext>
          </a:extLst>
        </cdr:cNvPr>
        <cdr:cNvSpPr txBox="1"/>
      </cdr:nvSpPr>
      <cdr:spPr>
        <a:xfrm xmlns:a="http://schemas.openxmlformats.org/drawingml/2006/main" rot="16200000">
          <a:off x="114606" y="6639105"/>
          <a:ext cx="327711" cy="41763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/>
            <a:t>Neuro</a:t>
          </a:r>
        </a:p>
      </cdr:txBody>
    </cdr:sp>
  </cdr:relSizeAnchor>
  <cdr:relSizeAnchor xmlns:cdr="http://schemas.openxmlformats.org/drawingml/2006/chartDrawing">
    <cdr:from>
      <cdr:x>0.01148</cdr:x>
      <cdr:y>0.78836</cdr:y>
    </cdr:from>
    <cdr:to>
      <cdr:x>0.08091</cdr:x>
      <cdr:y>0.95302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826BF43F-676B-C69E-9225-20EC3440A0C4}"/>
            </a:ext>
          </a:extLst>
        </cdr:cNvPr>
        <cdr:cNvSpPr txBox="1"/>
      </cdr:nvSpPr>
      <cdr:spPr>
        <a:xfrm xmlns:a="http://schemas.openxmlformats.org/drawingml/2006/main" rot="16200000">
          <a:off x="-475169" y="7706693"/>
          <a:ext cx="1496241" cy="41023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Immune/Hemato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0.01391</cdr:x>
      <cdr:y>0.06902</cdr:y>
    </cdr:from>
    <cdr:to>
      <cdr:x>0.0605</cdr:x>
      <cdr:y>0.15544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EBF54A9-FE0B-5D88-ABCE-6119A88CD961}"/>
            </a:ext>
          </a:extLst>
        </cdr:cNvPr>
        <cdr:cNvSpPr txBox="1"/>
      </cdr:nvSpPr>
      <cdr:spPr>
        <a:xfrm xmlns:a="http://schemas.openxmlformats.org/drawingml/2006/main" rot="16200000">
          <a:off x="-55837" y="552040"/>
          <a:ext cx="524634" cy="25856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Resp</a:t>
          </a:r>
          <a:endParaRPr lang="en-US" sz="1050" b="1"/>
        </a:p>
      </cdr:txBody>
    </cdr:sp>
  </cdr:relSizeAnchor>
  <cdr:relSizeAnchor xmlns:cdr="http://schemas.openxmlformats.org/drawingml/2006/chartDrawing">
    <cdr:from>
      <cdr:x>0.01318</cdr:x>
      <cdr:y>0.16341</cdr:y>
    </cdr:from>
    <cdr:to>
      <cdr:x>0.06293</cdr:x>
      <cdr:y>0.31038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688DB5A-6E21-6CE5-2923-57E7097B77E5}"/>
            </a:ext>
          </a:extLst>
        </cdr:cNvPr>
        <cdr:cNvSpPr txBox="1"/>
      </cdr:nvSpPr>
      <cdr:spPr>
        <a:xfrm xmlns:a="http://schemas.openxmlformats.org/drawingml/2006/main" rot="16200000">
          <a:off x="-340890" y="1641347"/>
          <a:ext cx="1103880" cy="27591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Kidney</a:t>
          </a:r>
        </a:p>
      </cdr:txBody>
    </cdr:sp>
  </cdr:relSizeAnchor>
  <cdr:relSizeAnchor xmlns:cdr="http://schemas.openxmlformats.org/drawingml/2006/chartDrawing">
    <cdr:from>
      <cdr:x>0.01304</cdr:x>
      <cdr:y>0.31717</cdr:y>
    </cdr:from>
    <cdr:to>
      <cdr:x>0.0634</cdr:x>
      <cdr:y>0.55409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8AAD832-1F14-F3B2-8775-34E7F045EB3B}"/>
            </a:ext>
          </a:extLst>
        </cdr:cNvPr>
        <cdr:cNvSpPr txBox="1"/>
      </cdr:nvSpPr>
      <cdr:spPr>
        <a:xfrm xmlns:a="http://schemas.openxmlformats.org/drawingml/2006/main" rot="16200000">
          <a:off x="-507023" y="2504868"/>
          <a:ext cx="1438269" cy="27948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Death</a:t>
          </a:r>
        </a:p>
      </cdr:txBody>
    </cdr:sp>
  </cdr:relSizeAnchor>
  <cdr:relSizeAnchor xmlns:cdr="http://schemas.openxmlformats.org/drawingml/2006/chartDrawing">
    <cdr:from>
      <cdr:x>0.01482</cdr:x>
      <cdr:y>0.56037</cdr:y>
    </cdr:from>
    <cdr:to>
      <cdr:x>0.0634</cdr:x>
      <cdr:y>0.80513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B1A95240-65E1-C87D-1E9F-99981C3DBF91}"/>
            </a:ext>
          </a:extLst>
        </cdr:cNvPr>
        <cdr:cNvSpPr txBox="1"/>
      </cdr:nvSpPr>
      <cdr:spPr>
        <a:xfrm xmlns:a="http://schemas.openxmlformats.org/drawingml/2006/main" rot="16200000">
          <a:off x="-525898" y="4009998"/>
          <a:ext cx="1485899" cy="26960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Liver</a:t>
          </a:r>
        </a:p>
      </cdr:txBody>
    </cdr:sp>
  </cdr:relSizeAnchor>
  <cdr:relSizeAnchor xmlns:cdr="http://schemas.openxmlformats.org/drawingml/2006/chartDrawing">
    <cdr:from>
      <cdr:x>0.01566</cdr:x>
      <cdr:y>0.81141</cdr:y>
    </cdr:from>
    <cdr:to>
      <cdr:x>0.06542</cdr:x>
      <cdr:y>0.90712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3DB24104-69E9-3446-6096-1E67804F54E2}"/>
            </a:ext>
          </a:extLst>
        </cdr:cNvPr>
        <cdr:cNvSpPr txBox="1"/>
      </cdr:nvSpPr>
      <cdr:spPr>
        <a:xfrm xmlns:a="http://schemas.openxmlformats.org/drawingml/2006/main" rot="16200000">
          <a:off x="-65524" y="5078286"/>
          <a:ext cx="581024" cy="27615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Body</a:t>
          </a:r>
          <a:r>
            <a:rPr lang="en-US" sz="1000" b="1" baseline="0"/>
            <a:t> </a:t>
          </a:r>
          <a:r>
            <a:rPr lang="en-US" sz="1000" b="1"/>
            <a:t>Wt</a:t>
          </a:r>
        </a:p>
      </cdr:txBody>
    </cdr:sp>
  </cdr:relSizeAnchor>
  <cdr:relSizeAnchor xmlns:cdr="http://schemas.openxmlformats.org/drawingml/2006/chartDrawing">
    <cdr:from>
      <cdr:x>0.43366</cdr:x>
      <cdr:y>0.443</cdr:y>
    </cdr:from>
    <cdr:to>
      <cdr:x>0.56633</cdr:x>
      <cdr:y>0.557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2B0C75B-10B3-C4ED-47E1-6EB919441185}"/>
            </a:ext>
          </a:extLst>
        </cdr:cNvPr>
        <cdr:cNvSpPr txBox="1"/>
      </cdr:nvSpPr>
      <cdr:spPr>
        <a:xfrm xmlns:a="http://schemas.openxmlformats.org/drawingml/2006/main">
          <a:off x="2988945" y="3553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</cdr:x>
      <cdr:y>0.97014</cdr:y>
    </cdr:from>
    <cdr:to>
      <cdr:x>0.48646</cdr:x>
      <cdr:y>1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3D567D24-D33D-E6FD-A046-F7D8E8BE2114}"/>
            </a:ext>
          </a:extLst>
        </cdr:cNvPr>
        <cdr:cNvSpPr txBox="1"/>
      </cdr:nvSpPr>
      <cdr:spPr>
        <a:xfrm xmlns:a="http://schemas.openxmlformats.org/drawingml/2006/main">
          <a:off x="0" y="7781925"/>
          <a:ext cx="3352800" cy="239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/>
            <a:t>POD</a:t>
          </a:r>
          <a:r>
            <a:rPr lang="en-US" sz="1100" kern="1200" baseline="0"/>
            <a:t> selected for the Risk Evaluation is </a:t>
          </a:r>
          <a:r>
            <a:rPr lang="en-US" sz="1100" b="1" kern="1200" baseline="0"/>
            <a:t>bolded.</a:t>
          </a:r>
          <a:endParaRPr lang="en-US" sz="1100" b="1" kern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0</xdr:row>
      <xdr:rowOff>84455</xdr:rowOff>
    </xdr:from>
    <xdr:to>
      <xdr:col>19</xdr:col>
      <xdr:colOff>505408</xdr:colOff>
      <xdr:row>53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CC614B-44D7-4067-95D7-B0F5A3487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590550</xdr:colOff>
      <xdr:row>52</xdr:row>
      <xdr:rowOff>19050</xdr:rowOff>
    </xdr:from>
    <xdr:to>
      <xdr:col>14</xdr:col>
      <xdr:colOff>285750</xdr:colOff>
      <xdr:row>53</xdr:row>
      <xdr:rowOff>96677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8FAEE686-E748-6B0B-FE5C-825E26B2D37D}"/>
            </a:ext>
          </a:extLst>
        </xdr:cNvPr>
        <xdr:cNvSpPr txBox="1"/>
      </xdr:nvSpPr>
      <xdr:spPr>
        <a:xfrm>
          <a:off x="5467350" y="8439150"/>
          <a:ext cx="3352800" cy="23955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100" kern="1200"/>
            <a:t>POD</a:t>
          </a:r>
          <a:r>
            <a:rPr lang="en-US" sz="1100" kern="1200" baseline="0"/>
            <a:t> selected for the Risk Evaluation is </a:t>
          </a:r>
          <a:r>
            <a:rPr lang="en-US" sz="1100" b="1" kern="1200" baseline="0"/>
            <a:t>bolded.</a:t>
          </a:r>
          <a:endParaRPr lang="en-US" sz="1100" b="1" kern="12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0.01072</cdr:x>
      <cdr:y>0.07643</cdr:y>
    </cdr:from>
    <cdr:to>
      <cdr:x>0.06055</cdr:x>
      <cdr:y>0.17915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EBF54A9-FE0B-5D88-ABCE-6119A88CD961}"/>
            </a:ext>
          </a:extLst>
        </cdr:cNvPr>
        <cdr:cNvSpPr txBox="1"/>
      </cdr:nvSpPr>
      <cdr:spPr>
        <a:xfrm xmlns:a="http://schemas.openxmlformats.org/drawingml/2006/main" rot="16200000">
          <a:off x="-154982" y="764747"/>
          <a:ext cx="733827" cy="29633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Immune</a:t>
          </a:r>
          <a:r>
            <a:rPr lang="en-US" sz="900" b="1"/>
            <a:t>/</a:t>
          </a:r>
        </a:p>
        <a:p xmlns:a="http://schemas.openxmlformats.org/drawingml/2006/main">
          <a:pPr algn="ctr"/>
          <a:r>
            <a:rPr lang="en-US" sz="1000" b="1"/>
            <a:t>Hemato</a:t>
          </a:r>
          <a:endParaRPr lang="en-US" sz="1050" b="1"/>
        </a:p>
      </cdr:txBody>
    </cdr:sp>
  </cdr:relSizeAnchor>
  <cdr:relSizeAnchor xmlns:cdr="http://schemas.openxmlformats.org/drawingml/2006/chartDrawing">
    <cdr:from>
      <cdr:x>0.01072</cdr:x>
      <cdr:y>0.56915</cdr:y>
    </cdr:from>
    <cdr:to>
      <cdr:x>0.06055</cdr:x>
      <cdr:y>0.67256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688DB5A-6E21-6CE5-2923-57E7097B77E5}"/>
            </a:ext>
          </a:extLst>
        </cdr:cNvPr>
        <cdr:cNvSpPr txBox="1"/>
      </cdr:nvSpPr>
      <cdr:spPr>
        <a:xfrm xmlns:a="http://schemas.openxmlformats.org/drawingml/2006/main" rot="16200000">
          <a:off x="-157432" y="4287046"/>
          <a:ext cx="738727" cy="29633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Kidney</a:t>
          </a:r>
        </a:p>
      </cdr:txBody>
    </cdr:sp>
  </cdr:relSizeAnchor>
  <cdr:relSizeAnchor xmlns:cdr="http://schemas.openxmlformats.org/drawingml/2006/chartDrawing">
    <cdr:from>
      <cdr:x>0.01072</cdr:x>
      <cdr:y>0.7213</cdr:y>
    </cdr:from>
    <cdr:to>
      <cdr:x>0.06148</cdr:x>
      <cdr:y>0.89616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8AAD832-1F14-F3B2-8775-34E7F045EB3B}"/>
            </a:ext>
          </a:extLst>
        </cdr:cNvPr>
        <cdr:cNvSpPr txBox="1"/>
      </cdr:nvSpPr>
      <cdr:spPr>
        <a:xfrm xmlns:a="http://schemas.openxmlformats.org/drawingml/2006/main" rot="16200000">
          <a:off x="-536200" y="6782869"/>
          <a:ext cx="1499034" cy="29991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Death</a:t>
          </a:r>
        </a:p>
      </cdr:txBody>
    </cdr:sp>
  </cdr:relSizeAnchor>
  <cdr:relSizeAnchor xmlns:cdr="http://schemas.openxmlformats.org/drawingml/2006/chartDrawing">
    <cdr:from>
      <cdr:x>0.01072</cdr:x>
      <cdr:y>0.43137</cdr:y>
    </cdr:from>
    <cdr:to>
      <cdr:x>0.06055</cdr:x>
      <cdr:y>0.5647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B1A95240-65E1-C87D-1E9F-99981C3DBF91}"/>
            </a:ext>
          </a:extLst>
        </cdr:cNvPr>
        <cdr:cNvSpPr txBox="1"/>
      </cdr:nvSpPr>
      <cdr:spPr>
        <a:xfrm xmlns:a="http://schemas.openxmlformats.org/drawingml/2006/main" rot="16200000">
          <a:off x="-264316" y="3409683"/>
          <a:ext cx="952500" cy="29633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Liver</a:t>
          </a:r>
        </a:p>
      </cdr:txBody>
    </cdr:sp>
  </cdr:relSizeAnchor>
  <cdr:relSizeAnchor xmlns:cdr="http://schemas.openxmlformats.org/drawingml/2006/chartDrawing">
    <cdr:from>
      <cdr:x>0.01151</cdr:x>
      <cdr:y>0.6773</cdr:y>
    </cdr:from>
    <cdr:to>
      <cdr:x>0.05987</cdr:x>
      <cdr:y>0.71547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3DB24104-69E9-3446-6096-1E67804F54E2}"/>
            </a:ext>
          </a:extLst>
        </cdr:cNvPr>
        <cdr:cNvSpPr txBox="1"/>
      </cdr:nvSpPr>
      <cdr:spPr>
        <a:xfrm xmlns:a="http://schemas.openxmlformats.org/drawingml/2006/main" rot="16200000">
          <a:off x="47231" y="5826890"/>
          <a:ext cx="327289" cy="28575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BW</a:t>
          </a:r>
        </a:p>
      </cdr:txBody>
    </cdr:sp>
  </cdr:relSizeAnchor>
  <cdr:relSizeAnchor xmlns:cdr="http://schemas.openxmlformats.org/drawingml/2006/chartDrawing">
    <cdr:from>
      <cdr:x>0.01072</cdr:x>
      <cdr:y>0.25804</cdr:y>
    </cdr:from>
    <cdr:to>
      <cdr:x>0.06109</cdr:x>
      <cdr:y>0.42637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62803C8-DF33-ACF1-57A1-B2AF7B1E9B7F}"/>
            </a:ext>
          </a:extLst>
        </cdr:cNvPr>
        <cdr:cNvSpPr txBox="1"/>
      </cdr:nvSpPr>
      <cdr:spPr>
        <a:xfrm xmlns:a="http://schemas.openxmlformats.org/drawingml/2006/main" rot="16200000">
          <a:off x="-387744" y="2294864"/>
          <a:ext cx="1202533" cy="29950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Neuro</a:t>
          </a:r>
        </a:p>
      </cdr:txBody>
    </cdr:sp>
  </cdr:relSizeAnchor>
  <cdr:relSizeAnchor xmlns:cdr="http://schemas.openxmlformats.org/drawingml/2006/chartDrawing">
    <cdr:from>
      <cdr:x>0.01072</cdr:x>
      <cdr:y>0.18648</cdr:y>
    </cdr:from>
    <cdr:to>
      <cdr:x>0.06055</cdr:x>
      <cdr:y>0.25007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862803C8-DF33-ACF1-57A1-B2AF7B1E9B7F}"/>
            </a:ext>
          </a:extLst>
        </cdr:cNvPr>
        <cdr:cNvSpPr txBox="1"/>
      </cdr:nvSpPr>
      <cdr:spPr>
        <a:xfrm xmlns:a="http://schemas.openxmlformats.org/drawingml/2006/main" rot="16200000">
          <a:off x="-15209" y="1411152"/>
          <a:ext cx="454289" cy="29633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Resp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466726</xdr:colOff>
      <xdr:row>0</xdr:row>
      <xdr:rowOff>91440</xdr:rowOff>
    </xdr:from>
    <xdr:to>
      <xdr:col>19</xdr:col>
      <xdr:colOff>514350</xdr:colOff>
      <xdr:row>56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5895FB-A03B-45CF-A1F7-28391DCF1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457199</xdr:colOff>
      <xdr:row>55</xdr:row>
      <xdr:rowOff>0</xdr:rowOff>
    </xdr:from>
    <xdr:to>
      <xdr:col>19</xdr:col>
      <xdr:colOff>495300</xdr:colOff>
      <xdr:row>56</xdr:row>
      <xdr:rowOff>77627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8FAEE686-E748-6B0B-FE5C-825E26B2D37D}"/>
            </a:ext>
          </a:extLst>
        </xdr:cNvPr>
        <xdr:cNvSpPr txBox="1"/>
      </xdr:nvSpPr>
      <xdr:spPr>
        <a:xfrm>
          <a:off x="5333999" y="8905875"/>
          <a:ext cx="6743701" cy="23955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kern="1200"/>
            <a:t>POD</a:t>
          </a:r>
          <a:r>
            <a:rPr lang="en-US" sz="1100" kern="1200" baseline="0"/>
            <a:t> selected for the Risk Evaluation is </a:t>
          </a:r>
          <a:r>
            <a:rPr lang="en-US" sz="1100" b="1" kern="1200" baseline="0"/>
            <a:t>bolded. </a:t>
          </a:r>
          <a:r>
            <a:rPr lang="en-US" sz="1100">
              <a:effectLst/>
              <a:latin typeface="+mn-lt"/>
              <a:ea typeface="+mn-ea"/>
              <a:cs typeface="+mn-cs"/>
            </a:rPr>
            <a:t>*Asterisk denotes uninformative study/endpoint for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dose-response.</a:t>
          </a:r>
          <a:endParaRPr lang="en-US">
            <a:effectLst/>
          </a:endParaRPr>
        </a:p>
        <a:p>
          <a:endParaRPr lang="en-US" sz="1100" b="1" kern="12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0.01072</cdr:x>
      <cdr:y>0.45567</cdr:y>
    </cdr:from>
    <cdr:to>
      <cdr:x>0.08066</cdr:x>
      <cdr:y>0.71641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8AAD832-1F14-F3B2-8775-34E7F045EB3B}"/>
            </a:ext>
          </a:extLst>
        </cdr:cNvPr>
        <cdr:cNvSpPr txBox="1"/>
      </cdr:nvSpPr>
      <cdr:spPr>
        <a:xfrm xmlns:a="http://schemas.openxmlformats.org/drawingml/2006/main" rot="16200000">
          <a:off x="-659610" y="3978530"/>
          <a:ext cx="1862666" cy="41594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Body Wt</a:t>
          </a:r>
        </a:p>
      </cdr:txBody>
    </cdr:sp>
  </cdr:relSizeAnchor>
  <cdr:relSizeAnchor xmlns:cdr="http://schemas.openxmlformats.org/drawingml/2006/chartDrawing">
    <cdr:from>
      <cdr:x>0.01008</cdr:x>
      <cdr:y>0.25461</cdr:y>
    </cdr:from>
    <cdr:to>
      <cdr:x>0.08066</cdr:x>
      <cdr:y>0.4527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B1A95240-65E1-C87D-1E9F-99981C3DBF91}"/>
            </a:ext>
          </a:extLst>
        </cdr:cNvPr>
        <cdr:cNvSpPr txBox="1"/>
      </cdr:nvSpPr>
      <cdr:spPr>
        <a:xfrm xmlns:a="http://schemas.openxmlformats.org/drawingml/2006/main" rot="16200000">
          <a:off x="-578483" y="2823846"/>
          <a:ext cx="1700048" cy="42242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Kidney</a:t>
          </a:r>
        </a:p>
      </cdr:txBody>
    </cdr:sp>
  </cdr:relSizeAnchor>
  <cdr:relSizeAnchor xmlns:cdr="http://schemas.openxmlformats.org/drawingml/2006/chartDrawing">
    <cdr:from>
      <cdr:x>0.01008</cdr:x>
      <cdr:y>0.71937</cdr:y>
    </cdr:from>
    <cdr:to>
      <cdr:x>0.08066</cdr:x>
      <cdr:y>0.93418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3DB24104-69E9-3446-6096-1E67804F54E2}"/>
            </a:ext>
          </a:extLst>
        </cdr:cNvPr>
        <cdr:cNvSpPr txBox="1"/>
      </cdr:nvSpPr>
      <cdr:spPr>
        <a:xfrm xmlns:a="http://schemas.openxmlformats.org/drawingml/2006/main" rot="16200000">
          <a:off x="-653697" y="6886880"/>
          <a:ext cx="1843545" cy="41708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Liver</a:t>
          </a:r>
        </a:p>
      </cdr:txBody>
    </cdr:sp>
  </cdr:relSizeAnchor>
  <cdr:relSizeAnchor xmlns:cdr="http://schemas.openxmlformats.org/drawingml/2006/chartDrawing">
    <cdr:from>
      <cdr:x>0.01072</cdr:x>
      <cdr:y>0.07493</cdr:y>
    </cdr:from>
    <cdr:to>
      <cdr:x>0.08066</cdr:x>
      <cdr:y>0.25239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862803C8-DF33-ACF1-57A1-B2AF7B1E9B7F}"/>
            </a:ext>
          </a:extLst>
        </cdr:cNvPr>
        <cdr:cNvSpPr txBox="1"/>
      </cdr:nvSpPr>
      <cdr:spPr>
        <a:xfrm xmlns:a="http://schemas.openxmlformats.org/drawingml/2006/main" rot="16200000">
          <a:off x="-488009" y="1195221"/>
          <a:ext cx="1522933" cy="41859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Immune/Hemato</a:t>
          </a:r>
        </a:p>
      </cdr:txBody>
    </cdr:sp>
  </cdr:relSizeAnchor>
  <cdr:relSizeAnchor xmlns:cdr="http://schemas.openxmlformats.org/drawingml/2006/chartDrawing">
    <cdr:from>
      <cdr:x>0.06287</cdr:x>
      <cdr:y>0.00769</cdr:y>
    </cdr:from>
    <cdr:to>
      <cdr:x>0.95052</cdr:x>
      <cdr:y>0.06585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07F7688D-CCDC-7766-7A1B-0B324BD5F3C4}"/>
            </a:ext>
          </a:extLst>
        </cdr:cNvPr>
        <cdr:cNvSpPr txBox="1"/>
      </cdr:nvSpPr>
      <cdr:spPr>
        <a:xfrm xmlns:a="http://schemas.openxmlformats.org/drawingml/2006/main">
          <a:off x="373858" y="54925"/>
          <a:ext cx="5278688" cy="41548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400" b="1" i="0" baseline="0">
              <a:effectLst/>
              <a:latin typeface="+mn-lt"/>
              <a:ea typeface="+mn-ea"/>
              <a:cs typeface="+mn-cs"/>
            </a:rPr>
            <a:t>Intermediate Oral PODs for 1,2-Dichloroethane</a:t>
          </a:r>
          <a:endParaRPr lang="en-US" sz="2000">
            <a:effectLst/>
          </a:endParaRPr>
        </a:p>
        <a:p xmlns:a="http://schemas.openxmlformats.org/drawingml/2006/main">
          <a:pPr algn="ctr" rtl="0"/>
          <a:r>
            <a:rPr lang="en-US" sz="1400" b="1" i="0" baseline="0">
              <a:effectLst/>
              <a:latin typeface="+mn-lt"/>
              <a:ea typeface="+mn-ea"/>
              <a:cs typeface="+mn-cs"/>
            </a:rPr>
            <a:t>Immune/Hematological, Kidney, Body Weight, and Liver Endpoints</a:t>
          </a:r>
          <a:endParaRPr lang="en-US" sz="2000">
            <a:effectLst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0</xdr:row>
      <xdr:rowOff>95249</xdr:rowOff>
    </xdr:from>
    <xdr:to>
      <xdr:col>19</xdr:col>
      <xdr:colOff>524670</xdr:colOff>
      <xdr:row>53</xdr:row>
      <xdr:rowOff>74082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6C4578-9AE7-43AC-98D8-A43B98844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85725</xdr:colOff>
      <xdr:row>51</xdr:row>
      <xdr:rowOff>152400</xdr:rowOff>
    </xdr:from>
    <xdr:to>
      <xdr:col>20</xdr:col>
      <xdr:colOff>123826</xdr:colOff>
      <xdr:row>53</xdr:row>
      <xdr:rowOff>68102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9053AB8F-9CF8-42D3-B989-A88558D258F5}"/>
            </a:ext>
          </a:extLst>
        </xdr:cNvPr>
        <xdr:cNvSpPr txBox="1"/>
      </xdr:nvSpPr>
      <xdr:spPr>
        <a:xfrm>
          <a:off x="5572125" y="8410575"/>
          <a:ext cx="6743701" cy="23955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effectLst/>
              <a:latin typeface="+mn-lt"/>
              <a:ea typeface="+mn-ea"/>
              <a:cs typeface="+mn-cs"/>
            </a:rPr>
            <a:t>*Asterisk denotes uninformative study/endpoint for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dose-response.</a:t>
          </a:r>
          <a:endParaRPr lang="en-US">
            <a:effectLst/>
          </a:endParaRPr>
        </a:p>
        <a:p>
          <a:endParaRPr lang="en-US" sz="1100" b="1" kern="1200"/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0.01072</cdr:x>
      <cdr:y>0.45759</cdr:y>
    </cdr:from>
    <cdr:to>
      <cdr:x>0.08066</cdr:x>
      <cdr:y>0.69611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8AAD832-1F14-F3B2-8775-34E7F045EB3B}"/>
            </a:ext>
          </a:extLst>
        </cdr:cNvPr>
        <cdr:cNvSpPr txBox="1"/>
      </cdr:nvSpPr>
      <cdr:spPr>
        <a:xfrm xmlns:a="http://schemas.openxmlformats.org/drawingml/2006/main" rot="16200000">
          <a:off x="-580541" y="3913147"/>
          <a:ext cx="1703917" cy="41547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Neuro</a:t>
          </a:r>
        </a:p>
      </cdr:txBody>
    </cdr:sp>
  </cdr:relSizeAnchor>
  <cdr:relSizeAnchor xmlns:cdr="http://schemas.openxmlformats.org/drawingml/2006/chartDrawing">
    <cdr:from>
      <cdr:x>0.01126</cdr:x>
      <cdr:y>0.2487</cdr:y>
    </cdr:from>
    <cdr:to>
      <cdr:x>0.08066</cdr:x>
      <cdr:y>0.4527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B1A95240-65E1-C87D-1E9F-99981C3DBF91}"/>
            </a:ext>
          </a:extLst>
        </cdr:cNvPr>
        <cdr:cNvSpPr txBox="1"/>
      </cdr:nvSpPr>
      <cdr:spPr>
        <a:xfrm xmlns:a="http://schemas.openxmlformats.org/drawingml/2006/main" rot="16200000">
          <a:off x="-455629" y="2299193"/>
          <a:ext cx="1457301" cy="41226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Repro/Devel</a:t>
          </a:r>
        </a:p>
      </cdr:txBody>
    </cdr:sp>
  </cdr:relSizeAnchor>
  <cdr:relSizeAnchor xmlns:cdr="http://schemas.openxmlformats.org/drawingml/2006/chartDrawing">
    <cdr:from>
      <cdr:x>0.01099</cdr:x>
      <cdr:y>0.70056</cdr:y>
    </cdr:from>
    <cdr:to>
      <cdr:x>0.08066</cdr:x>
      <cdr:y>0.93418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3DB24104-69E9-3446-6096-1E67804F54E2}"/>
            </a:ext>
          </a:extLst>
        </cdr:cNvPr>
        <cdr:cNvSpPr txBox="1"/>
      </cdr:nvSpPr>
      <cdr:spPr>
        <a:xfrm xmlns:a="http://schemas.openxmlformats.org/drawingml/2006/main" rot="16200000">
          <a:off x="-562259" y="5632136"/>
          <a:ext cx="1668957" cy="41387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Resp</a:t>
          </a:r>
        </a:p>
      </cdr:txBody>
    </cdr:sp>
  </cdr:relSizeAnchor>
  <cdr:relSizeAnchor xmlns:cdr="http://schemas.openxmlformats.org/drawingml/2006/chartDrawing">
    <cdr:from>
      <cdr:x>0.01072</cdr:x>
      <cdr:y>0.07493</cdr:y>
    </cdr:from>
    <cdr:to>
      <cdr:x>0.08066</cdr:x>
      <cdr:y>0.24426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862803C8-DF33-ACF1-57A1-B2AF7B1E9B7F}"/>
            </a:ext>
          </a:extLst>
        </cdr:cNvPr>
        <cdr:cNvSpPr txBox="1"/>
      </cdr:nvSpPr>
      <cdr:spPr>
        <a:xfrm xmlns:a="http://schemas.openxmlformats.org/drawingml/2006/main" rot="16200000">
          <a:off x="-333405" y="932367"/>
          <a:ext cx="1209645" cy="41547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/>
            <a:t>Death</a:t>
          </a:r>
        </a:p>
      </cdr:txBody>
    </cdr:sp>
  </cdr:relSizeAnchor>
  <cdr:relSizeAnchor xmlns:cdr="http://schemas.openxmlformats.org/drawingml/2006/chartDrawing">
    <cdr:from>
      <cdr:x>0</cdr:x>
      <cdr:y>0.00769</cdr:y>
    </cdr:from>
    <cdr:to>
      <cdr:x>0.99364</cdr:x>
      <cdr:y>0.06585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07F7688D-CCDC-7766-7A1B-0B324BD5F3C4}"/>
            </a:ext>
          </a:extLst>
        </cdr:cNvPr>
        <cdr:cNvSpPr txBox="1"/>
      </cdr:nvSpPr>
      <cdr:spPr>
        <a:xfrm xmlns:a="http://schemas.openxmlformats.org/drawingml/2006/main">
          <a:off x="0" y="54935"/>
          <a:ext cx="5908940" cy="41548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350" b="1" i="0" baseline="0">
              <a:effectLst/>
              <a:latin typeface="+mn-lt"/>
              <a:ea typeface="+mn-ea"/>
              <a:cs typeface="+mn-cs"/>
            </a:rPr>
            <a:t>Intermediate Oral PODs for 1,2-Dichloroethane</a:t>
          </a:r>
          <a:endParaRPr lang="en-US" sz="1350">
            <a:effectLst/>
          </a:endParaRPr>
        </a:p>
        <a:p xmlns:a="http://schemas.openxmlformats.org/drawingml/2006/main">
          <a:pPr algn="ctr" rtl="0"/>
          <a:r>
            <a:rPr lang="en-US" sz="1350" b="1" i="0" baseline="0">
              <a:effectLst/>
              <a:latin typeface="+mn-lt"/>
              <a:ea typeface="+mn-ea"/>
              <a:cs typeface="+mn-cs"/>
            </a:rPr>
            <a:t>Death, Reproductive/Developmental, Neurological, and Respiratory Endpoints</a:t>
          </a:r>
          <a:endParaRPr lang="en-US" sz="135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https://hero.epa.gov/reference/1937626" TargetMode="External"/><Relationship Id="rId18" Type="http://schemas.openxmlformats.org/officeDocument/2006/relationships/hyperlink" Target="https://hero.epa.gov/reference/6118" TargetMode="External"/><Relationship Id="rId26" Type="http://schemas.openxmlformats.org/officeDocument/2006/relationships/hyperlink" Target="https://hero.epa.gov/reference/4453043" TargetMode="External"/><Relationship Id="rId39" Type="http://schemas.openxmlformats.org/officeDocument/2006/relationships/hyperlink" Target="https://hero.epa.gov/reference/7697619/" TargetMode="External"/><Relationship Id="rId21" Type="http://schemas.openxmlformats.org/officeDocument/2006/relationships/hyperlink" Target="https://hero.epa.gov/reference/18954" TargetMode="External"/><Relationship Id="rId34" Type="http://schemas.openxmlformats.org/officeDocument/2006/relationships/hyperlink" Target="https://hero.epa.gov/reference/7310776" TargetMode="External"/><Relationship Id="rId42" Type="http://schemas.openxmlformats.org/officeDocument/2006/relationships/hyperlink" Target="https://hero.epa.gov/reference/4492125/" TargetMode="External"/><Relationship Id="rId7" Type="http://schemas.openxmlformats.org/officeDocument/2006/relationships/hyperlink" Target="https://hero.epa.gov/reference/6570013" TargetMode="External"/><Relationship Id="rId2" Type="http://schemas.openxmlformats.org/officeDocument/2006/relationships/hyperlink" Target="https://hero.epa.gov/reference/200247" TargetMode="External"/><Relationship Id="rId16" Type="http://schemas.openxmlformats.org/officeDocument/2006/relationships/hyperlink" Target="https://hero.epa.gov/reference/5447364" TargetMode="External"/><Relationship Id="rId29" Type="http://schemas.openxmlformats.org/officeDocument/2006/relationships/hyperlink" Target="https://hero.epa.gov/reference/200568" TargetMode="External"/><Relationship Id="rId1" Type="http://schemas.openxmlformats.org/officeDocument/2006/relationships/hyperlink" Target="https://hero.epa.gov/reference/194588" TargetMode="External"/><Relationship Id="rId6" Type="http://schemas.openxmlformats.org/officeDocument/2006/relationships/hyperlink" Target="https://hero.epa.gov/reference/10699112" TargetMode="External"/><Relationship Id="rId11" Type="http://schemas.openxmlformats.org/officeDocument/2006/relationships/hyperlink" Target="https://hero.epa.gov/reference/62965" TargetMode="External"/><Relationship Id="rId24" Type="http://schemas.openxmlformats.org/officeDocument/2006/relationships/hyperlink" Target="https://hero.epa.gov/reference/200497" TargetMode="External"/><Relationship Id="rId32" Type="http://schemas.openxmlformats.org/officeDocument/2006/relationships/hyperlink" Target="https://hero.epa.gov/reference/200614" TargetMode="External"/><Relationship Id="rId37" Type="http://schemas.openxmlformats.org/officeDocument/2006/relationships/hyperlink" Target="https://hero.epa.gov/reference/4697102" TargetMode="External"/><Relationship Id="rId40" Type="http://schemas.openxmlformats.org/officeDocument/2006/relationships/hyperlink" Target="https://ntrl.ntis.gov/NTRL/dashboard/searchResults.xhtml?searchQuery=OTS0515986" TargetMode="External"/><Relationship Id="rId45" Type="http://schemas.openxmlformats.org/officeDocument/2006/relationships/hyperlink" Target="https://hero.epa.gov/reference/12815856/" TargetMode="External"/><Relationship Id="rId5" Type="http://schemas.openxmlformats.org/officeDocument/2006/relationships/hyperlink" Target="https://hero.epa.gov/reference/1973137" TargetMode="External"/><Relationship Id="rId15" Type="http://schemas.openxmlformats.org/officeDocument/2006/relationships/hyperlink" Target="https://hero.epa.gov/reference/5447359" TargetMode="External"/><Relationship Id="rId23" Type="http://schemas.openxmlformats.org/officeDocument/2006/relationships/hyperlink" Target="https://hero.epa.gov/reference/62637" TargetMode="External"/><Relationship Id="rId28" Type="http://schemas.openxmlformats.org/officeDocument/2006/relationships/hyperlink" Target="https://hero.epa.gov/reference/5453539" TargetMode="External"/><Relationship Id="rId36" Type="http://schemas.openxmlformats.org/officeDocument/2006/relationships/hyperlink" Target="https://hero.epa.gov/reference/4453049" TargetMode="External"/><Relationship Id="rId10" Type="http://schemas.openxmlformats.org/officeDocument/2006/relationships/hyperlink" Target="https://hero.epa.gov/reference/60771" TargetMode="External"/><Relationship Id="rId19" Type="http://schemas.openxmlformats.org/officeDocument/2006/relationships/hyperlink" Target="https://hero.epa.gov/reference/62609" TargetMode="External"/><Relationship Id="rId31" Type="http://schemas.openxmlformats.org/officeDocument/2006/relationships/hyperlink" Target="https://hero.epa.gov/reference/62617" TargetMode="External"/><Relationship Id="rId44" Type="http://schemas.openxmlformats.org/officeDocument/2006/relationships/hyperlink" Target="https://hero.epa.gov/reference/10065941/" TargetMode="External"/><Relationship Id="rId4" Type="http://schemas.openxmlformats.org/officeDocument/2006/relationships/hyperlink" Target="https://hero.epa.gov/reference/200279" TargetMode="External"/><Relationship Id="rId9" Type="http://schemas.openxmlformats.org/officeDocument/2006/relationships/hyperlink" Target="https://hero.epa.gov/reference/10699356" TargetMode="External"/><Relationship Id="rId14" Type="http://schemas.openxmlformats.org/officeDocument/2006/relationships/hyperlink" Target="https://hero.epa.gov/reference/200386" TargetMode="External"/><Relationship Id="rId22" Type="http://schemas.openxmlformats.org/officeDocument/2006/relationships/hyperlink" Target="https://hero.epa.gov/reference/4697223" TargetMode="External"/><Relationship Id="rId27" Type="http://schemas.openxmlformats.org/officeDocument/2006/relationships/hyperlink" Target="https://hero.epa.gov/reference/12099" TargetMode="External"/><Relationship Id="rId30" Type="http://schemas.openxmlformats.org/officeDocument/2006/relationships/hyperlink" Target="https://hero.epa.gov/reference/200590" TargetMode="External"/><Relationship Id="rId35" Type="http://schemas.openxmlformats.org/officeDocument/2006/relationships/hyperlink" Target="https://hero.epa.gov/reference/5555689" TargetMode="External"/><Relationship Id="rId43" Type="http://schemas.openxmlformats.org/officeDocument/2006/relationships/hyperlink" Target="https://hero.epa.gov/reference/5447285/" TargetMode="External"/><Relationship Id="rId8" Type="http://schemas.openxmlformats.org/officeDocument/2006/relationships/hyperlink" Target="https://hero.epa.gov/reference/10609985" TargetMode="External"/><Relationship Id="rId3" Type="http://schemas.openxmlformats.org/officeDocument/2006/relationships/hyperlink" Target="https://hero.epa.gov/reference/12097" TargetMode="External"/><Relationship Id="rId12" Type="http://schemas.openxmlformats.org/officeDocument/2006/relationships/hyperlink" Target="https://hero.epa.gov/reference/62605" TargetMode="External"/><Relationship Id="rId17" Type="http://schemas.openxmlformats.org/officeDocument/2006/relationships/hyperlink" Target="https://hero.epa.gov/reference/5447260" TargetMode="External"/><Relationship Id="rId25" Type="http://schemas.openxmlformats.org/officeDocument/2006/relationships/hyperlink" Target="https://hero.epa.gov/reference/5441108" TargetMode="External"/><Relationship Id="rId33" Type="http://schemas.openxmlformats.org/officeDocument/2006/relationships/hyperlink" Target="https://hero.epa.gov/reference/1772372" TargetMode="External"/><Relationship Id="rId38" Type="http://schemas.openxmlformats.org/officeDocument/2006/relationships/hyperlink" Target="https://hero.epa.gov/reference/12815852/" TargetMode="External"/><Relationship Id="rId20" Type="http://schemas.openxmlformats.org/officeDocument/2006/relationships/hyperlink" Target="https://hero.epa.gov/reference/1973131" TargetMode="External"/><Relationship Id="rId41" Type="http://schemas.openxmlformats.org/officeDocument/2006/relationships/hyperlink" Target="https://hero.epa.gov/reference/12815808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768A5-D27A-491F-B831-D8BF331B8B56}">
  <dimension ref="A1:A3"/>
  <sheetViews>
    <sheetView showGridLines="0" tabSelected="1" workbookViewId="0">
      <selection activeCell="A2" sqref="A2"/>
    </sheetView>
  </sheetViews>
  <sheetFormatPr defaultRowHeight="12.75" x14ac:dyDescent="0.2"/>
  <cols>
    <col min="1" max="1" width="127" style="304" customWidth="1"/>
  </cols>
  <sheetData>
    <row r="1" spans="1:1" ht="20.25" x14ac:dyDescent="0.3">
      <c r="A1" s="302" t="s">
        <v>239</v>
      </c>
    </row>
    <row r="2" spans="1:1" ht="15" x14ac:dyDescent="0.25">
      <c r="A2" s="301"/>
    </row>
    <row r="3" spans="1:1" ht="20.25" x14ac:dyDescent="0.2">
      <c r="A3" s="303" t="s">
        <v>132</v>
      </c>
    </row>
  </sheetData>
  <sheetProtection sheet="1" objects="1" scenarios="1" formatCells="0" formatColumns="0" formatRows="0"/>
  <pageMargins left="0.7" right="0.7" top="0.75" bottom="0.75" header="0.3" footer="0.3"/>
  <pageSetup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4FDB-7235-4388-A2A3-7DCED470F2F9}">
  <sheetPr>
    <tabColor rgb="FF00B050"/>
  </sheetPr>
  <dimension ref="D3:J6"/>
  <sheetViews>
    <sheetView workbookViewId="0">
      <selection activeCell="W26" sqref="W26"/>
    </sheetView>
  </sheetViews>
  <sheetFormatPr defaultRowHeight="12.75" x14ac:dyDescent="0.2"/>
  <sheetData>
    <row r="3" spans="4:10" x14ac:dyDescent="0.2">
      <c r="J3" s="204"/>
    </row>
    <row r="4" spans="4:10" x14ac:dyDescent="0.2">
      <c r="J4" s="204"/>
    </row>
    <row r="5" spans="4:10" x14ac:dyDescent="0.2">
      <c r="J5" s="204"/>
    </row>
    <row r="6" spans="4:10" x14ac:dyDescent="0.2">
      <c r="D6" s="204"/>
    </row>
  </sheetData>
  <sheetProtection sheet="1" objects="1" scenarios="1" formatCells="0" formatColumns="0" formatRows="0"/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E5738-B1F6-42D0-825C-4D8FA2D2F3A3}">
  <dimension ref="A1:W50"/>
  <sheetViews>
    <sheetView topLeftCell="D1" workbookViewId="0">
      <selection activeCell="L40" sqref="L40"/>
    </sheetView>
  </sheetViews>
  <sheetFormatPr defaultColWidth="9.140625" defaultRowHeight="12.75" x14ac:dyDescent="0.2"/>
  <cols>
    <col min="1" max="1" width="11.140625" style="14" customWidth="1"/>
    <col min="2" max="2" width="16.42578125" style="14" customWidth="1"/>
    <col min="3" max="3" width="20.5703125" style="14" bestFit="1" customWidth="1"/>
    <col min="4" max="4" width="15.5703125" style="14" bestFit="1" customWidth="1"/>
    <col min="5" max="5" width="9.140625" style="14"/>
    <col min="6" max="6" width="23.42578125" style="82" customWidth="1"/>
    <col min="7" max="7" width="13.140625" style="14" customWidth="1"/>
    <col min="8" max="8" width="4.85546875" style="14" bestFit="1" customWidth="1"/>
    <col min="9" max="9" width="7.42578125" style="14" bestFit="1" customWidth="1"/>
    <col min="10" max="10" width="7" style="14" customWidth="1"/>
    <col min="11" max="11" width="6.42578125" style="14" customWidth="1"/>
    <col min="12" max="13" width="10.5703125" style="14" customWidth="1"/>
    <col min="14" max="14" width="9.140625" style="14"/>
    <col min="15" max="15" width="34.140625" style="82" customWidth="1"/>
    <col min="16" max="16" width="8.42578125" style="14" customWidth="1"/>
    <col min="17" max="17" width="7" style="14" bestFit="1" customWidth="1"/>
    <col min="18" max="18" width="7.42578125" style="129" customWidth="1"/>
    <col min="19" max="19" width="8.85546875" style="14" customWidth="1"/>
    <col min="20" max="20" width="11.140625" style="14" bestFit="1" customWidth="1"/>
    <col min="21" max="21" width="9.140625" style="14"/>
    <col min="22" max="22" width="10.85546875" style="157" bestFit="1" customWidth="1"/>
    <col min="23" max="23" width="13.85546875" style="157" bestFit="1" customWidth="1"/>
    <col min="24" max="16384" width="9.140625" style="14"/>
  </cols>
  <sheetData>
    <row r="1" spans="1:23" s="80" customFormat="1" ht="38.25" x14ac:dyDescent="0.2">
      <c r="A1" s="84" t="s">
        <v>10</v>
      </c>
      <c r="B1" s="83" t="s">
        <v>11</v>
      </c>
      <c r="C1" s="84" t="s">
        <v>12</v>
      </c>
      <c r="D1" s="84" t="s">
        <v>9</v>
      </c>
      <c r="E1" s="84" t="s">
        <v>0</v>
      </c>
      <c r="F1" s="84" t="s">
        <v>6</v>
      </c>
      <c r="G1" s="84" t="s">
        <v>7</v>
      </c>
      <c r="H1" s="84" t="s">
        <v>8</v>
      </c>
      <c r="I1" s="84" t="s">
        <v>3</v>
      </c>
      <c r="J1" s="84" t="s">
        <v>1</v>
      </c>
      <c r="K1" s="84" t="s">
        <v>2</v>
      </c>
      <c r="L1" s="84" t="s">
        <v>28</v>
      </c>
      <c r="M1" s="84" t="s">
        <v>236</v>
      </c>
      <c r="N1" s="85" t="s">
        <v>133</v>
      </c>
      <c r="O1" s="85" t="s">
        <v>39</v>
      </c>
      <c r="P1" s="85" t="s">
        <v>134</v>
      </c>
      <c r="Q1" s="85" t="s">
        <v>135</v>
      </c>
      <c r="R1" s="89" t="s">
        <v>96</v>
      </c>
      <c r="S1" s="161" t="s">
        <v>3</v>
      </c>
      <c r="T1" s="161" t="s">
        <v>1</v>
      </c>
      <c r="U1" s="161" t="s">
        <v>96</v>
      </c>
      <c r="V1" s="156" t="s">
        <v>213</v>
      </c>
      <c r="W1" s="156" t="s">
        <v>214</v>
      </c>
    </row>
    <row r="2" spans="1:23" s="80" customFormat="1" ht="39.75" customHeight="1" x14ac:dyDescent="0.2">
      <c r="A2" s="90" t="s">
        <v>136</v>
      </c>
      <c r="B2" s="194" t="s">
        <v>220</v>
      </c>
      <c r="C2" s="91" t="s">
        <v>177</v>
      </c>
      <c r="D2" s="90" t="s">
        <v>179</v>
      </c>
      <c r="E2" s="90" t="s">
        <v>5</v>
      </c>
      <c r="F2" s="92" t="s">
        <v>59</v>
      </c>
      <c r="G2" s="90" t="s">
        <v>180</v>
      </c>
      <c r="H2" s="90" t="s">
        <v>4</v>
      </c>
      <c r="I2" s="90">
        <v>8.6303999999999998</v>
      </c>
      <c r="J2" s="92"/>
      <c r="K2" s="92">
        <v>25.675000000000001</v>
      </c>
      <c r="L2" s="90" t="str">
        <f>VLOOKUP('Intermediate inhalation data'!F2,'Study reference key'!$B$2:$C$46,2,FALSE)</f>
        <v>[44]</v>
      </c>
      <c r="M2" s="287" t="s">
        <v>229</v>
      </c>
      <c r="N2" s="311" t="str">
        <f t="shared" ref="N2" si="0">C2</f>
        <v>Repro/Devel</v>
      </c>
      <c r="O2" s="93" t="str">
        <f>D2&amp;", "&amp;G2&amp;" "&amp;H2&amp;" "&amp;L2&amp;", "&amp;M2</f>
        <v>Testes histo, Mouse, 4 wk (M) [44], High</v>
      </c>
      <c r="P2" s="94">
        <f t="shared" ref="P2:R7" si="1">IF(I2&lt;&gt;"",I2,"")</f>
        <v>8.6303999999999998</v>
      </c>
      <c r="Q2" s="94" t="str">
        <f t="shared" si="1"/>
        <v/>
      </c>
      <c r="R2" s="95">
        <f t="shared" si="1"/>
        <v>25.675000000000001</v>
      </c>
      <c r="S2" s="185">
        <f>IF(ISNUMBER(P2),P2,NA())</f>
        <v>8.6303999999999998</v>
      </c>
      <c r="T2" s="162" t="e">
        <f t="shared" ref="T2:U2" si="2">IF(ISNUMBER(Q2),Q2,NA())</f>
        <v>#N/A</v>
      </c>
      <c r="U2" s="185">
        <f t="shared" si="2"/>
        <v>25.675000000000001</v>
      </c>
      <c r="V2" s="158">
        <v>73</v>
      </c>
      <c r="W2" s="158">
        <v>0.1</v>
      </c>
    </row>
    <row r="3" spans="1:23" s="241" customFormat="1" ht="36" customHeight="1" x14ac:dyDescent="0.2">
      <c r="A3" s="254" t="s">
        <v>136</v>
      </c>
      <c r="B3" s="254" t="s">
        <v>220</v>
      </c>
      <c r="C3" s="255" t="s">
        <v>177</v>
      </c>
      <c r="D3" s="254" t="s">
        <v>181</v>
      </c>
      <c r="E3" s="254" t="s">
        <v>5</v>
      </c>
      <c r="F3" s="256" t="s">
        <v>59</v>
      </c>
      <c r="G3" s="254" t="s">
        <v>180</v>
      </c>
      <c r="H3" s="254" t="s">
        <v>4</v>
      </c>
      <c r="I3" s="257">
        <v>21.24</v>
      </c>
      <c r="J3" s="256"/>
      <c r="K3" s="256">
        <v>25.675000000000001</v>
      </c>
      <c r="L3" s="254" t="str">
        <f>VLOOKUP('Intermediate inhalation data'!F3,'Study reference key'!$B$2:$C$46,2,FALSE)</f>
        <v>[44]</v>
      </c>
      <c r="M3" s="254" t="s">
        <v>229</v>
      </c>
      <c r="N3" s="312"/>
      <c r="O3" s="258" t="str">
        <f t="shared" ref="O3:O38" si="3">D3&amp;", "&amp;G3&amp;" "&amp;H3&amp;" "&amp;L3&amp;", "&amp;M3</f>
        <v>Sperm conc, Mouse, 4 wk (M) [44], High</v>
      </c>
      <c r="P3" s="259">
        <f t="shared" si="1"/>
        <v>21.24</v>
      </c>
      <c r="Q3" s="259" t="str">
        <f t="shared" si="1"/>
        <v/>
      </c>
      <c r="R3" s="260">
        <f t="shared" si="1"/>
        <v>25.675000000000001</v>
      </c>
      <c r="S3" s="261">
        <f t="shared" ref="S3:S38" si="4">IF(ISNUMBER(P3),P3,NA())</f>
        <v>21.24</v>
      </c>
      <c r="T3" s="253" t="e">
        <f t="shared" ref="T3:T38" si="5">IF(ISNUMBER(Q3),Q3,NA())</f>
        <v>#N/A</v>
      </c>
      <c r="U3" s="262">
        <f t="shared" ref="U3:U38" si="6">IF(ISNUMBER(R3),R3,NA())</f>
        <v>25.675000000000001</v>
      </c>
      <c r="V3" s="250">
        <v>71</v>
      </c>
      <c r="W3" s="250">
        <v>0.1</v>
      </c>
    </row>
    <row r="4" spans="1:23" s="80" customFormat="1" ht="26.45" customHeight="1" x14ac:dyDescent="0.2">
      <c r="A4" s="96" t="s">
        <v>136</v>
      </c>
      <c r="B4" s="194" t="s">
        <v>220</v>
      </c>
      <c r="C4" s="91" t="s">
        <v>177</v>
      </c>
      <c r="D4" s="90" t="s">
        <v>179</v>
      </c>
      <c r="E4" s="90" t="s">
        <v>5</v>
      </c>
      <c r="F4" s="92" t="s">
        <v>59</v>
      </c>
      <c r="G4" s="91" t="s">
        <v>182</v>
      </c>
      <c r="H4" s="90" t="s">
        <v>4</v>
      </c>
      <c r="I4" s="97"/>
      <c r="J4" s="98">
        <v>25</v>
      </c>
      <c r="K4" s="98">
        <v>87.5</v>
      </c>
      <c r="L4" s="90" t="str">
        <f>VLOOKUP('Intermediate inhalation data'!F4,'Study reference key'!$B$2:$C$46,2,FALSE)</f>
        <v>[44]</v>
      </c>
      <c r="M4" s="287" t="s">
        <v>229</v>
      </c>
      <c r="N4" s="312"/>
      <c r="O4" s="93" t="str">
        <f t="shared" si="3"/>
        <v>Testes histo, Mouse, 1 wk  (M) [44], High</v>
      </c>
      <c r="P4" s="94" t="str">
        <f t="shared" si="1"/>
        <v/>
      </c>
      <c r="Q4" s="94">
        <f t="shared" si="1"/>
        <v>25</v>
      </c>
      <c r="R4" s="95">
        <f t="shared" si="1"/>
        <v>87.5</v>
      </c>
      <c r="S4" s="162" t="e">
        <f t="shared" si="4"/>
        <v>#N/A</v>
      </c>
      <c r="T4" s="162">
        <f t="shared" si="5"/>
        <v>25</v>
      </c>
      <c r="U4" s="187">
        <f t="shared" si="6"/>
        <v>87.5</v>
      </c>
      <c r="V4" s="158">
        <v>69</v>
      </c>
      <c r="W4" s="158">
        <v>0.1</v>
      </c>
    </row>
    <row r="5" spans="1:23" s="80" customFormat="1" ht="30" x14ac:dyDescent="0.2">
      <c r="A5" s="96" t="s">
        <v>136</v>
      </c>
      <c r="B5" s="194" t="s">
        <v>220</v>
      </c>
      <c r="C5" s="91" t="s">
        <v>177</v>
      </c>
      <c r="D5" s="90" t="s">
        <v>94</v>
      </c>
      <c r="E5" s="90" t="s">
        <v>5</v>
      </c>
      <c r="F5" s="92" t="s">
        <v>183</v>
      </c>
      <c r="G5" s="91" t="s">
        <v>15</v>
      </c>
      <c r="H5" s="90" t="s">
        <v>17</v>
      </c>
      <c r="I5" s="97"/>
      <c r="J5" s="98">
        <v>118.05044308111795</v>
      </c>
      <c r="K5" s="99"/>
      <c r="L5" s="300" t="s">
        <v>286</v>
      </c>
      <c r="M5" s="287" t="s">
        <v>230</v>
      </c>
      <c r="N5" s="312"/>
      <c r="O5" s="93" t="str">
        <f t="shared" si="3"/>
        <v>No effect, Rat (F) [33, 35], Medium</v>
      </c>
      <c r="P5" s="94" t="str">
        <f t="shared" si="1"/>
        <v/>
      </c>
      <c r="Q5" s="94">
        <f t="shared" si="1"/>
        <v>118.05044308111795</v>
      </c>
      <c r="R5" s="95" t="str">
        <f t="shared" si="1"/>
        <v/>
      </c>
      <c r="S5" s="162" t="e">
        <f t="shared" si="4"/>
        <v>#N/A</v>
      </c>
      <c r="T5" s="187">
        <f t="shared" si="5"/>
        <v>118.05044308111795</v>
      </c>
      <c r="U5" s="162" t="e">
        <f t="shared" si="6"/>
        <v>#N/A</v>
      </c>
      <c r="V5" s="158">
        <v>67</v>
      </c>
      <c r="W5" s="158">
        <v>0.1</v>
      </c>
    </row>
    <row r="6" spans="1:23" s="80" customFormat="1" ht="26.45" customHeight="1" x14ac:dyDescent="0.2">
      <c r="A6" s="96" t="s">
        <v>136</v>
      </c>
      <c r="B6" s="194" t="s">
        <v>220</v>
      </c>
      <c r="C6" s="91" t="s">
        <v>177</v>
      </c>
      <c r="D6" s="90" t="s">
        <v>94</v>
      </c>
      <c r="E6" s="90" t="s">
        <v>5</v>
      </c>
      <c r="F6" s="154" t="s">
        <v>46</v>
      </c>
      <c r="G6" s="91" t="s">
        <v>15</v>
      </c>
      <c r="H6" s="90" t="s">
        <v>4</v>
      </c>
      <c r="I6" s="100"/>
      <c r="J6" s="98">
        <v>128.95833333333334</v>
      </c>
      <c r="K6" s="101"/>
      <c r="L6" s="90" t="str">
        <f>VLOOKUP('Intermediate inhalation data'!F6,'Study reference key'!$B$2:$C$46,2,FALSE)</f>
        <v>[15]</v>
      </c>
      <c r="M6" s="287" t="s">
        <v>230</v>
      </c>
      <c r="N6" s="312"/>
      <c r="O6" s="93" t="str">
        <f t="shared" si="3"/>
        <v>No effect, Rat (M) [15], Medium</v>
      </c>
      <c r="P6" s="94" t="str">
        <f t="shared" si="1"/>
        <v/>
      </c>
      <c r="Q6" s="94">
        <f t="shared" si="1"/>
        <v>128.95833333333334</v>
      </c>
      <c r="R6" s="95" t="str">
        <f t="shared" si="1"/>
        <v/>
      </c>
      <c r="S6" s="162" t="e">
        <f t="shared" si="4"/>
        <v>#N/A</v>
      </c>
      <c r="T6" s="187">
        <f t="shared" si="5"/>
        <v>128.95833333333334</v>
      </c>
      <c r="U6" s="162" t="e">
        <f t="shared" si="6"/>
        <v>#N/A</v>
      </c>
      <c r="V6" s="158">
        <v>65</v>
      </c>
      <c r="W6" s="158">
        <v>0.1</v>
      </c>
    </row>
    <row r="7" spans="1:23" s="80" customFormat="1" ht="30" x14ac:dyDescent="0.2">
      <c r="A7" s="96" t="s">
        <v>136</v>
      </c>
      <c r="B7" s="194" t="s">
        <v>220</v>
      </c>
      <c r="C7" s="91" t="s">
        <v>177</v>
      </c>
      <c r="D7" s="90" t="s">
        <v>94</v>
      </c>
      <c r="E7" s="90" t="s">
        <v>5</v>
      </c>
      <c r="F7" s="92" t="s">
        <v>184</v>
      </c>
      <c r="G7" s="91" t="s">
        <v>15</v>
      </c>
      <c r="H7" s="90" t="s">
        <v>17</v>
      </c>
      <c r="I7" s="100"/>
      <c r="J7" s="98">
        <v>208</v>
      </c>
      <c r="K7" s="98"/>
      <c r="L7" s="155" t="s">
        <v>211</v>
      </c>
      <c r="M7" s="287" t="s">
        <v>229</v>
      </c>
      <c r="N7" s="312"/>
      <c r="O7" s="93" t="str">
        <f t="shared" si="3"/>
        <v>No effect, Rat (F) [9,21], High</v>
      </c>
      <c r="P7" s="94" t="str">
        <f t="shared" si="1"/>
        <v/>
      </c>
      <c r="Q7" s="94">
        <f t="shared" si="1"/>
        <v>208</v>
      </c>
      <c r="R7" s="95" t="str">
        <f t="shared" si="1"/>
        <v/>
      </c>
      <c r="S7" s="162" t="e">
        <f t="shared" si="4"/>
        <v>#N/A</v>
      </c>
      <c r="T7" s="162">
        <f t="shared" si="5"/>
        <v>208</v>
      </c>
      <c r="U7" s="162" t="e">
        <f t="shared" si="6"/>
        <v>#N/A</v>
      </c>
      <c r="V7" s="158">
        <v>63</v>
      </c>
      <c r="W7" s="158">
        <v>0.1</v>
      </c>
    </row>
    <row r="8" spans="1:23" s="84" customFormat="1" ht="26.45" customHeight="1" x14ac:dyDescent="0.2">
      <c r="A8" s="102" t="s">
        <v>136</v>
      </c>
      <c r="B8" s="195" t="s">
        <v>220</v>
      </c>
      <c r="C8" s="103" t="s">
        <v>177</v>
      </c>
      <c r="D8" s="104" t="s">
        <v>94</v>
      </c>
      <c r="E8" s="104" t="s">
        <v>5</v>
      </c>
      <c r="F8" s="105" t="s">
        <v>16</v>
      </c>
      <c r="G8" s="103" t="s">
        <v>15</v>
      </c>
      <c r="H8" s="104" t="s">
        <v>17</v>
      </c>
      <c r="I8" s="106"/>
      <c r="J8" s="107">
        <v>257.5</v>
      </c>
      <c r="K8" s="108"/>
      <c r="L8" s="104" t="str">
        <f>VLOOKUP('Intermediate inhalation data'!F8,'Study reference key'!$B$2:$C$46,2,FALSE)</f>
        <v>[30]</v>
      </c>
      <c r="M8" s="288" t="s">
        <v>229</v>
      </c>
      <c r="N8" s="313"/>
      <c r="O8" s="184" t="str">
        <f t="shared" si="3"/>
        <v>No effect, Rat (F) [30], High</v>
      </c>
      <c r="P8" s="109" t="str">
        <f t="shared" ref="P8:Q8" si="7">IF(I8&lt;&gt;"",I8,"")</f>
        <v/>
      </c>
      <c r="Q8" s="109">
        <f t="shared" si="7"/>
        <v>257.5</v>
      </c>
      <c r="R8" s="110" t="str">
        <f>IF(K8&lt;&gt;"",K8,"")</f>
        <v/>
      </c>
      <c r="S8" s="163" t="e">
        <f t="shared" si="4"/>
        <v>#N/A</v>
      </c>
      <c r="T8" s="189">
        <f t="shared" si="5"/>
        <v>257.5</v>
      </c>
      <c r="U8" s="163" t="e">
        <f t="shared" si="6"/>
        <v>#N/A</v>
      </c>
      <c r="V8" s="159">
        <v>61</v>
      </c>
      <c r="W8" s="159">
        <v>0.1</v>
      </c>
    </row>
    <row r="9" spans="1:23" s="80" customFormat="1" ht="26.45" customHeight="1" x14ac:dyDescent="0.2">
      <c r="A9" s="96" t="s">
        <v>136</v>
      </c>
      <c r="B9" s="194" t="s">
        <v>220</v>
      </c>
      <c r="C9" s="91" t="s">
        <v>143</v>
      </c>
      <c r="D9" s="287" t="s">
        <v>231</v>
      </c>
      <c r="E9" s="90" t="s">
        <v>5</v>
      </c>
      <c r="F9" s="92" t="s">
        <v>110</v>
      </c>
      <c r="G9" s="91" t="s">
        <v>26</v>
      </c>
      <c r="H9" s="90" t="s">
        <v>17</v>
      </c>
      <c r="I9" s="97"/>
      <c r="J9" s="98"/>
      <c r="K9" s="111" t="s">
        <v>185</v>
      </c>
      <c r="L9" s="90" t="str">
        <f>VLOOKUP('Intermediate inhalation data'!F9,'Study reference key'!$B$2:$C$46,2,FALSE)</f>
        <v>[14]</v>
      </c>
      <c r="M9" s="90"/>
      <c r="N9" s="112" t="s">
        <v>143</v>
      </c>
      <c r="O9" s="93" t="str">
        <f>D9&amp;", "&amp;G9&amp;" "&amp;H9&amp;" "&amp;L9</f>
        <v>*Behavior, Mouse (F) [14]</v>
      </c>
      <c r="P9" s="94"/>
      <c r="Q9" s="94"/>
      <c r="R9" s="95">
        <v>32.799999999999997</v>
      </c>
      <c r="S9" s="162" t="e">
        <f t="shared" si="4"/>
        <v>#N/A</v>
      </c>
      <c r="T9" s="162" t="e">
        <f t="shared" si="5"/>
        <v>#N/A</v>
      </c>
      <c r="U9" s="162">
        <f t="shared" si="6"/>
        <v>32.799999999999997</v>
      </c>
      <c r="V9" s="158">
        <v>59</v>
      </c>
      <c r="W9" s="158">
        <v>0.1</v>
      </c>
    </row>
    <row r="10" spans="1:23" s="80" customFormat="1" ht="26.45" customHeight="1" x14ac:dyDescent="0.2">
      <c r="A10" s="96" t="s">
        <v>136</v>
      </c>
      <c r="B10" s="194" t="s">
        <v>220</v>
      </c>
      <c r="C10" s="91" t="s">
        <v>143</v>
      </c>
      <c r="D10" s="287" t="s">
        <v>231</v>
      </c>
      <c r="E10" s="90" t="s">
        <v>5</v>
      </c>
      <c r="F10" s="92" t="s">
        <v>116</v>
      </c>
      <c r="G10" s="91" t="s">
        <v>186</v>
      </c>
      <c r="H10" s="90" t="s">
        <v>17</v>
      </c>
      <c r="I10" s="97"/>
      <c r="J10" s="98"/>
      <c r="K10" s="111" t="s">
        <v>185</v>
      </c>
      <c r="L10" s="90" t="str">
        <f>VLOOKUP('Intermediate inhalation data'!F10,'Study reference key'!$B$2:$C$46,2,FALSE)</f>
        <v>[31]</v>
      </c>
      <c r="M10" s="90"/>
      <c r="N10" s="112"/>
      <c r="O10" s="93" t="str">
        <f>D10&amp;", "&amp;G10&amp;" "&amp;H10&amp;" "&amp;L10</f>
        <v>*Behavior, Mouse  (F) [31]</v>
      </c>
      <c r="P10" s="94"/>
      <c r="Q10" s="94"/>
      <c r="R10" s="95">
        <v>32.799999999999997</v>
      </c>
      <c r="S10" s="162" t="e">
        <f t="shared" si="4"/>
        <v>#N/A</v>
      </c>
      <c r="T10" s="162" t="e">
        <f t="shared" si="5"/>
        <v>#N/A</v>
      </c>
      <c r="U10" s="162">
        <f t="shared" si="6"/>
        <v>32.799999999999997</v>
      </c>
      <c r="V10" s="158">
        <v>57</v>
      </c>
      <c r="W10" s="158">
        <v>0.1</v>
      </c>
    </row>
    <row r="11" spans="1:23" s="84" customFormat="1" ht="26.45" customHeight="1" x14ac:dyDescent="0.2">
      <c r="A11" s="102" t="s">
        <v>136</v>
      </c>
      <c r="B11" s="195" t="s">
        <v>220</v>
      </c>
      <c r="C11" s="103" t="s">
        <v>143</v>
      </c>
      <c r="D11" s="288" t="s">
        <v>232</v>
      </c>
      <c r="E11" s="104" t="s">
        <v>5</v>
      </c>
      <c r="F11" s="105" t="s">
        <v>128</v>
      </c>
      <c r="G11" s="103" t="s">
        <v>26</v>
      </c>
      <c r="H11" s="104" t="s">
        <v>17</v>
      </c>
      <c r="I11" s="106"/>
      <c r="J11" s="107"/>
      <c r="K11" s="113" t="s">
        <v>187</v>
      </c>
      <c r="L11" s="104" t="str">
        <f>VLOOKUP('Intermediate inhalation data'!F11,'Study reference key'!$B$2:$C$46,2,FALSE)</f>
        <v>[41]</v>
      </c>
      <c r="M11" s="104"/>
      <c r="N11" s="114"/>
      <c r="O11" s="184" t="str">
        <f>D11&amp;", "&amp;G11&amp;" "&amp;H11&amp;" "&amp;L11</f>
        <v>*Brain histo, Mouse (F) [41]</v>
      </c>
      <c r="P11" s="109"/>
      <c r="Q11" s="109"/>
      <c r="R11" s="110">
        <v>175</v>
      </c>
      <c r="S11" s="163" t="e">
        <f t="shared" si="4"/>
        <v>#N/A</v>
      </c>
      <c r="T11" s="163" t="e">
        <f t="shared" si="5"/>
        <v>#N/A</v>
      </c>
      <c r="U11" s="190">
        <f t="shared" si="6"/>
        <v>175</v>
      </c>
      <c r="V11" s="159">
        <v>55</v>
      </c>
      <c r="W11" s="159">
        <v>0.1</v>
      </c>
    </row>
    <row r="12" spans="1:23" s="80" customFormat="1" ht="26.45" customHeight="1" x14ac:dyDescent="0.2">
      <c r="A12" s="90" t="s">
        <v>136</v>
      </c>
      <c r="B12" s="194" t="s">
        <v>220</v>
      </c>
      <c r="C12" s="90" t="s">
        <v>20</v>
      </c>
      <c r="D12" s="90" t="s">
        <v>173</v>
      </c>
      <c r="E12" s="90" t="s">
        <v>5</v>
      </c>
      <c r="F12" s="92" t="s">
        <v>58</v>
      </c>
      <c r="G12" s="90" t="s">
        <v>26</v>
      </c>
      <c r="H12" s="90" t="s">
        <v>4</v>
      </c>
      <c r="I12" s="90">
        <v>51.72</v>
      </c>
      <c r="J12" s="92"/>
      <c r="K12" s="92">
        <v>90.894999999999996</v>
      </c>
      <c r="L12" s="90" t="str">
        <f>VLOOKUP('Intermediate inhalation data'!F12,'Study reference key'!$B$2:$C$46,2,FALSE)</f>
        <v>[43]</v>
      </c>
      <c r="M12" s="287" t="s">
        <v>229</v>
      </c>
      <c r="N12" s="314" t="s">
        <v>20</v>
      </c>
      <c r="O12" s="93" t="str">
        <f t="shared" si="3"/>
        <v>Liver wt, Mouse (M) [43], High</v>
      </c>
      <c r="P12" s="94">
        <f t="shared" ref="P12:R23" si="8">IF(I12&lt;&gt;"",I12,"")</f>
        <v>51.72</v>
      </c>
      <c r="Q12" s="94" t="str">
        <f t="shared" si="8"/>
        <v/>
      </c>
      <c r="R12" s="95">
        <f t="shared" si="8"/>
        <v>90.894999999999996</v>
      </c>
      <c r="S12" s="162">
        <f t="shared" si="4"/>
        <v>51.72</v>
      </c>
      <c r="T12" s="162" t="e">
        <f t="shared" si="5"/>
        <v>#N/A</v>
      </c>
      <c r="U12" s="186">
        <f t="shared" si="6"/>
        <v>90.894999999999996</v>
      </c>
      <c r="V12" s="158">
        <v>53</v>
      </c>
      <c r="W12" s="158">
        <v>0.1</v>
      </c>
    </row>
    <row r="13" spans="1:23" s="80" customFormat="1" ht="26.45" customHeight="1" x14ac:dyDescent="0.2">
      <c r="A13" s="96" t="s">
        <v>136</v>
      </c>
      <c r="B13" s="194" t="s">
        <v>220</v>
      </c>
      <c r="C13" s="91" t="s">
        <v>20</v>
      </c>
      <c r="D13" s="90" t="s">
        <v>94</v>
      </c>
      <c r="E13" s="90" t="s">
        <v>5</v>
      </c>
      <c r="F13" s="92" t="s">
        <v>46</v>
      </c>
      <c r="G13" s="91" t="s">
        <v>15</v>
      </c>
      <c r="H13" s="90" t="s">
        <v>4</v>
      </c>
      <c r="I13" s="97"/>
      <c r="J13" s="98">
        <v>128.95833333333334</v>
      </c>
      <c r="K13" s="101"/>
      <c r="L13" s="90" t="str">
        <f>VLOOKUP('Intermediate inhalation data'!F13,'Study reference key'!$B$2:$C$46,2,FALSE)</f>
        <v>[15]</v>
      </c>
      <c r="M13" s="287" t="s">
        <v>230</v>
      </c>
      <c r="N13" s="315"/>
      <c r="O13" s="93" t="str">
        <f t="shared" si="3"/>
        <v>No effect, Rat (M) [15], Medium</v>
      </c>
      <c r="P13" s="94" t="str">
        <f t="shared" si="8"/>
        <v/>
      </c>
      <c r="Q13" s="94">
        <f t="shared" si="8"/>
        <v>128.95833333333334</v>
      </c>
      <c r="R13" s="95" t="str">
        <f t="shared" si="8"/>
        <v/>
      </c>
      <c r="S13" s="162" t="e">
        <f t="shared" si="4"/>
        <v>#N/A</v>
      </c>
      <c r="T13" s="187">
        <f t="shared" si="5"/>
        <v>128.95833333333334</v>
      </c>
      <c r="U13" s="162" t="e">
        <f t="shared" si="6"/>
        <v>#N/A</v>
      </c>
      <c r="V13" s="158">
        <v>51</v>
      </c>
      <c r="W13" s="158">
        <v>0.1</v>
      </c>
    </row>
    <row r="14" spans="1:23" s="80" customFormat="1" ht="26.45" customHeight="1" x14ac:dyDescent="0.2">
      <c r="A14" s="96" t="s">
        <v>136</v>
      </c>
      <c r="B14" s="194" t="s">
        <v>220</v>
      </c>
      <c r="C14" s="91" t="s">
        <v>20</v>
      </c>
      <c r="D14" s="287" t="s">
        <v>233</v>
      </c>
      <c r="E14" s="90" t="s">
        <v>5</v>
      </c>
      <c r="F14" s="92" t="s">
        <v>130</v>
      </c>
      <c r="G14" s="91" t="s">
        <v>26</v>
      </c>
      <c r="H14" s="90" t="s">
        <v>17</v>
      </c>
      <c r="I14" s="97"/>
      <c r="J14" s="98"/>
      <c r="K14" s="98">
        <v>146</v>
      </c>
      <c r="L14" s="90" t="str">
        <f>VLOOKUP('Intermediate inhalation data'!F14,'Study reference key'!$B$2:$C$46,2,FALSE)</f>
        <v>[42]</v>
      </c>
      <c r="M14" s="90"/>
      <c r="N14" s="315"/>
      <c r="O14" s="93" t="str">
        <f>D14&amp;", "&amp;G14&amp;" "&amp;H14&amp;" "&amp;L14</f>
        <v>*Serum chem, Mouse (F) [42]</v>
      </c>
      <c r="P14" s="94"/>
      <c r="Q14" s="94"/>
      <c r="R14" s="95">
        <v>145.83000000000001</v>
      </c>
      <c r="S14" s="162" t="e">
        <f t="shared" si="4"/>
        <v>#N/A</v>
      </c>
      <c r="T14" s="162" t="e">
        <f t="shared" si="5"/>
        <v>#N/A</v>
      </c>
      <c r="U14" s="187">
        <f t="shared" si="6"/>
        <v>145.83000000000001</v>
      </c>
      <c r="V14" s="158">
        <v>49</v>
      </c>
      <c r="W14" s="158">
        <v>0.1</v>
      </c>
    </row>
    <row r="15" spans="1:23" s="80" customFormat="1" ht="26.45" customHeight="1" x14ac:dyDescent="0.2">
      <c r="A15" s="96" t="s">
        <v>136</v>
      </c>
      <c r="B15" s="194" t="s">
        <v>220</v>
      </c>
      <c r="C15" s="91" t="s">
        <v>20</v>
      </c>
      <c r="D15" s="90" t="s">
        <v>150</v>
      </c>
      <c r="E15" s="90" t="s">
        <v>5</v>
      </c>
      <c r="F15" s="92" t="s">
        <v>102</v>
      </c>
      <c r="G15" s="91" t="s">
        <v>188</v>
      </c>
      <c r="H15" s="90" t="s">
        <v>4</v>
      </c>
      <c r="I15" s="97"/>
      <c r="J15" s="99"/>
      <c r="K15" s="98">
        <v>856</v>
      </c>
      <c r="L15" s="90" t="str">
        <f>VLOOKUP('Intermediate inhalation data'!F15,'Study reference key'!$B$2:$C$46,2,FALSE)</f>
        <v>[2]</v>
      </c>
      <c r="M15" s="287" t="s">
        <v>230</v>
      </c>
      <c r="N15" s="315"/>
      <c r="O15" s="93" t="str">
        <f t="shared" si="3"/>
        <v>Serum chem, Rat, 4 d (M) [2], Medium</v>
      </c>
      <c r="P15" s="94" t="str">
        <f t="shared" si="8"/>
        <v/>
      </c>
      <c r="Q15" s="94" t="str">
        <f t="shared" si="8"/>
        <v/>
      </c>
      <c r="R15" s="95">
        <f t="shared" si="8"/>
        <v>856</v>
      </c>
      <c r="S15" s="162" t="e">
        <f t="shared" si="4"/>
        <v>#N/A</v>
      </c>
      <c r="T15" s="162" t="e">
        <f t="shared" si="5"/>
        <v>#N/A</v>
      </c>
      <c r="U15" s="162">
        <f t="shared" si="6"/>
        <v>856</v>
      </c>
      <c r="V15" s="158">
        <v>47</v>
      </c>
      <c r="W15" s="158">
        <v>0.1</v>
      </c>
    </row>
    <row r="16" spans="1:23" s="84" customFormat="1" ht="26.45" customHeight="1" x14ac:dyDescent="0.2">
      <c r="A16" s="102" t="s">
        <v>136</v>
      </c>
      <c r="B16" s="195" t="s">
        <v>220</v>
      </c>
      <c r="C16" s="103" t="s">
        <v>20</v>
      </c>
      <c r="D16" s="104" t="s">
        <v>150</v>
      </c>
      <c r="E16" s="104" t="s">
        <v>5</v>
      </c>
      <c r="F16" s="105" t="s">
        <v>102</v>
      </c>
      <c r="G16" s="103" t="s">
        <v>189</v>
      </c>
      <c r="H16" s="104" t="s">
        <v>4</v>
      </c>
      <c r="I16" s="115"/>
      <c r="J16" s="108"/>
      <c r="K16" s="107">
        <v>856</v>
      </c>
      <c r="L16" s="104" t="str">
        <f>VLOOKUP('Intermediate inhalation data'!F16,'Study reference key'!$B$2:$C$46,2,FALSE)</f>
        <v>[2]</v>
      </c>
      <c r="M16" s="288" t="s">
        <v>230</v>
      </c>
      <c r="N16" s="315"/>
      <c r="O16" s="184" t="str">
        <f t="shared" si="3"/>
        <v>Serum chem, Rat, 2 d (M) [2], Medium</v>
      </c>
      <c r="P16" s="109" t="str">
        <f>IF(I16&lt;&gt;"",I16,"")</f>
        <v/>
      </c>
      <c r="Q16" s="109" t="str">
        <f>IF(J16&lt;&gt;"",J16,"")</f>
        <v/>
      </c>
      <c r="R16" s="110">
        <f>IF(K16&lt;&gt;"",K16,"")</f>
        <v>856</v>
      </c>
      <c r="S16" s="163" t="e">
        <f t="shared" si="4"/>
        <v>#N/A</v>
      </c>
      <c r="T16" s="163" t="e">
        <f t="shared" si="5"/>
        <v>#N/A</v>
      </c>
      <c r="U16" s="163">
        <f t="shared" si="6"/>
        <v>856</v>
      </c>
      <c r="V16" s="159">
        <v>45</v>
      </c>
      <c r="W16" s="159">
        <v>0.1</v>
      </c>
    </row>
    <row r="17" spans="1:23" s="80" customFormat="1" ht="26.45" customHeight="1" x14ac:dyDescent="0.2">
      <c r="A17" s="96" t="s">
        <v>136</v>
      </c>
      <c r="B17" s="194" t="s">
        <v>220</v>
      </c>
      <c r="C17" s="91" t="s">
        <v>37</v>
      </c>
      <c r="D17" s="287" t="s">
        <v>164</v>
      </c>
      <c r="E17" s="90" t="s">
        <v>5</v>
      </c>
      <c r="F17" s="92" t="s">
        <v>108</v>
      </c>
      <c r="G17" s="91" t="s">
        <v>26</v>
      </c>
      <c r="H17" s="91" t="s">
        <v>156</v>
      </c>
      <c r="I17" s="100"/>
      <c r="J17" s="98">
        <v>87.5</v>
      </c>
      <c r="K17" s="98"/>
      <c r="L17" s="90" t="str">
        <f>VLOOKUP('Intermediate inhalation data'!F17,'Study reference key'!$B$2:$C$46,2,FALSE)</f>
        <v>[12]</v>
      </c>
      <c r="M17" s="90"/>
      <c r="N17" s="314" t="str">
        <f>C18</f>
        <v>Death</v>
      </c>
      <c r="O17" s="93" t="str">
        <f>D17&amp;", "&amp;G17&amp;" "&amp;H17&amp;" "&amp;L17</f>
        <v>*No effect, Mouse (NS) [12]</v>
      </c>
      <c r="P17" s="94" t="str">
        <f t="shared" ref="P17:R23" si="9">IF(I17&lt;&gt;"",I17,"")</f>
        <v/>
      </c>
      <c r="Q17" s="94">
        <f t="shared" si="9"/>
        <v>87.5</v>
      </c>
      <c r="R17" s="95" t="str">
        <f t="shared" si="9"/>
        <v/>
      </c>
      <c r="S17" s="162" t="e">
        <f t="shared" si="4"/>
        <v>#N/A</v>
      </c>
      <c r="T17" s="187">
        <f t="shared" si="5"/>
        <v>87.5</v>
      </c>
      <c r="U17" s="162" t="e">
        <f t="shared" si="6"/>
        <v>#N/A</v>
      </c>
      <c r="V17" s="158">
        <v>43</v>
      </c>
      <c r="W17" s="158">
        <v>0.1</v>
      </c>
    </row>
    <row r="18" spans="1:23" s="80" customFormat="1" ht="30" x14ac:dyDescent="0.2">
      <c r="A18" s="90" t="s">
        <v>136</v>
      </c>
      <c r="B18" s="194" t="s">
        <v>220</v>
      </c>
      <c r="C18" s="90" t="s">
        <v>37</v>
      </c>
      <c r="D18" s="90" t="s">
        <v>37</v>
      </c>
      <c r="E18" s="90" t="s">
        <v>5</v>
      </c>
      <c r="F18" s="92" t="s">
        <v>183</v>
      </c>
      <c r="G18" s="90" t="s">
        <v>190</v>
      </c>
      <c r="H18" s="90" t="s">
        <v>17</v>
      </c>
      <c r="I18" s="90">
        <v>59.4</v>
      </c>
      <c r="J18" s="92"/>
      <c r="K18" s="92">
        <v>118</v>
      </c>
      <c r="L18" s="300" t="s">
        <v>286</v>
      </c>
      <c r="M18" s="287" t="s">
        <v>230</v>
      </c>
      <c r="N18" s="315"/>
      <c r="O18" s="93" t="str">
        <f t="shared" si="3"/>
        <v>Death, Rabbit (F) [33, 35], Medium</v>
      </c>
      <c r="P18" s="94">
        <f t="shared" si="8"/>
        <v>59.4</v>
      </c>
      <c r="Q18" s="94" t="str">
        <f t="shared" si="9"/>
        <v/>
      </c>
      <c r="R18" s="95">
        <f t="shared" si="8"/>
        <v>118</v>
      </c>
      <c r="S18" s="162">
        <f t="shared" si="4"/>
        <v>59.4</v>
      </c>
      <c r="T18" s="162" t="e">
        <f t="shared" si="5"/>
        <v>#N/A</v>
      </c>
      <c r="U18" s="162">
        <f t="shared" si="6"/>
        <v>118</v>
      </c>
      <c r="V18" s="158">
        <v>41</v>
      </c>
      <c r="W18" s="158">
        <v>0.1</v>
      </c>
    </row>
    <row r="19" spans="1:23" s="80" customFormat="1" ht="26.45" customHeight="1" x14ac:dyDescent="0.2">
      <c r="A19" s="96" t="s">
        <v>136</v>
      </c>
      <c r="B19" s="194" t="s">
        <v>220</v>
      </c>
      <c r="C19" s="91" t="s">
        <v>37</v>
      </c>
      <c r="D19" s="287" t="s">
        <v>191</v>
      </c>
      <c r="E19" s="90" t="s">
        <v>5</v>
      </c>
      <c r="F19" s="92" t="s">
        <v>108</v>
      </c>
      <c r="G19" s="91" t="s">
        <v>15</v>
      </c>
      <c r="H19" s="91" t="s">
        <v>156</v>
      </c>
      <c r="I19" s="100"/>
      <c r="J19" s="98"/>
      <c r="K19" s="98">
        <v>152.08333333333334</v>
      </c>
      <c r="L19" s="90" t="str">
        <f>VLOOKUP('Intermediate inhalation data'!F19,'Study reference key'!$B$2:$C$46,2,FALSE)</f>
        <v>[12]</v>
      </c>
      <c r="M19" s="90"/>
      <c r="N19" s="315"/>
      <c r="O19" s="93" t="str">
        <f>D19&amp;", "&amp;G19&amp;" "&amp;H19&amp;" "&amp;L19</f>
        <v>*Death, Rat (NS) [12]</v>
      </c>
      <c r="P19" s="94" t="str">
        <f t="shared" si="8"/>
        <v/>
      </c>
      <c r="Q19" s="94" t="str">
        <f t="shared" si="9"/>
        <v/>
      </c>
      <c r="R19" s="95">
        <f t="shared" si="8"/>
        <v>152.08333333333334</v>
      </c>
      <c r="S19" s="162" t="e">
        <f t="shared" si="4"/>
        <v>#N/A</v>
      </c>
      <c r="T19" s="162" t="e">
        <f t="shared" si="5"/>
        <v>#N/A</v>
      </c>
      <c r="U19" s="187">
        <f t="shared" si="6"/>
        <v>152.08333333333334</v>
      </c>
      <c r="V19" s="158">
        <v>39</v>
      </c>
      <c r="W19" s="158">
        <v>0.1</v>
      </c>
    </row>
    <row r="20" spans="1:23" s="80" customFormat="1" ht="30" x14ac:dyDescent="0.2">
      <c r="A20" s="96" t="s">
        <v>136</v>
      </c>
      <c r="B20" s="194" t="s">
        <v>220</v>
      </c>
      <c r="C20" s="91" t="s">
        <v>37</v>
      </c>
      <c r="D20" s="90" t="s">
        <v>94</v>
      </c>
      <c r="E20" s="90" t="s">
        <v>5</v>
      </c>
      <c r="F20" s="92" t="s">
        <v>184</v>
      </c>
      <c r="G20" s="91" t="s">
        <v>15</v>
      </c>
      <c r="H20" s="90" t="s">
        <v>17</v>
      </c>
      <c r="I20" s="100"/>
      <c r="J20" s="98">
        <v>208</v>
      </c>
      <c r="K20" s="98"/>
      <c r="L20" s="155" t="s">
        <v>212</v>
      </c>
      <c r="M20" s="287" t="s">
        <v>229</v>
      </c>
      <c r="N20" s="315"/>
      <c r="O20" s="93" t="str">
        <f t="shared" si="3"/>
        <v>No effect, Rat (F) [9, 21], High</v>
      </c>
      <c r="P20" s="94" t="str">
        <f t="shared" si="8"/>
        <v/>
      </c>
      <c r="Q20" s="94">
        <f t="shared" si="9"/>
        <v>208</v>
      </c>
      <c r="R20" s="95" t="str">
        <f t="shared" si="8"/>
        <v/>
      </c>
      <c r="S20" s="162" t="e">
        <f t="shared" si="4"/>
        <v>#N/A</v>
      </c>
      <c r="T20" s="162">
        <f t="shared" si="5"/>
        <v>208</v>
      </c>
      <c r="U20" s="162" t="e">
        <f t="shared" si="6"/>
        <v>#N/A</v>
      </c>
      <c r="V20" s="158">
        <v>37</v>
      </c>
      <c r="W20" s="158">
        <v>0.1</v>
      </c>
    </row>
    <row r="21" spans="1:23" s="80" customFormat="1" ht="26.45" customHeight="1" x14ac:dyDescent="0.2">
      <c r="A21" s="90" t="s">
        <v>136</v>
      </c>
      <c r="B21" s="194" t="s">
        <v>220</v>
      </c>
      <c r="C21" s="90" t="s">
        <v>37</v>
      </c>
      <c r="D21" s="92" t="s">
        <v>37</v>
      </c>
      <c r="E21" s="90" t="s">
        <v>5</v>
      </c>
      <c r="F21" s="116" t="s">
        <v>46</v>
      </c>
      <c r="G21" s="90" t="s">
        <v>15</v>
      </c>
      <c r="H21" s="90" t="s">
        <v>4</v>
      </c>
      <c r="I21" s="90">
        <v>154</v>
      </c>
      <c r="J21" s="92">
        <v>129</v>
      </c>
      <c r="K21" s="90">
        <v>256</v>
      </c>
      <c r="L21" s="90" t="str">
        <f>VLOOKUP('Intermediate inhalation data'!F21,'Study reference key'!$B$2:$C$46,2,FALSE)</f>
        <v>[15]</v>
      </c>
      <c r="M21" s="287" t="s">
        <v>229</v>
      </c>
      <c r="N21" s="315"/>
      <c r="O21" s="93" t="str">
        <f t="shared" si="3"/>
        <v>Death, Rat (M) [15], High</v>
      </c>
      <c r="P21" s="94">
        <f t="shared" si="8"/>
        <v>154</v>
      </c>
      <c r="Q21" s="94">
        <f t="shared" si="9"/>
        <v>129</v>
      </c>
      <c r="R21" s="95">
        <f t="shared" si="8"/>
        <v>256</v>
      </c>
      <c r="S21" s="162">
        <f t="shared" si="4"/>
        <v>154</v>
      </c>
      <c r="T21" s="162">
        <f t="shared" si="5"/>
        <v>129</v>
      </c>
      <c r="U21" s="162">
        <f t="shared" si="6"/>
        <v>256</v>
      </c>
      <c r="V21" s="158">
        <v>35</v>
      </c>
      <c r="W21" s="158">
        <v>0.1</v>
      </c>
    </row>
    <row r="22" spans="1:23" s="80" customFormat="1" ht="26.45" customHeight="1" x14ac:dyDescent="0.2">
      <c r="A22" s="90" t="s">
        <v>136</v>
      </c>
      <c r="B22" s="194" t="s">
        <v>220</v>
      </c>
      <c r="C22" s="90" t="s">
        <v>37</v>
      </c>
      <c r="D22" s="92" t="s">
        <v>37</v>
      </c>
      <c r="E22" s="90" t="s">
        <v>5</v>
      </c>
      <c r="F22" s="92" t="s">
        <v>16</v>
      </c>
      <c r="G22" s="90" t="s">
        <v>15</v>
      </c>
      <c r="H22" s="90" t="s">
        <v>17</v>
      </c>
      <c r="I22" s="90"/>
      <c r="J22" s="92">
        <v>258</v>
      </c>
      <c r="K22" s="90">
        <v>333</v>
      </c>
      <c r="L22" s="90" t="str">
        <f>VLOOKUP('Intermediate inhalation data'!F22,'Study reference key'!$B$2:$C$46,2,FALSE)</f>
        <v>[30]</v>
      </c>
      <c r="M22" s="287" t="s">
        <v>229</v>
      </c>
      <c r="N22" s="315"/>
      <c r="O22" s="93" t="str">
        <f t="shared" si="3"/>
        <v>Death, Rat (F) [30], High</v>
      </c>
      <c r="P22" s="94" t="str">
        <f t="shared" si="8"/>
        <v/>
      </c>
      <c r="Q22" s="94">
        <f t="shared" si="9"/>
        <v>258</v>
      </c>
      <c r="R22" s="95">
        <f t="shared" si="8"/>
        <v>333</v>
      </c>
      <c r="S22" s="162" t="e">
        <f t="shared" si="4"/>
        <v>#N/A</v>
      </c>
      <c r="T22" s="162">
        <f t="shared" si="5"/>
        <v>258</v>
      </c>
      <c r="U22" s="162">
        <f t="shared" si="6"/>
        <v>333</v>
      </c>
      <c r="V22" s="158">
        <v>33</v>
      </c>
      <c r="W22" s="158">
        <v>0.1</v>
      </c>
    </row>
    <row r="23" spans="1:23" s="80" customFormat="1" ht="30" x14ac:dyDescent="0.2">
      <c r="A23" s="90" t="s">
        <v>136</v>
      </c>
      <c r="B23" s="194" t="s">
        <v>220</v>
      </c>
      <c r="C23" s="90" t="s">
        <v>37</v>
      </c>
      <c r="D23" s="92" t="s">
        <v>37</v>
      </c>
      <c r="E23" s="90" t="s">
        <v>5</v>
      </c>
      <c r="F23" s="92" t="s">
        <v>183</v>
      </c>
      <c r="G23" s="90" t="s">
        <v>15</v>
      </c>
      <c r="H23" s="90" t="s">
        <v>17</v>
      </c>
      <c r="I23" s="90"/>
      <c r="J23" s="92">
        <v>118</v>
      </c>
      <c r="K23" s="92">
        <v>353</v>
      </c>
      <c r="L23" s="300" t="s">
        <v>286</v>
      </c>
      <c r="M23" s="290" t="s">
        <v>230</v>
      </c>
      <c r="N23" s="315"/>
      <c r="O23" s="93" t="str">
        <f t="shared" si="3"/>
        <v>Death, Rat (F) [33, 35], Medium</v>
      </c>
      <c r="P23" s="94" t="str">
        <f t="shared" si="8"/>
        <v/>
      </c>
      <c r="Q23" s="94">
        <f t="shared" si="9"/>
        <v>118</v>
      </c>
      <c r="R23" s="95">
        <f t="shared" si="8"/>
        <v>353</v>
      </c>
      <c r="S23" s="162" t="e">
        <f t="shared" si="4"/>
        <v>#N/A</v>
      </c>
      <c r="T23" s="162">
        <f t="shared" si="5"/>
        <v>118</v>
      </c>
      <c r="U23" s="162">
        <f t="shared" si="6"/>
        <v>353</v>
      </c>
      <c r="V23" s="158">
        <v>31</v>
      </c>
      <c r="W23" s="158">
        <v>0.1</v>
      </c>
    </row>
    <row r="24" spans="1:23" s="80" customFormat="1" ht="26.45" customHeight="1" x14ac:dyDescent="0.2">
      <c r="A24" s="96" t="s">
        <v>136</v>
      </c>
      <c r="B24" s="194" t="s">
        <v>220</v>
      </c>
      <c r="C24" s="91" t="s">
        <v>37</v>
      </c>
      <c r="D24" s="90" t="s">
        <v>191</v>
      </c>
      <c r="E24" s="90" t="s">
        <v>5</v>
      </c>
      <c r="F24" s="92" t="s">
        <v>123</v>
      </c>
      <c r="G24" s="91" t="s">
        <v>15</v>
      </c>
      <c r="H24" s="90" t="s">
        <v>22</v>
      </c>
      <c r="I24" s="100"/>
      <c r="J24" s="99"/>
      <c r="K24" s="98">
        <v>472.20177232447179</v>
      </c>
      <c r="L24" s="90" t="str">
        <f>VLOOKUP('Intermediate inhalation data'!F24,'Study reference key'!$B$2:$C$46,2,FALSE)</f>
        <v>[37]</v>
      </c>
      <c r="M24" s="90"/>
      <c r="N24" s="315"/>
      <c r="O24" s="93" t="str">
        <f>D24&amp;", "&amp;G24&amp;" "&amp;H24&amp;" "&amp;L24</f>
        <v>*Death, Rat (M,F) [37]</v>
      </c>
      <c r="P24" s="94" t="str">
        <f t="shared" ref="P24:R25" si="10">IF(I24&lt;&gt;"",I24,"")</f>
        <v/>
      </c>
      <c r="Q24" s="94" t="str">
        <f t="shared" si="10"/>
        <v/>
      </c>
      <c r="R24" s="95">
        <f t="shared" si="10"/>
        <v>472.20177232447179</v>
      </c>
      <c r="S24" s="162" t="e">
        <f t="shared" si="4"/>
        <v>#N/A</v>
      </c>
      <c r="T24" s="162" t="e">
        <f t="shared" si="5"/>
        <v>#N/A</v>
      </c>
      <c r="U24" s="187">
        <f t="shared" si="6"/>
        <v>472.20177232447179</v>
      </c>
      <c r="V24" s="158">
        <v>29</v>
      </c>
      <c r="W24" s="158">
        <v>0.1</v>
      </c>
    </row>
    <row r="25" spans="1:23" s="84" customFormat="1" ht="39" customHeight="1" x14ac:dyDescent="0.2">
      <c r="A25" s="102" t="s">
        <v>136</v>
      </c>
      <c r="B25" s="195" t="s">
        <v>220</v>
      </c>
      <c r="C25" s="103" t="s">
        <v>37</v>
      </c>
      <c r="D25" s="288" t="s">
        <v>191</v>
      </c>
      <c r="E25" s="104" t="s">
        <v>5</v>
      </c>
      <c r="F25" s="105" t="s">
        <v>108</v>
      </c>
      <c r="G25" s="103" t="s">
        <v>192</v>
      </c>
      <c r="H25" s="103" t="s">
        <v>156</v>
      </c>
      <c r="I25" s="115"/>
      <c r="J25" s="107"/>
      <c r="K25" s="107">
        <v>1137.5</v>
      </c>
      <c r="L25" s="104" t="str">
        <f>VLOOKUP('Intermediate inhalation data'!F25,'Study reference key'!$B$2:$C$46,2,FALSE)</f>
        <v>[12]</v>
      </c>
      <c r="M25" s="104"/>
      <c r="N25" s="316"/>
      <c r="O25" s="184" t="str">
        <f>D25&amp;", "&amp;G25&amp;" "&amp;H25&amp;" "&amp;L25</f>
        <v>*Death, Guinea pig (NS) [12]</v>
      </c>
      <c r="P25" s="109" t="str">
        <f t="shared" si="10"/>
        <v/>
      </c>
      <c r="Q25" s="109" t="str">
        <f t="shared" si="10"/>
        <v/>
      </c>
      <c r="R25" s="110">
        <f t="shared" si="10"/>
        <v>1137.5</v>
      </c>
      <c r="S25" s="163" t="e">
        <f t="shared" si="4"/>
        <v>#N/A</v>
      </c>
      <c r="T25" s="163" t="e">
        <f t="shared" si="5"/>
        <v>#N/A</v>
      </c>
      <c r="U25" s="189">
        <f t="shared" si="6"/>
        <v>1137.5</v>
      </c>
      <c r="V25" s="159">
        <v>27</v>
      </c>
      <c r="W25" s="159">
        <v>0.1</v>
      </c>
    </row>
    <row r="26" spans="1:23" s="80" customFormat="1" ht="39" customHeight="1" x14ac:dyDescent="0.2">
      <c r="A26" s="96" t="s">
        <v>136</v>
      </c>
      <c r="B26" s="194" t="s">
        <v>220</v>
      </c>
      <c r="C26" s="91" t="s">
        <v>84</v>
      </c>
      <c r="D26" s="90" t="s">
        <v>94</v>
      </c>
      <c r="E26" s="90" t="s">
        <v>5</v>
      </c>
      <c r="F26" s="92" t="s">
        <v>108</v>
      </c>
      <c r="G26" s="91" t="s">
        <v>26</v>
      </c>
      <c r="H26" s="91" t="s">
        <v>156</v>
      </c>
      <c r="I26" s="100"/>
      <c r="J26" s="98">
        <v>87.5</v>
      </c>
      <c r="K26" s="98"/>
      <c r="L26" s="90" t="str">
        <f>VLOOKUP('Intermediate inhalation data'!F26,'Study reference key'!$B$2:$C$46,2,FALSE)</f>
        <v>[12]</v>
      </c>
      <c r="M26" s="290" t="s">
        <v>230</v>
      </c>
      <c r="N26" s="314" t="str">
        <f>C31</f>
        <v>BW</v>
      </c>
      <c r="O26" s="93" t="str">
        <f t="shared" si="3"/>
        <v>No effect, Mouse (NS) [12], Medium</v>
      </c>
      <c r="P26" s="94" t="str">
        <f t="shared" ref="P26:R26" si="11">IF(I26&lt;&gt;"",I26,"")</f>
        <v/>
      </c>
      <c r="Q26" s="94">
        <f t="shared" si="11"/>
        <v>87.5</v>
      </c>
      <c r="R26" s="95" t="str">
        <f t="shared" si="11"/>
        <v/>
      </c>
      <c r="S26" s="162" t="e">
        <f t="shared" si="4"/>
        <v>#N/A</v>
      </c>
      <c r="T26" s="187">
        <f t="shared" si="5"/>
        <v>87.5</v>
      </c>
      <c r="U26" s="162" t="e">
        <f t="shared" si="6"/>
        <v>#N/A</v>
      </c>
      <c r="V26" s="158">
        <v>25</v>
      </c>
      <c r="W26" s="158">
        <v>0.1</v>
      </c>
    </row>
    <row r="27" spans="1:23" s="80" customFormat="1" ht="39" customHeight="1" x14ac:dyDescent="0.2">
      <c r="A27" s="96" t="s">
        <v>136</v>
      </c>
      <c r="B27" s="194" t="s">
        <v>220</v>
      </c>
      <c r="C27" s="91" t="s">
        <v>84</v>
      </c>
      <c r="D27" s="90" t="s">
        <v>94</v>
      </c>
      <c r="E27" s="90" t="s">
        <v>5</v>
      </c>
      <c r="F27" s="92" t="s">
        <v>110</v>
      </c>
      <c r="G27" s="91" t="s">
        <v>186</v>
      </c>
      <c r="H27" s="91" t="s">
        <v>17</v>
      </c>
      <c r="I27" s="100"/>
      <c r="J27" s="98">
        <v>131</v>
      </c>
      <c r="K27" s="98"/>
      <c r="L27" s="90" t="str">
        <f>VLOOKUP('Intermediate inhalation data'!F27,'Study reference key'!$B$2:$C$46,2,FALSE)</f>
        <v>[14]</v>
      </c>
      <c r="M27" s="290" t="s">
        <v>230</v>
      </c>
      <c r="N27" s="315"/>
      <c r="O27" s="93" t="str">
        <f t="shared" si="3"/>
        <v>No effect, Mouse  (F) [14], Medium</v>
      </c>
      <c r="P27" s="94"/>
      <c r="Q27" s="94">
        <v>131.25</v>
      </c>
      <c r="R27" s="95"/>
      <c r="S27" s="162" t="e">
        <f t="shared" si="4"/>
        <v>#N/A</v>
      </c>
      <c r="T27" s="187">
        <f t="shared" si="5"/>
        <v>131.25</v>
      </c>
      <c r="U27" s="162" t="e">
        <f t="shared" si="6"/>
        <v>#N/A</v>
      </c>
      <c r="V27" s="158">
        <v>23</v>
      </c>
      <c r="W27" s="158">
        <v>0.1</v>
      </c>
    </row>
    <row r="28" spans="1:23" s="80" customFormat="1" ht="39" customHeight="1" x14ac:dyDescent="0.2">
      <c r="A28" s="96" t="s">
        <v>193</v>
      </c>
      <c r="B28" s="194" t="s">
        <v>220</v>
      </c>
      <c r="C28" s="91" t="s">
        <v>84</v>
      </c>
      <c r="D28" s="290" t="s">
        <v>164</v>
      </c>
      <c r="E28" s="90" t="s">
        <v>5</v>
      </c>
      <c r="F28" s="92" t="s">
        <v>116</v>
      </c>
      <c r="G28" s="91" t="s">
        <v>26</v>
      </c>
      <c r="H28" s="91" t="s">
        <v>17</v>
      </c>
      <c r="I28" s="100"/>
      <c r="J28" s="98">
        <v>131</v>
      </c>
      <c r="K28" s="98"/>
      <c r="L28" s="90" t="str">
        <f>VLOOKUP('Intermediate inhalation data'!F28,'Study reference key'!$B$2:$C$46,2,FALSE)</f>
        <v>[31]</v>
      </c>
      <c r="M28" s="90"/>
      <c r="N28" s="315"/>
      <c r="O28" s="93" t="str">
        <f>D28&amp;", "&amp;G28&amp;" "&amp;H28&amp;" "&amp;L28</f>
        <v>*No effect, Mouse (F) [31]</v>
      </c>
      <c r="P28" s="94"/>
      <c r="Q28" s="94">
        <v>131.25</v>
      </c>
      <c r="R28" s="95"/>
      <c r="S28" s="162" t="e">
        <f t="shared" si="4"/>
        <v>#N/A</v>
      </c>
      <c r="T28" s="187">
        <f t="shared" si="5"/>
        <v>131.25</v>
      </c>
      <c r="U28" s="162" t="e">
        <f t="shared" si="6"/>
        <v>#N/A</v>
      </c>
      <c r="V28" s="158">
        <v>21</v>
      </c>
      <c r="W28" s="158">
        <v>0.1</v>
      </c>
    </row>
    <row r="29" spans="1:23" s="80" customFormat="1" ht="39" customHeight="1" x14ac:dyDescent="0.2">
      <c r="A29" s="96" t="s">
        <v>136</v>
      </c>
      <c r="B29" s="194" t="s">
        <v>220</v>
      </c>
      <c r="C29" s="91" t="s">
        <v>84</v>
      </c>
      <c r="D29" s="290" t="s">
        <v>164</v>
      </c>
      <c r="E29" s="90" t="s">
        <v>5</v>
      </c>
      <c r="F29" s="92" t="s">
        <v>130</v>
      </c>
      <c r="G29" s="91" t="s">
        <v>26</v>
      </c>
      <c r="H29" s="91" t="s">
        <v>17</v>
      </c>
      <c r="I29" s="100"/>
      <c r="J29" s="98">
        <v>146</v>
      </c>
      <c r="K29" s="98"/>
      <c r="L29" s="90" t="str">
        <f>VLOOKUP('Intermediate inhalation data'!F29,'Study reference key'!$B$2:$C$46,2,FALSE)</f>
        <v>[42]</v>
      </c>
      <c r="M29" s="90"/>
      <c r="N29" s="315"/>
      <c r="O29" s="93" t="str">
        <f>D29&amp;", "&amp;G29&amp;" "&amp;H29&amp;" "&amp;L29</f>
        <v>*No effect, Mouse (F) [42]</v>
      </c>
      <c r="P29" s="94"/>
      <c r="Q29" s="94">
        <v>145.83000000000001</v>
      </c>
      <c r="R29" s="95"/>
      <c r="S29" s="162" t="e">
        <f t="shared" si="4"/>
        <v>#N/A</v>
      </c>
      <c r="T29" s="187">
        <f t="shared" si="5"/>
        <v>145.83000000000001</v>
      </c>
      <c r="U29" s="162" t="e">
        <f t="shared" si="6"/>
        <v>#N/A</v>
      </c>
      <c r="V29" s="158">
        <v>19</v>
      </c>
      <c r="W29" s="158">
        <v>0.1</v>
      </c>
    </row>
    <row r="30" spans="1:23" s="80" customFormat="1" ht="39" customHeight="1" x14ac:dyDescent="0.2">
      <c r="A30" s="96" t="s">
        <v>136</v>
      </c>
      <c r="B30" s="194" t="s">
        <v>220</v>
      </c>
      <c r="C30" s="91" t="s">
        <v>84</v>
      </c>
      <c r="D30" s="90" t="s">
        <v>94</v>
      </c>
      <c r="E30" s="90" t="s">
        <v>5</v>
      </c>
      <c r="F30" s="92" t="s">
        <v>59</v>
      </c>
      <c r="G30" s="91" t="s">
        <v>182</v>
      </c>
      <c r="H30" s="90" t="s">
        <v>4</v>
      </c>
      <c r="I30" s="97"/>
      <c r="J30" s="98">
        <v>175</v>
      </c>
      <c r="K30" s="101"/>
      <c r="L30" s="90" t="str">
        <f>VLOOKUP('Intermediate inhalation data'!F30,'Study reference key'!$B$2:$C$46,2,FALSE)</f>
        <v>[44]</v>
      </c>
      <c r="M30" s="290" t="s">
        <v>229</v>
      </c>
      <c r="N30" s="315"/>
      <c r="O30" s="93" t="str">
        <f t="shared" si="3"/>
        <v>No effect, Mouse, 1 wk  (M) [44], High</v>
      </c>
      <c r="P30" s="94" t="str">
        <f t="shared" ref="P30:R30" si="12">IF(I30&lt;&gt;"",I30,"")</f>
        <v/>
      </c>
      <c r="Q30" s="94">
        <f t="shared" si="12"/>
        <v>175</v>
      </c>
      <c r="R30" s="95" t="str">
        <f t="shared" si="12"/>
        <v/>
      </c>
      <c r="S30" s="162" t="e">
        <f t="shared" si="4"/>
        <v>#N/A</v>
      </c>
      <c r="T30" s="162">
        <f t="shared" si="5"/>
        <v>175</v>
      </c>
      <c r="U30" s="162" t="e">
        <f t="shared" si="6"/>
        <v>#N/A</v>
      </c>
      <c r="V30" s="158">
        <v>17</v>
      </c>
      <c r="W30" s="158">
        <v>0.1</v>
      </c>
    </row>
    <row r="31" spans="1:23" s="80" customFormat="1" ht="39" customHeight="1" x14ac:dyDescent="0.2">
      <c r="A31" s="96" t="s">
        <v>136</v>
      </c>
      <c r="B31" s="194" t="s">
        <v>220</v>
      </c>
      <c r="C31" s="91" t="s">
        <v>84</v>
      </c>
      <c r="D31" s="90" t="s">
        <v>155</v>
      </c>
      <c r="E31" s="90" t="s">
        <v>5</v>
      </c>
      <c r="F31" s="92" t="s">
        <v>59</v>
      </c>
      <c r="G31" s="91" t="s">
        <v>194</v>
      </c>
      <c r="H31" s="90" t="s">
        <v>4</v>
      </c>
      <c r="I31" s="97"/>
      <c r="J31" s="98">
        <v>89.01</v>
      </c>
      <c r="K31" s="98">
        <v>176.7525</v>
      </c>
      <c r="L31" s="90" t="str">
        <f>VLOOKUP('Intermediate inhalation data'!F31,'Study reference key'!$B$2:$C$46,2,FALSE)</f>
        <v>[44]</v>
      </c>
      <c r="M31" s="290" t="s">
        <v>229</v>
      </c>
      <c r="N31" s="315"/>
      <c r="O31" s="93" t="str">
        <f t="shared" si="3"/>
        <v>Body wt, Mouse, 4 wk  (M) [44], High</v>
      </c>
      <c r="P31" s="94" t="str">
        <f>IF(I31&lt;&gt;"",I31,"")</f>
        <v/>
      </c>
      <c r="Q31" s="94">
        <f>IF(J31&lt;&gt;"",J31,"")</f>
        <v>89.01</v>
      </c>
      <c r="R31" s="95">
        <f>IF(K31&lt;&gt;"",K31,"")</f>
        <v>176.7525</v>
      </c>
      <c r="S31" s="162" t="e">
        <f t="shared" si="4"/>
        <v>#N/A</v>
      </c>
      <c r="T31" s="187">
        <f t="shared" si="5"/>
        <v>89.01</v>
      </c>
      <c r="U31" s="187">
        <f t="shared" si="6"/>
        <v>176.7525</v>
      </c>
      <c r="V31" s="158">
        <v>15</v>
      </c>
      <c r="W31" s="158">
        <v>0.1</v>
      </c>
    </row>
    <row r="32" spans="1:23" s="80" customFormat="1" ht="39" customHeight="1" x14ac:dyDescent="0.2">
      <c r="A32" s="96" t="s">
        <v>136</v>
      </c>
      <c r="B32" s="194" t="s">
        <v>220</v>
      </c>
      <c r="C32" s="91" t="s">
        <v>84</v>
      </c>
      <c r="D32" s="90" t="s">
        <v>155</v>
      </c>
      <c r="E32" s="90" t="s">
        <v>5</v>
      </c>
      <c r="F32" s="92" t="s">
        <v>58</v>
      </c>
      <c r="G32" s="91" t="s">
        <v>186</v>
      </c>
      <c r="H32" s="90" t="s">
        <v>4</v>
      </c>
      <c r="I32" s="97">
        <v>162.78</v>
      </c>
      <c r="J32" s="98">
        <v>90.894999999999996</v>
      </c>
      <c r="K32" s="98">
        <v>182.77500000000001</v>
      </c>
      <c r="L32" s="90" t="str">
        <f>VLOOKUP('Intermediate inhalation data'!F32,'Study reference key'!$B$2:$C$46,2,FALSE)</f>
        <v>[43]</v>
      </c>
      <c r="M32" s="287" t="s">
        <v>229</v>
      </c>
      <c r="N32" s="315"/>
      <c r="O32" s="93" t="str">
        <f t="shared" si="3"/>
        <v>Body wt, Mouse  (M) [43], High</v>
      </c>
      <c r="P32" s="94">
        <f t="shared" ref="P32:R38" si="13">IF(I32&lt;&gt;"",I32,"")</f>
        <v>162.78</v>
      </c>
      <c r="Q32" s="94">
        <f t="shared" si="13"/>
        <v>90.894999999999996</v>
      </c>
      <c r="R32" s="95">
        <f t="shared" si="13"/>
        <v>182.77500000000001</v>
      </c>
      <c r="S32" s="187">
        <f t="shared" si="4"/>
        <v>162.78</v>
      </c>
      <c r="T32" s="187">
        <f t="shared" si="5"/>
        <v>90.894999999999996</v>
      </c>
      <c r="U32" s="187">
        <f t="shared" si="6"/>
        <v>182.77500000000001</v>
      </c>
      <c r="V32" s="158">
        <v>13</v>
      </c>
      <c r="W32" s="158">
        <v>0.1</v>
      </c>
    </row>
    <row r="33" spans="1:23" s="80" customFormat="1" ht="30" x14ac:dyDescent="0.2">
      <c r="A33" s="96" t="s">
        <v>136</v>
      </c>
      <c r="B33" s="194" t="s">
        <v>220</v>
      </c>
      <c r="C33" s="91" t="s">
        <v>84</v>
      </c>
      <c r="D33" s="90" t="s">
        <v>94</v>
      </c>
      <c r="E33" s="90" t="s">
        <v>5</v>
      </c>
      <c r="F33" s="92" t="s">
        <v>184</v>
      </c>
      <c r="G33" s="91" t="s">
        <v>15</v>
      </c>
      <c r="H33" s="90" t="s">
        <v>17</v>
      </c>
      <c r="I33" s="100"/>
      <c r="J33" s="98">
        <v>208</v>
      </c>
      <c r="K33" s="98"/>
      <c r="L33" s="155" t="s">
        <v>212</v>
      </c>
      <c r="M33" s="287" t="s">
        <v>229</v>
      </c>
      <c r="N33" s="315"/>
      <c r="O33" s="93" t="str">
        <f t="shared" si="3"/>
        <v>No effect, Rat (F) [9, 21], High</v>
      </c>
      <c r="P33" s="94" t="str">
        <f t="shared" si="13"/>
        <v/>
      </c>
      <c r="Q33" s="94">
        <f t="shared" si="13"/>
        <v>208</v>
      </c>
      <c r="R33" s="95" t="str">
        <f t="shared" si="13"/>
        <v/>
      </c>
      <c r="S33" s="162" t="e">
        <f t="shared" si="4"/>
        <v>#N/A</v>
      </c>
      <c r="T33" s="162">
        <f t="shared" si="5"/>
        <v>208</v>
      </c>
      <c r="U33" s="162" t="e">
        <f t="shared" si="6"/>
        <v>#N/A</v>
      </c>
      <c r="V33" s="158">
        <v>11</v>
      </c>
      <c r="W33" s="158">
        <v>0.1</v>
      </c>
    </row>
    <row r="34" spans="1:23" s="84" customFormat="1" ht="26.45" customHeight="1" x14ac:dyDescent="0.2">
      <c r="A34" s="102" t="s">
        <v>136</v>
      </c>
      <c r="B34" s="195" t="s">
        <v>220</v>
      </c>
      <c r="C34" s="103" t="s">
        <v>84</v>
      </c>
      <c r="D34" s="104" t="s">
        <v>94</v>
      </c>
      <c r="E34" s="104" t="s">
        <v>5</v>
      </c>
      <c r="F34" s="105" t="s">
        <v>16</v>
      </c>
      <c r="G34" s="103" t="s">
        <v>15</v>
      </c>
      <c r="H34" s="104" t="s">
        <v>17</v>
      </c>
      <c r="I34" s="106"/>
      <c r="J34" s="107">
        <v>257.5</v>
      </c>
      <c r="K34" s="108"/>
      <c r="L34" s="104" t="str">
        <f>VLOOKUP('Intermediate inhalation data'!F34,'Study reference key'!$B$2:$C$46,2,FALSE)</f>
        <v>[30]</v>
      </c>
      <c r="M34" s="288" t="s">
        <v>229</v>
      </c>
      <c r="N34" s="315"/>
      <c r="O34" s="184" t="str">
        <f t="shared" si="3"/>
        <v>No effect, Rat (F) [30], High</v>
      </c>
      <c r="P34" s="109" t="str">
        <f t="shared" si="13"/>
        <v/>
      </c>
      <c r="Q34" s="109">
        <f t="shared" si="13"/>
        <v>257.5</v>
      </c>
      <c r="R34" s="110" t="str">
        <f t="shared" si="13"/>
        <v/>
      </c>
      <c r="S34" s="163" t="e">
        <f t="shared" si="4"/>
        <v>#N/A</v>
      </c>
      <c r="T34" s="189">
        <f t="shared" si="5"/>
        <v>257.5</v>
      </c>
      <c r="U34" s="163" t="e">
        <f t="shared" si="6"/>
        <v>#N/A</v>
      </c>
      <c r="V34" s="159">
        <v>9</v>
      </c>
      <c r="W34" s="159">
        <v>0.1</v>
      </c>
    </row>
    <row r="35" spans="1:23" s="80" customFormat="1" ht="14.45" customHeight="1" x14ac:dyDescent="0.2">
      <c r="A35" s="96" t="s">
        <v>136</v>
      </c>
      <c r="B35" s="194" t="s">
        <v>220</v>
      </c>
      <c r="C35" s="91" t="s">
        <v>195</v>
      </c>
      <c r="D35" s="90" t="s">
        <v>94</v>
      </c>
      <c r="E35" s="90" t="s">
        <v>5</v>
      </c>
      <c r="F35" s="92" t="s">
        <v>56</v>
      </c>
      <c r="G35" s="91" t="s">
        <v>186</v>
      </c>
      <c r="H35" s="90" t="s">
        <v>17</v>
      </c>
      <c r="I35" s="97"/>
      <c r="J35" s="98">
        <v>0.83</v>
      </c>
      <c r="K35" s="98"/>
      <c r="L35" s="90" t="str">
        <f>VLOOKUP('Intermediate inhalation data'!F35,'Study reference key'!$B$2:$C$46,2,FALSE)</f>
        <v>[36]</v>
      </c>
      <c r="M35" s="287" t="s">
        <v>229</v>
      </c>
      <c r="N35" s="311" t="str">
        <f>C35</f>
        <v>Imm/Hem</v>
      </c>
      <c r="O35" s="93" t="str">
        <f t="shared" si="3"/>
        <v>No effect, Mouse  (F) [36], High</v>
      </c>
      <c r="P35" s="94" t="str">
        <f t="shared" si="13"/>
        <v/>
      </c>
      <c r="Q35" s="94">
        <f t="shared" si="13"/>
        <v>0.83</v>
      </c>
      <c r="R35" s="95" t="str">
        <f>IF(K35&lt;&gt;"",K35,"")</f>
        <v/>
      </c>
      <c r="S35" s="162" t="e">
        <f t="shared" si="4"/>
        <v>#N/A</v>
      </c>
      <c r="T35" s="187">
        <f t="shared" si="5"/>
        <v>0.83</v>
      </c>
      <c r="U35" s="162" t="e">
        <f t="shared" si="6"/>
        <v>#N/A</v>
      </c>
      <c r="V35" s="158">
        <v>7</v>
      </c>
      <c r="W35" s="158">
        <v>0.1</v>
      </c>
    </row>
    <row r="36" spans="1:23" s="80" customFormat="1" ht="26.45" customHeight="1" x14ac:dyDescent="0.2">
      <c r="A36" s="96" t="s">
        <v>136</v>
      </c>
      <c r="B36" s="194" t="s">
        <v>220</v>
      </c>
      <c r="C36" s="91" t="s">
        <v>195</v>
      </c>
      <c r="D36" s="90" t="s">
        <v>94</v>
      </c>
      <c r="E36" s="90" t="s">
        <v>5</v>
      </c>
      <c r="F36" s="92" t="s">
        <v>56</v>
      </c>
      <c r="G36" s="91" t="s">
        <v>15</v>
      </c>
      <c r="H36" s="90" t="s">
        <v>4</v>
      </c>
      <c r="I36" s="97"/>
      <c r="J36" s="98">
        <v>60.229817898529561</v>
      </c>
      <c r="K36" s="101"/>
      <c r="L36" s="90" t="str">
        <f>VLOOKUP('Intermediate inhalation data'!F36,'Study reference key'!$B$2:$C$46,2,FALSE)</f>
        <v>[36]</v>
      </c>
      <c r="M36" s="287" t="s">
        <v>229</v>
      </c>
      <c r="N36" s="317"/>
      <c r="O36" s="93" t="str">
        <f t="shared" si="3"/>
        <v>No effect, Rat (M) [36], High</v>
      </c>
      <c r="P36" s="94" t="str">
        <f t="shared" si="13"/>
        <v/>
      </c>
      <c r="Q36" s="94">
        <f t="shared" si="13"/>
        <v>60.229817898529561</v>
      </c>
      <c r="R36" s="95" t="str">
        <f>IF(K36&lt;&gt;"",K36,"")</f>
        <v/>
      </c>
      <c r="S36" s="162" t="e">
        <f t="shared" si="4"/>
        <v>#N/A</v>
      </c>
      <c r="T36" s="187">
        <f t="shared" si="5"/>
        <v>60.229817898529561</v>
      </c>
      <c r="U36" s="162" t="e">
        <f t="shared" si="6"/>
        <v>#N/A</v>
      </c>
      <c r="V36" s="158">
        <v>5</v>
      </c>
      <c r="W36" s="158">
        <v>0.1</v>
      </c>
    </row>
    <row r="37" spans="1:23" s="84" customFormat="1" ht="26.45" customHeight="1" x14ac:dyDescent="0.2">
      <c r="A37" s="102" t="s">
        <v>136</v>
      </c>
      <c r="B37" s="195" t="s">
        <v>220</v>
      </c>
      <c r="C37" s="103" t="s">
        <v>195</v>
      </c>
      <c r="D37" s="104" t="s">
        <v>94</v>
      </c>
      <c r="E37" s="104" t="s">
        <v>5</v>
      </c>
      <c r="F37" s="105" t="s">
        <v>46</v>
      </c>
      <c r="G37" s="103" t="s">
        <v>15</v>
      </c>
      <c r="H37" s="104" t="s">
        <v>4</v>
      </c>
      <c r="I37" s="115"/>
      <c r="J37" s="107">
        <v>128.95833333333334</v>
      </c>
      <c r="K37" s="117"/>
      <c r="L37" s="104" t="str">
        <f>VLOOKUP('Intermediate inhalation data'!F37,'Study reference key'!$B$2:$C$46,2,FALSE)</f>
        <v>[15]</v>
      </c>
      <c r="M37" s="288" t="s">
        <v>229</v>
      </c>
      <c r="N37" s="318"/>
      <c r="O37" s="184" t="str">
        <f t="shared" si="3"/>
        <v>No effect, Rat (M) [15], High</v>
      </c>
      <c r="P37" s="109" t="str">
        <f t="shared" si="13"/>
        <v/>
      </c>
      <c r="Q37" s="109">
        <f t="shared" si="13"/>
        <v>128.95833333333334</v>
      </c>
      <c r="R37" s="110" t="str">
        <f>IF(K37&lt;&gt;"",K37,"")</f>
        <v/>
      </c>
      <c r="S37" s="163" t="e">
        <f t="shared" si="4"/>
        <v>#N/A</v>
      </c>
      <c r="T37" s="189">
        <f t="shared" si="5"/>
        <v>128.95833333333334</v>
      </c>
      <c r="U37" s="163" t="e">
        <f t="shared" si="6"/>
        <v>#N/A</v>
      </c>
      <c r="V37" s="159">
        <v>3</v>
      </c>
      <c r="W37" s="159">
        <v>0.1</v>
      </c>
    </row>
    <row r="38" spans="1:23" s="128" customFormat="1" ht="26.1" customHeight="1" x14ac:dyDescent="0.2">
      <c r="A38" s="118" t="s">
        <v>136</v>
      </c>
      <c r="B38" s="196" t="s">
        <v>220</v>
      </c>
      <c r="C38" s="119" t="s">
        <v>23</v>
      </c>
      <c r="D38" s="120" t="s">
        <v>94</v>
      </c>
      <c r="E38" s="120" t="s">
        <v>5</v>
      </c>
      <c r="F38" s="121" t="s">
        <v>46</v>
      </c>
      <c r="G38" s="119" t="s">
        <v>15</v>
      </c>
      <c r="H38" s="120" t="s">
        <v>4</v>
      </c>
      <c r="I38" s="122"/>
      <c r="J38" s="123">
        <v>128.95833333333334</v>
      </c>
      <c r="K38" s="124"/>
      <c r="L38" s="120" t="str">
        <f>VLOOKUP('Intermediate inhalation data'!F38,'Study reference key'!$B$2:$C$46,2,FALSE)</f>
        <v>[15]</v>
      </c>
      <c r="M38" s="291" t="s">
        <v>229</v>
      </c>
      <c r="N38" s="125" t="str">
        <f>C38</f>
        <v>Kidney</v>
      </c>
      <c r="O38" s="125" t="str">
        <f t="shared" si="3"/>
        <v>No effect, Rat (M) [15], High</v>
      </c>
      <c r="P38" s="126" t="str">
        <f t="shared" si="13"/>
        <v/>
      </c>
      <c r="Q38" s="126">
        <f t="shared" si="13"/>
        <v>128.95833333333334</v>
      </c>
      <c r="R38" s="127" t="str">
        <f>IF(K38&lt;&gt;"",K38,"")</f>
        <v/>
      </c>
      <c r="S38" s="191" t="e">
        <f t="shared" si="4"/>
        <v>#N/A</v>
      </c>
      <c r="T38" s="192">
        <f t="shared" si="5"/>
        <v>128.95833333333334</v>
      </c>
      <c r="U38" s="191" t="e">
        <f t="shared" si="6"/>
        <v>#N/A</v>
      </c>
      <c r="V38" s="197">
        <v>1</v>
      </c>
      <c r="W38" s="197">
        <v>0.1</v>
      </c>
    </row>
    <row r="39" spans="1:23" ht="26.1" customHeight="1" x14ac:dyDescent="0.2"/>
    <row r="40" spans="1:23" ht="39" customHeight="1" x14ac:dyDescent="0.2">
      <c r="G40" s="14" t="s">
        <v>163</v>
      </c>
      <c r="Q40" s="82"/>
    </row>
    <row r="41" spans="1:23" ht="26.1" customHeight="1" x14ac:dyDescent="0.2">
      <c r="N41" s="79"/>
      <c r="Q41" s="82"/>
      <c r="R41" s="130"/>
    </row>
    <row r="42" spans="1:23" x14ac:dyDescent="0.2">
      <c r="N42" s="79"/>
      <c r="Q42" s="82"/>
      <c r="R42" s="130"/>
    </row>
    <row r="43" spans="1:23" x14ac:dyDescent="0.2">
      <c r="N43" s="79"/>
      <c r="Q43" s="82"/>
      <c r="R43" s="130"/>
    </row>
    <row r="48" spans="1:23" x14ac:dyDescent="0.2">
      <c r="N48" s="79"/>
    </row>
    <row r="49" spans="14:14" x14ac:dyDescent="0.2">
      <c r="N49" s="79"/>
    </row>
    <row r="50" spans="14:14" x14ac:dyDescent="0.2">
      <c r="N50" s="79"/>
    </row>
  </sheetData>
  <sheetProtection sheet="1" objects="1" scenarios="1" formatCells="0" formatColumns="0" formatRows="0"/>
  <mergeCells count="5">
    <mergeCell ref="N2:N8"/>
    <mergeCell ref="N12:N16"/>
    <mergeCell ref="N17:N25"/>
    <mergeCell ref="N26:N34"/>
    <mergeCell ref="N35:N37"/>
  </mergeCells>
  <conditionalFormatting sqref="C2:C11 C13:C17 C19:C20 C24:C38">
    <cfRule type="containsText" dxfId="5" priority="3" operator="containsText" text="Lung">
      <formula>NOT(ISERROR(SEARCH("Lung",C2)))</formula>
    </cfRule>
  </conditionalFormatting>
  <conditionalFormatting sqref="E1 E4:E11 E13:E17 E19:E20 E24:E1048576">
    <cfRule type="containsText" dxfId="4" priority="2" operator="containsText" text="1,1-">
      <formula>NOT(ISERROR(SEARCH("1,1-",E1)))</formula>
    </cfRule>
  </conditionalFormatting>
  <conditionalFormatting sqref="E1:E3 E20:E23 E35:E37">
    <cfRule type="containsText" dxfId="3" priority="1" operator="containsText" text="1,1">
      <formula>NOT(ISERROR(SEARCH("1,1",E1)))</formula>
    </cfRule>
  </conditionalFormatting>
  <conditionalFormatting sqref="E12:E14 E17:E18 E39:E1048576">
    <cfRule type="containsText" dxfId="2" priority="4" operator="containsText" text="1,1">
      <formula>NOT(ISERROR(SEARCH("1,1",E12)))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E77B-2613-4830-983B-D13CCEB3DFA7}">
  <sheetPr>
    <tabColor rgb="FF00B050"/>
  </sheetPr>
  <dimension ref="B18:J26"/>
  <sheetViews>
    <sheetView workbookViewId="0">
      <selection activeCell="W15" sqref="W15"/>
    </sheetView>
  </sheetViews>
  <sheetFormatPr defaultRowHeight="12.75" x14ac:dyDescent="0.2"/>
  <sheetData>
    <row r="18" spans="2:10" x14ac:dyDescent="0.2">
      <c r="J18" s="204"/>
    </row>
    <row r="19" spans="2:10" x14ac:dyDescent="0.2">
      <c r="J19" s="204"/>
    </row>
    <row r="20" spans="2:10" x14ac:dyDescent="0.2">
      <c r="J20" s="204"/>
    </row>
    <row r="21" spans="2:10" x14ac:dyDescent="0.2">
      <c r="J21" s="204"/>
    </row>
    <row r="22" spans="2:10" x14ac:dyDescent="0.2">
      <c r="B22" s="204"/>
    </row>
    <row r="24" spans="2:10" x14ac:dyDescent="0.2">
      <c r="B24" s="204"/>
    </row>
    <row r="25" spans="2:10" x14ac:dyDescent="0.2">
      <c r="B25" s="204"/>
    </row>
    <row r="26" spans="2:10" x14ac:dyDescent="0.2">
      <c r="B26" s="204"/>
    </row>
  </sheetData>
  <sheetProtection sheet="1" objects="1" scenarios="1" formatCells="0" formatColumns="0" formatRows="0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671DF-A88C-46A0-A987-92372FA8C765}">
  <dimension ref="A1:W11"/>
  <sheetViews>
    <sheetView workbookViewId="0">
      <selection activeCell="J29" sqref="J29"/>
    </sheetView>
  </sheetViews>
  <sheetFormatPr defaultColWidth="9.140625" defaultRowHeight="12.75" x14ac:dyDescent="0.2"/>
  <cols>
    <col min="1" max="1" width="9.140625" style="2"/>
    <col min="2" max="2" width="19.85546875" style="2" bestFit="1" customWidth="1"/>
    <col min="3" max="3" width="20.5703125" style="2" bestFit="1" customWidth="1"/>
    <col min="4" max="4" width="15.5703125" style="2" bestFit="1" customWidth="1"/>
    <col min="5" max="5" width="9.140625" style="2"/>
    <col min="6" max="6" width="17.140625" style="2" customWidth="1"/>
    <col min="7" max="7" width="12.42578125" style="2" customWidth="1"/>
    <col min="8" max="8" width="4.85546875" style="2" bestFit="1" customWidth="1"/>
    <col min="9" max="9" width="5.140625" style="140" bestFit="1" customWidth="1"/>
    <col min="10" max="10" width="9.85546875" style="140" bestFit="1" customWidth="1"/>
    <col min="11" max="11" width="9.140625" style="140" bestFit="1" customWidth="1"/>
    <col min="12" max="12" width="13.140625" style="2" bestFit="1" customWidth="1"/>
    <col min="13" max="13" width="9.140625" style="2"/>
    <col min="14" max="14" width="14.85546875" style="13" bestFit="1" customWidth="1"/>
    <col min="15" max="15" width="30.5703125" style="3" bestFit="1" customWidth="1"/>
    <col min="16" max="16" width="8.42578125" style="131" customWidth="1"/>
    <col min="17" max="17" width="6" style="131" bestFit="1" customWidth="1"/>
    <col min="18" max="18" width="5.5703125" style="132" bestFit="1" customWidth="1"/>
    <col min="19" max="19" width="8.85546875" style="140" customWidth="1"/>
    <col min="20" max="21" width="9.140625" style="140"/>
    <col min="22" max="22" width="10.85546875" style="2" bestFit="1" customWidth="1"/>
    <col min="23" max="23" width="13.85546875" style="169" bestFit="1" customWidth="1"/>
    <col min="24" max="16384" width="9.140625" style="2"/>
  </cols>
  <sheetData>
    <row r="1" spans="1:23" s="176" customFormat="1" x14ac:dyDescent="0.2">
      <c r="A1" s="170" t="s">
        <v>10</v>
      </c>
      <c r="B1" s="170" t="s">
        <v>11</v>
      </c>
      <c r="C1" s="170" t="s">
        <v>12</v>
      </c>
      <c r="D1" s="170" t="s">
        <v>9</v>
      </c>
      <c r="E1" s="170" t="s">
        <v>0</v>
      </c>
      <c r="F1" s="170" t="s">
        <v>6</v>
      </c>
      <c r="G1" s="170" t="s">
        <v>7</v>
      </c>
      <c r="H1" s="170" t="s">
        <v>8</v>
      </c>
      <c r="I1" s="171" t="s">
        <v>157</v>
      </c>
      <c r="J1" s="171" t="s">
        <v>158</v>
      </c>
      <c r="K1" s="171" t="s">
        <v>159</v>
      </c>
      <c r="L1" s="170" t="s">
        <v>28</v>
      </c>
      <c r="M1" s="170" t="s">
        <v>236</v>
      </c>
      <c r="N1" s="172" t="s">
        <v>87</v>
      </c>
      <c r="O1" s="172" t="s">
        <v>39</v>
      </c>
      <c r="P1" s="173" t="s">
        <v>3</v>
      </c>
      <c r="Q1" s="173" t="s">
        <v>1</v>
      </c>
      <c r="R1" s="174" t="s">
        <v>2</v>
      </c>
      <c r="S1" s="175" t="s">
        <v>3</v>
      </c>
      <c r="T1" s="175" t="s">
        <v>1</v>
      </c>
      <c r="U1" s="175" t="s">
        <v>96</v>
      </c>
      <c r="V1" s="156" t="s">
        <v>213</v>
      </c>
      <c r="W1" s="156" t="s">
        <v>214</v>
      </c>
    </row>
    <row r="2" spans="1:23" s="176" customFormat="1" x14ac:dyDescent="0.2">
      <c r="A2" s="176" t="s">
        <v>13</v>
      </c>
      <c r="B2" s="176" t="s">
        <v>200</v>
      </c>
      <c r="C2" s="176" t="s">
        <v>196</v>
      </c>
      <c r="D2" s="176" t="s">
        <v>197</v>
      </c>
      <c r="E2" s="176" t="s">
        <v>5</v>
      </c>
      <c r="F2" s="176" t="s">
        <v>113</v>
      </c>
      <c r="G2" s="176" t="s">
        <v>26</v>
      </c>
      <c r="H2" s="176" t="s">
        <v>22</v>
      </c>
      <c r="I2" s="177"/>
      <c r="J2" s="177"/>
      <c r="K2" s="177">
        <v>6.5</v>
      </c>
      <c r="L2" s="2" t="str">
        <f>VLOOKUP('Chronic oral data'!F2,'Study reference key'!$B$2:$C$46,2,FALSE)</f>
        <v>[20]</v>
      </c>
      <c r="M2" s="2" t="s">
        <v>229</v>
      </c>
      <c r="N2" s="305" t="s">
        <v>177</v>
      </c>
      <c r="O2" s="3" t="str">
        <f>D2&amp;", "&amp;G2&amp;" "&amp;H2&amp;" "&amp;L2&amp;", "&amp;M2</f>
        <v>Pup wt, Mouse (M,F) [20], High</v>
      </c>
      <c r="P2" s="131" t="str">
        <f t="shared" ref="P2:P11" si="0">IF(I2&lt;&gt;"",I2,"")</f>
        <v/>
      </c>
      <c r="Q2" s="131" t="str">
        <f t="shared" ref="Q2:Q11" si="1">IF(J2&lt;&gt;"",J2,"")</f>
        <v/>
      </c>
      <c r="R2" s="132">
        <f t="shared" ref="R2:R11" si="2">IF(K2&lt;&gt;"",K2,"")</f>
        <v>6.5</v>
      </c>
      <c r="S2" s="162" t="e">
        <f>IF(ISNUMBER(P2),P2,NA())</f>
        <v>#N/A</v>
      </c>
      <c r="T2" s="162" t="e">
        <f t="shared" ref="T2:U2" si="3">IF(ISNUMBER(Q2),Q2,NA())</f>
        <v>#N/A</v>
      </c>
      <c r="U2" s="162">
        <f t="shared" si="3"/>
        <v>6.5</v>
      </c>
      <c r="V2" s="178">
        <v>19</v>
      </c>
      <c r="W2" s="178">
        <v>1</v>
      </c>
    </row>
    <row r="3" spans="1:23" s="170" customFormat="1" x14ac:dyDescent="0.2">
      <c r="A3" s="170" t="s">
        <v>13</v>
      </c>
      <c r="B3" s="170" t="s">
        <v>200</v>
      </c>
      <c r="C3" s="170" t="s">
        <v>196</v>
      </c>
      <c r="D3" s="170" t="s">
        <v>94</v>
      </c>
      <c r="E3" s="170" t="s">
        <v>5</v>
      </c>
      <c r="F3" s="170" t="s">
        <v>18</v>
      </c>
      <c r="G3" s="170" t="s">
        <v>26</v>
      </c>
      <c r="H3" s="170" t="s">
        <v>17</v>
      </c>
      <c r="I3" s="171"/>
      <c r="J3" s="171">
        <v>13.835714285714287</v>
      </c>
      <c r="K3" s="171"/>
      <c r="L3" s="31" t="str">
        <f>VLOOKUP('Chronic oral data'!F3,'Study reference key'!$B$2:$C$46,2,FALSE)</f>
        <v>[28]</v>
      </c>
      <c r="M3" s="31" t="s">
        <v>229</v>
      </c>
      <c r="N3" s="306"/>
      <c r="O3" s="34" t="str">
        <f t="shared" ref="O3:O11" si="4">D3&amp;", "&amp;G3&amp;" "&amp;H3&amp;" "&amp;L3&amp;", "&amp;M3</f>
        <v>No effect, Mouse (F) [28], High</v>
      </c>
      <c r="P3" s="133" t="str">
        <f t="shared" si="0"/>
        <v/>
      </c>
      <c r="Q3" s="133">
        <f t="shared" si="1"/>
        <v>13.835714285714287</v>
      </c>
      <c r="R3" s="134" t="str">
        <f t="shared" si="2"/>
        <v/>
      </c>
      <c r="S3" s="163" t="e">
        <f t="shared" ref="S3:S11" si="5">IF(ISNUMBER(P3),P3,NA())</f>
        <v>#N/A</v>
      </c>
      <c r="T3" s="190">
        <f t="shared" ref="T3:T11" si="6">IF(ISNUMBER(Q3),Q3,NA())</f>
        <v>13.835714285714287</v>
      </c>
      <c r="U3" s="163" t="e">
        <f t="shared" ref="U3:U11" si="7">IF(ISNUMBER(R3),R3,NA())</f>
        <v>#N/A</v>
      </c>
      <c r="V3" s="179">
        <v>17</v>
      </c>
      <c r="W3" s="179">
        <v>1</v>
      </c>
    </row>
    <row r="4" spans="1:23" s="136" customFormat="1" ht="12.95" customHeight="1" x14ac:dyDescent="0.2">
      <c r="A4" s="136" t="s">
        <v>13</v>
      </c>
      <c r="B4" s="198" t="s">
        <v>200</v>
      </c>
      <c r="C4" s="136" t="s">
        <v>84</v>
      </c>
      <c r="D4" s="136" t="s">
        <v>94</v>
      </c>
      <c r="E4" s="136" t="s">
        <v>5</v>
      </c>
      <c r="F4" s="136" t="s">
        <v>113</v>
      </c>
      <c r="G4" s="136" t="s">
        <v>26</v>
      </c>
      <c r="H4" s="136" t="s">
        <v>22</v>
      </c>
      <c r="I4" s="137"/>
      <c r="J4" s="137">
        <v>6.5</v>
      </c>
      <c r="K4" s="137"/>
      <c r="L4" s="136" t="str">
        <f>VLOOKUP('Chronic oral data'!F4,'Study reference key'!$B$2:$C$46,2,FALSE)</f>
        <v>[20]</v>
      </c>
      <c r="M4" s="136" t="s">
        <v>229</v>
      </c>
      <c r="N4" s="70" t="s">
        <v>84</v>
      </c>
      <c r="O4" s="68" t="str">
        <f t="shared" si="4"/>
        <v>No effect, Mouse (M,F) [20], High</v>
      </c>
      <c r="P4" s="138" t="str">
        <f t="shared" si="0"/>
        <v/>
      </c>
      <c r="Q4" s="138">
        <f t="shared" si="1"/>
        <v>6.5</v>
      </c>
      <c r="R4" s="139" t="str">
        <f t="shared" si="2"/>
        <v/>
      </c>
      <c r="S4" s="191" t="e">
        <f t="shared" si="5"/>
        <v>#N/A</v>
      </c>
      <c r="T4" s="191">
        <f t="shared" si="6"/>
        <v>6.5</v>
      </c>
      <c r="U4" s="191" t="e">
        <f t="shared" si="7"/>
        <v>#N/A</v>
      </c>
      <c r="V4" s="168">
        <v>15</v>
      </c>
      <c r="W4" s="168">
        <v>1</v>
      </c>
    </row>
    <row r="5" spans="1:23" s="136" customFormat="1" x14ac:dyDescent="0.2">
      <c r="A5" s="136" t="s">
        <v>13</v>
      </c>
      <c r="B5" s="198" t="s">
        <v>200</v>
      </c>
      <c r="C5" s="136" t="s">
        <v>20</v>
      </c>
      <c r="D5" s="136" t="s">
        <v>94</v>
      </c>
      <c r="E5" s="136" t="s">
        <v>5</v>
      </c>
      <c r="F5" s="136" t="s">
        <v>18</v>
      </c>
      <c r="G5" s="136" t="s">
        <v>26</v>
      </c>
      <c r="H5" s="136" t="s">
        <v>17</v>
      </c>
      <c r="I5" s="137"/>
      <c r="J5" s="137">
        <v>13.835714285714287</v>
      </c>
      <c r="K5" s="137"/>
      <c r="L5" s="136" t="str">
        <f>VLOOKUP('Chronic oral data'!F5,'Study reference key'!$B$2:$C$46,2,FALSE)</f>
        <v>[28]</v>
      </c>
      <c r="M5" s="136" t="s">
        <v>229</v>
      </c>
      <c r="N5" s="70" t="s">
        <v>20</v>
      </c>
      <c r="O5" s="68" t="str">
        <f t="shared" si="4"/>
        <v>No effect, Mouse (F) [28], High</v>
      </c>
      <c r="P5" s="138" t="str">
        <f t="shared" si="0"/>
        <v/>
      </c>
      <c r="Q5" s="138">
        <f t="shared" si="1"/>
        <v>13.835714285714287</v>
      </c>
      <c r="R5" s="139" t="str">
        <f t="shared" si="2"/>
        <v/>
      </c>
      <c r="S5" s="191" t="e">
        <f t="shared" si="5"/>
        <v>#N/A</v>
      </c>
      <c r="T5" s="199">
        <f t="shared" si="6"/>
        <v>13.835714285714287</v>
      </c>
      <c r="U5" s="191" t="e">
        <f t="shared" si="7"/>
        <v>#N/A</v>
      </c>
      <c r="V5" s="168">
        <v>13</v>
      </c>
      <c r="W5" s="168">
        <v>1</v>
      </c>
    </row>
    <row r="6" spans="1:23" s="136" customFormat="1" x14ac:dyDescent="0.2">
      <c r="A6" s="136" t="s">
        <v>13</v>
      </c>
      <c r="B6" s="198" t="s">
        <v>200</v>
      </c>
      <c r="C6" s="136" t="s">
        <v>23</v>
      </c>
      <c r="D6" s="136" t="s">
        <v>94</v>
      </c>
      <c r="E6" s="136" t="s">
        <v>5</v>
      </c>
      <c r="F6" s="136" t="s">
        <v>18</v>
      </c>
      <c r="G6" s="136" t="s">
        <v>26</v>
      </c>
      <c r="H6" s="136" t="s">
        <v>17</v>
      </c>
      <c r="I6" s="137"/>
      <c r="J6" s="137">
        <v>13.835714285714287</v>
      </c>
      <c r="K6" s="137"/>
      <c r="L6" s="136" t="str">
        <f>VLOOKUP('Chronic oral data'!F6,'Study reference key'!$B$2:$C$46,2,FALSE)</f>
        <v>[28]</v>
      </c>
      <c r="M6" s="136" t="s">
        <v>229</v>
      </c>
      <c r="N6" s="70" t="s">
        <v>23</v>
      </c>
      <c r="O6" s="68" t="str">
        <f t="shared" si="4"/>
        <v>No effect, Mouse (F) [28], High</v>
      </c>
      <c r="P6" s="138" t="str">
        <f t="shared" si="0"/>
        <v/>
      </c>
      <c r="Q6" s="138">
        <f t="shared" si="1"/>
        <v>13.835714285714287</v>
      </c>
      <c r="R6" s="139" t="str">
        <f t="shared" si="2"/>
        <v/>
      </c>
      <c r="S6" s="191" t="e">
        <f t="shared" si="5"/>
        <v>#N/A</v>
      </c>
      <c r="T6" s="199">
        <f t="shared" si="6"/>
        <v>13.835714285714287</v>
      </c>
      <c r="U6" s="191" t="e">
        <f t="shared" si="7"/>
        <v>#N/A</v>
      </c>
      <c r="V6" s="168">
        <v>11</v>
      </c>
      <c r="W6" s="168">
        <v>1</v>
      </c>
    </row>
    <row r="7" spans="1:23" s="136" customFormat="1" x14ac:dyDescent="0.2">
      <c r="A7" s="136" t="s">
        <v>13</v>
      </c>
      <c r="B7" s="198" t="s">
        <v>200</v>
      </c>
      <c r="C7" s="136" t="s">
        <v>83</v>
      </c>
      <c r="D7" s="136" t="s">
        <v>94</v>
      </c>
      <c r="E7" s="136" t="s">
        <v>5</v>
      </c>
      <c r="F7" s="136" t="s">
        <v>18</v>
      </c>
      <c r="G7" s="136" t="s">
        <v>26</v>
      </c>
      <c r="H7" s="136" t="s">
        <v>17</v>
      </c>
      <c r="I7" s="137"/>
      <c r="J7" s="137">
        <v>13.835714285714287</v>
      </c>
      <c r="K7" s="137"/>
      <c r="L7" s="136" t="str">
        <f>VLOOKUP('Chronic oral data'!F7,'Study reference key'!$B$2:$C$46,2,FALSE)</f>
        <v>[28]</v>
      </c>
      <c r="M7" s="136" t="s">
        <v>229</v>
      </c>
      <c r="N7" s="70" t="s">
        <v>83</v>
      </c>
      <c r="O7" s="68" t="str">
        <f t="shared" si="4"/>
        <v>No effect, Mouse (F) [28], High</v>
      </c>
      <c r="P7" s="138" t="str">
        <f t="shared" si="0"/>
        <v/>
      </c>
      <c r="Q7" s="138">
        <f t="shared" si="1"/>
        <v>13.835714285714287</v>
      </c>
      <c r="R7" s="139" t="str">
        <f t="shared" si="2"/>
        <v/>
      </c>
      <c r="S7" s="191" t="e">
        <f t="shared" si="5"/>
        <v>#N/A</v>
      </c>
      <c r="T7" s="199">
        <f t="shared" si="6"/>
        <v>13.835714285714287</v>
      </c>
      <c r="U7" s="191" t="e">
        <f t="shared" si="7"/>
        <v>#N/A</v>
      </c>
      <c r="V7" s="168">
        <v>9</v>
      </c>
      <c r="W7" s="168">
        <v>1</v>
      </c>
    </row>
    <row r="8" spans="1:23" x14ac:dyDescent="0.2">
      <c r="A8" s="2" t="s">
        <v>13</v>
      </c>
      <c r="B8" s="176" t="s">
        <v>200</v>
      </c>
      <c r="C8" s="2" t="s">
        <v>37</v>
      </c>
      <c r="D8" s="2" t="s">
        <v>94</v>
      </c>
      <c r="E8" s="2" t="s">
        <v>5</v>
      </c>
      <c r="F8" s="2" t="s">
        <v>113</v>
      </c>
      <c r="G8" s="2" t="s">
        <v>26</v>
      </c>
      <c r="H8" s="2" t="s">
        <v>22</v>
      </c>
      <c r="J8" s="140">
        <v>6.5</v>
      </c>
      <c r="L8" s="2" t="str">
        <f>VLOOKUP('Chronic oral data'!F8,'Study reference key'!$B$2:$C$46,2,FALSE)</f>
        <v>[20]</v>
      </c>
      <c r="M8" s="2" t="s">
        <v>229</v>
      </c>
      <c r="N8" s="305" t="s">
        <v>37</v>
      </c>
      <c r="O8" s="3" t="str">
        <f t="shared" si="4"/>
        <v>No effect, Mouse (M,F) [20], High</v>
      </c>
      <c r="P8" s="131" t="str">
        <f t="shared" si="0"/>
        <v/>
      </c>
      <c r="Q8" s="131">
        <f t="shared" si="1"/>
        <v>6.5</v>
      </c>
      <c r="R8" s="132" t="str">
        <f t="shared" si="2"/>
        <v/>
      </c>
      <c r="S8" s="162" t="e">
        <f t="shared" si="5"/>
        <v>#N/A</v>
      </c>
      <c r="T8" s="162">
        <f t="shared" si="6"/>
        <v>6.5</v>
      </c>
      <c r="U8" s="162" t="e">
        <f t="shared" si="7"/>
        <v>#N/A</v>
      </c>
      <c r="V8" s="157">
        <v>7</v>
      </c>
      <c r="W8" s="157">
        <v>1</v>
      </c>
    </row>
    <row r="9" spans="1:23" s="31" customFormat="1" x14ac:dyDescent="0.2">
      <c r="A9" s="31" t="s">
        <v>13</v>
      </c>
      <c r="B9" s="170" t="s">
        <v>200</v>
      </c>
      <c r="C9" s="31" t="s">
        <v>37</v>
      </c>
      <c r="D9" s="31" t="s">
        <v>198</v>
      </c>
      <c r="E9" s="31" t="s">
        <v>5</v>
      </c>
      <c r="F9" s="31" t="s">
        <v>18</v>
      </c>
      <c r="G9" s="31" t="s">
        <v>26</v>
      </c>
      <c r="H9" s="31" t="s">
        <v>17</v>
      </c>
      <c r="I9" s="135"/>
      <c r="J9" s="135">
        <v>13.835714285714287</v>
      </c>
      <c r="K9" s="135">
        <v>27.764285714285716</v>
      </c>
      <c r="L9" s="31" t="str">
        <f>VLOOKUP('Chronic oral data'!F9,'Study reference key'!$B$2:$C$46,2,FALSE)</f>
        <v>[28]</v>
      </c>
      <c r="M9" s="31" t="s">
        <v>229</v>
      </c>
      <c r="N9" s="306"/>
      <c r="O9" s="34" t="str">
        <f t="shared" si="4"/>
        <v>Death &amp; tumors, Mouse (F) [28], High</v>
      </c>
      <c r="P9" s="133" t="str">
        <f t="shared" si="0"/>
        <v/>
      </c>
      <c r="Q9" s="133">
        <f t="shared" si="1"/>
        <v>13.835714285714287</v>
      </c>
      <c r="R9" s="134">
        <f t="shared" si="2"/>
        <v>27.764285714285716</v>
      </c>
      <c r="S9" s="163" t="e">
        <f t="shared" si="5"/>
        <v>#N/A</v>
      </c>
      <c r="T9" s="190">
        <f t="shared" si="6"/>
        <v>13.835714285714287</v>
      </c>
      <c r="U9" s="190">
        <f t="shared" si="7"/>
        <v>27.764285714285716</v>
      </c>
      <c r="V9" s="160">
        <v>5</v>
      </c>
      <c r="W9" s="160">
        <v>1</v>
      </c>
    </row>
    <row r="10" spans="1:23" s="136" customFormat="1" x14ac:dyDescent="0.2">
      <c r="A10" s="200" t="s">
        <v>13</v>
      </c>
      <c r="B10" s="198" t="s">
        <v>200</v>
      </c>
      <c r="C10" s="63" t="s">
        <v>195</v>
      </c>
      <c r="D10" s="200" t="s">
        <v>94</v>
      </c>
      <c r="E10" s="200" t="s">
        <v>5</v>
      </c>
      <c r="F10" s="200" t="s">
        <v>18</v>
      </c>
      <c r="G10" s="200" t="s">
        <v>26</v>
      </c>
      <c r="H10" s="200" t="s">
        <v>17</v>
      </c>
      <c r="I10" s="201"/>
      <c r="J10" s="202">
        <v>13.835714285714287</v>
      </c>
      <c r="K10" s="203"/>
      <c r="L10" s="136" t="str">
        <f>VLOOKUP('Chronic oral data'!F10,'Study reference key'!$B$2:$C$46,2,FALSE)</f>
        <v>[28]</v>
      </c>
      <c r="M10" s="136" t="s">
        <v>229</v>
      </c>
      <c r="N10" s="68" t="s">
        <v>199</v>
      </c>
      <c r="O10" s="68" t="str">
        <f t="shared" si="4"/>
        <v>No effect, Mouse (F) [28], High</v>
      </c>
      <c r="P10" s="138" t="str">
        <f t="shared" si="0"/>
        <v/>
      </c>
      <c r="Q10" s="138">
        <f t="shared" si="1"/>
        <v>13.835714285714287</v>
      </c>
      <c r="R10" s="139" t="str">
        <f t="shared" si="2"/>
        <v/>
      </c>
      <c r="S10" s="191" t="e">
        <f t="shared" si="5"/>
        <v>#N/A</v>
      </c>
      <c r="T10" s="199">
        <f t="shared" si="6"/>
        <v>13.835714285714287</v>
      </c>
      <c r="U10" s="191" t="e">
        <f t="shared" si="7"/>
        <v>#N/A</v>
      </c>
      <c r="V10" s="168">
        <v>3</v>
      </c>
      <c r="W10" s="168">
        <v>1</v>
      </c>
    </row>
    <row r="11" spans="1:23" s="136" customFormat="1" x14ac:dyDescent="0.2">
      <c r="A11" s="200" t="s">
        <v>13</v>
      </c>
      <c r="B11" s="198" t="s">
        <v>200</v>
      </c>
      <c r="C11" s="63" t="s">
        <v>143</v>
      </c>
      <c r="D11" s="200" t="s">
        <v>94</v>
      </c>
      <c r="E11" s="200" t="s">
        <v>5</v>
      </c>
      <c r="F11" s="200" t="s">
        <v>18</v>
      </c>
      <c r="G11" s="200" t="s">
        <v>26</v>
      </c>
      <c r="H11" s="200" t="s">
        <v>17</v>
      </c>
      <c r="I11" s="201"/>
      <c r="J11" s="202">
        <v>13.835714285714287</v>
      </c>
      <c r="K11" s="203"/>
      <c r="L11" s="136" t="str">
        <f>VLOOKUP('Chronic oral data'!F11,'Study reference key'!$B$2:$C$46,2,FALSE)</f>
        <v>[28]</v>
      </c>
      <c r="M11" s="136" t="s">
        <v>230</v>
      </c>
      <c r="N11" s="68" t="s">
        <v>143</v>
      </c>
      <c r="O11" s="68" t="str">
        <f t="shared" si="4"/>
        <v>No effect, Mouse (F) [28], Medium</v>
      </c>
      <c r="P11" s="138" t="str">
        <f t="shared" si="0"/>
        <v/>
      </c>
      <c r="Q11" s="138">
        <f t="shared" si="1"/>
        <v>13.835714285714287</v>
      </c>
      <c r="R11" s="139" t="str">
        <f t="shared" si="2"/>
        <v/>
      </c>
      <c r="S11" s="191" t="e">
        <f t="shared" si="5"/>
        <v>#N/A</v>
      </c>
      <c r="T11" s="199">
        <f t="shared" si="6"/>
        <v>13.835714285714287</v>
      </c>
      <c r="U11" s="191" t="e">
        <f t="shared" si="7"/>
        <v>#N/A</v>
      </c>
      <c r="V11" s="168">
        <v>1</v>
      </c>
      <c r="W11" s="168">
        <v>1</v>
      </c>
    </row>
  </sheetData>
  <sheetProtection sheet="1" objects="1" scenarios="1" formatCells="0" formatColumns="0" formatRows="0"/>
  <mergeCells count="2">
    <mergeCell ref="N2:N3"/>
    <mergeCell ref="N8:N9"/>
  </mergeCells>
  <conditionalFormatting sqref="E1:E1048576">
    <cfRule type="containsText" dxfId="1" priority="1" operator="containsText" text="1,1">
      <formula>NOT(ISERROR(SEARCH("1,1",E1)))</formula>
    </cfRule>
  </conditionalFormatting>
  <dataValidations count="1">
    <dataValidation allowBlank="1" showInputMessage="1" showErrorMessage="1" sqref="H10:K11 D10:E11" xr:uid="{AD36A174-7977-4783-B8F4-89D8D0F961B3}"/>
  </dataValidations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436DF-DB9C-43C4-8F2E-281616B2C39C}">
  <sheetPr>
    <tabColor rgb="FF00B050"/>
  </sheetPr>
  <dimension ref="F4:F5"/>
  <sheetViews>
    <sheetView zoomScale="85" zoomScaleNormal="85" workbookViewId="0">
      <selection activeCell="AE41" sqref="AE41"/>
    </sheetView>
  </sheetViews>
  <sheetFormatPr defaultRowHeight="12.75" x14ac:dyDescent="0.2"/>
  <sheetData>
    <row r="4" spans="6:6" x14ac:dyDescent="0.2">
      <c r="F4" s="204"/>
    </row>
    <row r="5" spans="6:6" x14ac:dyDescent="0.2">
      <c r="F5" s="204"/>
    </row>
  </sheetData>
  <sheetProtection sheet="1" objects="1" scenarios="1" formatCells="0" formatColumns="0" formatRows="0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7295-96BF-42D1-BDEF-7B283AF4A2F2}">
  <dimension ref="A1:Y75"/>
  <sheetViews>
    <sheetView topLeftCell="B16" workbookViewId="0">
      <selection activeCell="F16" sqref="F16"/>
    </sheetView>
  </sheetViews>
  <sheetFormatPr defaultColWidth="9.140625" defaultRowHeight="12.75" x14ac:dyDescent="0.2"/>
  <cols>
    <col min="1" max="1" width="9.140625" style="14"/>
    <col min="2" max="2" width="19.85546875" style="14" bestFit="1" customWidth="1"/>
    <col min="3" max="3" width="20.5703125" style="14" bestFit="1" customWidth="1"/>
    <col min="4" max="4" width="15.5703125" style="14" bestFit="1" customWidth="1"/>
    <col min="5" max="5" width="9.140625" style="14"/>
    <col min="6" max="6" width="17.140625" style="82" customWidth="1"/>
    <col min="7" max="7" width="9.140625" style="82"/>
    <col min="8" max="8" width="4.85546875" style="14" bestFit="1" customWidth="1"/>
    <col min="9" max="9" width="6.42578125" style="14" bestFit="1" customWidth="1"/>
    <col min="10" max="10" width="5.85546875" style="14" bestFit="1" customWidth="1"/>
    <col min="11" max="11" width="6.5703125" style="14" bestFit="1" customWidth="1"/>
    <col min="12" max="14" width="9.140625" style="14"/>
    <col min="15" max="15" width="30.7109375" style="82" bestFit="1" customWidth="1"/>
    <col min="16" max="16" width="8.42578125" style="14" customWidth="1"/>
    <col min="17" max="17" width="7" style="14" bestFit="1" customWidth="1"/>
    <col min="18" max="18" width="7.42578125" style="129" customWidth="1"/>
    <col min="19" max="19" width="8.85546875" style="14" customWidth="1"/>
    <col min="20" max="20" width="9.85546875" style="14" customWidth="1"/>
    <col min="21" max="21" width="9.42578125" style="14" bestFit="1" customWidth="1"/>
    <col min="22" max="22" width="10.85546875" style="14" bestFit="1" customWidth="1"/>
    <col min="23" max="23" width="13.85546875" style="157" bestFit="1" customWidth="1"/>
    <col min="24" max="16384" width="9.140625" style="14"/>
  </cols>
  <sheetData>
    <row r="1" spans="1:25" s="77" customFormat="1" ht="33.75" x14ac:dyDescent="0.2">
      <c r="A1" s="77" t="s">
        <v>10</v>
      </c>
      <c r="B1" s="77" t="s">
        <v>11</v>
      </c>
      <c r="C1" s="77" t="s">
        <v>12</v>
      </c>
      <c r="D1" s="77" t="s">
        <v>9</v>
      </c>
      <c r="E1" s="77" t="s">
        <v>0</v>
      </c>
      <c r="F1" s="77" t="s">
        <v>6</v>
      </c>
      <c r="G1" s="77" t="s">
        <v>7</v>
      </c>
      <c r="H1" s="77" t="s">
        <v>8</v>
      </c>
      <c r="I1" s="77" t="s">
        <v>3</v>
      </c>
      <c r="J1" s="77" t="s">
        <v>1</v>
      </c>
      <c r="K1" s="77" t="s">
        <v>2</v>
      </c>
      <c r="L1" s="77" t="s">
        <v>28</v>
      </c>
      <c r="M1" s="77" t="s">
        <v>228</v>
      </c>
      <c r="N1" s="78" t="s">
        <v>133</v>
      </c>
      <c r="O1" s="78" t="s">
        <v>39</v>
      </c>
      <c r="P1" s="78" t="s">
        <v>3</v>
      </c>
      <c r="Q1" s="78" t="s">
        <v>1</v>
      </c>
      <c r="R1" s="142" t="s">
        <v>2</v>
      </c>
      <c r="S1" s="175" t="s">
        <v>3</v>
      </c>
      <c r="T1" s="175" t="s">
        <v>1</v>
      </c>
      <c r="U1" s="175" t="s">
        <v>96</v>
      </c>
      <c r="V1" s="182" t="s">
        <v>215</v>
      </c>
      <c r="W1" s="182" t="s">
        <v>216</v>
      </c>
      <c r="X1" s="182" t="s">
        <v>217</v>
      </c>
      <c r="Y1" s="182" t="s">
        <v>214</v>
      </c>
    </row>
    <row r="2" spans="1:25" s="82" customFormat="1" x14ac:dyDescent="0.2">
      <c r="A2" s="14" t="s">
        <v>136</v>
      </c>
      <c r="B2" s="82" t="s">
        <v>200</v>
      </c>
      <c r="C2" s="82" t="s">
        <v>20</v>
      </c>
      <c r="D2" s="82" t="s">
        <v>150</v>
      </c>
      <c r="E2" s="14" t="s">
        <v>5</v>
      </c>
      <c r="F2" s="80" t="s">
        <v>47</v>
      </c>
      <c r="G2" s="80" t="s">
        <v>15</v>
      </c>
      <c r="H2" s="14" t="s">
        <v>17</v>
      </c>
      <c r="I2" s="14">
        <v>1.7</v>
      </c>
      <c r="J2" s="14">
        <v>8.3000000000000007</v>
      </c>
      <c r="K2" s="14">
        <v>42</v>
      </c>
      <c r="L2" s="14" t="str">
        <f>VLOOKUP('Chronic inhalation data'!F2,'Study reference key'!$B$2:$C$46,2,FALSE)</f>
        <v>[17]</v>
      </c>
      <c r="M2" s="14" t="s">
        <v>230</v>
      </c>
      <c r="N2" s="319" t="str">
        <f>C2</f>
        <v>Liver</v>
      </c>
      <c r="O2" s="93" t="str">
        <f>D2&amp;", "&amp;G2&amp;" "&amp;H2&amp;" "&amp;L2&amp;", "&amp;M2</f>
        <v>Serum chem, Rat (F) [17], Medium</v>
      </c>
      <c r="P2" s="94">
        <f t="shared" ref="P2:R7" si="0">IF(I2&lt;&gt;"",I2,"")</f>
        <v>1.7</v>
      </c>
      <c r="Q2" s="94">
        <f t="shared" si="0"/>
        <v>8.3000000000000007</v>
      </c>
      <c r="R2" s="95">
        <f t="shared" si="0"/>
        <v>42</v>
      </c>
      <c r="S2" s="162">
        <f>IF(ISNUMBER(P2),P2,NA())</f>
        <v>1.7</v>
      </c>
      <c r="T2" s="162">
        <f t="shared" ref="T2:U2" si="1">IF(ISNUMBER(Q2),Q2,NA())</f>
        <v>8.3000000000000007</v>
      </c>
      <c r="U2" s="162">
        <f t="shared" si="1"/>
        <v>42</v>
      </c>
      <c r="V2" s="158">
        <v>77</v>
      </c>
      <c r="W2" s="158"/>
      <c r="X2" s="158">
        <v>137</v>
      </c>
      <c r="Y2" s="158">
        <v>1</v>
      </c>
    </row>
    <row r="3" spans="1:25" s="82" customFormat="1" x14ac:dyDescent="0.2">
      <c r="A3" s="14" t="s">
        <v>136</v>
      </c>
      <c r="B3" s="82" t="s">
        <v>200</v>
      </c>
      <c r="C3" s="86" t="s">
        <v>20</v>
      </c>
      <c r="D3" s="86" t="s">
        <v>94</v>
      </c>
      <c r="E3" s="86" t="s">
        <v>5</v>
      </c>
      <c r="F3" s="143" t="s">
        <v>103</v>
      </c>
      <c r="G3" s="143" t="s">
        <v>15</v>
      </c>
      <c r="H3" s="79" t="s">
        <v>22</v>
      </c>
      <c r="I3" s="144"/>
      <c r="J3" s="144">
        <v>42.160872528970692</v>
      </c>
      <c r="K3" s="144"/>
      <c r="L3" s="14" t="str">
        <f>VLOOKUP('Chronic inhalation data'!F3,'Study reference key'!$B$2:$C$46,2,FALSE)</f>
        <v>[3]</v>
      </c>
      <c r="M3" s="14" t="s">
        <v>229</v>
      </c>
      <c r="N3" s="320"/>
      <c r="O3" s="93" t="str">
        <f t="shared" ref="O3:O66" si="2">D3&amp;", "&amp;G3&amp;" "&amp;H3&amp;" "&amp;L3&amp;", "&amp;M3</f>
        <v>No effect, Rat (M,F) [3], High</v>
      </c>
      <c r="P3" s="94" t="str">
        <f t="shared" si="0"/>
        <v/>
      </c>
      <c r="Q3" s="145">
        <f t="shared" si="0"/>
        <v>42.160872528970692</v>
      </c>
      <c r="R3" s="146" t="str">
        <f t="shared" si="0"/>
        <v/>
      </c>
      <c r="S3" s="162" t="e">
        <f t="shared" ref="S3:S66" si="3">IF(ISNUMBER(P3),P3,NA())</f>
        <v>#N/A</v>
      </c>
      <c r="T3" s="188">
        <v>42</v>
      </c>
      <c r="U3" s="162" t="e">
        <f t="shared" ref="U3:U66" si="4">IF(ISNUMBER(R3),R3,NA())</f>
        <v>#N/A</v>
      </c>
      <c r="V3" s="158">
        <v>75</v>
      </c>
      <c r="W3" s="158"/>
      <c r="X3" s="158">
        <v>135</v>
      </c>
      <c r="Y3" s="158">
        <v>1</v>
      </c>
    </row>
    <row r="4" spans="1:25" s="82" customFormat="1" x14ac:dyDescent="0.2">
      <c r="A4" s="14" t="s">
        <v>136</v>
      </c>
      <c r="B4" s="82" t="s">
        <v>200</v>
      </c>
      <c r="C4" s="86" t="s">
        <v>20</v>
      </c>
      <c r="D4" s="86" t="s">
        <v>94</v>
      </c>
      <c r="E4" s="86" t="s">
        <v>5</v>
      </c>
      <c r="F4" s="143" t="s">
        <v>115</v>
      </c>
      <c r="G4" s="143" t="s">
        <v>26</v>
      </c>
      <c r="H4" s="79" t="s">
        <v>22</v>
      </c>
      <c r="I4" s="144"/>
      <c r="J4" s="144">
        <v>65.048203330411923</v>
      </c>
      <c r="K4" s="144"/>
      <c r="L4" s="14" t="str">
        <f>VLOOKUP('Chronic inhalation data'!F4,'Study reference key'!$B$2:$C$46,2,FALSE)</f>
        <v>[27]</v>
      </c>
      <c r="M4" s="14" t="s">
        <v>229</v>
      </c>
      <c r="N4" s="320"/>
      <c r="O4" s="93" t="str">
        <f t="shared" si="2"/>
        <v>No effect, Mouse (M,F) [27], High</v>
      </c>
      <c r="P4" s="94" t="str">
        <f t="shared" si="0"/>
        <v/>
      </c>
      <c r="Q4" s="145">
        <f t="shared" si="0"/>
        <v>65.048203330411923</v>
      </c>
      <c r="R4" s="146" t="str">
        <f t="shared" si="0"/>
        <v/>
      </c>
      <c r="S4" s="162" t="e">
        <f t="shared" si="3"/>
        <v>#N/A</v>
      </c>
      <c r="T4" s="188">
        <v>65</v>
      </c>
      <c r="U4" s="162" t="e">
        <f t="shared" si="4"/>
        <v>#N/A</v>
      </c>
      <c r="V4" s="158">
        <v>73</v>
      </c>
      <c r="W4" s="158"/>
      <c r="X4" s="158">
        <v>133</v>
      </c>
      <c r="Y4" s="158">
        <v>1</v>
      </c>
    </row>
    <row r="5" spans="1:25" s="82" customFormat="1" ht="51" x14ac:dyDescent="0.2">
      <c r="A5" s="14" t="s">
        <v>136</v>
      </c>
      <c r="B5" s="82" t="s">
        <v>200</v>
      </c>
      <c r="C5" s="86" t="s">
        <v>20</v>
      </c>
      <c r="D5" s="86" t="s">
        <v>94</v>
      </c>
      <c r="E5" s="86" t="s">
        <v>5</v>
      </c>
      <c r="F5" s="143" t="s">
        <v>109</v>
      </c>
      <c r="G5" s="143" t="s">
        <v>201</v>
      </c>
      <c r="H5" s="79" t="s">
        <v>22</v>
      </c>
      <c r="I5" s="88"/>
      <c r="J5" s="88">
        <v>72.321428571428569</v>
      </c>
      <c r="K5" s="88"/>
      <c r="L5" s="14" t="str">
        <f>VLOOKUP('Chronic inhalation data'!F5,'Study reference key'!$B$2:$C$46,2,FALSE)</f>
        <v>[13]</v>
      </c>
      <c r="M5" s="14" t="s">
        <v>230</v>
      </c>
      <c r="N5" s="320"/>
      <c r="O5" s="93" t="str">
        <f t="shared" si="2"/>
        <v>No effect, Rat, Rabbit, Guinea pig, Cat (M,F) [13], Medium</v>
      </c>
      <c r="P5" s="94" t="str">
        <f t="shared" si="0"/>
        <v/>
      </c>
      <c r="Q5" s="145">
        <f t="shared" si="0"/>
        <v>72.321428571428569</v>
      </c>
      <c r="R5" s="146" t="str">
        <f t="shared" si="0"/>
        <v/>
      </c>
      <c r="S5" s="162" t="e">
        <f t="shared" si="3"/>
        <v>#N/A</v>
      </c>
      <c r="T5" s="188">
        <v>72</v>
      </c>
      <c r="U5" s="162" t="e">
        <f t="shared" si="4"/>
        <v>#N/A</v>
      </c>
      <c r="V5" s="158">
        <v>71</v>
      </c>
      <c r="W5" s="158"/>
      <c r="X5" s="158">
        <v>131</v>
      </c>
      <c r="Y5" s="158">
        <v>1</v>
      </c>
    </row>
    <row r="6" spans="1:25" s="82" customFormat="1" x14ac:dyDescent="0.2">
      <c r="A6" s="14" t="s">
        <v>136</v>
      </c>
      <c r="B6" s="82" t="s">
        <v>200</v>
      </c>
      <c r="C6" s="86" t="s">
        <v>20</v>
      </c>
      <c r="D6" s="86" t="s">
        <v>164</v>
      </c>
      <c r="E6" s="86" t="s">
        <v>5</v>
      </c>
      <c r="F6" s="143" t="s">
        <v>123</v>
      </c>
      <c r="G6" s="143" t="s">
        <v>202</v>
      </c>
      <c r="H6" s="147" t="s">
        <v>4</v>
      </c>
      <c r="I6" s="88"/>
      <c r="J6" s="88">
        <v>84.321745057941385</v>
      </c>
      <c r="K6" s="88"/>
      <c r="L6" s="14" t="str">
        <f>VLOOKUP('Chronic inhalation data'!F6,'Study reference key'!$B$2:$C$46,2,FALSE)</f>
        <v>[37]</v>
      </c>
      <c r="M6" s="14"/>
      <c r="N6" s="320"/>
      <c r="O6" s="93" t="str">
        <f>D6&amp;", "&amp;G6&amp;" "&amp;H6&amp;" "&amp;L6</f>
        <v>*No effect, Monkey (M) [37]</v>
      </c>
      <c r="P6" s="94" t="str">
        <f t="shared" si="0"/>
        <v/>
      </c>
      <c r="Q6" s="145">
        <f t="shared" si="0"/>
        <v>84.321745057941385</v>
      </c>
      <c r="R6" s="146" t="str">
        <f t="shared" si="0"/>
        <v/>
      </c>
      <c r="S6" s="162" t="e">
        <f t="shared" si="3"/>
        <v>#N/A</v>
      </c>
      <c r="T6" s="162">
        <v>84</v>
      </c>
      <c r="U6" s="162" t="e">
        <f t="shared" si="4"/>
        <v>#N/A</v>
      </c>
      <c r="V6" s="158">
        <v>69</v>
      </c>
      <c r="W6" s="158"/>
      <c r="X6" s="158">
        <v>129</v>
      </c>
      <c r="Y6" s="158">
        <v>1</v>
      </c>
    </row>
    <row r="7" spans="1:25" s="82" customFormat="1" x14ac:dyDescent="0.2">
      <c r="A7" s="14" t="s">
        <v>136</v>
      </c>
      <c r="B7" s="82" t="s">
        <v>200</v>
      </c>
      <c r="C7" s="86" t="s">
        <v>20</v>
      </c>
      <c r="D7" s="86" t="s">
        <v>164</v>
      </c>
      <c r="E7" s="86" t="s">
        <v>5</v>
      </c>
      <c r="F7" s="143" t="s">
        <v>108</v>
      </c>
      <c r="G7" s="143" t="s">
        <v>15</v>
      </c>
      <c r="H7" s="79" t="s">
        <v>22</v>
      </c>
      <c r="I7" s="88"/>
      <c r="J7" s="88">
        <v>87.5</v>
      </c>
      <c r="K7" s="88"/>
      <c r="L7" s="14" t="str">
        <f>VLOOKUP('Chronic inhalation data'!F7,'Study reference key'!$B$2:$C$46,2,FALSE)</f>
        <v>[12]</v>
      </c>
      <c r="M7" s="14"/>
      <c r="N7" s="320"/>
      <c r="O7" s="93" t="str">
        <f>D7&amp;", "&amp;G7&amp;" "&amp;H7&amp;" "&amp;L7</f>
        <v>*No effect, Rat (M,F) [12]</v>
      </c>
      <c r="P7" s="94" t="str">
        <f t="shared" si="0"/>
        <v/>
      </c>
      <c r="Q7" s="145">
        <f t="shared" si="0"/>
        <v>87.5</v>
      </c>
      <c r="R7" s="146" t="str">
        <f t="shared" si="0"/>
        <v/>
      </c>
      <c r="S7" s="162" t="e">
        <f t="shared" si="3"/>
        <v>#N/A</v>
      </c>
      <c r="T7" s="187">
        <f t="shared" ref="T7:T66" si="5">IF(ISNUMBER(Q7),Q7,NA())</f>
        <v>87.5</v>
      </c>
      <c r="U7" s="162" t="e">
        <f t="shared" si="4"/>
        <v>#N/A</v>
      </c>
      <c r="V7" s="158">
        <v>67</v>
      </c>
      <c r="W7" s="158"/>
      <c r="X7" s="158">
        <v>127</v>
      </c>
      <c r="Y7" s="158">
        <v>1</v>
      </c>
    </row>
    <row r="8" spans="1:25" s="82" customFormat="1" ht="23.25" customHeight="1" x14ac:dyDescent="0.2">
      <c r="A8" s="14" t="s">
        <v>136</v>
      </c>
      <c r="B8" s="82" t="s">
        <v>200</v>
      </c>
      <c r="C8" s="86" t="s">
        <v>20</v>
      </c>
      <c r="D8" s="86" t="s">
        <v>94</v>
      </c>
      <c r="E8" s="86" t="s">
        <v>5</v>
      </c>
      <c r="F8" s="143" t="s">
        <v>115</v>
      </c>
      <c r="G8" s="143" t="s">
        <v>203</v>
      </c>
      <c r="H8" s="79" t="s">
        <v>22</v>
      </c>
      <c r="I8" s="144"/>
      <c r="J8" s="144">
        <v>115.6</v>
      </c>
      <c r="K8" s="144"/>
      <c r="L8" s="14" t="str">
        <f>VLOOKUP('Chronic inhalation data'!F8,'Study reference key'!$B$2:$C$46,2,FALSE)</f>
        <v>[27]</v>
      </c>
      <c r="M8" s="14" t="s">
        <v>229</v>
      </c>
      <c r="N8" s="320"/>
      <c r="O8" s="93" t="str">
        <f t="shared" si="2"/>
        <v>No effect,  Rat  (M,F) [27], High</v>
      </c>
      <c r="P8" s="94" t="str">
        <f t="shared" ref="P8:P39" si="6">IF(I8&lt;&gt;"",I8,"")</f>
        <v/>
      </c>
      <c r="Q8" s="145">
        <f t="shared" ref="Q8:Q39" si="7">IF(J8&lt;&gt;"",J8,"")</f>
        <v>115.6</v>
      </c>
      <c r="R8" s="146"/>
      <c r="S8" s="162" t="e">
        <f t="shared" si="3"/>
        <v>#N/A</v>
      </c>
      <c r="T8" s="187">
        <f t="shared" si="5"/>
        <v>115.6</v>
      </c>
      <c r="U8" s="162" t="e">
        <f t="shared" si="4"/>
        <v>#N/A</v>
      </c>
      <c r="V8" s="158">
        <v>65</v>
      </c>
      <c r="W8" s="158"/>
      <c r="X8" s="158">
        <v>125</v>
      </c>
      <c r="Y8" s="158">
        <v>1</v>
      </c>
    </row>
    <row r="9" spans="1:25" s="82" customFormat="1" x14ac:dyDescent="0.2">
      <c r="A9" s="14" t="s">
        <v>136</v>
      </c>
      <c r="B9" s="82" t="s">
        <v>200</v>
      </c>
      <c r="C9" s="86" t="s">
        <v>20</v>
      </c>
      <c r="D9" s="86" t="s">
        <v>94</v>
      </c>
      <c r="E9" s="86" t="s">
        <v>5</v>
      </c>
      <c r="F9" s="143" t="s">
        <v>112</v>
      </c>
      <c r="G9" s="143" t="s">
        <v>15</v>
      </c>
      <c r="H9" s="79" t="s">
        <v>22</v>
      </c>
      <c r="I9" s="144"/>
      <c r="J9" s="144">
        <v>126.45833333333334</v>
      </c>
      <c r="K9" s="144"/>
      <c r="L9" s="14" t="str">
        <f>VLOOKUP('Chronic inhalation data'!F9,'Study reference key'!$B$2:$C$46,2,FALSE)</f>
        <v>[18]</v>
      </c>
      <c r="M9" s="14" t="s">
        <v>230</v>
      </c>
      <c r="N9" s="320"/>
      <c r="O9" s="93" t="str">
        <f t="shared" si="2"/>
        <v>No effect, Rat (M,F) [18], Medium</v>
      </c>
      <c r="P9" s="94" t="str">
        <f t="shared" si="6"/>
        <v/>
      </c>
      <c r="Q9" s="145">
        <f t="shared" si="7"/>
        <v>126.45833333333334</v>
      </c>
      <c r="R9" s="146" t="str">
        <f t="shared" ref="R9:R32" si="8">IF(K9&lt;&gt;"",K9,"")</f>
        <v/>
      </c>
      <c r="S9" s="162" t="e">
        <f t="shared" si="3"/>
        <v>#N/A</v>
      </c>
      <c r="T9" s="187">
        <f t="shared" si="5"/>
        <v>126.45833333333334</v>
      </c>
      <c r="U9" s="162" t="e">
        <f t="shared" si="4"/>
        <v>#N/A</v>
      </c>
      <c r="V9" s="158">
        <v>63</v>
      </c>
      <c r="W9" s="158"/>
      <c r="X9" s="158">
        <v>123</v>
      </c>
      <c r="Y9" s="158">
        <v>1</v>
      </c>
    </row>
    <row r="10" spans="1:25" s="82" customFormat="1" x14ac:dyDescent="0.2">
      <c r="A10" s="14" t="s">
        <v>136</v>
      </c>
      <c r="B10" s="82" t="s">
        <v>200</v>
      </c>
      <c r="C10" s="86" t="s">
        <v>20</v>
      </c>
      <c r="D10" s="86" t="s">
        <v>94</v>
      </c>
      <c r="E10" s="86" t="s">
        <v>5</v>
      </c>
      <c r="F10" s="143" t="s">
        <v>111</v>
      </c>
      <c r="G10" s="143" t="s">
        <v>15</v>
      </c>
      <c r="H10" s="79" t="s">
        <v>22</v>
      </c>
      <c r="I10" s="88"/>
      <c r="J10" s="88">
        <v>126.48261758691206</v>
      </c>
      <c r="K10" s="88"/>
      <c r="L10" s="14" t="str">
        <f>VLOOKUP('Chronic inhalation data'!F10,'Study reference key'!$B$2:$C$46,2,FALSE)</f>
        <v>[16]</v>
      </c>
      <c r="M10" s="14" t="s">
        <v>230</v>
      </c>
      <c r="N10" s="320"/>
      <c r="O10" s="93" t="str">
        <f t="shared" si="2"/>
        <v>No effect, Rat (M,F) [16], Medium</v>
      </c>
      <c r="P10" s="94" t="str">
        <f t="shared" si="6"/>
        <v/>
      </c>
      <c r="Q10" s="145">
        <f t="shared" si="7"/>
        <v>126.48261758691206</v>
      </c>
      <c r="R10" s="146" t="str">
        <f t="shared" si="8"/>
        <v/>
      </c>
      <c r="S10" s="162" t="e">
        <f t="shared" si="3"/>
        <v>#N/A</v>
      </c>
      <c r="T10" s="187">
        <f t="shared" si="5"/>
        <v>126.48261758691206</v>
      </c>
      <c r="U10" s="162" t="e">
        <f t="shared" si="4"/>
        <v>#N/A</v>
      </c>
      <c r="V10" s="158">
        <v>61</v>
      </c>
      <c r="W10" s="158"/>
      <c r="X10" s="158">
        <v>121</v>
      </c>
      <c r="Y10" s="158">
        <v>1</v>
      </c>
    </row>
    <row r="11" spans="1:25" s="82" customFormat="1" ht="25.5" x14ac:dyDescent="0.2">
      <c r="A11" s="14" t="s">
        <v>136</v>
      </c>
      <c r="B11" s="82" t="s">
        <v>200</v>
      </c>
      <c r="C11" s="86" t="s">
        <v>20</v>
      </c>
      <c r="D11" s="86" t="s">
        <v>94</v>
      </c>
      <c r="E11" s="86" t="s">
        <v>5</v>
      </c>
      <c r="F11" s="143" t="s">
        <v>288</v>
      </c>
      <c r="G11" s="143" t="s">
        <v>15</v>
      </c>
      <c r="H11" s="79" t="s">
        <v>22</v>
      </c>
      <c r="I11" s="88"/>
      <c r="J11" s="88">
        <v>151.77914110429447</v>
      </c>
      <c r="K11" s="88"/>
      <c r="L11" s="14" t="s">
        <v>287</v>
      </c>
      <c r="M11" s="14" t="s">
        <v>230</v>
      </c>
      <c r="N11" s="320"/>
      <c r="O11" s="93" t="str">
        <f t="shared" si="2"/>
        <v>No effect, Rat (M,F) [26, 33], Medium</v>
      </c>
      <c r="P11" s="94" t="str">
        <f t="shared" si="6"/>
        <v/>
      </c>
      <c r="Q11" s="145">
        <f t="shared" si="7"/>
        <v>151.77914110429447</v>
      </c>
      <c r="R11" s="146" t="str">
        <f t="shared" si="8"/>
        <v/>
      </c>
      <c r="S11" s="162" t="e">
        <f t="shared" si="3"/>
        <v>#N/A</v>
      </c>
      <c r="T11" s="187">
        <f t="shared" si="5"/>
        <v>151.77914110429447</v>
      </c>
      <c r="U11" s="162" t="e">
        <f t="shared" si="4"/>
        <v>#N/A</v>
      </c>
      <c r="V11" s="158">
        <v>59</v>
      </c>
      <c r="W11" s="158"/>
      <c r="X11" s="158">
        <v>119</v>
      </c>
      <c r="Y11" s="158">
        <v>1</v>
      </c>
    </row>
    <row r="12" spans="1:25" s="82" customFormat="1" x14ac:dyDescent="0.2">
      <c r="A12" s="14" t="s">
        <v>136</v>
      </c>
      <c r="B12" s="82" t="s">
        <v>200</v>
      </c>
      <c r="C12" s="86" t="s">
        <v>20</v>
      </c>
      <c r="D12" s="86" t="s">
        <v>94</v>
      </c>
      <c r="E12" s="86" t="s">
        <v>5</v>
      </c>
      <c r="F12" s="143" t="s">
        <v>108</v>
      </c>
      <c r="G12" s="143" t="s">
        <v>190</v>
      </c>
      <c r="H12" s="79" t="s">
        <v>22</v>
      </c>
      <c r="I12" s="88"/>
      <c r="J12" s="88">
        <v>152.08333333333334</v>
      </c>
      <c r="K12" s="88"/>
      <c r="L12" s="14" t="str">
        <f>VLOOKUP('Chronic inhalation data'!F12,'Study reference key'!$B$2:$C$46,2,FALSE)</f>
        <v>[12]</v>
      </c>
      <c r="M12" s="14" t="s">
        <v>234</v>
      </c>
      <c r="N12" s="320"/>
      <c r="O12" s="93" t="str">
        <f t="shared" si="2"/>
        <v>No effect, Rabbit (M,F) [12], Low</v>
      </c>
      <c r="P12" s="94" t="str">
        <f t="shared" si="6"/>
        <v/>
      </c>
      <c r="Q12" s="145">
        <f t="shared" si="7"/>
        <v>152.08333333333334</v>
      </c>
      <c r="R12" s="146" t="str">
        <f t="shared" si="8"/>
        <v/>
      </c>
      <c r="S12" s="162" t="e">
        <f t="shared" si="3"/>
        <v>#N/A</v>
      </c>
      <c r="T12" s="187">
        <f t="shared" si="5"/>
        <v>152.08333333333334</v>
      </c>
      <c r="U12" s="162" t="e">
        <f t="shared" si="4"/>
        <v>#N/A</v>
      </c>
      <c r="V12" s="158">
        <v>57</v>
      </c>
      <c r="W12" s="158"/>
      <c r="X12" s="158">
        <v>117</v>
      </c>
      <c r="Y12" s="158">
        <v>1</v>
      </c>
    </row>
    <row r="13" spans="1:25" s="82" customFormat="1" ht="25.5" x14ac:dyDescent="0.2">
      <c r="A13" s="14" t="s">
        <v>136</v>
      </c>
      <c r="B13" s="82" t="s">
        <v>200</v>
      </c>
      <c r="C13" s="86" t="s">
        <v>20</v>
      </c>
      <c r="D13" s="86" t="s">
        <v>151</v>
      </c>
      <c r="E13" s="86" t="s">
        <v>5</v>
      </c>
      <c r="F13" s="143" t="s">
        <v>123</v>
      </c>
      <c r="G13" s="143" t="s">
        <v>192</v>
      </c>
      <c r="H13" s="79" t="s">
        <v>22</v>
      </c>
      <c r="I13" s="88"/>
      <c r="J13" s="88">
        <v>84.321745057941385</v>
      </c>
      <c r="K13" s="88">
        <v>168.64349011588277</v>
      </c>
      <c r="L13" s="14" t="str">
        <f>VLOOKUP('Chronic inhalation data'!F13,'Study reference key'!$B$2:$C$46,2,FALSE)</f>
        <v>[37]</v>
      </c>
      <c r="M13" s="14" t="s">
        <v>230</v>
      </c>
      <c r="N13" s="320"/>
      <c r="O13" s="93" t="str">
        <f t="shared" si="2"/>
        <v>Liver histo, Guinea pig (M,F) [37], Medium</v>
      </c>
      <c r="P13" s="94" t="str">
        <f t="shared" si="6"/>
        <v/>
      </c>
      <c r="Q13" s="145">
        <f t="shared" si="7"/>
        <v>84.321745057941385</v>
      </c>
      <c r="R13" s="146">
        <f t="shared" si="8"/>
        <v>168.64349011588277</v>
      </c>
      <c r="S13" s="162" t="e">
        <f t="shared" si="3"/>
        <v>#N/A</v>
      </c>
      <c r="T13" s="187">
        <f t="shared" si="5"/>
        <v>84.321745057941385</v>
      </c>
      <c r="U13" s="162">
        <f t="shared" si="4"/>
        <v>168.64349011588277</v>
      </c>
      <c r="V13" s="158">
        <v>55</v>
      </c>
      <c r="W13" s="158"/>
      <c r="X13" s="158">
        <v>115</v>
      </c>
      <c r="Y13" s="158">
        <v>1</v>
      </c>
    </row>
    <row r="14" spans="1:25" s="148" customFormat="1" x14ac:dyDescent="0.2">
      <c r="A14" s="37" t="s">
        <v>136</v>
      </c>
      <c r="B14" s="148" t="s">
        <v>200</v>
      </c>
      <c r="C14" s="149" t="s">
        <v>20</v>
      </c>
      <c r="D14" s="149" t="s">
        <v>94</v>
      </c>
      <c r="E14" s="149" t="s">
        <v>5</v>
      </c>
      <c r="F14" s="150" t="s">
        <v>123</v>
      </c>
      <c r="G14" s="150" t="s">
        <v>15</v>
      </c>
      <c r="H14" s="83" t="s">
        <v>22</v>
      </c>
      <c r="I14" s="151"/>
      <c r="J14" s="151">
        <v>168.64349011588277</v>
      </c>
      <c r="K14" s="151"/>
      <c r="L14" s="37" t="str">
        <f>VLOOKUP('Chronic inhalation data'!F14,'Study reference key'!$B$2:$C$46,2,FALSE)</f>
        <v>[37]</v>
      </c>
      <c r="M14" s="37" t="s">
        <v>230</v>
      </c>
      <c r="N14" s="320"/>
      <c r="O14" s="184" t="str">
        <f t="shared" si="2"/>
        <v>No effect, Rat (M,F) [37], Medium</v>
      </c>
      <c r="P14" s="109" t="str">
        <f t="shared" si="6"/>
        <v/>
      </c>
      <c r="Q14" s="152">
        <f t="shared" si="7"/>
        <v>168.64349011588277</v>
      </c>
      <c r="R14" s="153" t="str">
        <f t="shared" si="8"/>
        <v/>
      </c>
      <c r="S14" s="163" t="e">
        <f t="shared" si="3"/>
        <v>#N/A</v>
      </c>
      <c r="T14" s="189">
        <f t="shared" si="5"/>
        <v>168.64349011588277</v>
      </c>
      <c r="U14" s="163" t="e">
        <f t="shared" si="4"/>
        <v>#N/A</v>
      </c>
      <c r="V14" s="159">
        <v>53</v>
      </c>
      <c r="W14" s="159"/>
      <c r="X14" s="159">
        <v>113</v>
      </c>
      <c r="Y14" s="159">
        <v>1</v>
      </c>
    </row>
    <row r="15" spans="1:25" s="82" customFormat="1" x14ac:dyDescent="0.2">
      <c r="A15" s="14" t="s">
        <v>136</v>
      </c>
      <c r="B15" s="82" t="s">
        <v>200</v>
      </c>
      <c r="C15" s="14" t="s">
        <v>176</v>
      </c>
      <c r="D15" s="86" t="s">
        <v>204</v>
      </c>
      <c r="E15" s="86" t="s">
        <v>5</v>
      </c>
      <c r="F15" s="143" t="s">
        <v>103</v>
      </c>
      <c r="G15" s="143" t="s">
        <v>15</v>
      </c>
      <c r="H15" s="147" t="s">
        <v>4</v>
      </c>
      <c r="I15" s="144"/>
      <c r="J15" s="144"/>
      <c r="K15" s="144">
        <v>42.160872528970692</v>
      </c>
      <c r="L15" s="14" t="str">
        <f>VLOOKUP('Chronic inhalation data'!F15,'Study reference key'!$B$2:$C$46,2,FALSE)</f>
        <v>[3]</v>
      </c>
      <c r="M15" s="14" t="s">
        <v>229</v>
      </c>
      <c r="N15" s="308" t="s">
        <v>176</v>
      </c>
      <c r="O15" s="93" t="str">
        <f t="shared" si="2"/>
        <v>Testes pathol, Rat (M) [3], High</v>
      </c>
      <c r="P15" s="94" t="str">
        <f t="shared" si="6"/>
        <v/>
      </c>
      <c r="Q15" s="145" t="str">
        <f t="shared" si="7"/>
        <v/>
      </c>
      <c r="R15" s="146">
        <f t="shared" si="8"/>
        <v>42.160872528970692</v>
      </c>
      <c r="S15" s="162" t="e">
        <f t="shared" si="3"/>
        <v>#N/A</v>
      </c>
      <c r="T15" s="162" t="e">
        <f t="shared" si="5"/>
        <v>#N/A</v>
      </c>
      <c r="U15" s="187">
        <f t="shared" si="4"/>
        <v>42.160872528970692</v>
      </c>
      <c r="V15" s="158">
        <v>51</v>
      </c>
      <c r="W15" s="158"/>
      <c r="X15" s="158">
        <v>111</v>
      </c>
      <c r="Y15" s="158">
        <v>1</v>
      </c>
    </row>
    <row r="16" spans="1:25" s="82" customFormat="1" ht="25.5" x14ac:dyDescent="0.2">
      <c r="A16" s="14" t="s">
        <v>136</v>
      </c>
      <c r="B16" s="82" t="s">
        <v>200</v>
      </c>
      <c r="C16" s="14" t="s">
        <v>176</v>
      </c>
      <c r="D16" s="87" t="s">
        <v>205</v>
      </c>
      <c r="E16" s="86" t="s">
        <v>5</v>
      </c>
      <c r="F16" s="143" t="s">
        <v>288</v>
      </c>
      <c r="G16" s="143" t="s">
        <v>15</v>
      </c>
      <c r="H16" s="79" t="s">
        <v>4</v>
      </c>
      <c r="I16" s="88">
        <v>25</v>
      </c>
      <c r="J16" s="88">
        <v>75.889570552147234</v>
      </c>
      <c r="K16" s="88">
        <v>151.77914110429447</v>
      </c>
      <c r="L16" s="14" t="s">
        <v>287</v>
      </c>
      <c r="M16" s="14" t="s">
        <v>230</v>
      </c>
      <c r="N16" s="309"/>
      <c r="O16" s="93" t="str">
        <f t="shared" si="2"/>
        <v>Body wt of F1B weanlings, Rat (M) [26, 33], Medium</v>
      </c>
      <c r="P16" s="94">
        <f t="shared" si="6"/>
        <v>25</v>
      </c>
      <c r="Q16" s="145">
        <f t="shared" si="7"/>
        <v>75.889570552147234</v>
      </c>
      <c r="R16" s="146">
        <f t="shared" si="8"/>
        <v>151.77914110429447</v>
      </c>
      <c r="S16" s="162">
        <f t="shared" si="3"/>
        <v>25</v>
      </c>
      <c r="T16" s="187">
        <f t="shared" si="5"/>
        <v>75.889570552147234</v>
      </c>
      <c r="U16" s="187">
        <f t="shared" si="4"/>
        <v>151.77914110429447</v>
      </c>
      <c r="V16" s="158">
        <v>49</v>
      </c>
      <c r="W16" s="158"/>
      <c r="X16" s="158">
        <v>109</v>
      </c>
      <c r="Y16" s="158">
        <v>1</v>
      </c>
    </row>
    <row r="17" spans="1:25" s="148" customFormat="1" ht="38.25" x14ac:dyDescent="0.2">
      <c r="A17" s="37" t="s">
        <v>136</v>
      </c>
      <c r="B17" s="148" t="s">
        <v>200</v>
      </c>
      <c r="C17" s="37" t="s">
        <v>176</v>
      </c>
      <c r="D17" s="149" t="s">
        <v>94</v>
      </c>
      <c r="E17" s="149" t="s">
        <v>5</v>
      </c>
      <c r="F17" s="150" t="s">
        <v>123</v>
      </c>
      <c r="G17" s="150" t="s">
        <v>206</v>
      </c>
      <c r="H17" s="83" t="s">
        <v>22</v>
      </c>
      <c r="I17" s="151"/>
      <c r="J17" s="151">
        <v>168.64349011588277</v>
      </c>
      <c r="K17" s="151"/>
      <c r="L17" s="37" t="str">
        <f>VLOOKUP('Chronic inhalation data'!F17,'Study reference key'!$B$2:$C$46,2,FALSE)</f>
        <v>[37]</v>
      </c>
      <c r="M17" s="37" t="s">
        <v>230</v>
      </c>
      <c r="N17" s="310"/>
      <c r="O17" s="184" t="str">
        <f t="shared" si="2"/>
        <v>No effect, Rat, Guinea pig (M,F) [37], Medium</v>
      </c>
      <c r="P17" s="109" t="str">
        <f t="shared" si="6"/>
        <v/>
      </c>
      <c r="Q17" s="152">
        <f t="shared" si="7"/>
        <v>168.64349011588277</v>
      </c>
      <c r="R17" s="153" t="str">
        <f t="shared" si="8"/>
        <v/>
      </c>
      <c r="S17" s="163" t="e">
        <f t="shared" si="3"/>
        <v>#N/A</v>
      </c>
      <c r="T17" s="189">
        <f t="shared" si="5"/>
        <v>168.64349011588277</v>
      </c>
      <c r="U17" s="163" t="e">
        <f t="shared" si="4"/>
        <v>#N/A</v>
      </c>
      <c r="V17" s="159">
        <v>47</v>
      </c>
      <c r="W17" s="159"/>
      <c r="X17" s="159">
        <v>107</v>
      </c>
      <c r="Y17" s="159">
        <v>1</v>
      </c>
    </row>
    <row r="18" spans="1:25" s="82" customFormat="1" x14ac:dyDescent="0.2">
      <c r="A18" s="14" t="s">
        <v>136</v>
      </c>
      <c r="B18" s="82" t="s">
        <v>200</v>
      </c>
      <c r="C18" s="82" t="s">
        <v>84</v>
      </c>
      <c r="D18" s="86" t="s">
        <v>94</v>
      </c>
      <c r="E18" s="86" t="s">
        <v>5</v>
      </c>
      <c r="F18" s="143" t="s">
        <v>103</v>
      </c>
      <c r="G18" s="143" t="s">
        <v>15</v>
      </c>
      <c r="H18" s="79" t="s">
        <v>22</v>
      </c>
      <c r="I18" s="144"/>
      <c r="J18" s="144">
        <v>42.160872528970692</v>
      </c>
      <c r="K18" s="144"/>
      <c r="L18" s="14" t="str">
        <f>VLOOKUP('Chronic inhalation data'!F18,'Study reference key'!$B$2:$C$46,2,FALSE)</f>
        <v>[3]</v>
      </c>
      <c r="M18" s="14" t="s">
        <v>235</v>
      </c>
      <c r="N18" s="308" t="str">
        <f t="shared" ref="N18" si="9">C18</f>
        <v>BW</v>
      </c>
      <c r="O18" s="93" t="str">
        <f t="shared" si="2"/>
        <v>No effect, Rat (M,F) [3], HIgh</v>
      </c>
      <c r="P18" s="94" t="str">
        <f t="shared" si="6"/>
        <v/>
      </c>
      <c r="Q18" s="145">
        <f t="shared" si="7"/>
        <v>42.160872528970692</v>
      </c>
      <c r="R18" s="146" t="str">
        <f t="shared" si="8"/>
        <v/>
      </c>
      <c r="S18" s="162" t="e">
        <f t="shared" si="3"/>
        <v>#N/A</v>
      </c>
      <c r="T18" s="187">
        <f t="shared" si="5"/>
        <v>42.160872528970692</v>
      </c>
      <c r="U18" s="162" t="e">
        <f t="shared" si="4"/>
        <v>#N/A</v>
      </c>
      <c r="V18" s="158">
        <v>45</v>
      </c>
      <c r="W18" s="158"/>
      <c r="X18" s="158">
        <v>105</v>
      </c>
      <c r="Y18" s="158">
        <v>1</v>
      </c>
    </row>
    <row r="19" spans="1:25" s="82" customFormat="1" x14ac:dyDescent="0.2">
      <c r="A19" s="14" t="s">
        <v>136</v>
      </c>
      <c r="B19" s="82" t="s">
        <v>200</v>
      </c>
      <c r="C19" s="82" t="s">
        <v>84</v>
      </c>
      <c r="D19" s="86" t="s">
        <v>94</v>
      </c>
      <c r="E19" s="86" t="s">
        <v>5</v>
      </c>
      <c r="F19" s="143" t="s">
        <v>115</v>
      </c>
      <c r="G19" s="143" t="s">
        <v>15</v>
      </c>
      <c r="H19" s="79" t="s">
        <v>22</v>
      </c>
      <c r="I19" s="144"/>
      <c r="J19" s="144">
        <v>65.048203330411923</v>
      </c>
      <c r="K19" s="144"/>
      <c r="L19" s="14" t="str">
        <f>VLOOKUP('Chronic inhalation data'!F19,'Study reference key'!$B$2:$C$46,2,FALSE)</f>
        <v>[27]</v>
      </c>
      <c r="M19" s="14" t="s">
        <v>229</v>
      </c>
      <c r="N19" s="309"/>
      <c r="O19" s="93" t="str">
        <f t="shared" si="2"/>
        <v>No effect, Rat (M,F) [27], High</v>
      </c>
      <c r="P19" s="94" t="str">
        <f t="shared" si="6"/>
        <v/>
      </c>
      <c r="Q19" s="145">
        <f t="shared" si="7"/>
        <v>65.048203330411923</v>
      </c>
      <c r="R19" s="146" t="str">
        <f t="shared" si="8"/>
        <v/>
      </c>
      <c r="S19" s="162" t="e">
        <f t="shared" si="3"/>
        <v>#N/A</v>
      </c>
      <c r="T19" s="187">
        <f t="shared" si="5"/>
        <v>65.048203330411923</v>
      </c>
      <c r="U19" s="162" t="e">
        <f t="shared" si="4"/>
        <v>#N/A</v>
      </c>
      <c r="V19" s="158">
        <v>43</v>
      </c>
      <c r="W19" s="158"/>
      <c r="X19" s="158">
        <v>103</v>
      </c>
      <c r="Y19" s="158">
        <v>1</v>
      </c>
    </row>
    <row r="20" spans="1:25" s="82" customFormat="1" ht="25.5" x14ac:dyDescent="0.2">
      <c r="A20" s="14" t="s">
        <v>136</v>
      </c>
      <c r="B20" s="82" t="s">
        <v>200</v>
      </c>
      <c r="C20" s="82" t="s">
        <v>84</v>
      </c>
      <c r="D20" s="86" t="s">
        <v>155</v>
      </c>
      <c r="E20" s="86" t="s">
        <v>5</v>
      </c>
      <c r="F20" s="143" t="s">
        <v>123</v>
      </c>
      <c r="G20" s="143" t="s">
        <v>192</v>
      </c>
      <c r="H20" s="79" t="s">
        <v>22</v>
      </c>
      <c r="I20" s="88"/>
      <c r="J20" s="88"/>
      <c r="K20" s="88">
        <v>84.321745057941385</v>
      </c>
      <c r="L20" s="14" t="str">
        <f>VLOOKUP('Chronic inhalation data'!F20,'Study reference key'!$B$2:$C$46,2,FALSE)</f>
        <v>[37]</v>
      </c>
      <c r="M20" s="14" t="s">
        <v>230</v>
      </c>
      <c r="N20" s="309"/>
      <c r="O20" s="93" t="str">
        <f t="shared" si="2"/>
        <v>Body wt, Guinea pig (M,F) [37], Medium</v>
      </c>
      <c r="P20" s="94" t="str">
        <f t="shared" si="6"/>
        <v/>
      </c>
      <c r="Q20" s="145" t="str">
        <f t="shared" si="7"/>
        <v/>
      </c>
      <c r="R20" s="146">
        <f t="shared" si="8"/>
        <v>84.321745057941385</v>
      </c>
      <c r="S20" s="162" t="e">
        <f t="shared" si="3"/>
        <v>#N/A</v>
      </c>
      <c r="T20" s="162" t="e">
        <f t="shared" si="5"/>
        <v>#N/A</v>
      </c>
      <c r="U20" s="187">
        <f t="shared" si="4"/>
        <v>84.321745057941385</v>
      </c>
      <c r="V20" s="158">
        <v>41</v>
      </c>
      <c r="W20" s="158"/>
      <c r="X20" s="158">
        <v>101</v>
      </c>
      <c r="Y20" s="158">
        <v>1</v>
      </c>
    </row>
    <row r="21" spans="1:25" s="82" customFormat="1" x14ac:dyDescent="0.2">
      <c r="A21" s="14" t="s">
        <v>136</v>
      </c>
      <c r="B21" s="82" t="s">
        <v>200</v>
      </c>
      <c r="C21" s="82" t="s">
        <v>84</v>
      </c>
      <c r="D21" s="86" t="s">
        <v>164</v>
      </c>
      <c r="E21" s="86" t="s">
        <v>5</v>
      </c>
      <c r="F21" s="143" t="s">
        <v>123</v>
      </c>
      <c r="G21" s="143" t="s">
        <v>202</v>
      </c>
      <c r="H21" s="147" t="s">
        <v>4</v>
      </c>
      <c r="I21" s="88"/>
      <c r="J21" s="88">
        <v>84.321745057941385</v>
      </c>
      <c r="K21" s="88"/>
      <c r="L21" s="14" t="str">
        <f>VLOOKUP('Chronic inhalation data'!F21,'Study reference key'!$B$2:$C$46,2,FALSE)</f>
        <v>[37]</v>
      </c>
      <c r="M21" s="14"/>
      <c r="N21" s="309"/>
      <c r="O21" s="93" t="str">
        <f>D21&amp;", "&amp;G21&amp;" "&amp;H21&amp;" "&amp;L21</f>
        <v>*No effect, Monkey (M) [37]</v>
      </c>
      <c r="P21" s="94" t="str">
        <f t="shared" si="6"/>
        <v/>
      </c>
      <c r="Q21" s="145">
        <f t="shared" si="7"/>
        <v>84.321745057941385</v>
      </c>
      <c r="R21" s="146" t="str">
        <f t="shared" si="8"/>
        <v/>
      </c>
      <c r="S21" s="162" t="e">
        <f t="shared" si="3"/>
        <v>#N/A</v>
      </c>
      <c r="T21" s="187">
        <f t="shared" si="5"/>
        <v>84.321745057941385</v>
      </c>
      <c r="U21" s="162" t="e">
        <f t="shared" si="4"/>
        <v>#N/A</v>
      </c>
      <c r="V21" s="158">
        <v>39</v>
      </c>
      <c r="W21" s="158"/>
      <c r="X21" s="158">
        <v>99</v>
      </c>
      <c r="Y21" s="158">
        <v>1</v>
      </c>
    </row>
    <row r="22" spans="1:25" s="82" customFormat="1" x14ac:dyDescent="0.2">
      <c r="A22" s="14" t="s">
        <v>136</v>
      </c>
      <c r="B22" s="82" t="s">
        <v>200</v>
      </c>
      <c r="C22" s="82" t="s">
        <v>84</v>
      </c>
      <c r="D22" s="86" t="s">
        <v>94</v>
      </c>
      <c r="E22" s="86" t="s">
        <v>5</v>
      </c>
      <c r="F22" s="143" t="s">
        <v>108</v>
      </c>
      <c r="G22" s="143" t="s">
        <v>15</v>
      </c>
      <c r="H22" s="79" t="s">
        <v>22</v>
      </c>
      <c r="I22" s="88"/>
      <c r="J22" s="88">
        <v>87.5</v>
      </c>
      <c r="K22" s="88"/>
      <c r="L22" s="14" t="str">
        <f>VLOOKUP('Chronic inhalation data'!F22,'Study reference key'!$B$2:$C$46,2,FALSE)</f>
        <v>[12]</v>
      </c>
      <c r="M22" s="14" t="s">
        <v>234</v>
      </c>
      <c r="N22" s="309"/>
      <c r="O22" s="93" t="str">
        <f t="shared" si="2"/>
        <v>No effect, Rat (M,F) [12], Low</v>
      </c>
      <c r="P22" s="94" t="str">
        <f t="shared" si="6"/>
        <v/>
      </c>
      <c r="Q22" s="145">
        <f t="shared" si="7"/>
        <v>87.5</v>
      </c>
      <c r="R22" s="146" t="str">
        <f t="shared" si="8"/>
        <v/>
      </c>
      <c r="S22" s="162" t="e">
        <f t="shared" si="3"/>
        <v>#N/A</v>
      </c>
      <c r="T22" s="187">
        <f t="shared" si="5"/>
        <v>87.5</v>
      </c>
      <c r="U22" s="162" t="e">
        <f t="shared" si="4"/>
        <v>#N/A</v>
      </c>
      <c r="V22" s="158">
        <v>37</v>
      </c>
      <c r="W22" s="158"/>
      <c r="X22" s="158">
        <v>97</v>
      </c>
      <c r="Y22" s="158">
        <v>1</v>
      </c>
    </row>
    <row r="23" spans="1:25" s="82" customFormat="1" ht="25.5" x14ac:dyDescent="0.2">
      <c r="A23" s="14" t="s">
        <v>136</v>
      </c>
      <c r="B23" s="82" t="s">
        <v>200</v>
      </c>
      <c r="C23" s="82" t="s">
        <v>84</v>
      </c>
      <c r="D23" s="86" t="s">
        <v>155</v>
      </c>
      <c r="E23" s="86" t="s">
        <v>5</v>
      </c>
      <c r="F23" s="143" t="s">
        <v>49</v>
      </c>
      <c r="G23" s="143" t="s">
        <v>207</v>
      </c>
      <c r="H23" s="147" t="s">
        <v>4</v>
      </c>
      <c r="I23" s="88"/>
      <c r="J23" s="88"/>
      <c r="K23" s="88">
        <v>118.05044308111795</v>
      </c>
      <c r="L23" s="14" t="str">
        <f>VLOOKUP('Chronic inhalation data'!F23,'Study reference key'!$B$2:$C$46,2,FALSE)</f>
        <v>[22]</v>
      </c>
      <c r="M23" s="14" t="s">
        <v>230</v>
      </c>
      <c r="N23" s="309"/>
      <c r="O23" s="93" t="str">
        <f t="shared" si="2"/>
        <v>Body wt, Dog (M) [22], Medium</v>
      </c>
      <c r="P23" s="94" t="str">
        <f t="shared" si="6"/>
        <v/>
      </c>
      <c r="Q23" s="145" t="str">
        <f t="shared" si="7"/>
        <v/>
      </c>
      <c r="R23" s="146">
        <f t="shared" si="8"/>
        <v>118.05044308111795</v>
      </c>
      <c r="S23" s="162" t="e">
        <f t="shared" si="3"/>
        <v>#N/A</v>
      </c>
      <c r="T23" s="162" t="e">
        <f t="shared" si="5"/>
        <v>#N/A</v>
      </c>
      <c r="U23" s="187">
        <f t="shared" si="4"/>
        <v>118.05044308111795</v>
      </c>
      <c r="V23" s="158">
        <v>35</v>
      </c>
      <c r="W23" s="158"/>
      <c r="X23" s="158">
        <v>95</v>
      </c>
      <c r="Y23" s="158">
        <v>1</v>
      </c>
    </row>
    <row r="24" spans="1:25" s="82" customFormat="1" ht="25.5" x14ac:dyDescent="0.2">
      <c r="A24" s="14" t="s">
        <v>136</v>
      </c>
      <c r="B24" s="82" t="s">
        <v>200</v>
      </c>
      <c r="C24" s="82" t="s">
        <v>84</v>
      </c>
      <c r="D24" s="86" t="s">
        <v>94</v>
      </c>
      <c r="E24" s="86" t="s">
        <v>5</v>
      </c>
      <c r="F24" s="143" t="s">
        <v>288</v>
      </c>
      <c r="G24" s="143" t="s">
        <v>15</v>
      </c>
      <c r="H24" s="79" t="s">
        <v>22</v>
      </c>
      <c r="I24" s="88"/>
      <c r="J24" s="88">
        <v>151.77914110429447</v>
      </c>
      <c r="K24" s="88"/>
      <c r="L24" s="14" t="s">
        <v>287</v>
      </c>
      <c r="M24" s="14" t="s">
        <v>230</v>
      </c>
      <c r="N24" s="309"/>
      <c r="O24" s="93" t="str">
        <f t="shared" si="2"/>
        <v>No effect, Rat (M,F) [26, 33], Medium</v>
      </c>
      <c r="P24" s="94" t="str">
        <f t="shared" si="6"/>
        <v/>
      </c>
      <c r="Q24" s="145">
        <f t="shared" si="7"/>
        <v>151.77914110429447</v>
      </c>
      <c r="R24" s="146" t="str">
        <f t="shared" si="8"/>
        <v/>
      </c>
      <c r="S24" s="162" t="e">
        <f t="shared" si="3"/>
        <v>#N/A</v>
      </c>
      <c r="T24" s="187">
        <f t="shared" si="5"/>
        <v>151.77914110429447</v>
      </c>
      <c r="U24" s="162" t="e">
        <f t="shared" si="4"/>
        <v>#N/A</v>
      </c>
      <c r="V24" s="158">
        <v>33</v>
      </c>
      <c r="W24" s="158"/>
      <c r="X24" s="158">
        <v>93</v>
      </c>
      <c r="Y24" s="158">
        <v>1</v>
      </c>
    </row>
    <row r="25" spans="1:25" s="82" customFormat="1" x14ac:dyDescent="0.2">
      <c r="A25" s="14" t="s">
        <v>136</v>
      </c>
      <c r="B25" s="82" t="s">
        <v>200</v>
      </c>
      <c r="C25" s="82" t="s">
        <v>84</v>
      </c>
      <c r="D25" s="86" t="s">
        <v>94</v>
      </c>
      <c r="E25" s="86" t="s">
        <v>5</v>
      </c>
      <c r="F25" s="143" t="s">
        <v>108</v>
      </c>
      <c r="G25" s="143" t="s">
        <v>190</v>
      </c>
      <c r="H25" s="79" t="s">
        <v>22</v>
      </c>
      <c r="I25" s="88"/>
      <c r="J25" s="88">
        <v>152.08333333333334</v>
      </c>
      <c r="K25" s="88"/>
      <c r="L25" s="14" t="str">
        <f>VLOOKUP('Chronic inhalation data'!F25,'Study reference key'!$B$2:$C$46,2,FALSE)</f>
        <v>[12]</v>
      </c>
      <c r="M25" s="14" t="s">
        <v>234</v>
      </c>
      <c r="N25" s="309"/>
      <c r="O25" s="93" t="str">
        <f t="shared" si="2"/>
        <v>No effect, Rabbit (M,F) [12], Low</v>
      </c>
      <c r="P25" s="94" t="str">
        <f t="shared" si="6"/>
        <v/>
      </c>
      <c r="Q25" s="145">
        <f t="shared" si="7"/>
        <v>152.08333333333334</v>
      </c>
      <c r="R25" s="146" t="str">
        <f t="shared" si="8"/>
        <v/>
      </c>
      <c r="S25" s="162" t="e">
        <f t="shared" si="3"/>
        <v>#N/A</v>
      </c>
      <c r="T25" s="187">
        <f t="shared" si="5"/>
        <v>152.08333333333334</v>
      </c>
      <c r="U25" s="162" t="e">
        <f t="shared" si="4"/>
        <v>#N/A</v>
      </c>
      <c r="V25" s="158">
        <v>31</v>
      </c>
      <c r="W25" s="158"/>
      <c r="X25" s="158">
        <v>91</v>
      </c>
      <c r="Y25" s="158">
        <v>1</v>
      </c>
    </row>
    <row r="26" spans="1:25" s="82" customFormat="1" x14ac:dyDescent="0.2">
      <c r="A26" s="14" t="s">
        <v>136</v>
      </c>
      <c r="B26" s="82" t="s">
        <v>200</v>
      </c>
      <c r="C26" s="82" t="s">
        <v>84</v>
      </c>
      <c r="D26" s="86" t="s">
        <v>94</v>
      </c>
      <c r="E26" s="86" t="s">
        <v>5</v>
      </c>
      <c r="F26" s="143" t="s">
        <v>123</v>
      </c>
      <c r="G26" s="143" t="s">
        <v>15</v>
      </c>
      <c r="H26" s="79" t="s">
        <v>22</v>
      </c>
      <c r="I26" s="88"/>
      <c r="J26" s="88">
        <v>168.64349011588277</v>
      </c>
      <c r="K26" s="88"/>
      <c r="L26" s="14" t="str">
        <f>VLOOKUP('Chronic inhalation data'!F26,'Study reference key'!$B$2:$C$46,2,FALSE)</f>
        <v>[37]</v>
      </c>
      <c r="M26" s="14" t="s">
        <v>230</v>
      </c>
      <c r="N26" s="309"/>
      <c r="O26" s="93" t="str">
        <f t="shared" si="2"/>
        <v>No effect, Rat (M,F) [37], Medium</v>
      </c>
      <c r="P26" s="94" t="str">
        <f t="shared" si="6"/>
        <v/>
      </c>
      <c r="Q26" s="145">
        <f t="shared" si="7"/>
        <v>168.64349011588277</v>
      </c>
      <c r="R26" s="146" t="str">
        <f t="shared" si="8"/>
        <v/>
      </c>
      <c r="S26" s="162" t="e">
        <f t="shared" si="3"/>
        <v>#N/A</v>
      </c>
      <c r="T26" s="187">
        <f t="shared" si="5"/>
        <v>168.64349011588277</v>
      </c>
      <c r="U26" s="162" t="e">
        <f t="shared" si="4"/>
        <v>#N/A</v>
      </c>
      <c r="V26" s="158">
        <v>29</v>
      </c>
      <c r="W26" s="158"/>
      <c r="X26" s="158">
        <v>89</v>
      </c>
      <c r="Y26" s="158">
        <v>1</v>
      </c>
    </row>
    <row r="27" spans="1:25" s="82" customFormat="1" x14ac:dyDescent="0.2">
      <c r="A27" s="14" t="s">
        <v>136</v>
      </c>
      <c r="B27" s="82" t="s">
        <v>200</v>
      </c>
      <c r="C27" s="82" t="s">
        <v>84</v>
      </c>
      <c r="D27" s="86" t="s">
        <v>94</v>
      </c>
      <c r="E27" s="86" t="s">
        <v>5</v>
      </c>
      <c r="F27" s="143" t="s">
        <v>108</v>
      </c>
      <c r="G27" s="143" t="s">
        <v>207</v>
      </c>
      <c r="H27" s="79" t="s">
        <v>22</v>
      </c>
      <c r="I27" s="88"/>
      <c r="J27" s="88">
        <v>320.83333333333337</v>
      </c>
      <c r="K27" s="88"/>
      <c r="L27" s="14" t="str">
        <f>VLOOKUP('Chronic inhalation data'!F27,'Study reference key'!$B$2:$C$46,2,FALSE)</f>
        <v>[12]</v>
      </c>
      <c r="M27" s="14" t="s">
        <v>234</v>
      </c>
      <c r="N27" s="309"/>
      <c r="O27" s="93" t="str">
        <f t="shared" si="2"/>
        <v>No effect, Dog (M,F) [12], Low</v>
      </c>
      <c r="P27" s="94" t="str">
        <f t="shared" si="6"/>
        <v/>
      </c>
      <c r="Q27" s="145">
        <f t="shared" si="7"/>
        <v>320.83333333333337</v>
      </c>
      <c r="R27" s="146" t="str">
        <f t="shared" si="8"/>
        <v/>
      </c>
      <c r="S27" s="162" t="e">
        <f t="shared" si="3"/>
        <v>#N/A</v>
      </c>
      <c r="T27" s="187">
        <f t="shared" si="5"/>
        <v>320.83333333333337</v>
      </c>
      <c r="U27" s="162" t="e">
        <f t="shared" si="4"/>
        <v>#N/A</v>
      </c>
      <c r="V27" s="158">
        <v>27</v>
      </c>
      <c r="W27" s="158"/>
      <c r="X27" s="158">
        <v>87</v>
      </c>
      <c r="Y27" s="158">
        <v>1</v>
      </c>
    </row>
    <row r="28" spans="1:25" s="148" customFormat="1" x14ac:dyDescent="0.2">
      <c r="A28" s="37" t="s">
        <v>136</v>
      </c>
      <c r="B28" s="148" t="s">
        <v>200</v>
      </c>
      <c r="C28" s="148" t="s">
        <v>84</v>
      </c>
      <c r="D28" s="149" t="s">
        <v>164</v>
      </c>
      <c r="E28" s="149" t="s">
        <v>5</v>
      </c>
      <c r="F28" s="150" t="s">
        <v>123</v>
      </c>
      <c r="G28" s="150" t="s">
        <v>190</v>
      </c>
      <c r="H28" s="83" t="s">
        <v>22</v>
      </c>
      <c r="I28" s="151"/>
      <c r="J28" s="151">
        <v>337.28698023176554</v>
      </c>
      <c r="K28" s="151"/>
      <c r="L28" s="37" t="str">
        <f>VLOOKUP('Chronic inhalation data'!F28,'Study reference key'!$B$2:$C$46,2,FALSE)</f>
        <v>[37]</v>
      </c>
      <c r="M28" s="37"/>
      <c r="N28" s="309"/>
      <c r="O28" s="184" t="str">
        <f>D28&amp;", "&amp;G28&amp;" "&amp;H28&amp;" "&amp;L28</f>
        <v>*No effect, Rabbit (M,F) [37]</v>
      </c>
      <c r="P28" s="109" t="str">
        <f t="shared" si="6"/>
        <v/>
      </c>
      <c r="Q28" s="152">
        <f t="shared" si="7"/>
        <v>337.28698023176554</v>
      </c>
      <c r="R28" s="153" t="str">
        <f t="shared" si="8"/>
        <v/>
      </c>
      <c r="S28" s="163" t="e">
        <f t="shared" si="3"/>
        <v>#N/A</v>
      </c>
      <c r="T28" s="189">
        <f t="shared" si="5"/>
        <v>337.28698023176554</v>
      </c>
      <c r="U28" s="163" t="e">
        <f t="shared" si="4"/>
        <v>#N/A</v>
      </c>
      <c r="V28" s="159">
        <v>25</v>
      </c>
      <c r="W28" s="159"/>
      <c r="X28" s="159">
        <v>85</v>
      </c>
      <c r="Y28" s="159">
        <v>1</v>
      </c>
    </row>
    <row r="29" spans="1:25" s="82" customFormat="1" x14ac:dyDescent="0.2">
      <c r="A29" s="14" t="s">
        <v>136</v>
      </c>
      <c r="B29" s="82" t="s">
        <v>200</v>
      </c>
      <c r="C29" s="79" t="s">
        <v>37</v>
      </c>
      <c r="D29" s="86" t="s">
        <v>94</v>
      </c>
      <c r="E29" s="86" t="s">
        <v>5</v>
      </c>
      <c r="F29" s="143" t="s">
        <v>103</v>
      </c>
      <c r="G29" s="143" t="s">
        <v>15</v>
      </c>
      <c r="H29" s="79" t="s">
        <v>22</v>
      </c>
      <c r="I29" s="144"/>
      <c r="J29" s="144">
        <v>42.160872528970692</v>
      </c>
      <c r="K29" s="144"/>
      <c r="L29" s="14" t="str">
        <f>VLOOKUP('Chronic inhalation data'!F29,'Study reference key'!$B$2:$C$46,2,FALSE)</f>
        <v>[3]</v>
      </c>
      <c r="M29" s="14" t="s">
        <v>229</v>
      </c>
      <c r="N29" s="319" t="str">
        <f t="shared" ref="N29" si="10">C29</f>
        <v>Death</v>
      </c>
      <c r="O29" s="93" t="str">
        <f t="shared" si="2"/>
        <v>No effect, Rat (M,F) [3], High</v>
      </c>
      <c r="P29" s="94" t="str">
        <f t="shared" si="6"/>
        <v/>
      </c>
      <c r="Q29" s="145">
        <f t="shared" si="7"/>
        <v>42.160872528970692</v>
      </c>
      <c r="R29" s="146" t="str">
        <f t="shared" si="8"/>
        <v/>
      </c>
      <c r="S29" s="162" t="e">
        <f t="shared" si="3"/>
        <v>#N/A</v>
      </c>
      <c r="T29" s="187">
        <f t="shared" si="5"/>
        <v>42.160872528970692</v>
      </c>
      <c r="U29" s="162" t="e">
        <f t="shared" si="4"/>
        <v>#N/A</v>
      </c>
      <c r="V29" s="158">
        <v>23</v>
      </c>
      <c r="W29" s="158"/>
      <c r="X29" s="158">
        <v>83</v>
      </c>
      <c r="Y29" s="158">
        <v>1</v>
      </c>
    </row>
    <row r="30" spans="1:25" s="82" customFormat="1" x14ac:dyDescent="0.2">
      <c r="A30" s="14" t="s">
        <v>136</v>
      </c>
      <c r="B30" s="82" t="s">
        <v>200</v>
      </c>
      <c r="C30" s="79" t="s">
        <v>37</v>
      </c>
      <c r="D30" s="86" t="s">
        <v>94</v>
      </c>
      <c r="E30" s="86" t="s">
        <v>5</v>
      </c>
      <c r="F30" s="143" t="s">
        <v>115</v>
      </c>
      <c r="G30" s="143" t="s">
        <v>26</v>
      </c>
      <c r="H30" s="79" t="s">
        <v>22</v>
      </c>
      <c r="I30" s="144"/>
      <c r="J30" s="144">
        <v>65.048203330411923</v>
      </c>
      <c r="K30" s="144"/>
      <c r="L30" s="14" t="str">
        <f>VLOOKUP('Chronic inhalation data'!F30,'Study reference key'!$B$2:$C$46,2,FALSE)</f>
        <v>[27]</v>
      </c>
      <c r="M30" s="14" t="s">
        <v>229</v>
      </c>
      <c r="N30" s="320"/>
      <c r="O30" s="93" t="str">
        <f t="shared" si="2"/>
        <v>No effect, Mouse (M,F) [27], High</v>
      </c>
      <c r="P30" s="94" t="str">
        <f t="shared" si="6"/>
        <v/>
      </c>
      <c r="Q30" s="145">
        <f t="shared" si="7"/>
        <v>65.048203330411923</v>
      </c>
      <c r="R30" s="146" t="str">
        <f t="shared" si="8"/>
        <v/>
      </c>
      <c r="S30" s="162" t="e">
        <f t="shared" si="3"/>
        <v>#N/A</v>
      </c>
      <c r="T30" s="187">
        <f t="shared" si="5"/>
        <v>65.048203330411923</v>
      </c>
      <c r="U30" s="162" t="e">
        <f t="shared" si="4"/>
        <v>#N/A</v>
      </c>
      <c r="V30" s="158">
        <v>21</v>
      </c>
      <c r="W30" s="158"/>
      <c r="X30" s="158">
        <v>81</v>
      </c>
      <c r="Y30" s="158">
        <v>1</v>
      </c>
    </row>
    <row r="31" spans="1:25" s="82" customFormat="1" ht="51" x14ac:dyDescent="0.2">
      <c r="A31" s="14" t="s">
        <v>136</v>
      </c>
      <c r="B31" s="82" t="s">
        <v>200</v>
      </c>
      <c r="C31" s="79" t="s">
        <v>37</v>
      </c>
      <c r="D31" s="86" t="s">
        <v>164</v>
      </c>
      <c r="E31" s="86" t="s">
        <v>5</v>
      </c>
      <c r="F31" s="143" t="s">
        <v>109</v>
      </c>
      <c r="G31" s="143" t="s">
        <v>201</v>
      </c>
      <c r="H31" s="79" t="s">
        <v>22</v>
      </c>
      <c r="I31" s="88"/>
      <c r="J31" s="88">
        <v>72.321428571428569</v>
      </c>
      <c r="K31" s="88"/>
      <c r="L31" s="14" t="str">
        <f>VLOOKUP('Chronic inhalation data'!F31,'Study reference key'!$B$2:$C$46,2,FALSE)</f>
        <v>[13]</v>
      </c>
      <c r="M31" s="14"/>
      <c r="N31" s="320"/>
      <c r="O31" s="93" t="str">
        <f>D31&amp;", "&amp;G31&amp;" "&amp;H31&amp;" "&amp;L31</f>
        <v>*No effect, Rat, Rabbit, Guinea pig, Cat (M,F) [13]</v>
      </c>
      <c r="P31" s="94" t="str">
        <f t="shared" si="6"/>
        <v/>
      </c>
      <c r="Q31" s="145">
        <f t="shared" si="7"/>
        <v>72.321428571428569</v>
      </c>
      <c r="R31" s="146" t="str">
        <f t="shared" si="8"/>
        <v/>
      </c>
      <c r="S31" s="162" t="e">
        <f t="shared" si="3"/>
        <v>#N/A</v>
      </c>
      <c r="T31" s="187">
        <f t="shared" si="5"/>
        <v>72.321428571428569</v>
      </c>
      <c r="U31" s="162" t="e">
        <f t="shared" si="4"/>
        <v>#N/A</v>
      </c>
      <c r="V31" s="158">
        <v>19</v>
      </c>
      <c r="W31" s="158"/>
      <c r="X31" s="158">
        <v>79</v>
      </c>
      <c r="Y31" s="158">
        <v>1</v>
      </c>
    </row>
    <row r="32" spans="1:25" s="82" customFormat="1" ht="25.5" x14ac:dyDescent="0.2">
      <c r="A32" s="14" t="s">
        <v>136</v>
      </c>
      <c r="B32" s="82" t="s">
        <v>200</v>
      </c>
      <c r="C32" s="79" t="s">
        <v>37</v>
      </c>
      <c r="D32" s="86" t="s">
        <v>94</v>
      </c>
      <c r="E32" s="86" t="s">
        <v>5</v>
      </c>
      <c r="F32" s="143" t="s">
        <v>108</v>
      </c>
      <c r="G32" s="143" t="s">
        <v>208</v>
      </c>
      <c r="H32" s="79" t="s">
        <v>22</v>
      </c>
      <c r="I32" s="88"/>
      <c r="J32" s="88">
        <v>87.5</v>
      </c>
      <c r="K32" s="88"/>
      <c r="L32" s="14" t="str">
        <f>VLOOKUP('Chronic inhalation data'!F32,'Study reference key'!$B$2:$C$46,2,FALSE)</f>
        <v>[12]</v>
      </c>
      <c r="M32" s="14" t="s">
        <v>230</v>
      </c>
      <c r="N32" s="320"/>
      <c r="O32" s="93" t="str">
        <f t="shared" si="2"/>
        <v>No effect, Rat, 15 wk (M,F) [12], Medium</v>
      </c>
      <c r="P32" s="94" t="str">
        <f t="shared" si="6"/>
        <v/>
      </c>
      <c r="Q32" s="145">
        <f t="shared" si="7"/>
        <v>87.5</v>
      </c>
      <c r="R32" s="146" t="str">
        <f t="shared" si="8"/>
        <v/>
      </c>
      <c r="S32" s="162" t="e">
        <f t="shared" si="3"/>
        <v>#N/A</v>
      </c>
      <c r="T32" s="187">
        <f t="shared" si="5"/>
        <v>87.5</v>
      </c>
      <c r="U32" s="162" t="e">
        <f t="shared" si="4"/>
        <v>#N/A</v>
      </c>
      <c r="V32" s="158">
        <v>17</v>
      </c>
      <c r="W32" s="158"/>
      <c r="X32" s="158">
        <v>77</v>
      </c>
      <c r="Y32" s="158">
        <v>1</v>
      </c>
    </row>
    <row r="33" spans="1:25" s="82" customFormat="1" x14ac:dyDescent="0.2">
      <c r="A33" s="14" t="s">
        <v>136</v>
      </c>
      <c r="B33" s="82" t="s">
        <v>200</v>
      </c>
      <c r="C33" s="79" t="s">
        <v>37</v>
      </c>
      <c r="D33" s="86" t="s">
        <v>94</v>
      </c>
      <c r="E33" s="86" t="s">
        <v>5</v>
      </c>
      <c r="F33" s="143" t="s">
        <v>115</v>
      </c>
      <c r="G33" s="143" t="s">
        <v>203</v>
      </c>
      <c r="H33" s="79" t="s">
        <v>22</v>
      </c>
      <c r="I33" s="144"/>
      <c r="J33" s="144">
        <v>115.6</v>
      </c>
      <c r="K33" s="144"/>
      <c r="L33" s="14" t="str">
        <f>VLOOKUP('Chronic inhalation data'!F33,'Study reference key'!$B$2:$C$46,2,FALSE)</f>
        <v>[27]</v>
      </c>
      <c r="M33" s="14" t="s">
        <v>229</v>
      </c>
      <c r="N33" s="320"/>
      <c r="O33" s="93" t="str">
        <f t="shared" si="2"/>
        <v>No effect,  Rat  (M,F) [27], High</v>
      </c>
      <c r="P33" s="94" t="str">
        <f t="shared" si="6"/>
        <v/>
      </c>
      <c r="Q33" s="145">
        <f t="shared" si="7"/>
        <v>115.6</v>
      </c>
      <c r="R33" s="146"/>
      <c r="S33" s="162" t="e">
        <f t="shared" si="3"/>
        <v>#N/A</v>
      </c>
      <c r="T33" s="187">
        <f t="shared" si="5"/>
        <v>115.6</v>
      </c>
      <c r="U33" s="162" t="e">
        <f t="shared" si="4"/>
        <v>#N/A</v>
      </c>
      <c r="V33" s="158">
        <v>15</v>
      </c>
      <c r="W33" s="158"/>
      <c r="X33" s="158">
        <v>75</v>
      </c>
      <c r="Y33" s="158">
        <v>1</v>
      </c>
    </row>
    <row r="34" spans="1:25" s="82" customFormat="1" ht="25.5" x14ac:dyDescent="0.2">
      <c r="A34" s="14" t="s">
        <v>136</v>
      </c>
      <c r="B34" s="82" t="s">
        <v>200</v>
      </c>
      <c r="C34" s="79" t="s">
        <v>37</v>
      </c>
      <c r="D34" s="86" t="s">
        <v>37</v>
      </c>
      <c r="E34" s="86" t="s">
        <v>5</v>
      </c>
      <c r="F34" s="143" t="s">
        <v>108</v>
      </c>
      <c r="G34" s="143" t="s">
        <v>192</v>
      </c>
      <c r="H34" s="79" t="s">
        <v>22</v>
      </c>
      <c r="I34" s="88"/>
      <c r="J34" s="88">
        <v>87.5</v>
      </c>
      <c r="K34" s="88">
        <v>152.08333333333334</v>
      </c>
      <c r="L34" s="14" t="str">
        <f>VLOOKUP('Chronic inhalation data'!F34,'Study reference key'!$B$2:$C$46,2,FALSE)</f>
        <v>[12]</v>
      </c>
      <c r="M34" s="14" t="s">
        <v>234</v>
      </c>
      <c r="N34" s="320"/>
      <c r="O34" s="93" t="str">
        <f t="shared" si="2"/>
        <v>Death, Guinea pig (M,F) [12], Low</v>
      </c>
      <c r="P34" s="94" t="str">
        <f t="shared" si="6"/>
        <v/>
      </c>
      <c r="Q34" s="145">
        <f t="shared" si="7"/>
        <v>87.5</v>
      </c>
      <c r="R34" s="146">
        <f t="shared" ref="R34:R70" si="11">IF(K34&lt;&gt;"",K34,"")</f>
        <v>152.08333333333334</v>
      </c>
      <c r="S34" s="162" t="e">
        <f t="shared" si="3"/>
        <v>#N/A</v>
      </c>
      <c r="T34" s="187">
        <f t="shared" si="5"/>
        <v>87.5</v>
      </c>
      <c r="U34" s="187">
        <f t="shared" si="4"/>
        <v>152.08333333333334</v>
      </c>
      <c r="V34" s="158">
        <v>13</v>
      </c>
      <c r="W34" s="158"/>
      <c r="X34" s="158">
        <v>73</v>
      </c>
      <c r="Y34" s="158">
        <v>1</v>
      </c>
    </row>
    <row r="35" spans="1:25" s="82" customFormat="1" x14ac:dyDescent="0.2">
      <c r="A35" s="14" t="s">
        <v>136</v>
      </c>
      <c r="B35" s="82" t="s">
        <v>200</v>
      </c>
      <c r="C35" s="79" t="s">
        <v>37</v>
      </c>
      <c r="D35" s="86" t="s">
        <v>94</v>
      </c>
      <c r="E35" s="86" t="s">
        <v>5</v>
      </c>
      <c r="F35" s="143" t="s">
        <v>108</v>
      </c>
      <c r="G35" s="143" t="s">
        <v>190</v>
      </c>
      <c r="H35" s="79" t="s">
        <v>22</v>
      </c>
      <c r="I35" s="88"/>
      <c r="J35" s="88">
        <v>152.08333333333334</v>
      </c>
      <c r="K35" s="88"/>
      <c r="L35" s="14" t="str">
        <f>VLOOKUP('Chronic inhalation data'!F35,'Study reference key'!$B$2:$C$46,2,FALSE)</f>
        <v>[12]</v>
      </c>
      <c r="M35" s="14" t="s">
        <v>234</v>
      </c>
      <c r="N35" s="320"/>
      <c r="O35" s="93" t="str">
        <f t="shared" si="2"/>
        <v>No effect, Rabbit (M,F) [12], Low</v>
      </c>
      <c r="P35" s="94" t="str">
        <f t="shared" si="6"/>
        <v/>
      </c>
      <c r="Q35" s="145">
        <f t="shared" si="7"/>
        <v>152.08333333333334</v>
      </c>
      <c r="R35" s="146" t="str">
        <f t="shared" si="11"/>
        <v/>
      </c>
      <c r="S35" s="162" t="e">
        <f t="shared" si="3"/>
        <v>#N/A</v>
      </c>
      <c r="T35" s="187">
        <f t="shared" si="5"/>
        <v>152.08333333333334</v>
      </c>
      <c r="U35" s="162" t="e">
        <f t="shared" si="4"/>
        <v>#N/A</v>
      </c>
      <c r="V35" s="158">
        <v>11</v>
      </c>
      <c r="W35" s="158"/>
      <c r="X35" s="158">
        <v>71</v>
      </c>
      <c r="Y35" s="158">
        <v>1</v>
      </c>
    </row>
    <row r="36" spans="1:25" s="82" customFormat="1" x14ac:dyDescent="0.2">
      <c r="A36" s="14" t="s">
        <v>136</v>
      </c>
      <c r="B36" s="82" t="s">
        <v>200</v>
      </c>
      <c r="C36" s="79" t="s">
        <v>37</v>
      </c>
      <c r="D36" s="86" t="s">
        <v>37</v>
      </c>
      <c r="E36" s="86" t="s">
        <v>5</v>
      </c>
      <c r="F36" s="143" t="s">
        <v>108</v>
      </c>
      <c r="G36" s="143" t="s">
        <v>209</v>
      </c>
      <c r="H36" s="79" t="s">
        <v>22</v>
      </c>
      <c r="I36" s="88"/>
      <c r="J36" s="88"/>
      <c r="K36" s="88">
        <v>320.83333333333337</v>
      </c>
      <c r="L36" s="14" t="str">
        <f>VLOOKUP('Chronic inhalation data'!F36,'Study reference key'!$B$2:$C$46,2,FALSE)</f>
        <v>[12]</v>
      </c>
      <c r="M36" s="14" t="s">
        <v>230</v>
      </c>
      <c r="N36" s="320"/>
      <c r="O36" s="93" t="str">
        <f t="shared" si="2"/>
        <v>Death, Rat, 14 wk (M,F) [12], Medium</v>
      </c>
      <c r="P36" s="94" t="str">
        <f t="shared" si="6"/>
        <v/>
      </c>
      <c r="Q36" s="145" t="str">
        <f t="shared" si="7"/>
        <v/>
      </c>
      <c r="R36" s="146">
        <f t="shared" si="11"/>
        <v>320.83333333333337</v>
      </c>
      <c r="S36" s="162" t="e">
        <f t="shared" si="3"/>
        <v>#N/A</v>
      </c>
      <c r="T36" s="162" t="e">
        <f t="shared" si="5"/>
        <v>#N/A</v>
      </c>
      <c r="U36" s="187">
        <f t="shared" si="4"/>
        <v>320.83333333333337</v>
      </c>
      <c r="V36" s="158">
        <v>9</v>
      </c>
      <c r="W36" s="158"/>
      <c r="X36" s="158">
        <v>69</v>
      </c>
      <c r="Y36" s="158">
        <v>1</v>
      </c>
    </row>
    <row r="37" spans="1:25" s="82" customFormat="1" x14ac:dyDescent="0.2">
      <c r="A37" s="14" t="s">
        <v>136</v>
      </c>
      <c r="B37" s="82" t="s">
        <v>200</v>
      </c>
      <c r="C37" s="79" t="s">
        <v>37</v>
      </c>
      <c r="D37" s="86" t="s">
        <v>94</v>
      </c>
      <c r="E37" s="86" t="s">
        <v>5</v>
      </c>
      <c r="F37" s="143" t="s">
        <v>108</v>
      </c>
      <c r="G37" s="143" t="s">
        <v>207</v>
      </c>
      <c r="H37" s="79" t="s">
        <v>22</v>
      </c>
      <c r="I37" s="88"/>
      <c r="J37" s="88">
        <v>320.83333333333337</v>
      </c>
      <c r="K37" s="88"/>
      <c r="L37" s="14" t="str">
        <f>VLOOKUP('Chronic inhalation data'!F37,'Study reference key'!$B$2:$C$46,2,FALSE)</f>
        <v>[12]</v>
      </c>
      <c r="M37" s="14" t="s">
        <v>230</v>
      </c>
      <c r="N37" s="320"/>
      <c r="O37" s="93" t="str">
        <f t="shared" si="2"/>
        <v>No effect, Dog (M,F) [12], Medium</v>
      </c>
      <c r="P37" s="94" t="str">
        <f t="shared" si="6"/>
        <v/>
      </c>
      <c r="Q37" s="145">
        <f t="shared" si="7"/>
        <v>320.83333333333337</v>
      </c>
      <c r="R37" s="146" t="str">
        <f t="shared" si="11"/>
        <v/>
      </c>
      <c r="S37" s="162" t="e">
        <f t="shared" si="3"/>
        <v>#N/A</v>
      </c>
      <c r="T37" s="187">
        <f t="shared" si="5"/>
        <v>320.83333333333337</v>
      </c>
      <c r="U37" s="162" t="e">
        <f t="shared" si="4"/>
        <v>#N/A</v>
      </c>
      <c r="V37" s="158">
        <v>7</v>
      </c>
      <c r="W37" s="158"/>
      <c r="X37" s="158">
        <v>67</v>
      </c>
      <c r="Y37" s="158">
        <v>1</v>
      </c>
    </row>
    <row r="38" spans="1:25" s="82" customFormat="1" x14ac:dyDescent="0.2">
      <c r="A38" s="14" t="s">
        <v>136</v>
      </c>
      <c r="B38" s="82" t="s">
        <v>200</v>
      </c>
      <c r="C38" s="79" t="s">
        <v>37</v>
      </c>
      <c r="D38" s="86" t="s">
        <v>37</v>
      </c>
      <c r="E38" s="86" t="s">
        <v>5</v>
      </c>
      <c r="F38" s="143" t="s">
        <v>123</v>
      </c>
      <c r="G38" s="143" t="s">
        <v>202</v>
      </c>
      <c r="H38" s="147" t="s">
        <v>4</v>
      </c>
      <c r="I38" s="88"/>
      <c r="J38" s="88">
        <v>84.321745057941385</v>
      </c>
      <c r="K38" s="88">
        <v>337.28698023176554</v>
      </c>
      <c r="L38" s="14" t="str">
        <f>VLOOKUP('Chronic inhalation data'!F38,'Study reference key'!$B$2:$C$46,2,FALSE)</f>
        <v>[37]</v>
      </c>
      <c r="M38" s="14" t="s">
        <v>230</v>
      </c>
      <c r="N38" s="320"/>
      <c r="O38" s="93" t="str">
        <f t="shared" si="2"/>
        <v>Death, Monkey (M) [37], Medium</v>
      </c>
      <c r="P38" s="94" t="str">
        <f t="shared" si="6"/>
        <v/>
      </c>
      <c r="Q38" s="145">
        <f t="shared" si="7"/>
        <v>84.321745057941385</v>
      </c>
      <c r="R38" s="146">
        <f t="shared" si="11"/>
        <v>337.28698023176554</v>
      </c>
      <c r="S38" s="162" t="e">
        <f t="shared" si="3"/>
        <v>#N/A</v>
      </c>
      <c r="T38" s="187">
        <f t="shared" si="5"/>
        <v>84.321745057941385</v>
      </c>
      <c r="U38" s="187">
        <f t="shared" si="4"/>
        <v>337.28698023176554</v>
      </c>
      <c r="V38" s="158">
        <v>5</v>
      </c>
      <c r="W38" s="158"/>
      <c r="X38" s="158">
        <v>65</v>
      </c>
      <c r="Y38" s="158">
        <v>1</v>
      </c>
    </row>
    <row r="39" spans="1:25" s="82" customFormat="1" x14ac:dyDescent="0.2">
      <c r="A39" s="14" t="s">
        <v>136</v>
      </c>
      <c r="B39" s="82" t="s">
        <v>200</v>
      </c>
      <c r="C39" s="79" t="s">
        <v>37</v>
      </c>
      <c r="D39" s="86" t="s">
        <v>94</v>
      </c>
      <c r="E39" s="86" t="s">
        <v>5</v>
      </c>
      <c r="F39" s="143" t="s">
        <v>123</v>
      </c>
      <c r="G39" s="143" t="s">
        <v>190</v>
      </c>
      <c r="H39" s="79" t="s">
        <v>22</v>
      </c>
      <c r="I39" s="88"/>
      <c r="J39" s="88">
        <v>337.28698023176554</v>
      </c>
      <c r="K39" s="88"/>
      <c r="L39" s="14" t="str">
        <f>VLOOKUP('Chronic inhalation data'!F39,'Study reference key'!$B$2:$C$46,2,FALSE)</f>
        <v>[37]</v>
      </c>
      <c r="M39" s="14" t="s">
        <v>230</v>
      </c>
      <c r="N39" s="320"/>
      <c r="O39" s="93" t="str">
        <f t="shared" si="2"/>
        <v>No effect, Rabbit (M,F) [37], Medium</v>
      </c>
      <c r="P39" s="94" t="str">
        <f t="shared" si="6"/>
        <v/>
      </c>
      <c r="Q39" s="145">
        <f t="shared" si="7"/>
        <v>337.28698023176554</v>
      </c>
      <c r="R39" s="146" t="str">
        <f t="shared" si="11"/>
        <v/>
      </c>
      <c r="S39" s="162" t="e">
        <f t="shared" si="3"/>
        <v>#N/A</v>
      </c>
      <c r="T39" s="187">
        <f t="shared" si="5"/>
        <v>337.28698023176554</v>
      </c>
      <c r="U39" s="162" t="e">
        <f t="shared" si="4"/>
        <v>#N/A</v>
      </c>
      <c r="V39" s="158">
        <v>3</v>
      </c>
      <c r="W39" s="158"/>
      <c r="X39" s="158">
        <v>63</v>
      </c>
      <c r="Y39" s="158">
        <v>1</v>
      </c>
    </row>
    <row r="40" spans="1:25" s="148" customFormat="1" x14ac:dyDescent="0.2">
      <c r="A40" s="37" t="s">
        <v>136</v>
      </c>
      <c r="B40" s="148" t="s">
        <v>200</v>
      </c>
      <c r="C40" s="83" t="s">
        <v>37</v>
      </c>
      <c r="D40" s="149" t="s">
        <v>37</v>
      </c>
      <c r="E40" s="149" t="s">
        <v>5</v>
      </c>
      <c r="F40" s="150" t="s">
        <v>108</v>
      </c>
      <c r="G40" s="150" t="s">
        <v>210</v>
      </c>
      <c r="H40" s="83" t="s">
        <v>17</v>
      </c>
      <c r="I40" s="151"/>
      <c r="J40" s="151"/>
      <c r="K40" s="151">
        <v>812.5</v>
      </c>
      <c r="L40" s="37" t="str">
        <f>VLOOKUP('Chronic inhalation data'!F40,'Study reference key'!$B$2:$C$46,2,FALSE)</f>
        <v>[12]</v>
      </c>
      <c r="M40" s="37" t="s">
        <v>230</v>
      </c>
      <c r="N40" s="321"/>
      <c r="O40" s="184" t="str">
        <f t="shared" si="2"/>
        <v>Death, Cat (F) [12], Medium</v>
      </c>
      <c r="P40" s="109" t="str">
        <f t="shared" ref="P40:P70" si="12">IF(I40&lt;&gt;"",I40,"")</f>
        <v/>
      </c>
      <c r="Q40" s="152"/>
      <c r="R40" s="153">
        <f t="shared" si="11"/>
        <v>812.5</v>
      </c>
      <c r="S40" s="163" t="e">
        <f t="shared" si="3"/>
        <v>#N/A</v>
      </c>
      <c r="T40" s="163" t="e">
        <f t="shared" si="5"/>
        <v>#N/A</v>
      </c>
      <c r="U40" s="189">
        <f t="shared" si="4"/>
        <v>812.5</v>
      </c>
      <c r="V40" s="159">
        <v>1</v>
      </c>
      <c r="W40" s="159"/>
      <c r="X40" s="159">
        <v>61</v>
      </c>
      <c r="Y40" s="159">
        <v>1</v>
      </c>
    </row>
    <row r="41" spans="1:25" s="82" customFormat="1" x14ac:dyDescent="0.2">
      <c r="A41" s="14" t="s">
        <v>136</v>
      </c>
      <c r="B41" s="82" t="s">
        <v>200</v>
      </c>
      <c r="C41" s="14" t="s">
        <v>23</v>
      </c>
      <c r="D41" s="86" t="s">
        <v>94</v>
      </c>
      <c r="E41" s="86" t="s">
        <v>5</v>
      </c>
      <c r="F41" s="143" t="s">
        <v>103</v>
      </c>
      <c r="G41" s="143" t="s">
        <v>15</v>
      </c>
      <c r="H41" s="79" t="s">
        <v>22</v>
      </c>
      <c r="I41" s="144"/>
      <c r="J41" s="144">
        <v>42.160872528970692</v>
      </c>
      <c r="K41" s="144"/>
      <c r="L41" s="14" t="str">
        <f>VLOOKUP('Chronic inhalation data'!F41,'Study reference key'!$B$2:$C$46,2,FALSE)</f>
        <v>[3]</v>
      </c>
      <c r="M41" s="14" t="s">
        <v>229</v>
      </c>
      <c r="N41" s="319" t="str">
        <f>C41</f>
        <v>Kidney</v>
      </c>
      <c r="O41" s="93" t="str">
        <f t="shared" si="2"/>
        <v>No effect, Rat (M,F) [3], High</v>
      </c>
      <c r="P41" s="94" t="str">
        <f t="shared" si="12"/>
        <v/>
      </c>
      <c r="Q41" s="145">
        <f t="shared" ref="Q41:Q70" si="13">IF(J41&lt;&gt;"",J41,"")</f>
        <v>42.160872528970692</v>
      </c>
      <c r="R41" s="146" t="str">
        <f t="shared" si="11"/>
        <v/>
      </c>
      <c r="S41" s="162" t="e">
        <f t="shared" si="3"/>
        <v>#N/A</v>
      </c>
      <c r="T41" s="187">
        <f t="shared" si="5"/>
        <v>42.160872528970692</v>
      </c>
      <c r="U41" s="162" t="e">
        <f t="shared" si="4"/>
        <v>#N/A</v>
      </c>
      <c r="W41" s="158">
        <v>59</v>
      </c>
      <c r="X41" s="158">
        <v>59</v>
      </c>
      <c r="Y41" s="158">
        <v>1</v>
      </c>
    </row>
    <row r="42" spans="1:25" s="82" customFormat="1" x14ac:dyDescent="0.2">
      <c r="A42" s="14" t="s">
        <v>136</v>
      </c>
      <c r="B42" s="82" t="s">
        <v>200</v>
      </c>
      <c r="C42" s="14" t="s">
        <v>23</v>
      </c>
      <c r="D42" s="86" t="s">
        <v>94</v>
      </c>
      <c r="E42" s="86" t="s">
        <v>5</v>
      </c>
      <c r="F42" s="143" t="s">
        <v>115</v>
      </c>
      <c r="G42" s="143" t="s">
        <v>26</v>
      </c>
      <c r="H42" s="79" t="s">
        <v>22</v>
      </c>
      <c r="I42" s="144"/>
      <c r="J42" s="144">
        <v>65.048203330411923</v>
      </c>
      <c r="K42" s="144"/>
      <c r="L42" s="14" t="str">
        <f>VLOOKUP('Chronic inhalation data'!F42,'Study reference key'!$B$2:$C$46,2,FALSE)</f>
        <v>[27]</v>
      </c>
      <c r="M42" s="14" t="s">
        <v>229</v>
      </c>
      <c r="N42" s="320"/>
      <c r="O42" s="93" t="str">
        <f t="shared" si="2"/>
        <v>No effect, Mouse (M,F) [27], High</v>
      </c>
      <c r="P42" s="94" t="str">
        <f t="shared" si="12"/>
        <v/>
      </c>
      <c r="Q42" s="145">
        <f t="shared" si="13"/>
        <v>65.048203330411923</v>
      </c>
      <c r="R42" s="146" t="str">
        <f t="shared" si="11"/>
        <v/>
      </c>
      <c r="S42" s="162" t="e">
        <f t="shared" si="3"/>
        <v>#N/A</v>
      </c>
      <c r="T42" s="187">
        <f t="shared" si="5"/>
        <v>65.048203330411923</v>
      </c>
      <c r="U42" s="162" t="e">
        <f t="shared" si="4"/>
        <v>#N/A</v>
      </c>
      <c r="W42" s="158">
        <v>57</v>
      </c>
      <c r="X42" s="158">
        <v>57</v>
      </c>
      <c r="Y42" s="158">
        <v>1</v>
      </c>
    </row>
    <row r="43" spans="1:25" s="82" customFormat="1" ht="51" x14ac:dyDescent="0.2">
      <c r="A43" s="14" t="s">
        <v>136</v>
      </c>
      <c r="B43" s="82" t="s">
        <v>200</v>
      </c>
      <c r="C43" s="14" t="s">
        <v>23</v>
      </c>
      <c r="D43" s="86" t="s">
        <v>164</v>
      </c>
      <c r="E43" s="86" t="s">
        <v>5</v>
      </c>
      <c r="F43" s="143" t="s">
        <v>109</v>
      </c>
      <c r="G43" s="143" t="s">
        <v>201</v>
      </c>
      <c r="H43" s="79" t="s">
        <v>22</v>
      </c>
      <c r="I43" s="88"/>
      <c r="J43" s="88">
        <v>72.321428571428569</v>
      </c>
      <c r="K43" s="88"/>
      <c r="L43" s="14" t="str">
        <f>VLOOKUP('Chronic inhalation data'!F43,'Study reference key'!$B$2:$C$46,2,FALSE)</f>
        <v>[13]</v>
      </c>
      <c r="M43" s="14"/>
      <c r="N43" s="320"/>
      <c r="O43" s="93" t="str">
        <f>D43&amp;", "&amp;G43&amp;" "&amp;H43&amp;" "&amp;L43</f>
        <v>*No effect, Rat, Rabbit, Guinea pig, Cat (M,F) [13]</v>
      </c>
      <c r="P43" s="94" t="str">
        <f t="shared" si="12"/>
        <v/>
      </c>
      <c r="Q43" s="145">
        <f t="shared" si="13"/>
        <v>72.321428571428569</v>
      </c>
      <c r="R43" s="146" t="str">
        <f t="shared" si="11"/>
        <v/>
      </c>
      <c r="S43" s="162" t="e">
        <f t="shared" si="3"/>
        <v>#N/A</v>
      </c>
      <c r="T43" s="187">
        <f t="shared" si="5"/>
        <v>72.321428571428569</v>
      </c>
      <c r="U43" s="162" t="e">
        <f t="shared" si="4"/>
        <v>#N/A</v>
      </c>
      <c r="W43" s="158">
        <v>55</v>
      </c>
      <c r="X43" s="158">
        <v>55</v>
      </c>
      <c r="Y43" s="158">
        <v>1</v>
      </c>
    </row>
    <row r="44" spans="1:25" s="82" customFormat="1" x14ac:dyDescent="0.2">
      <c r="A44" s="14" t="s">
        <v>136</v>
      </c>
      <c r="B44" s="82" t="s">
        <v>200</v>
      </c>
      <c r="C44" s="14" t="s">
        <v>23</v>
      </c>
      <c r="D44" s="86" t="s">
        <v>94</v>
      </c>
      <c r="E44" s="86" t="s">
        <v>5</v>
      </c>
      <c r="F44" s="143" t="s">
        <v>108</v>
      </c>
      <c r="G44" s="143" t="s">
        <v>15</v>
      </c>
      <c r="H44" s="79" t="s">
        <v>22</v>
      </c>
      <c r="I44" s="88"/>
      <c r="J44" s="88">
        <v>87.5</v>
      </c>
      <c r="K44" s="88"/>
      <c r="L44" s="14" t="str">
        <f>VLOOKUP('Chronic inhalation data'!F44,'Study reference key'!$B$2:$C$46,2,FALSE)</f>
        <v>[12]</v>
      </c>
      <c r="M44" s="14" t="s">
        <v>230</v>
      </c>
      <c r="N44" s="320"/>
      <c r="O44" s="93" t="str">
        <f t="shared" si="2"/>
        <v>No effect, Rat (M,F) [12], Medium</v>
      </c>
      <c r="P44" s="94" t="str">
        <f t="shared" si="12"/>
        <v/>
      </c>
      <c r="Q44" s="145">
        <f t="shared" si="13"/>
        <v>87.5</v>
      </c>
      <c r="R44" s="146" t="str">
        <f t="shared" si="11"/>
        <v/>
      </c>
      <c r="S44" s="162" t="e">
        <f t="shared" si="3"/>
        <v>#N/A</v>
      </c>
      <c r="T44" s="187">
        <f t="shared" si="5"/>
        <v>87.5</v>
      </c>
      <c r="U44" s="162" t="e">
        <f t="shared" si="4"/>
        <v>#N/A</v>
      </c>
      <c r="W44" s="158">
        <v>53</v>
      </c>
      <c r="X44" s="158">
        <v>53</v>
      </c>
      <c r="Y44" s="158">
        <v>1</v>
      </c>
    </row>
    <row r="45" spans="1:25" s="82" customFormat="1" x14ac:dyDescent="0.2">
      <c r="A45" s="14" t="s">
        <v>136</v>
      </c>
      <c r="B45" s="82" t="s">
        <v>200</v>
      </c>
      <c r="C45" s="14" t="s">
        <v>23</v>
      </c>
      <c r="D45" s="86" t="s">
        <v>94</v>
      </c>
      <c r="E45" s="86" t="s">
        <v>5</v>
      </c>
      <c r="F45" s="143" t="s">
        <v>115</v>
      </c>
      <c r="G45" s="143" t="s">
        <v>203</v>
      </c>
      <c r="H45" s="79" t="s">
        <v>22</v>
      </c>
      <c r="I45" s="144"/>
      <c r="J45" s="144">
        <v>115.6</v>
      </c>
      <c r="K45" s="144"/>
      <c r="L45" s="14" t="str">
        <f>VLOOKUP('Chronic inhalation data'!F45,'Study reference key'!$B$2:$C$46,2,FALSE)</f>
        <v>[27]</v>
      </c>
      <c r="M45" s="14" t="s">
        <v>229</v>
      </c>
      <c r="N45" s="320"/>
      <c r="O45" s="93" t="str">
        <f t="shared" si="2"/>
        <v>No effect,  Rat  (M,F) [27], High</v>
      </c>
      <c r="P45" s="94" t="str">
        <f t="shared" si="12"/>
        <v/>
      </c>
      <c r="Q45" s="145">
        <f t="shared" si="13"/>
        <v>115.6</v>
      </c>
      <c r="R45" s="146" t="str">
        <f t="shared" si="11"/>
        <v/>
      </c>
      <c r="S45" s="162" t="e">
        <f t="shared" si="3"/>
        <v>#N/A</v>
      </c>
      <c r="T45" s="187">
        <f t="shared" si="5"/>
        <v>115.6</v>
      </c>
      <c r="U45" s="162" t="e">
        <f t="shared" si="4"/>
        <v>#N/A</v>
      </c>
      <c r="W45" s="158">
        <v>51</v>
      </c>
      <c r="X45" s="158">
        <v>51</v>
      </c>
      <c r="Y45" s="158">
        <v>1</v>
      </c>
    </row>
    <row r="46" spans="1:25" s="82" customFormat="1" x14ac:dyDescent="0.2">
      <c r="A46" s="14" t="s">
        <v>136</v>
      </c>
      <c r="B46" s="82" t="s">
        <v>200</v>
      </c>
      <c r="C46" s="14" t="s">
        <v>23</v>
      </c>
      <c r="D46" s="86" t="s">
        <v>94</v>
      </c>
      <c r="E46" s="86" t="s">
        <v>5</v>
      </c>
      <c r="F46" s="143" t="s">
        <v>112</v>
      </c>
      <c r="G46" s="143" t="s">
        <v>15</v>
      </c>
      <c r="H46" s="79" t="s">
        <v>22</v>
      </c>
      <c r="I46" s="144"/>
      <c r="J46" s="144">
        <v>126.45833333333334</v>
      </c>
      <c r="K46" s="144"/>
      <c r="L46" s="14" t="str">
        <f>VLOOKUP('Chronic inhalation data'!F46,'Study reference key'!$B$2:$C$46,2,FALSE)</f>
        <v>[18]</v>
      </c>
      <c r="M46" s="14" t="s">
        <v>230</v>
      </c>
      <c r="N46" s="320"/>
      <c r="O46" s="93" t="str">
        <f t="shared" si="2"/>
        <v>No effect, Rat (M,F) [18], Medium</v>
      </c>
      <c r="P46" s="94" t="str">
        <f t="shared" si="12"/>
        <v/>
      </c>
      <c r="Q46" s="145">
        <f t="shared" si="13"/>
        <v>126.45833333333334</v>
      </c>
      <c r="R46" s="146" t="str">
        <f t="shared" si="11"/>
        <v/>
      </c>
      <c r="S46" s="162" t="e">
        <f t="shared" si="3"/>
        <v>#N/A</v>
      </c>
      <c r="T46" s="187">
        <f t="shared" si="5"/>
        <v>126.45833333333334</v>
      </c>
      <c r="U46" s="162" t="e">
        <f t="shared" si="4"/>
        <v>#N/A</v>
      </c>
      <c r="W46" s="158">
        <v>49</v>
      </c>
      <c r="X46" s="158">
        <v>49</v>
      </c>
      <c r="Y46" s="158">
        <v>1</v>
      </c>
    </row>
    <row r="47" spans="1:25" s="82" customFormat="1" x14ac:dyDescent="0.2">
      <c r="A47" s="14" t="s">
        <v>136</v>
      </c>
      <c r="B47" s="82" t="s">
        <v>200</v>
      </c>
      <c r="C47" s="14" t="s">
        <v>23</v>
      </c>
      <c r="D47" s="86" t="s">
        <v>94</v>
      </c>
      <c r="E47" s="86" t="s">
        <v>5</v>
      </c>
      <c r="F47" s="143" t="s">
        <v>47</v>
      </c>
      <c r="G47" s="143" t="s">
        <v>15</v>
      </c>
      <c r="H47" s="79" t="s">
        <v>22</v>
      </c>
      <c r="I47" s="88"/>
      <c r="J47" s="144">
        <v>126.48261758691206</v>
      </c>
      <c r="K47" s="144"/>
      <c r="L47" s="14" t="str">
        <f>VLOOKUP('Chronic inhalation data'!F47,'Study reference key'!$B$2:$C$46,2,FALSE)</f>
        <v>[17]</v>
      </c>
      <c r="M47" s="14" t="s">
        <v>230</v>
      </c>
      <c r="N47" s="320"/>
      <c r="O47" s="93" t="str">
        <f t="shared" si="2"/>
        <v>No effect, Rat (M,F) [17], Medium</v>
      </c>
      <c r="P47" s="94" t="str">
        <f t="shared" si="12"/>
        <v/>
      </c>
      <c r="Q47" s="145">
        <f t="shared" si="13"/>
        <v>126.48261758691206</v>
      </c>
      <c r="R47" s="146" t="str">
        <f t="shared" si="11"/>
        <v/>
      </c>
      <c r="S47" s="162" t="e">
        <f t="shared" si="3"/>
        <v>#N/A</v>
      </c>
      <c r="T47" s="187">
        <f t="shared" si="5"/>
        <v>126.48261758691206</v>
      </c>
      <c r="U47" s="162" t="e">
        <f t="shared" si="4"/>
        <v>#N/A</v>
      </c>
      <c r="W47" s="158">
        <v>47</v>
      </c>
      <c r="X47" s="158">
        <v>47</v>
      </c>
      <c r="Y47" s="158">
        <v>1</v>
      </c>
    </row>
    <row r="48" spans="1:25" s="82" customFormat="1" x14ac:dyDescent="0.2">
      <c r="A48" s="14" t="s">
        <v>136</v>
      </c>
      <c r="B48" s="82" t="s">
        <v>200</v>
      </c>
      <c r="C48" s="14" t="s">
        <v>23</v>
      </c>
      <c r="D48" s="86" t="s">
        <v>94</v>
      </c>
      <c r="E48" s="86" t="s">
        <v>5</v>
      </c>
      <c r="F48" s="143" t="s">
        <v>111</v>
      </c>
      <c r="G48" s="143" t="s">
        <v>15</v>
      </c>
      <c r="H48" s="79" t="s">
        <v>22</v>
      </c>
      <c r="I48" s="88"/>
      <c r="J48" s="88">
        <v>126.48261758691206</v>
      </c>
      <c r="K48" s="88"/>
      <c r="L48" s="14" t="str">
        <f>VLOOKUP('Chronic inhalation data'!F48,'Study reference key'!$B$2:$C$46,2,FALSE)</f>
        <v>[16]</v>
      </c>
      <c r="M48" s="14" t="s">
        <v>230</v>
      </c>
      <c r="N48" s="320"/>
      <c r="O48" s="93" t="str">
        <f t="shared" si="2"/>
        <v>No effect, Rat (M,F) [16], Medium</v>
      </c>
      <c r="P48" s="94" t="str">
        <f t="shared" si="12"/>
        <v/>
      </c>
      <c r="Q48" s="145">
        <f t="shared" si="13"/>
        <v>126.48261758691206</v>
      </c>
      <c r="R48" s="146" t="str">
        <f t="shared" si="11"/>
        <v/>
      </c>
      <c r="S48" s="162" t="e">
        <f t="shared" si="3"/>
        <v>#N/A</v>
      </c>
      <c r="T48" s="187">
        <f t="shared" si="5"/>
        <v>126.48261758691206</v>
      </c>
      <c r="U48" s="162" t="e">
        <f t="shared" si="4"/>
        <v>#N/A</v>
      </c>
      <c r="W48" s="158">
        <v>45</v>
      </c>
      <c r="X48" s="158">
        <v>45</v>
      </c>
      <c r="Y48" s="158">
        <v>1</v>
      </c>
    </row>
    <row r="49" spans="1:25" s="82" customFormat="1" ht="25.5" x14ac:dyDescent="0.2">
      <c r="A49" s="14" t="s">
        <v>136</v>
      </c>
      <c r="B49" s="82" t="s">
        <v>200</v>
      </c>
      <c r="C49" s="14" t="s">
        <v>23</v>
      </c>
      <c r="D49" s="86" t="s">
        <v>94</v>
      </c>
      <c r="E49" s="86" t="s">
        <v>5</v>
      </c>
      <c r="F49" s="143" t="s">
        <v>288</v>
      </c>
      <c r="G49" s="143" t="s">
        <v>15</v>
      </c>
      <c r="H49" s="79" t="s">
        <v>22</v>
      </c>
      <c r="I49" s="88"/>
      <c r="J49" s="88">
        <v>151.77914110429447</v>
      </c>
      <c r="K49" s="88"/>
      <c r="L49" s="14" t="s">
        <v>289</v>
      </c>
      <c r="M49" s="14" t="s">
        <v>230</v>
      </c>
      <c r="N49" s="320"/>
      <c r="O49" s="93" t="str">
        <f t="shared" si="2"/>
        <v>No effect, Rat (M,F) [23, 33], Medium</v>
      </c>
      <c r="P49" s="94" t="str">
        <f t="shared" si="12"/>
        <v/>
      </c>
      <c r="Q49" s="145">
        <f t="shared" si="13"/>
        <v>151.77914110429447</v>
      </c>
      <c r="R49" s="146" t="str">
        <f t="shared" si="11"/>
        <v/>
      </c>
      <c r="S49" s="162" t="e">
        <f t="shared" si="3"/>
        <v>#N/A</v>
      </c>
      <c r="T49" s="187">
        <f t="shared" si="5"/>
        <v>151.77914110429447</v>
      </c>
      <c r="U49" s="162" t="e">
        <f t="shared" si="4"/>
        <v>#N/A</v>
      </c>
      <c r="W49" s="158">
        <v>43</v>
      </c>
      <c r="X49" s="158">
        <v>43</v>
      </c>
      <c r="Y49" s="158">
        <v>1</v>
      </c>
    </row>
    <row r="50" spans="1:25" s="82" customFormat="1" x14ac:dyDescent="0.2">
      <c r="A50" s="14" t="s">
        <v>136</v>
      </c>
      <c r="B50" s="82" t="s">
        <v>200</v>
      </c>
      <c r="C50" s="14" t="s">
        <v>23</v>
      </c>
      <c r="D50" s="86" t="s">
        <v>94</v>
      </c>
      <c r="E50" s="86" t="s">
        <v>5</v>
      </c>
      <c r="F50" s="143" t="s">
        <v>108</v>
      </c>
      <c r="G50" s="143" t="s">
        <v>190</v>
      </c>
      <c r="H50" s="79" t="s">
        <v>22</v>
      </c>
      <c r="I50" s="88"/>
      <c r="J50" s="88">
        <v>152.08333333333334</v>
      </c>
      <c r="K50" s="88"/>
      <c r="L50" s="14" t="str">
        <f>VLOOKUP('Chronic inhalation data'!F50,'Study reference key'!$B$2:$C$46,2,FALSE)</f>
        <v>[12]</v>
      </c>
      <c r="M50" s="14" t="s">
        <v>234</v>
      </c>
      <c r="N50" s="320"/>
      <c r="O50" s="93" t="str">
        <f t="shared" si="2"/>
        <v>No effect, Rabbit (M,F) [12], Low</v>
      </c>
      <c r="P50" s="94" t="str">
        <f t="shared" si="12"/>
        <v/>
      </c>
      <c r="Q50" s="145">
        <f t="shared" si="13"/>
        <v>152.08333333333334</v>
      </c>
      <c r="R50" s="146" t="str">
        <f t="shared" si="11"/>
        <v/>
      </c>
      <c r="S50" s="162" t="e">
        <f t="shared" si="3"/>
        <v>#N/A</v>
      </c>
      <c r="T50" s="187">
        <f t="shared" si="5"/>
        <v>152.08333333333334</v>
      </c>
      <c r="U50" s="162" t="e">
        <f t="shared" si="4"/>
        <v>#N/A</v>
      </c>
      <c r="W50" s="158">
        <v>41</v>
      </c>
      <c r="X50" s="158">
        <v>41</v>
      </c>
      <c r="Y50" s="158">
        <v>1</v>
      </c>
    </row>
    <row r="51" spans="1:25" s="148" customFormat="1" ht="38.25" x14ac:dyDescent="0.2">
      <c r="A51" s="37" t="s">
        <v>136</v>
      </c>
      <c r="B51" s="148" t="s">
        <v>200</v>
      </c>
      <c r="C51" s="37" t="s">
        <v>23</v>
      </c>
      <c r="D51" s="149" t="s">
        <v>94</v>
      </c>
      <c r="E51" s="149" t="s">
        <v>5</v>
      </c>
      <c r="F51" s="150" t="s">
        <v>123</v>
      </c>
      <c r="G51" s="150" t="s">
        <v>206</v>
      </c>
      <c r="H51" s="83" t="s">
        <v>22</v>
      </c>
      <c r="I51" s="151"/>
      <c r="J51" s="151">
        <v>168.64349011588277</v>
      </c>
      <c r="K51" s="151"/>
      <c r="L51" s="37" t="str">
        <f>VLOOKUP('Chronic inhalation data'!F51,'Study reference key'!$B$2:$C$46,2,FALSE)</f>
        <v>[37]</v>
      </c>
      <c r="M51" s="37" t="s">
        <v>230</v>
      </c>
      <c r="N51" s="320"/>
      <c r="O51" s="184" t="str">
        <f t="shared" si="2"/>
        <v>No effect, Rat, Guinea pig (M,F) [37], Medium</v>
      </c>
      <c r="P51" s="109" t="str">
        <f t="shared" si="12"/>
        <v/>
      </c>
      <c r="Q51" s="152">
        <f t="shared" si="13"/>
        <v>168.64349011588277</v>
      </c>
      <c r="R51" s="153" t="str">
        <f t="shared" si="11"/>
        <v/>
      </c>
      <c r="S51" s="163" t="e">
        <f t="shared" si="3"/>
        <v>#N/A</v>
      </c>
      <c r="T51" s="189">
        <f t="shared" si="5"/>
        <v>168.64349011588277</v>
      </c>
      <c r="U51" s="163" t="e">
        <f t="shared" si="4"/>
        <v>#N/A</v>
      </c>
      <c r="W51" s="159">
        <v>39</v>
      </c>
      <c r="X51" s="159">
        <v>39</v>
      </c>
      <c r="Y51" s="159">
        <v>1</v>
      </c>
    </row>
    <row r="52" spans="1:25" s="82" customFormat="1" x14ac:dyDescent="0.2">
      <c r="A52" s="14" t="s">
        <v>136</v>
      </c>
      <c r="B52" s="82" t="s">
        <v>200</v>
      </c>
      <c r="C52" s="80" t="s">
        <v>83</v>
      </c>
      <c r="D52" s="86" t="s">
        <v>94</v>
      </c>
      <c r="E52" s="86" t="s">
        <v>5</v>
      </c>
      <c r="F52" s="143" t="s">
        <v>103</v>
      </c>
      <c r="G52" s="143" t="s">
        <v>15</v>
      </c>
      <c r="H52" s="79" t="s">
        <v>22</v>
      </c>
      <c r="I52" s="144"/>
      <c r="J52" s="144">
        <v>11</v>
      </c>
      <c r="K52" s="144"/>
      <c r="L52" s="14" t="str">
        <f>VLOOKUP('Chronic inhalation data'!F52,'Study reference key'!$B$2:$C$46,2,FALSE)</f>
        <v>[3]</v>
      </c>
      <c r="M52" s="14" t="s">
        <v>229</v>
      </c>
      <c r="N52" s="319" t="str">
        <f t="shared" ref="N52:N56" si="14">C52</f>
        <v>Resp</v>
      </c>
      <c r="O52" s="93" t="str">
        <f t="shared" si="2"/>
        <v>No effect, Rat (M,F) [3], High</v>
      </c>
      <c r="P52" s="94" t="str">
        <f t="shared" si="12"/>
        <v/>
      </c>
      <c r="Q52" s="145">
        <f t="shared" si="13"/>
        <v>11</v>
      </c>
      <c r="R52" s="146" t="str">
        <f t="shared" si="11"/>
        <v/>
      </c>
      <c r="S52" s="162" t="e">
        <f t="shared" si="3"/>
        <v>#N/A</v>
      </c>
      <c r="T52" s="162">
        <f t="shared" si="5"/>
        <v>11</v>
      </c>
      <c r="U52" s="162" t="e">
        <f t="shared" si="4"/>
        <v>#N/A</v>
      </c>
      <c r="W52" s="158">
        <v>37</v>
      </c>
      <c r="X52" s="158">
        <v>37</v>
      </c>
      <c r="Y52" s="158">
        <v>1</v>
      </c>
    </row>
    <row r="53" spans="1:25" s="82" customFormat="1" x14ac:dyDescent="0.2">
      <c r="A53" s="14" t="s">
        <v>136</v>
      </c>
      <c r="B53" s="82" t="s">
        <v>200</v>
      </c>
      <c r="C53" s="80" t="s">
        <v>83</v>
      </c>
      <c r="D53" s="86" t="s">
        <v>94</v>
      </c>
      <c r="E53" s="86" t="s">
        <v>5</v>
      </c>
      <c r="F53" s="143" t="s">
        <v>115</v>
      </c>
      <c r="G53" s="143" t="s">
        <v>186</v>
      </c>
      <c r="H53" s="79" t="s">
        <v>22</v>
      </c>
      <c r="I53" s="144"/>
      <c r="J53" s="144">
        <v>238</v>
      </c>
      <c r="K53" s="144"/>
      <c r="L53" s="14" t="str">
        <f>VLOOKUP('Chronic inhalation data'!F53,'Study reference key'!$B$2:$C$46,2,FALSE)</f>
        <v>[27]</v>
      </c>
      <c r="M53" s="14" t="s">
        <v>229</v>
      </c>
      <c r="N53" s="320"/>
      <c r="O53" s="93" t="str">
        <f t="shared" si="2"/>
        <v>No effect, Mouse  (M,F) [27], High</v>
      </c>
      <c r="P53" s="94" t="str">
        <f t="shared" si="12"/>
        <v/>
      </c>
      <c r="Q53" s="145">
        <f t="shared" si="13"/>
        <v>238</v>
      </c>
      <c r="R53" s="146" t="str">
        <f t="shared" si="11"/>
        <v/>
      </c>
      <c r="S53" s="162" t="e">
        <f t="shared" si="3"/>
        <v>#N/A</v>
      </c>
      <c r="T53" s="162">
        <f t="shared" si="5"/>
        <v>238</v>
      </c>
      <c r="U53" s="162" t="e">
        <f t="shared" si="4"/>
        <v>#N/A</v>
      </c>
      <c r="W53" s="158">
        <v>35</v>
      </c>
      <c r="X53" s="158">
        <v>35</v>
      </c>
      <c r="Y53" s="158">
        <v>1</v>
      </c>
    </row>
    <row r="54" spans="1:25" s="82" customFormat="1" x14ac:dyDescent="0.2">
      <c r="A54" s="14" t="s">
        <v>136</v>
      </c>
      <c r="B54" s="82" t="s">
        <v>200</v>
      </c>
      <c r="C54" s="80" t="s">
        <v>83</v>
      </c>
      <c r="D54" s="86" t="s">
        <v>94</v>
      </c>
      <c r="E54" s="86" t="s">
        <v>5</v>
      </c>
      <c r="F54" s="143" t="s">
        <v>115</v>
      </c>
      <c r="G54" s="143" t="s">
        <v>15</v>
      </c>
      <c r="H54" s="79" t="s">
        <v>22</v>
      </c>
      <c r="I54" s="144"/>
      <c r="J54" s="144">
        <v>301</v>
      </c>
      <c r="K54" s="144"/>
      <c r="L54" s="14" t="str">
        <f>VLOOKUP('Chronic inhalation data'!F54,'Study reference key'!$B$2:$C$46,2,FALSE)</f>
        <v>[27]</v>
      </c>
      <c r="M54" s="14" t="s">
        <v>229</v>
      </c>
      <c r="N54" s="320"/>
      <c r="O54" s="93" t="str">
        <f t="shared" si="2"/>
        <v>No effect, Rat (M,F) [27], High</v>
      </c>
      <c r="P54" s="94" t="str">
        <f t="shared" si="12"/>
        <v/>
      </c>
      <c r="Q54" s="145">
        <f t="shared" si="13"/>
        <v>301</v>
      </c>
      <c r="R54" s="146" t="str">
        <f t="shared" si="11"/>
        <v/>
      </c>
      <c r="S54" s="162" t="e">
        <f t="shared" si="3"/>
        <v>#N/A</v>
      </c>
      <c r="T54" s="162">
        <f t="shared" si="5"/>
        <v>301</v>
      </c>
      <c r="U54" s="162" t="e">
        <f t="shared" si="4"/>
        <v>#N/A</v>
      </c>
      <c r="W54" s="158">
        <v>33</v>
      </c>
      <c r="X54" s="158">
        <v>33</v>
      </c>
      <c r="Y54" s="158">
        <v>1</v>
      </c>
    </row>
    <row r="55" spans="1:25" s="148" customFormat="1" x14ac:dyDescent="0.2">
      <c r="A55" s="37" t="s">
        <v>136</v>
      </c>
      <c r="B55" s="148" t="s">
        <v>200</v>
      </c>
      <c r="C55" s="84" t="s">
        <v>83</v>
      </c>
      <c r="D55" s="149" t="s">
        <v>94</v>
      </c>
      <c r="E55" s="149" t="s">
        <v>5</v>
      </c>
      <c r="F55" s="150" t="s">
        <v>123</v>
      </c>
      <c r="G55" s="150" t="s">
        <v>15</v>
      </c>
      <c r="H55" s="83" t="s">
        <v>22</v>
      </c>
      <c r="I55" s="151"/>
      <c r="J55" s="151">
        <v>542</v>
      </c>
      <c r="K55" s="151"/>
      <c r="L55" s="37" t="str">
        <f>VLOOKUP('Chronic inhalation data'!F55,'Study reference key'!$B$2:$C$46,2,FALSE)</f>
        <v>[37]</v>
      </c>
      <c r="M55" s="37" t="s">
        <v>230</v>
      </c>
      <c r="N55" s="321"/>
      <c r="O55" s="184" t="str">
        <f t="shared" si="2"/>
        <v>No effect, Rat (M,F) [37], Medium</v>
      </c>
      <c r="P55" s="109" t="str">
        <f t="shared" si="12"/>
        <v/>
      </c>
      <c r="Q55" s="152">
        <f t="shared" si="13"/>
        <v>542</v>
      </c>
      <c r="R55" s="153" t="str">
        <f t="shared" si="11"/>
        <v/>
      </c>
      <c r="S55" s="163" t="e">
        <f t="shared" si="3"/>
        <v>#N/A</v>
      </c>
      <c r="T55" s="163">
        <f t="shared" si="5"/>
        <v>542</v>
      </c>
      <c r="U55" s="163" t="e">
        <f t="shared" si="4"/>
        <v>#N/A</v>
      </c>
      <c r="W55" s="159">
        <v>31</v>
      </c>
      <c r="X55" s="159">
        <v>31</v>
      </c>
      <c r="Y55" s="159">
        <v>1</v>
      </c>
    </row>
    <row r="56" spans="1:25" s="82" customFormat="1" x14ac:dyDescent="0.2">
      <c r="A56" s="14" t="s">
        <v>136</v>
      </c>
      <c r="B56" s="82" t="s">
        <v>200</v>
      </c>
      <c r="C56" s="14" t="s">
        <v>143</v>
      </c>
      <c r="D56" s="86" t="s">
        <v>94</v>
      </c>
      <c r="E56" s="86" t="s">
        <v>5</v>
      </c>
      <c r="F56" s="143" t="s">
        <v>103</v>
      </c>
      <c r="G56" s="143" t="s">
        <v>15</v>
      </c>
      <c r="H56" s="79" t="s">
        <v>22</v>
      </c>
      <c r="I56" s="144"/>
      <c r="J56" s="144">
        <v>42.160872528970692</v>
      </c>
      <c r="K56" s="144"/>
      <c r="L56" s="14" t="str">
        <f>VLOOKUP('Chronic inhalation data'!F56,'Study reference key'!$B$2:$C$46,2,FALSE)</f>
        <v>[3]</v>
      </c>
      <c r="M56" s="14" t="s">
        <v>229</v>
      </c>
      <c r="N56" s="319" t="str">
        <f t="shared" si="14"/>
        <v>Neuro</v>
      </c>
      <c r="O56" s="93" t="str">
        <f t="shared" si="2"/>
        <v>No effect, Rat (M,F) [3], High</v>
      </c>
      <c r="P56" s="94" t="str">
        <f t="shared" si="12"/>
        <v/>
      </c>
      <c r="Q56" s="145">
        <f t="shared" si="13"/>
        <v>42.160872528970692</v>
      </c>
      <c r="R56" s="146" t="str">
        <f t="shared" si="11"/>
        <v/>
      </c>
      <c r="S56" s="162" t="e">
        <f t="shared" si="3"/>
        <v>#N/A</v>
      </c>
      <c r="T56" s="187">
        <f t="shared" si="5"/>
        <v>42.160872528970692</v>
      </c>
      <c r="U56" s="162" t="e">
        <f t="shared" si="4"/>
        <v>#N/A</v>
      </c>
      <c r="W56" s="158">
        <v>29</v>
      </c>
      <c r="X56" s="158">
        <v>29</v>
      </c>
      <c r="Y56" s="158">
        <v>1</v>
      </c>
    </row>
    <row r="57" spans="1:25" s="82" customFormat="1" x14ac:dyDescent="0.2">
      <c r="A57" s="14" t="s">
        <v>136</v>
      </c>
      <c r="B57" s="82" t="s">
        <v>200</v>
      </c>
      <c r="C57" s="14" t="s">
        <v>143</v>
      </c>
      <c r="D57" s="86" t="s">
        <v>94</v>
      </c>
      <c r="E57" s="86" t="s">
        <v>5</v>
      </c>
      <c r="F57" s="143" t="s">
        <v>123</v>
      </c>
      <c r="G57" s="143" t="s">
        <v>202</v>
      </c>
      <c r="H57" s="147" t="s">
        <v>4</v>
      </c>
      <c r="I57" s="88"/>
      <c r="J57" s="88">
        <v>84.321745057941385</v>
      </c>
      <c r="K57" s="88"/>
      <c r="L57" s="14" t="str">
        <f>VLOOKUP('Chronic inhalation data'!F57,'Study reference key'!$B$2:$C$46,2,FALSE)</f>
        <v>[37]</v>
      </c>
      <c r="M57" s="14" t="s">
        <v>229</v>
      </c>
      <c r="N57" s="320"/>
      <c r="O57" s="93" t="str">
        <f t="shared" si="2"/>
        <v>No effect, Monkey (M) [37], High</v>
      </c>
      <c r="P57" s="94" t="str">
        <f t="shared" si="12"/>
        <v/>
      </c>
      <c r="Q57" s="145">
        <f t="shared" si="13"/>
        <v>84.321745057941385</v>
      </c>
      <c r="R57" s="146" t="str">
        <f t="shared" si="11"/>
        <v/>
      </c>
      <c r="S57" s="162" t="e">
        <f t="shared" si="3"/>
        <v>#N/A</v>
      </c>
      <c r="T57" s="187">
        <f t="shared" si="5"/>
        <v>84.321745057941385</v>
      </c>
      <c r="U57" s="162" t="e">
        <f t="shared" si="4"/>
        <v>#N/A</v>
      </c>
      <c r="W57" s="158">
        <v>27</v>
      </c>
      <c r="X57" s="158">
        <v>27</v>
      </c>
      <c r="Y57" s="158">
        <v>1</v>
      </c>
    </row>
    <row r="58" spans="1:25" s="148" customFormat="1" x14ac:dyDescent="0.2">
      <c r="A58" s="37" t="s">
        <v>136</v>
      </c>
      <c r="B58" s="148" t="s">
        <v>200</v>
      </c>
      <c r="C58" s="37" t="s">
        <v>143</v>
      </c>
      <c r="D58" s="149" t="s">
        <v>94</v>
      </c>
      <c r="E58" s="149" t="s">
        <v>5</v>
      </c>
      <c r="F58" s="150" t="s">
        <v>123</v>
      </c>
      <c r="G58" s="150" t="s">
        <v>15</v>
      </c>
      <c r="H58" s="83" t="s">
        <v>22</v>
      </c>
      <c r="I58" s="151"/>
      <c r="J58" s="151">
        <v>168.64349011588277</v>
      </c>
      <c r="K58" s="151"/>
      <c r="L58" s="37" t="str">
        <f>VLOOKUP('Chronic inhalation data'!F58,'Study reference key'!$B$2:$C$46,2,FALSE)</f>
        <v>[37]</v>
      </c>
      <c r="M58" s="37" t="s">
        <v>229</v>
      </c>
      <c r="N58" s="321"/>
      <c r="O58" s="184" t="str">
        <f t="shared" si="2"/>
        <v>No effect, Rat (M,F) [37], High</v>
      </c>
      <c r="P58" s="109" t="str">
        <f t="shared" si="12"/>
        <v/>
      </c>
      <c r="Q58" s="152">
        <f t="shared" si="13"/>
        <v>168.64349011588277</v>
      </c>
      <c r="R58" s="153" t="str">
        <f t="shared" si="11"/>
        <v/>
      </c>
      <c r="S58" s="163" t="e">
        <f t="shared" si="3"/>
        <v>#N/A</v>
      </c>
      <c r="T58" s="189">
        <f t="shared" si="5"/>
        <v>168.64349011588277</v>
      </c>
      <c r="U58" s="163" t="e">
        <f t="shared" si="4"/>
        <v>#N/A</v>
      </c>
      <c r="W58" s="159">
        <v>25</v>
      </c>
      <c r="X58" s="159">
        <v>25</v>
      </c>
      <c r="Y58" s="159">
        <v>1</v>
      </c>
    </row>
    <row r="59" spans="1:25" s="82" customFormat="1" x14ac:dyDescent="0.2">
      <c r="A59" s="14" t="s">
        <v>136</v>
      </c>
      <c r="B59" s="82" t="s">
        <v>200</v>
      </c>
      <c r="C59" s="14" t="s">
        <v>137</v>
      </c>
      <c r="D59" s="86" t="s">
        <v>94</v>
      </c>
      <c r="E59" s="86" t="s">
        <v>5</v>
      </c>
      <c r="F59" s="143" t="s">
        <v>103</v>
      </c>
      <c r="G59" s="143" t="s">
        <v>15</v>
      </c>
      <c r="H59" s="79" t="s">
        <v>22</v>
      </c>
      <c r="I59" s="144"/>
      <c r="J59" s="144">
        <v>42.160872528970692</v>
      </c>
      <c r="K59" s="144"/>
      <c r="L59" s="14" t="str">
        <f>VLOOKUP('Chronic inhalation data'!F59,'Study reference key'!$B$2:$C$46,2,FALSE)</f>
        <v>[3]</v>
      </c>
      <c r="M59" s="14" t="s">
        <v>229</v>
      </c>
      <c r="N59" s="319" t="str">
        <f t="shared" ref="N59" si="15">C59</f>
        <v>Immune/Hemato</v>
      </c>
      <c r="O59" s="93" t="str">
        <f t="shared" si="2"/>
        <v>No effect, Rat (M,F) [3], High</v>
      </c>
      <c r="P59" s="94" t="str">
        <f t="shared" si="12"/>
        <v/>
      </c>
      <c r="Q59" s="145">
        <f t="shared" si="13"/>
        <v>42.160872528970692</v>
      </c>
      <c r="R59" s="146" t="str">
        <f t="shared" si="11"/>
        <v/>
      </c>
      <c r="S59" s="162" t="e">
        <f t="shared" si="3"/>
        <v>#N/A</v>
      </c>
      <c r="T59" s="187">
        <f t="shared" si="5"/>
        <v>42.160872528970692</v>
      </c>
      <c r="U59" s="162" t="e">
        <f t="shared" si="4"/>
        <v>#N/A</v>
      </c>
      <c r="W59" s="158">
        <v>23</v>
      </c>
      <c r="X59" s="158">
        <v>23</v>
      </c>
      <c r="Y59" s="158">
        <v>1</v>
      </c>
    </row>
    <row r="60" spans="1:25" s="82" customFormat="1" x14ac:dyDescent="0.2">
      <c r="A60" s="14" t="s">
        <v>136</v>
      </c>
      <c r="B60" s="82" t="s">
        <v>200</v>
      </c>
      <c r="C60" s="14" t="s">
        <v>137</v>
      </c>
      <c r="D60" s="86" t="s">
        <v>94</v>
      </c>
      <c r="E60" s="86" t="s">
        <v>5</v>
      </c>
      <c r="F60" s="143" t="s">
        <v>115</v>
      </c>
      <c r="G60" s="143" t="s">
        <v>186</v>
      </c>
      <c r="H60" s="79" t="s">
        <v>22</v>
      </c>
      <c r="I60" s="144"/>
      <c r="J60" s="144">
        <v>65.048203330411923</v>
      </c>
      <c r="K60" s="144"/>
      <c r="L60" s="14" t="str">
        <f>VLOOKUP('Chronic inhalation data'!F60,'Study reference key'!$B$2:$C$46,2,FALSE)</f>
        <v>[27]</v>
      </c>
      <c r="M60" s="14" t="s">
        <v>229</v>
      </c>
      <c r="N60" s="320"/>
      <c r="O60" s="93" t="str">
        <f t="shared" si="2"/>
        <v>No effect, Mouse  (M,F) [27], High</v>
      </c>
      <c r="P60" s="94" t="str">
        <f t="shared" si="12"/>
        <v/>
      </c>
      <c r="Q60" s="145">
        <f t="shared" si="13"/>
        <v>65.048203330411923</v>
      </c>
      <c r="R60" s="146" t="str">
        <f t="shared" si="11"/>
        <v/>
      </c>
      <c r="S60" s="162" t="e">
        <f t="shared" si="3"/>
        <v>#N/A</v>
      </c>
      <c r="T60" s="187">
        <f t="shared" si="5"/>
        <v>65.048203330411923</v>
      </c>
      <c r="U60" s="162" t="e">
        <f t="shared" si="4"/>
        <v>#N/A</v>
      </c>
      <c r="W60" s="158">
        <v>21</v>
      </c>
      <c r="X60" s="158">
        <v>21</v>
      </c>
      <c r="Y60" s="158">
        <v>1</v>
      </c>
    </row>
    <row r="61" spans="1:25" s="82" customFormat="1" ht="51" x14ac:dyDescent="0.2">
      <c r="A61" s="14" t="s">
        <v>136</v>
      </c>
      <c r="B61" s="82" t="s">
        <v>200</v>
      </c>
      <c r="C61" s="14" t="s">
        <v>137</v>
      </c>
      <c r="D61" s="86" t="s">
        <v>94</v>
      </c>
      <c r="E61" s="86" t="s">
        <v>5</v>
      </c>
      <c r="F61" s="143" t="s">
        <v>109</v>
      </c>
      <c r="G61" s="143" t="s">
        <v>201</v>
      </c>
      <c r="H61" s="79" t="s">
        <v>22</v>
      </c>
      <c r="I61" s="88"/>
      <c r="J61" s="88">
        <v>72.321428571428569</v>
      </c>
      <c r="K61" s="88"/>
      <c r="L61" s="14" t="str">
        <f>VLOOKUP('Chronic inhalation data'!F61,'Study reference key'!$B$2:$C$46,2,FALSE)</f>
        <v>[13]</v>
      </c>
      <c r="M61" s="14" t="s">
        <v>230</v>
      </c>
      <c r="N61" s="320"/>
      <c r="O61" s="93" t="str">
        <f t="shared" si="2"/>
        <v>No effect, Rat, Rabbit, Guinea pig, Cat (M,F) [13], Medium</v>
      </c>
      <c r="P61" s="94" t="str">
        <f t="shared" si="12"/>
        <v/>
      </c>
      <c r="Q61" s="145">
        <f t="shared" si="13"/>
        <v>72.321428571428569</v>
      </c>
      <c r="R61" s="146" t="str">
        <f t="shared" si="11"/>
        <v/>
      </c>
      <c r="S61" s="162" t="e">
        <f t="shared" si="3"/>
        <v>#N/A</v>
      </c>
      <c r="T61" s="187">
        <f t="shared" si="5"/>
        <v>72.321428571428569</v>
      </c>
      <c r="U61" s="162" t="e">
        <f t="shared" si="4"/>
        <v>#N/A</v>
      </c>
      <c r="W61" s="158">
        <v>19</v>
      </c>
      <c r="X61" s="158">
        <v>19</v>
      </c>
      <c r="Y61" s="158">
        <v>1</v>
      </c>
    </row>
    <row r="62" spans="1:25" s="82" customFormat="1" x14ac:dyDescent="0.2">
      <c r="A62" s="14" t="s">
        <v>136</v>
      </c>
      <c r="B62" s="82" t="s">
        <v>200</v>
      </c>
      <c r="C62" s="14" t="s">
        <v>137</v>
      </c>
      <c r="D62" s="86" t="s">
        <v>94</v>
      </c>
      <c r="E62" s="86" t="s">
        <v>5</v>
      </c>
      <c r="F62" s="143" t="s">
        <v>123</v>
      </c>
      <c r="G62" s="143" t="s">
        <v>202</v>
      </c>
      <c r="H62" s="147" t="s">
        <v>4</v>
      </c>
      <c r="I62" s="88"/>
      <c r="J62" s="88">
        <v>84.321745057941385</v>
      </c>
      <c r="K62" s="88"/>
      <c r="L62" s="14" t="str">
        <f>VLOOKUP('Chronic inhalation data'!F62,'Study reference key'!$B$2:$C$46,2,FALSE)</f>
        <v>[37]</v>
      </c>
      <c r="M62" s="14" t="s">
        <v>229</v>
      </c>
      <c r="N62" s="320"/>
      <c r="O62" s="93" t="str">
        <f t="shared" si="2"/>
        <v>No effect, Monkey (M) [37], High</v>
      </c>
      <c r="P62" s="94" t="str">
        <f t="shared" si="12"/>
        <v/>
      </c>
      <c r="Q62" s="145">
        <f t="shared" si="13"/>
        <v>84.321745057941385</v>
      </c>
      <c r="R62" s="146" t="str">
        <f t="shared" si="11"/>
        <v/>
      </c>
      <c r="S62" s="162" t="e">
        <f t="shared" si="3"/>
        <v>#N/A</v>
      </c>
      <c r="T62" s="187">
        <f t="shared" si="5"/>
        <v>84.321745057941385</v>
      </c>
      <c r="U62" s="162" t="e">
        <f t="shared" si="4"/>
        <v>#N/A</v>
      </c>
      <c r="W62" s="158">
        <v>17</v>
      </c>
      <c r="X62" s="158">
        <v>17</v>
      </c>
      <c r="Y62" s="158">
        <v>1</v>
      </c>
    </row>
    <row r="63" spans="1:25" s="82" customFormat="1" x14ac:dyDescent="0.2">
      <c r="A63" s="14" t="s">
        <v>136</v>
      </c>
      <c r="B63" s="82" t="s">
        <v>200</v>
      </c>
      <c r="C63" s="14" t="s">
        <v>137</v>
      </c>
      <c r="D63" s="86" t="s">
        <v>94</v>
      </c>
      <c r="E63" s="86" t="s">
        <v>5</v>
      </c>
      <c r="F63" s="143" t="s">
        <v>108</v>
      </c>
      <c r="G63" s="143" t="s">
        <v>15</v>
      </c>
      <c r="H63" s="79" t="s">
        <v>22</v>
      </c>
      <c r="I63" s="88"/>
      <c r="J63" s="88">
        <v>87.5</v>
      </c>
      <c r="K63" s="88"/>
      <c r="L63" s="14" t="str">
        <f>VLOOKUP('Chronic inhalation data'!F63,'Study reference key'!$B$2:$C$46,2,FALSE)</f>
        <v>[12]</v>
      </c>
      <c r="M63" s="14" t="s">
        <v>230</v>
      </c>
      <c r="N63" s="320"/>
      <c r="O63" s="93" t="str">
        <f t="shared" si="2"/>
        <v>No effect, Rat (M,F) [12], Medium</v>
      </c>
      <c r="P63" s="94" t="str">
        <f t="shared" si="12"/>
        <v/>
      </c>
      <c r="Q63" s="145">
        <f t="shared" si="13"/>
        <v>87.5</v>
      </c>
      <c r="R63" s="146" t="str">
        <f t="shared" si="11"/>
        <v/>
      </c>
      <c r="S63" s="162" t="e">
        <f t="shared" si="3"/>
        <v>#N/A</v>
      </c>
      <c r="T63" s="187">
        <f t="shared" si="5"/>
        <v>87.5</v>
      </c>
      <c r="U63" s="162" t="e">
        <f t="shared" si="4"/>
        <v>#N/A</v>
      </c>
      <c r="W63" s="158">
        <v>15</v>
      </c>
      <c r="X63" s="158">
        <v>15</v>
      </c>
      <c r="Y63" s="158">
        <v>1</v>
      </c>
    </row>
    <row r="64" spans="1:25" s="82" customFormat="1" x14ac:dyDescent="0.2">
      <c r="A64" s="14" t="s">
        <v>136</v>
      </c>
      <c r="B64" s="82" t="s">
        <v>200</v>
      </c>
      <c r="C64" s="14" t="s">
        <v>137</v>
      </c>
      <c r="D64" s="86" t="s">
        <v>94</v>
      </c>
      <c r="E64" s="86" t="s">
        <v>5</v>
      </c>
      <c r="F64" s="143" t="s">
        <v>115</v>
      </c>
      <c r="G64" s="143" t="s">
        <v>15</v>
      </c>
      <c r="H64" s="79" t="s">
        <v>22</v>
      </c>
      <c r="I64" s="144"/>
      <c r="J64" s="144">
        <v>115.6</v>
      </c>
      <c r="K64" s="144"/>
      <c r="L64" s="14" t="str">
        <f>VLOOKUP('Chronic inhalation data'!F64,'Study reference key'!$B$2:$C$46,2,FALSE)</f>
        <v>[27]</v>
      </c>
      <c r="M64" s="14" t="s">
        <v>229</v>
      </c>
      <c r="N64" s="320"/>
      <c r="O64" s="93" t="str">
        <f t="shared" si="2"/>
        <v>No effect, Rat (M,F) [27], High</v>
      </c>
      <c r="P64" s="94" t="str">
        <f t="shared" si="12"/>
        <v/>
      </c>
      <c r="Q64" s="145">
        <f t="shared" si="13"/>
        <v>115.6</v>
      </c>
      <c r="R64" s="146" t="str">
        <f t="shared" si="11"/>
        <v/>
      </c>
      <c r="S64" s="162" t="e">
        <f t="shared" si="3"/>
        <v>#N/A</v>
      </c>
      <c r="T64" s="187">
        <f t="shared" si="5"/>
        <v>115.6</v>
      </c>
      <c r="U64" s="162" t="e">
        <f t="shared" si="4"/>
        <v>#N/A</v>
      </c>
      <c r="W64" s="158">
        <v>13</v>
      </c>
      <c r="X64" s="158">
        <v>13</v>
      </c>
      <c r="Y64" s="158">
        <v>1</v>
      </c>
    </row>
    <row r="65" spans="1:25" s="82" customFormat="1" x14ac:dyDescent="0.2">
      <c r="A65" s="14" t="s">
        <v>136</v>
      </c>
      <c r="B65" s="82" t="s">
        <v>200</v>
      </c>
      <c r="C65" s="14" t="s">
        <v>137</v>
      </c>
      <c r="D65" s="86" t="s">
        <v>94</v>
      </c>
      <c r="E65" s="86" t="s">
        <v>5</v>
      </c>
      <c r="F65" s="143" t="s">
        <v>112</v>
      </c>
      <c r="G65" s="143" t="s">
        <v>15</v>
      </c>
      <c r="H65" s="79" t="s">
        <v>22</v>
      </c>
      <c r="I65" s="144"/>
      <c r="J65" s="144">
        <v>126.45833333333334</v>
      </c>
      <c r="K65" s="144"/>
      <c r="L65" s="14" t="str">
        <f>VLOOKUP('Chronic inhalation data'!F65,'Study reference key'!$B$2:$C$46,2,FALSE)</f>
        <v>[18]</v>
      </c>
      <c r="M65" s="14" t="s">
        <v>230</v>
      </c>
      <c r="N65" s="320"/>
      <c r="O65" s="93" t="str">
        <f t="shared" si="2"/>
        <v>No effect, Rat (M,F) [18], Medium</v>
      </c>
      <c r="P65" s="94" t="str">
        <f t="shared" si="12"/>
        <v/>
      </c>
      <c r="Q65" s="145">
        <f t="shared" si="13"/>
        <v>126.45833333333334</v>
      </c>
      <c r="R65" s="146" t="str">
        <f t="shared" si="11"/>
        <v/>
      </c>
      <c r="S65" s="162" t="e">
        <f t="shared" si="3"/>
        <v>#N/A</v>
      </c>
      <c r="T65" s="187">
        <f t="shared" si="5"/>
        <v>126.45833333333334</v>
      </c>
      <c r="U65" s="162" t="e">
        <f t="shared" si="4"/>
        <v>#N/A</v>
      </c>
      <c r="W65" s="158">
        <v>11</v>
      </c>
      <c r="X65" s="158">
        <v>11</v>
      </c>
      <c r="Y65" s="158">
        <v>1</v>
      </c>
    </row>
    <row r="66" spans="1:25" s="82" customFormat="1" x14ac:dyDescent="0.2">
      <c r="A66" s="14" t="s">
        <v>136</v>
      </c>
      <c r="B66" s="82" t="s">
        <v>200</v>
      </c>
      <c r="C66" s="14" t="s">
        <v>137</v>
      </c>
      <c r="D66" s="86" t="s">
        <v>94</v>
      </c>
      <c r="E66" s="86" t="s">
        <v>5</v>
      </c>
      <c r="F66" s="143" t="s">
        <v>47</v>
      </c>
      <c r="G66" s="143" t="s">
        <v>15</v>
      </c>
      <c r="H66" s="79" t="s">
        <v>22</v>
      </c>
      <c r="I66" s="144"/>
      <c r="J66" s="144">
        <v>126.48261758691206</v>
      </c>
      <c r="K66" s="144"/>
      <c r="L66" s="14" t="str">
        <f>VLOOKUP('Chronic inhalation data'!F66,'Study reference key'!$B$2:$C$46,2,FALSE)</f>
        <v>[17]</v>
      </c>
      <c r="M66" s="14" t="s">
        <v>230</v>
      </c>
      <c r="N66" s="320"/>
      <c r="O66" s="93" t="str">
        <f t="shared" si="2"/>
        <v>No effect, Rat (M,F) [17], Medium</v>
      </c>
      <c r="P66" s="94" t="str">
        <f t="shared" si="12"/>
        <v/>
      </c>
      <c r="Q66" s="145">
        <f t="shared" si="13"/>
        <v>126.48261758691206</v>
      </c>
      <c r="R66" s="146" t="str">
        <f t="shared" si="11"/>
        <v/>
      </c>
      <c r="S66" s="162" t="e">
        <f t="shared" si="3"/>
        <v>#N/A</v>
      </c>
      <c r="T66" s="187">
        <f t="shared" si="5"/>
        <v>126.48261758691206</v>
      </c>
      <c r="U66" s="162" t="e">
        <f t="shared" si="4"/>
        <v>#N/A</v>
      </c>
      <c r="W66" s="158">
        <v>9</v>
      </c>
      <c r="X66" s="158">
        <v>9</v>
      </c>
      <c r="Y66" s="158">
        <v>1</v>
      </c>
    </row>
    <row r="67" spans="1:25" s="82" customFormat="1" x14ac:dyDescent="0.2">
      <c r="A67" s="14" t="s">
        <v>136</v>
      </c>
      <c r="B67" s="82" t="s">
        <v>200</v>
      </c>
      <c r="C67" s="14" t="s">
        <v>137</v>
      </c>
      <c r="D67" s="86" t="s">
        <v>94</v>
      </c>
      <c r="E67" s="86" t="s">
        <v>5</v>
      </c>
      <c r="F67" s="143" t="s">
        <v>111</v>
      </c>
      <c r="G67" s="143" t="s">
        <v>15</v>
      </c>
      <c r="H67" s="79" t="s">
        <v>22</v>
      </c>
      <c r="I67" s="88"/>
      <c r="J67" s="88">
        <v>126.48261758691206</v>
      </c>
      <c r="K67" s="88"/>
      <c r="L67" s="14" t="str">
        <f>VLOOKUP('Chronic inhalation data'!F67,'Study reference key'!$B$2:$C$46,2,FALSE)</f>
        <v>[16]</v>
      </c>
      <c r="M67" s="14" t="s">
        <v>230</v>
      </c>
      <c r="N67" s="320"/>
      <c r="O67" s="93" t="str">
        <f t="shared" ref="O67:O69" si="16">D67&amp;", "&amp;G67&amp;" "&amp;H67&amp;" "&amp;L67&amp;", "&amp;M67</f>
        <v>No effect, Rat (M,F) [16], Medium</v>
      </c>
      <c r="P67" s="94" t="str">
        <f t="shared" si="12"/>
        <v/>
      </c>
      <c r="Q67" s="145">
        <f t="shared" si="13"/>
        <v>126.48261758691206</v>
      </c>
      <c r="R67" s="146" t="str">
        <f t="shared" si="11"/>
        <v/>
      </c>
      <c r="S67" s="162" t="e">
        <f t="shared" ref="S67:S70" si="17">IF(ISNUMBER(P67),P67,NA())</f>
        <v>#N/A</v>
      </c>
      <c r="T67" s="187">
        <f t="shared" ref="T67:T70" si="18">IF(ISNUMBER(Q67),Q67,NA())</f>
        <v>126.48261758691206</v>
      </c>
      <c r="U67" s="162" t="e">
        <f t="shared" ref="U67:U70" si="19">IF(ISNUMBER(R67),R67,NA())</f>
        <v>#N/A</v>
      </c>
      <c r="W67" s="158">
        <v>7</v>
      </c>
      <c r="X67" s="158">
        <v>7</v>
      </c>
      <c r="Y67" s="158">
        <v>1</v>
      </c>
    </row>
    <row r="68" spans="1:25" s="82" customFormat="1" x14ac:dyDescent="0.2">
      <c r="A68" s="14" t="s">
        <v>136</v>
      </c>
      <c r="B68" s="82" t="s">
        <v>200</v>
      </c>
      <c r="C68" s="14" t="s">
        <v>137</v>
      </c>
      <c r="D68" s="86" t="s">
        <v>94</v>
      </c>
      <c r="E68" s="86" t="s">
        <v>5</v>
      </c>
      <c r="F68" s="143" t="s">
        <v>108</v>
      </c>
      <c r="G68" s="143" t="s">
        <v>190</v>
      </c>
      <c r="H68" s="79" t="s">
        <v>22</v>
      </c>
      <c r="I68" s="88"/>
      <c r="J68" s="88">
        <v>152.08333333333334</v>
      </c>
      <c r="K68" s="88"/>
      <c r="L68" s="14" t="str">
        <f>VLOOKUP('Chronic inhalation data'!F68,'Study reference key'!$B$2:$C$46,2,FALSE)</f>
        <v>[12]</v>
      </c>
      <c r="M68" s="14" t="s">
        <v>234</v>
      </c>
      <c r="N68" s="320"/>
      <c r="O68" s="93" t="str">
        <f t="shared" si="16"/>
        <v>No effect, Rabbit (M,F) [12], Low</v>
      </c>
      <c r="P68" s="94" t="str">
        <f t="shared" si="12"/>
        <v/>
      </c>
      <c r="Q68" s="145">
        <f t="shared" si="13"/>
        <v>152.08333333333334</v>
      </c>
      <c r="R68" s="146" t="str">
        <f t="shared" si="11"/>
        <v/>
      </c>
      <c r="S68" s="162" t="e">
        <f t="shared" si="17"/>
        <v>#N/A</v>
      </c>
      <c r="T68" s="187">
        <f t="shared" si="18"/>
        <v>152.08333333333334</v>
      </c>
      <c r="U68" s="162" t="e">
        <f t="shared" si="19"/>
        <v>#N/A</v>
      </c>
      <c r="W68" s="158">
        <v>5</v>
      </c>
      <c r="X68" s="158">
        <v>5</v>
      </c>
      <c r="Y68" s="158">
        <v>1</v>
      </c>
    </row>
    <row r="69" spans="1:25" s="82" customFormat="1" ht="38.25" x14ac:dyDescent="0.2">
      <c r="A69" s="14" t="s">
        <v>136</v>
      </c>
      <c r="B69" s="82" t="s">
        <v>200</v>
      </c>
      <c r="C69" s="14" t="s">
        <v>137</v>
      </c>
      <c r="D69" s="86" t="s">
        <v>94</v>
      </c>
      <c r="E69" s="86" t="s">
        <v>5</v>
      </c>
      <c r="F69" s="143" t="s">
        <v>123</v>
      </c>
      <c r="G69" s="143" t="s">
        <v>206</v>
      </c>
      <c r="H69" s="79" t="s">
        <v>22</v>
      </c>
      <c r="I69" s="88"/>
      <c r="J69" s="88">
        <v>168.64349011588277</v>
      </c>
      <c r="K69" s="88"/>
      <c r="L69" s="14" t="str">
        <f>VLOOKUP('Chronic inhalation data'!F69,'Study reference key'!$B$2:$C$46,2,FALSE)</f>
        <v>[37]</v>
      </c>
      <c r="M69" s="14" t="s">
        <v>230</v>
      </c>
      <c r="N69" s="320"/>
      <c r="O69" s="93" t="str">
        <f t="shared" si="16"/>
        <v>No effect, Rat, Guinea pig (M,F) [37], Medium</v>
      </c>
      <c r="P69" s="94" t="str">
        <f t="shared" si="12"/>
        <v/>
      </c>
      <c r="Q69" s="145">
        <f t="shared" si="13"/>
        <v>168.64349011588277</v>
      </c>
      <c r="R69" s="146" t="str">
        <f t="shared" si="11"/>
        <v/>
      </c>
      <c r="S69" s="162" t="e">
        <f t="shared" si="17"/>
        <v>#N/A</v>
      </c>
      <c r="T69" s="187">
        <f t="shared" si="18"/>
        <v>168.64349011588277</v>
      </c>
      <c r="U69" s="162" t="e">
        <f t="shared" si="19"/>
        <v>#N/A</v>
      </c>
      <c r="W69" s="158">
        <v>3</v>
      </c>
      <c r="X69" s="158">
        <v>3</v>
      </c>
      <c r="Y69" s="158">
        <v>1</v>
      </c>
    </row>
    <row r="70" spans="1:25" s="148" customFormat="1" x14ac:dyDescent="0.2">
      <c r="A70" s="37" t="s">
        <v>136</v>
      </c>
      <c r="B70" s="148" t="s">
        <v>200</v>
      </c>
      <c r="C70" s="37" t="s">
        <v>137</v>
      </c>
      <c r="D70" s="149" t="s">
        <v>164</v>
      </c>
      <c r="E70" s="149" t="s">
        <v>5</v>
      </c>
      <c r="F70" s="150" t="s">
        <v>123</v>
      </c>
      <c r="G70" s="150" t="s">
        <v>190</v>
      </c>
      <c r="H70" s="83" t="s">
        <v>22</v>
      </c>
      <c r="I70" s="151"/>
      <c r="J70" s="151">
        <v>337.28698023176554</v>
      </c>
      <c r="K70" s="151"/>
      <c r="L70" s="37" t="str">
        <f>VLOOKUP('Chronic inhalation data'!F70,'Study reference key'!$B$2:$C$46,2,FALSE)</f>
        <v>[37]</v>
      </c>
      <c r="M70" s="37"/>
      <c r="N70" s="321"/>
      <c r="O70" s="184" t="str">
        <f>D70&amp;", "&amp;G70&amp;" "&amp;H70&amp;" "&amp;L70</f>
        <v>*No effect, Rabbit (M,F) [37]</v>
      </c>
      <c r="P70" s="109" t="str">
        <f t="shared" si="12"/>
        <v/>
      </c>
      <c r="Q70" s="152">
        <f t="shared" si="13"/>
        <v>337.28698023176554</v>
      </c>
      <c r="R70" s="153" t="str">
        <f t="shared" si="11"/>
        <v/>
      </c>
      <c r="S70" s="163" t="e">
        <f t="shared" si="17"/>
        <v>#N/A</v>
      </c>
      <c r="T70" s="189">
        <f t="shared" si="18"/>
        <v>337.28698023176554</v>
      </c>
      <c r="U70" s="163" t="e">
        <f t="shared" si="19"/>
        <v>#N/A</v>
      </c>
      <c r="W70" s="159">
        <v>1</v>
      </c>
      <c r="X70" s="159">
        <v>1</v>
      </c>
      <c r="Y70" s="159">
        <v>1</v>
      </c>
    </row>
    <row r="71" spans="1:25" x14ac:dyDescent="0.2">
      <c r="X71" s="158"/>
    </row>
    <row r="72" spans="1:25" x14ac:dyDescent="0.2">
      <c r="Q72" s="82"/>
      <c r="X72" s="158"/>
    </row>
    <row r="73" spans="1:25" x14ac:dyDescent="0.2">
      <c r="Q73" s="82"/>
      <c r="R73" s="130"/>
      <c r="X73" s="158"/>
    </row>
    <row r="74" spans="1:25" x14ac:dyDescent="0.2">
      <c r="Q74" s="82"/>
      <c r="R74" s="130"/>
    </row>
    <row r="75" spans="1:25" x14ac:dyDescent="0.2">
      <c r="Q75" s="82"/>
      <c r="R75" s="130"/>
    </row>
  </sheetData>
  <sheetProtection sheet="1" objects="1" scenarios="1" formatCells="0" formatColumns="0" formatRows="0"/>
  <mergeCells count="8">
    <mergeCell ref="N56:N58"/>
    <mergeCell ref="N59:N70"/>
    <mergeCell ref="N2:N14"/>
    <mergeCell ref="N15:N17"/>
    <mergeCell ref="N18:N28"/>
    <mergeCell ref="N29:N40"/>
    <mergeCell ref="N41:N51"/>
    <mergeCell ref="N52:N55"/>
  </mergeCells>
  <conditionalFormatting sqref="E1:E1048576">
    <cfRule type="containsText" dxfId="0" priority="1" operator="containsText" text="1,1">
      <formula>NOT(ISERROR(SEARCH("1,1",E1)))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5E62C-A319-45EA-AF10-64DE5D499BC4}">
  <sheetPr>
    <tabColor rgb="FF00B050"/>
  </sheetPr>
  <dimension ref="B4:H12"/>
  <sheetViews>
    <sheetView workbookViewId="0">
      <selection activeCell="W49" sqref="W49"/>
    </sheetView>
  </sheetViews>
  <sheetFormatPr defaultRowHeight="12.75" x14ac:dyDescent="0.2"/>
  <sheetData>
    <row r="4" spans="2:8" x14ac:dyDescent="0.2">
      <c r="G4" s="204"/>
    </row>
    <row r="5" spans="2:8" x14ac:dyDescent="0.2">
      <c r="H5" s="204"/>
    </row>
    <row r="6" spans="2:8" x14ac:dyDescent="0.2">
      <c r="H6" s="204"/>
    </row>
    <row r="7" spans="2:8" x14ac:dyDescent="0.2">
      <c r="H7" s="204"/>
    </row>
    <row r="8" spans="2:8" x14ac:dyDescent="0.2">
      <c r="B8" s="204"/>
    </row>
    <row r="10" spans="2:8" x14ac:dyDescent="0.2">
      <c r="B10" s="204"/>
    </row>
    <row r="11" spans="2:8" x14ac:dyDescent="0.2">
      <c r="B11" s="204"/>
    </row>
    <row r="12" spans="2:8" x14ac:dyDescent="0.2">
      <c r="B12" s="204"/>
    </row>
  </sheetData>
  <sheetProtection sheet="1" objects="1" scenarios="1" formatCells="0" formatColumns="0" formatRows="0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F093-FEB6-4FF1-BECF-71E80CCF90A3}">
  <sheetPr>
    <tabColor rgb="FF00B050"/>
  </sheetPr>
  <dimension ref="B4:G7"/>
  <sheetViews>
    <sheetView workbookViewId="0">
      <selection activeCell="L58" sqref="L58"/>
    </sheetView>
  </sheetViews>
  <sheetFormatPr defaultRowHeight="12.75" x14ac:dyDescent="0.2"/>
  <sheetData>
    <row r="4" spans="2:7" x14ac:dyDescent="0.2">
      <c r="G4" s="204"/>
    </row>
    <row r="5" spans="2:7" x14ac:dyDescent="0.2">
      <c r="G5" s="204"/>
    </row>
    <row r="6" spans="2:7" x14ac:dyDescent="0.2">
      <c r="G6" s="204"/>
    </row>
    <row r="7" spans="2:7" x14ac:dyDescent="0.2">
      <c r="B7" s="204"/>
    </row>
  </sheetData>
  <sheetProtection sheet="1" objects="1" scenarios="1" formatCells="0" formatColumns="0" formatRows="0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A1083-8008-4A52-A27B-6C4656912F3E}">
  <sheetPr>
    <tabColor rgb="FF00B050"/>
  </sheetPr>
  <dimension ref="B3:J40"/>
  <sheetViews>
    <sheetView workbookViewId="0">
      <selection activeCell="V48" sqref="V48"/>
    </sheetView>
  </sheetViews>
  <sheetFormatPr defaultRowHeight="12.75" x14ac:dyDescent="0.2"/>
  <sheetData>
    <row r="3" spans="2:10" x14ac:dyDescent="0.2">
      <c r="G3" s="204"/>
    </row>
    <row r="4" spans="2:10" x14ac:dyDescent="0.2">
      <c r="J4" s="204"/>
    </row>
    <row r="5" spans="2:10" x14ac:dyDescent="0.2">
      <c r="G5" s="204"/>
    </row>
    <row r="6" spans="2:10" x14ac:dyDescent="0.2">
      <c r="G6" s="204"/>
    </row>
    <row r="8" spans="2:10" x14ac:dyDescent="0.2">
      <c r="B8" s="204"/>
    </row>
    <row r="40" spans="10:10" x14ac:dyDescent="0.2">
      <c r="J40" s="207"/>
    </row>
  </sheetData>
  <sheetProtection sheet="1" objects="1" scenarios="1" formatCells="0" formatColumns="0" formatRows="0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B6207-B347-461C-BC6D-6C6FF4A191D2}">
  <dimension ref="A1:D46"/>
  <sheetViews>
    <sheetView topLeftCell="A31" workbookViewId="0">
      <selection activeCell="B21" sqref="B21"/>
    </sheetView>
  </sheetViews>
  <sheetFormatPr defaultColWidth="8.85546875" defaultRowHeight="12.75" x14ac:dyDescent="0.2"/>
  <cols>
    <col min="1" max="1" width="9.7109375" style="39" bestFit="1" customWidth="1"/>
    <col min="2" max="2" width="21" style="39" customWidth="1"/>
    <col min="3" max="3" width="13.5703125" style="39" bestFit="1" customWidth="1"/>
    <col min="4" max="4" width="15.42578125" style="39" bestFit="1" customWidth="1"/>
    <col min="5" max="16384" width="8.85546875" style="39"/>
  </cols>
  <sheetData>
    <row r="1" spans="1:4" s="296" customFormat="1" ht="15" x14ac:dyDescent="0.25">
      <c r="A1" s="27" t="s">
        <v>95</v>
      </c>
      <c r="B1" s="38" t="s">
        <v>6</v>
      </c>
      <c r="C1" s="27" t="s">
        <v>40</v>
      </c>
      <c r="D1" s="296" t="s">
        <v>240</v>
      </c>
    </row>
    <row r="2" spans="1:4" ht="15" x14ac:dyDescent="0.25">
      <c r="A2" s="28">
        <v>194588</v>
      </c>
      <c r="B2" s="29" t="s">
        <v>101</v>
      </c>
      <c r="C2" s="30" t="s">
        <v>29</v>
      </c>
      <c r="D2" s="295" t="s">
        <v>241</v>
      </c>
    </row>
    <row r="3" spans="1:4" ht="15" x14ac:dyDescent="0.25">
      <c r="A3" s="29">
        <v>200247</v>
      </c>
      <c r="B3" s="29" t="s">
        <v>102</v>
      </c>
      <c r="C3" s="28" t="s">
        <v>30</v>
      </c>
      <c r="D3" s="295" t="s">
        <v>242</v>
      </c>
    </row>
    <row r="4" spans="1:4" ht="15" x14ac:dyDescent="0.25">
      <c r="A4" s="29">
        <v>12097</v>
      </c>
      <c r="B4" s="29" t="s">
        <v>103</v>
      </c>
      <c r="C4" s="28" t="s">
        <v>31</v>
      </c>
      <c r="D4" s="295" t="s">
        <v>243</v>
      </c>
    </row>
    <row r="5" spans="1:4" ht="15" x14ac:dyDescent="0.25">
      <c r="A5" s="28">
        <v>200279</v>
      </c>
      <c r="B5" s="40" t="s">
        <v>41</v>
      </c>
      <c r="C5" s="30" t="s">
        <v>32</v>
      </c>
      <c r="D5" s="295" t="s">
        <v>244</v>
      </c>
    </row>
    <row r="6" spans="1:4" ht="15" x14ac:dyDescent="0.25">
      <c r="A6" s="28">
        <v>62965</v>
      </c>
      <c r="B6" s="40" t="s">
        <v>21</v>
      </c>
      <c r="C6" s="30" t="s">
        <v>33</v>
      </c>
      <c r="D6" s="295" t="s">
        <v>245</v>
      </c>
    </row>
    <row r="7" spans="1:4" ht="15" x14ac:dyDescent="0.25">
      <c r="A7" s="28">
        <v>1973137</v>
      </c>
      <c r="B7" s="30" t="s">
        <v>42</v>
      </c>
      <c r="C7" s="30" t="s">
        <v>34</v>
      </c>
      <c r="D7" s="295" t="s">
        <v>246</v>
      </c>
    </row>
    <row r="8" spans="1:4" ht="15" x14ac:dyDescent="0.25">
      <c r="A8" s="29">
        <v>10699112</v>
      </c>
      <c r="B8" s="29" t="s">
        <v>104</v>
      </c>
      <c r="C8" s="28" t="s">
        <v>35</v>
      </c>
      <c r="D8" s="295" t="s">
        <v>247</v>
      </c>
    </row>
    <row r="9" spans="1:4" ht="15" x14ac:dyDescent="0.25">
      <c r="A9" s="28">
        <v>6570013</v>
      </c>
      <c r="B9" s="40" t="s">
        <v>105</v>
      </c>
      <c r="C9" s="30" t="s">
        <v>36</v>
      </c>
      <c r="D9" s="295" t="s">
        <v>248</v>
      </c>
    </row>
    <row r="10" spans="1:4" ht="15" x14ac:dyDescent="0.25">
      <c r="A10" s="29">
        <v>10609985</v>
      </c>
      <c r="B10" s="29" t="s">
        <v>106</v>
      </c>
      <c r="C10" s="28" t="s">
        <v>61</v>
      </c>
      <c r="D10" s="295" t="s">
        <v>249</v>
      </c>
    </row>
    <row r="11" spans="1:4" ht="15" x14ac:dyDescent="0.25">
      <c r="A11" s="29">
        <v>10699356</v>
      </c>
      <c r="B11" s="29" t="s">
        <v>107</v>
      </c>
      <c r="C11" s="28" t="s">
        <v>62</v>
      </c>
      <c r="D11" s="295" t="s">
        <v>250</v>
      </c>
    </row>
    <row r="12" spans="1:4" ht="15" x14ac:dyDescent="0.25">
      <c r="A12" s="28">
        <v>60771</v>
      </c>
      <c r="B12" s="40" t="s">
        <v>44</v>
      </c>
      <c r="C12" s="30" t="s">
        <v>63</v>
      </c>
      <c r="D12" s="295" t="s">
        <v>251</v>
      </c>
    </row>
    <row r="13" spans="1:4" ht="15" x14ac:dyDescent="0.25">
      <c r="A13" s="29">
        <v>62605</v>
      </c>
      <c r="B13" s="29" t="s">
        <v>108</v>
      </c>
      <c r="C13" s="28" t="s">
        <v>64</v>
      </c>
      <c r="D13" s="295" t="s">
        <v>252</v>
      </c>
    </row>
    <row r="14" spans="1:4" ht="15" x14ac:dyDescent="0.25">
      <c r="A14" s="29">
        <v>1937626</v>
      </c>
      <c r="B14" s="29" t="s">
        <v>109</v>
      </c>
      <c r="C14" s="28" t="s">
        <v>65</v>
      </c>
      <c r="D14" s="295" t="s">
        <v>253</v>
      </c>
    </row>
    <row r="15" spans="1:4" ht="15" x14ac:dyDescent="0.25">
      <c r="A15" s="28">
        <v>12815852</v>
      </c>
      <c r="B15" s="30" t="s">
        <v>110</v>
      </c>
      <c r="C15" s="28" t="s">
        <v>66</v>
      </c>
      <c r="D15" s="297" t="s">
        <v>279</v>
      </c>
    </row>
    <row r="16" spans="1:4" ht="15" x14ac:dyDescent="0.25">
      <c r="A16" s="28">
        <v>200386</v>
      </c>
      <c r="B16" s="30" t="s">
        <v>46</v>
      </c>
      <c r="C16" s="30" t="s">
        <v>67</v>
      </c>
      <c r="D16" s="295" t="s">
        <v>254</v>
      </c>
    </row>
    <row r="17" spans="1:4" ht="15" x14ac:dyDescent="0.25">
      <c r="A17" s="28">
        <v>5447359</v>
      </c>
      <c r="B17" s="40" t="s">
        <v>111</v>
      </c>
      <c r="C17" s="30" t="s">
        <v>68</v>
      </c>
      <c r="D17" s="295" t="s">
        <v>255</v>
      </c>
    </row>
    <row r="18" spans="1:4" ht="15" x14ac:dyDescent="0.25">
      <c r="A18" s="29">
        <v>5447364</v>
      </c>
      <c r="B18" s="29" t="s">
        <v>47</v>
      </c>
      <c r="C18" s="28" t="s">
        <v>69</v>
      </c>
      <c r="D18" s="295" t="s">
        <v>256</v>
      </c>
    </row>
    <row r="19" spans="1:4" ht="15" x14ac:dyDescent="0.25">
      <c r="A19" s="28">
        <v>5447260</v>
      </c>
      <c r="B19" s="28" t="s">
        <v>112</v>
      </c>
      <c r="C19" s="30" t="s">
        <v>70</v>
      </c>
      <c r="D19" s="295" t="s">
        <v>257</v>
      </c>
    </row>
    <row r="20" spans="1:4" ht="15" x14ac:dyDescent="0.25">
      <c r="A20" s="29">
        <v>6118</v>
      </c>
      <c r="B20" s="29" t="s">
        <v>88</v>
      </c>
      <c r="C20" s="28" t="s">
        <v>71</v>
      </c>
      <c r="D20" s="295" t="s">
        <v>258</v>
      </c>
    </row>
    <row r="21" spans="1:4" ht="15" x14ac:dyDescent="0.25">
      <c r="A21" s="28">
        <v>62609</v>
      </c>
      <c r="B21" s="29" t="s">
        <v>113</v>
      </c>
      <c r="C21" s="30" t="s">
        <v>72</v>
      </c>
      <c r="D21" s="295" t="s">
        <v>259</v>
      </c>
    </row>
    <row r="22" spans="1:4" ht="15" x14ac:dyDescent="0.25">
      <c r="A22" s="28">
        <v>7697619</v>
      </c>
      <c r="B22" s="40" t="s">
        <v>114</v>
      </c>
      <c r="C22" s="30" t="s">
        <v>73</v>
      </c>
      <c r="D22" s="298" t="s">
        <v>280</v>
      </c>
    </row>
    <row r="23" spans="1:4" ht="15" x14ac:dyDescent="0.25">
      <c r="A23" s="28">
        <v>1973131</v>
      </c>
      <c r="B23" s="30" t="s">
        <v>49</v>
      </c>
      <c r="C23" s="30" t="s">
        <v>74</v>
      </c>
      <c r="D23" s="295" t="s">
        <v>260</v>
      </c>
    </row>
    <row r="24" spans="1:4" ht="15" x14ac:dyDescent="0.25">
      <c r="A24" s="28">
        <v>18954</v>
      </c>
      <c r="B24" s="30" t="s">
        <v>89</v>
      </c>
      <c r="C24" s="30" t="s">
        <v>75</v>
      </c>
      <c r="D24" s="295" t="s">
        <v>261</v>
      </c>
    </row>
    <row r="25" spans="1:4" ht="15" x14ac:dyDescent="0.25">
      <c r="A25" s="29">
        <v>4697223</v>
      </c>
      <c r="B25" s="29" t="s">
        <v>50</v>
      </c>
      <c r="C25" s="28" t="s">
        <v>76</v>
      </c>
      <c r="D25" s="295" t="s">
        <v>262</v>
      </c>
    </row>
    <row r="26" spans="1:4" ht="15" x14ac:dyDescent="0.25">
      <c r="A26" s="28">
        <v>62637</v>
      </c>
      <c r="B26" s="29" t="s">
        <v>25</v>
      </c>
      <c r="C26" s="30" t="s">
        <v>77</v>
      </c>
      <c r="D26" s="295" t="s">
        <v>263</v>
      </c>
    </row>
    <row r="27" spans="1:4" ht="15" x14ac:dyDescent="0.25">
      <c r="A27" s="28">
        <v>18158</v>
      </c>
      <c r="B27" s="40" t="s">
        <v>97</v>
      </c>
      <c r="C27" s="30" t="s">
        <v>78</v>
      </c>
      <c r="D27" s="298" t="s">
        <v>281</v>
      </c>
    </row>
    <row r="28" spans="1:4" ht="15" x14ac:dyDescent="0.25">
      <c r="A28" s="28">
        <v>200497</v>
      </c>
      <c r="B28" s="40" t="s">
        <v>115</v>
      </c>
      <c r="C28" s="30" t="s">
        <v>79</v>
      </c>
      <c r="D28" s="295" t="s">
        <v>264</v>
      </c>
    </row>
    <row r="29" spans="1:4" ht="15" x14ac:dyDescent="0.25">
      <c r="A29" s="29">
        <v>5441108</v>
      </c>
      <c r="B29" s="29" t="s">
        <v>18</v>
      </c>
      <c r="C29" s="28" t="s">
        <v>80</v>
      </c>
      <c r="D29" s="295" t="s">
        <v>265</v>
      </c>
    </row>
    <row r="30" spans="1:4" ht="15" x14ac:dyDescent="0.25">
      <c r="A30" s="28">
        <v>4453043</v>
      </c>
      <c r="B30" s="30" t="s">
        <v>24</v>
      </c>
      <c r="C30" s="30" t="s">
        <v>91</v>
      </c>
      <c r="D30" s="295" t="s">
        <v>266</v>
      </c>
    </row>
    <row r="31" spans="1:4" ht="15" x14ac:dyDescent="0.25">
      <c r="A31" s="28">
        <v>12099</v>
      </c>
      <c r="B31" s="40" t="s">
        <v>16</v>
      </c>
      <c r="C31" s="30" t="s">
        <v>92</v>
      </c>
      <c r="D31" s="295" t="s">
        <v>267</v>
      </c>
    </row>
    <row r="32" spans="1:4" ht="15" x14ac:dyDescent="0.25">
      <c r="A32" s="28">
        <v>12815808</v>
      </c>
      <c r="B32" s="40" t="s">
        <v>116</v>
      </c>
      <c r="C32" s="30" t="s">
        <v>93</v>
      </c>
      <c r="D32" s="298" t="s">
        <v>282</v>
      </c>
    </row>
    <row r="33" spans="1:4" ht="15" x14ac:dyDescent="0.25">
      <c r="A33" s="28">
        <v>4492125</v>
      </c>
      <c r="B33" s="40" t="s">
        <v>52</v>
      </c>
      <c r="C33" s="30" t="s">
        <v>117</v>
      </c>
      <c r="D33" s="299" t="s">
        <v>276</v>
      </c>
    </row>
    <row r="34" spans="1:4" ht="15" x14ac:dyDescent="0.25">
      <c r="A34" s="28">
        <v>5453539</v>
      </c>
      <c r="B34" s="40" t="s">
        <v>53</v>
      </c>
      <c r="C34" s="30" t="s">
        <v>118</v>
      </c>
      <c r="D34" s="295" t="s">
        <v>268</v>
      </c>
    </row>
    <row r="35" spans="1:4" ht="15" x14ac:dyDescent="0.25">
      <c r="A35" s="28">
        <v>200568</v>
      </c>
      <c r="B35" s="40" t="s">
        <v>54</v>
      </c>
      <c r="C35" s="30" t="s">
        <v>119</v>
      </c>
      <c r="D35" s="295" t="s">
        <v>269</v>
      </c>
    </row>
    <row r="36" spans="1:4" ht="15" x14ac:dyDescent="0.25">
      <c r="A36" s="28">
        <v>5447285</v>
      </c>
      <c r="B36" s="30" t="s">
        <v>99</v>
      </c>
      <c r="C36" s="30" t="s">
        <v>120</v>
      </c>
      <c r="D36" s="298" t="s">
        <v>283</v>
      </c>
    </row>
    <row r="37" spans="1:4" ht="15" x14ac:dyDescent="0.25">
      <c r="A37" s="28">
        <v>200590</v>
      </c>
      <c r="B37" s="40" t="s">
        <v>56</v>
      </c>
      <c r="C37" s="30" t="s">
        <v>121</v>
      </c>
      <c r="D37" s="295" t="s">
        <v>270</v>
      </c>
    </row>
    <row r="38" spans="1:4" ht="15" x14ac:dyDescent="0.25">
      <c r="A38" s="28">
        <v>62617</v>
      </c>
      <c r="B38" s="30" t="s">
        <v>123</v>
      </c>
      <c r="C38" s="30" t="s">
        <v>122</v>
      </c>
      <c r="D38" s="295" t="s">
        <v>271</v>
      </c>
    </row>
    <row r="39" spans="1:4" ht="15" x14ac:dyDescent="0.25">
      <c r="A39" s="28">
        <v>200614</v>
      </c>
      <c r="B39" s="40" t="s">
        <v>57</v>
      </c>
      <c r="C39" s="30" t="s">
        <v>124</v>
      </c>
      <c r="D39" s="295" t="s">
        <v>272</v>
      </c>
    </row>
    <row r="40" spans="1:4" ht="15" x14ac:dyDescent="0.25">
      <c r="A40" s="29">
        <v>1772372</v>
      </c>
      <c r="B40" s="29" t="s">
        <v>14</v>
      </c>
      <c r="C40" s="30" t="s">
        <v>125</v>
      </c>
      <c r="D40" s="295" t="s">
        <v>273</v>
      </c>
    </row>
    <row r="41" spans="1:4" ht="15" x14ac:dyDescent="0.25">
      <c r="A41" s="28">
        <v>7310776</v>
      </c>
      <c r="B41" s="40" t="s">
        <v>90</v>
      </c>
      <c r="C41" s="28" t="s">
        <v>126</v>
      </c>
      <c r="D41" s="295" t="s">
        <v>274</v>
      </c>
    </row>
    <row r="42" spans="1:4" ht="15" x14ac:dyDescent="0.25">
      <c r="A42" s="28">
        <v>10065941</v>
      </c>
      <c r="B42" s="30" t="s">
        <v>128</v>
      </c>
      <c r="C42" s="30" t="s">
        <v>127</v>
      </c>
      <c r="D42" s="298" t="s">
        <v>284</v>
      </c>
    </row>
    <row r="43" spans="1:4" ht="15" x14ac:dyDescent="0.25">
      <c r="A43" s="28">
        <v>12815856</v>
      </c>
      <c r="B43" s="30" t="s">
        <v>130</v>
      </c>
      <c r="C43" s="30" t="s">
        <v>129</v>
      </c>
      <c r="D43" s="298" t="s">
        <v>285</v>
      </c>
    </row>
    <row r="44" spans="1:4" ht="15" x14ac:dyDescent="0.25">
      <c r="A44" s="28">
        <v>5555689</v>
      </c>
      <c r="B44" s="40" t="s">
        <v>58</v>
      </c>
      <c r="C44" s="30" t="s">
        <v>98</v>
      </c>
      <c r="D44" s="295" t="s">
        <v>275</v>
      </c>
    </row>
    <row r="45" spans="1:4" ht="15" x14ac:dyDescent="0.25">
      <c r="A45" s="28">
        <v>4453049</v>
      </c>
      <c r="B45" s="30" t="s">
        <v>59</v>
      </c>
      <c r="C45" s="30" t="s">
        <v>100</v>
      </c>
      <c r="D45" s="295" t="s">
        <v>277</v>
      </c>
    </row>
    <row r="46" spans="1:4" ht="15" x14ac:dyDescent="0.25">
      <c r="A46" s="28">
        <v>4697102</v>
      </c>
      <c r="B46" s="28" t="s">
        <v>60</v>
      </c>
      <c r="C46" s="30" t="s">
        <v>131</v>
      </c>
      <c r="D46" s="295" t="s">
        <v>278</v>
      </c>
    </row>
  </sheetData>
  <sheetProtection sheet="1" objects="1" scenarios="1" formatCells="0" formatColumns="0" formatRows="0"/>
  <dataValidations count="1">
    <dataValidation allowBlank="1" showInputMessage="1" showErrorMessage="1" sqref="B2" xr:uid="{FD2D7FDA-74C9-41CC-8FEE-A62DB4A406CE}"/>
  </dataValidations>
  <hyperlinks>
    <hyperlink ref="D2" r:id="rId1" xr:uid="{9A6BB10F-3FE6-4726-AF26-E8BEE26BDC22}"/>
    <hyperlink ref="D3" r:id="rId2" xr:uid="{909D8277-3E1F-48D4-9BCE-26443B82A4A8}"/>
    <hyperlink ref="D4" r:id="rId3" display="Cheever, KL; Cholakis, JM; El-Hawari, AM; Kovatch, RM; Weisburger, EK. (1990). Ethylene dichloride: The influence of disulfiram or ethanol on oncogenicity, metabolism, and DNA covalent binding in rats. Toxicol Sci 14: 243-261. http://dx.doi.org/10.1016/0272-0590(90)90205-X" xr:uid="{3EEE15F4-230F-4DDA-85AB-D375B3D33D26}"/>
    <hyperlink ref="D5" r:id="rId4" display="Cottalasso, D; Domenicotti, C; Traverso, N; Pronzato, M; Nanni, G. (2002). Influence of chronic ethanol consumption on toxic effects of 1,2-dichloroethane: glycolipoprotein retention and impairment of dolichol concentration in rat liver microsomes and Golgi apparatus. Toxicology 178: 229-240. http://dx.doi.org/10.1016/S0300-483X(02)00235-4" xr:uid="{6DDBF74E-3CDD-4512-BFF5-BF8A335DB28C}"/>
    <hyperlink ref="D7" r:id="rId5" xr:uid="{CD78F552-8216-4725-A150-C30F82D9DCEC}"/>
    <hyperlink ref="D8" r:id="rId6" xr:uid="{BC19D65B-AAC5-48AE-BDBD-F2D707CAC125}"/>
    <hyperlink ref="D9" r:id="rId7" xr:uid="{4E358B21-AC39-4F60-8E99-F5FB5E8C4341}"/>
    <hyperlink ref="D10" r:id="rId8" xr:uid="{23E7062D-3C4C-4A43-BC85-50B8C9429F7F}"/>
    <hyperlink ref="D11" r:id="rId9" xr:uid="{EB53DB9F-B4EE-4EE1-8131-C9BF240164BF}"/>
    <hyperlink ref="D12" r:id="rId10" xr:uid="{2B9AFEB0-B988-4F4A-B0BF-20927987FB83}"/>
    <hyperlink ref="D6" r:id="rId11" xr:uid="{8FD1B169-E9DA-46F8-967E-63A5ADD85827}"/>
    <hyperlink ref="D13" r:id="rId12" xr:uid="{F860F95B-5777-4F37-8FDF-2D7F853BE302}"/>
    <hyperlink ref="D14" r:id="rId13" xr:uid="{E2ACE06E-BE24-4205-B3CC-4737C193685E}"/>
    <hyperlink ref="D16" r:id="rId14" xr:uid="{E510D1B8-19FC-4818-B1B4-51C4C37CE723}"/>
    <hyperlink ref="D17" r:id="rId15" display="IRFMN. (1976). Clinical chemistry results after 6 months inhalatory exposure to ethylene dichloride [TSCA Submission]. (OTS0515738. 86-870001662. TSCATS/309048). Shell Oil Company. https://ntrl.ntis.gov/NTRL/dashboard/searchResults/titleDetail/OTS0515738.xhtml" xr:uid="{4AEB6A43-206D-4C80-B915-3CAB2DBBA981}"/>
    <hyperlink ref="D18" r:id="rId16" display="IRFMN. (1978). Clinical chemistry results in adult rats exposed to ethylene dichloride by inhalation for 12 months [TSCA Submission]. (OTS0515737. 86-870001661). Shell Oil Company. https://ntrl.ntis.gov/NTRL/dashboard/searchResults/titleDetail/OTS0515737.xhtml" xr:uid="{50769D19-C715-440C-AA5D-A178ECAE9B1B}"/>
    <hyperlink ref="D19" r:id="rId17" display="IRFMN. (1987). Report on the clinical chemistry results after 18 months inhalatory exposure - ethylene dichloride [TSCA Submission]. (OTS0517059. 86-870002269. TSCATS/309692). Dow Chemical. https://ntrl.ntis.gov/NTRL/dashboard/searchResults/titleDetail/OTS0517059.xhtml" xr:uid="{BD9F419B-A4F8-4BFF-9AA6-ABA25E45CCD1}"/>
    <hyperlink ref="D20" r:id="rId18" xr:uid="{71B0A8E1-4616-431F-BB96-A8B84D42292A}"/>
    <hyperlink ref="D21" r:id="rId19" xr:uid="{40742B2D-6620-4877-BA2E-71E90A66FEB3}"/>
    <hyperlink ref="D23" r:id="rId20" display="Mellon Institute. (1947). Repeated exposure of rats and dogs to vapors of eight chlorinated hydrocarbons [TSCA Submission]. (OTS0515559. 86-870001397. TSCATS/308690). Carbide and Carbon Chemicals Corporation. https://ntrl.ntis.gov/NTRL/dashboard/searchResults/titleDetail/OTS0515559.xhtml" xr:uid="{F4E30FE9-C04E-4685-A9D7-A05B004DE877}"/>
    <hyperlink ref="D24" r:id="rId21" xr:uid="{CD3BDD6C-B3A2-4959-8BEF-21A19DD4BF35}"/>
    <hyperlink ref="D25" r:id="rId22" xr:uid="{5FB9D763-6343-42B7-A03B-FF4384CB43F3}"/>
    <hyperlink ref="D26" r:id="rId23" xr:uid="{762BF970-E332-4903-8FF3-291ECFEEEBE0}"/>
    <hyperlink ref="D28" r:id="rId24" display="Nagano, K; Umeda, Y; Senoh, H; Gotoh, K; Arito, H; Yamamoto, S; Matsushima, T. (2006). Carcinogenicity and chronic toxicity in rats and mice exposed by inhalation to 1,2-dichloroethane for two years. J Occup Health 48: 424-436. http://dx.doi.org/10.1539/joh.48.424" xr:uid="{BA5D787A-BD09-4881-8F22-9F356774644E}"/>
    <hyperlink ref="D29" r:id="rId25" display="NTP. (1978). Bioassay of 1,2-dichloroethane for possible carcinogenicity [NTP]. (TR 55). Bethesda, Maryland: U.S. Department of Health and Human Services, National Institutes of Health, National Cancer Institute. https://ntp.niehs.nih.gov/sites/default/files/ntp/htdocs/lt_rpts/tr055.pdf?vvv" xr:uid="{7620077A-AAD1-4648-A646-2C832A89422B}"/>
    <hyperlink ref="D30" r:id="rId26" display="NTP. (1991). NTP technical report on the toxicity studies of 1,2-dichloroethane (ethylene dichloride) in F344/N rats, Sprague Dawley rats, Osborne-Mendel rats, and B6C3F1 mice (drinking water and gavage Studies) (CAS No. 107-06-2). (NTP TOX 4. NIH Publication No. 91-3123). https://ntp.niehs.nih.gov/ntp/htdocs/st_rpts/tox004.pdf" xr:uid="{CD4E147F-1667-493B-ADD3-21F4AA2D3F53}"/>
    <hyperlink ref="D31" r:id="rId27" xr:uid="{915F156C-B79E-4581-B94F-75710DED0EFA}"/>
    <hyperlink ref="D34" r:id="rId28" display="Rao, KS; Murray, JS; Deacon, MM; John, JA; Calhoun, LL; Young, JT. (1980). Teratogenicity and reproduction studies in animals inhaling ethylene dichloride. In B Ames; P Infante; R Reitz (Eds.), (pp. P149-P166). Cold Spring Harbor, NY: Cold Spring Harbor Laboratory. " xr:uid="{80DBED6C-D7F8-4608-BBD0-BBBA1275B0A4}"/>
    <hyperlink ref="D35" r:id="rId29" xr:uid="{8D4578BC-F16A-4E67-8B4D-853C9D3B3595}"/>
    <hyperlink ref="D37" r:id="rId30" xr:uid="{08E57937-0565-4D66-846B-47DE4587369A}"/>
    <hyperlink ref="D38" r:id="rId31" xr:uid="{3DCBF68F-EB87-4546-B63F-B5461E585B6C}"/>
    <hyperlink ref="D39" r:id="rId32" xr:uid="{00A3CC67-42DA-434F-BBFD-DD582B48D5BD}"/>
    <hyperlink ref="D40" r:id="rId33" xr:uid="{623E05C0-E5D1-4CE7-A42F-DD9AD73F0451}"/>
    <hyperlink ref="D41" r:id="rId34" xr:uid="{BFD1332B-B47D-497A-B325-DB8A4F1E6B9D}"/>
    <hyperlink ref="D44" r:id="rId35" display="Zeng, N; Jiang, H; Fan, Q; Wang, T; Rong, W; Li, G; Li, R; Xu, D; Guo, T; Wang, F; Zeng, L; Huang, M; Zheng, J; Lu, F; Chen, W; Hu, Q; Huang, Z; Wang, Q. (2018). Aberrant expression of miR-451a contributes to 1,2-dichloroethane-induced hepatic glycerol gluconeogenesis disorder by inhibiting glycerol kinase expression in NIH Swiss mice. J Appl Toxicol 38: 292-303. http://dx.doi.org/10.1002/jat.3526" xr:uid="{AE7BAB8B-0B37-4227-8D16-4492982C7994}"/>
    <hyperlink ref="D45" r:id="rId36" display="Zhang, Y; Li, G; Zhong, Y; Huang, M; Wu, J; Zheng, J; Rong, W; Zeng, L; Yin, X; Lu, F; Xie, Z; Xu, D; Fan, Q; Jia, X; Wang, T; Hu, Q; Chen, W; Wang, Q; Huang, Z. (2017). 1,2-dichloroethane induces reproductive toxicity mediated by the CREM/CREB signaling pathway in male NIH Swiss mice. Toxicol Sci 160: 299-314. http://dx.doi.org/10.1093/toxsci/kfx182" xr:uid="{2BE0325D-73AC-4AD1-BF3A-EC3C8AFD241B}"/>
    <hyperlink ref="D46" r:id="rId37" xr:uid="{E5B2F1F7-DB28-4DD1-80CD-B06E382FC87B}"/>
    <hyperlink ref="D15" r:id="rId38" display="Huang, W; Wang, Z; Wang, G; Li, K; Jin, Y; Zhao, F. (2022). Disturbance of glutamate metabolism and inhibition of CaM-CaMKII-CREB signaling pathway in the hippocampus of mice induced by 1,2-dichloroethane exposure. Environmental pollution (Barking, Essex : 1987) 310: 119813. " xr:uid="{7864E8F8-3380-4E34-A1F1-3FDC090D34D9}"/>
    <hyperlink ref="D22" r:id="rId39" xr:uid="{50F14173-4595-46AF-93D1-DC16868EB702}"/>
    <hyperlink ref="D27" r:id="rId40" xr:uid="{FE965A48-27AF-4281-8EF4-FA8ED03BCCFD}"/>
    <hyperlink ref="D32" r:id="rId41" display="Qin, Y; Huang, W; Wang, Z; Wang, C; Wang, C; Zhang, M; Wu, S; Wang, G; Zhao, F. (2024). 1,2-Dichloroethane causes anxiety and cognitive dysfunction in mice by disturbing GABA metabolism and inhibiting the cAMP-PKA-CREB signaling pathway. Ecotoxicol Environ Saf 279: 116464." xr:uid="{565DCC4B-0FB1-4FAD-A70D-0922138CDE8E}"/>
    <hyperlink ref="D33" r:id="rId42" display="https://hero.epa.gov/reference/4492125/" xr:uid="{4A23A67D-7EED-4F57-8A74-53816AED9F5F}"/>
    <hyperlink ref="D36" r:id="rId43" xr:uid="{F1B8872D-1125-43B5-85C8-53707D936DB5}"/>
    <hyperlink ref="D42" r:id="rId44" xr:uid="{C59F30F6-D395-406E-82C8-44437C6F23F3}"/>
    <hyperlink ref="D43" r:id="rId45" display="Yang, J; Zhang, L; Wang, T; Zhang, J; Li, M; Jin, X; Tan, X; Wang, G; Zhao, F; Jin, Y. (2023). Synergistic effects of combined treatment of 1,2-dichloroethane and high-dose ethanol on liver damage in mice and the related mechanisms. Food and chemical toxicology : an international journal published for the British Industrial Biological Research Association 176: 113812. https://hero.epa.gov/reference/12815856/" xr:uid="{852CC0C4-3E91-488F-9AE6-E430F23AE9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6"/>
  <sheetViews>
    <sheetView workbookViewId="0"/>
  </sheetViews>
  <sheetFormatPr defaultColWidth="9.140625" defaultRowHeight="12.75" x14ac:dyDescent="0.2"/>
  <cols>
    <col min="1" max="1" width="9.140625" style="2" customWidth="1"/>
    <col min="2" max="2" width="19.85546875" style="2" customWidth="1"/>
    <col min="3" max="3" width="20.5703125" style="2" customWidth="1"/>
    <col min="4" max="4" width="15.5703125" style="2" customWidth="1"/>
    <col min="5" max="5" width="10.42578125" style="2" customWidth="1"/>
    <col min="6" max="6" width="17.140625" style="2" customWidth="1"/>
    <col min="7" max="7" width="9.140625" style="2" customWidth="1"/>
    <col min="8" max="8" width="4.85546875" style="2" customWidth="1"/>
    <col min="9" max="9" width="6" style="2" bestFit="1" customWidth="1"/>
    <col min="10" max="10" width="7" style="2" bestFit="1" customWidth="1"/>
    <col min="11" max="11" width="6.85546875" style="2" customWidth="1"/>
    <col min="12" max="12" width="10.5703125" style="2" customWidth="1"/>
    <col min="13" max="13" width="7.42578125" style="2" bestFit="1" customWidth="1"/>
    <col min="14" max="14" width="10.140625" style="5" bestFit="1" customWidth="1"/>
    <col min="15" max="15" width="35.42578125" style="4" bestFit="1" customWidth="1"/>
    <col min="16" max="16" width="8.42578125" style="2" customWidth="1"/>
    <col min="17" max="17" width="7" style="2" customWidth="1"/>
    <col min="18" max="18" width="7.42578125" style="7" customWidth="1"/>
    <col min="19" max="21" width="7.42578125" style="162" customWidth="1"/>
    <col min="22" max="22" width="10.85546875" style="157" bestFit="1" customWidth="1"/>
    <col min="23" max="23" width="13.85546875" style="157" bestFit="1" customWidth="1"/>
    <col min="24" max="16384" width="9.140625" style="2"/>
  </cols>
  <sheetData>
    <row r="1" spans="1:23" s="9" customFormat="1" ht="38.25" x14ac:dyDescent="0.2">
      <c r="A1" s="9" t="s">
        <v>10</v>
      </c>
      <c r="B1" s="9" t="s">
        <v>11</v>
      </c>
      <c r="C1" s="9" t="s">
        <v>12</v>
      </c>
      <c r="D1" s="9" t="s">
        <v>9</v>
      </c>
      <c r="E1" s="9" t="s">
        <v>0</v>
      </c>
      <c r="F1" s="9" t="s">
        <v>6</v>
      </c>
      <c r="G1" s="9" t="s">
        <v>7</v>
      </c>
      <c r="H1" s="9" t="s">
        <v>8</v>
      </c>
      <c r="I1" s="9" t="s">
        <v>3</v>
      </c>
      <c r="J1" s="9" t="s">
        <v>1</v>
      </c>
      <c r="K1" s="9" t="s">
        <v>2</v>
      </c>
      <c r="L1" s="9" t="s">
        <v>28</v>
      </c>
      <c r="M1" s="9" t="s">
        <v>236</v>
      </c>
      <c r="N1" s="15" t="s">
        <v>87</v>
      </c>
      <c r="O1" s="10" t="s">
        <v>39</v>
      </c>
      <c r="P1" s="10" t="s">
        <v>3</v>
      </c>
      <c r="Q1" s="10" t="s">
        <v>1</v>
      </c>
      <c r="R1" s="11" t="s">
        <v>96</v>
      </c>
      <c r="S1" s="161" t="s">
        <v>3</v>
      </c>
      <c r="T1" s="161" t="s">
        <v>1</v>
      </c>
      <c r="U1" s="161" t="s">
        <v>96</v>
      </c>
      <c r="V1" s="294" t="s">
        <v>213</v>
      </c>
      <c r="W1" s="294" t="s">
        <v>214</v>
      </c>
    </row>
    <row r="2" spans="1:23" s="32" customFormat="1" x14ac:dyDescent="0.2">
      <c r="A2" s="31" t="s">
        <v>13</v>
      </c>
      <c r="B2" s="31" t="s">
        <v>81</v>
      </c>
      <c r="C2" s="31" t="s">
        <v>237</v>
      </c>
      <c r="D2" s="31" t="s">
        <v>85</v>
      </c>
      <c r="E2" s="31" t="s">
        <v>5</v>
      </c>
      <c r="F2" s="32" t="s">
        <v>54</v>
      </c>
      <c r="G2" s="31" t="s">
        <v>15</v>
      </c>
      <c r="H2" s="31" t="s">
        <v>4</v>
      </c>
      <c r="I2" s="31"/>
      <c r="K2" s="32">
        <v>32.6</v>
      </c>
      <c r="L2" s="31" t="str">
        <f>VLOOKUP('Acute oral data'!F2,'Study reference key'!$B$2:$C$46,2,FALSE)</f>
        <v>[34]</v>
      </c>
      <c r="M2" s="31" t="s">
        <v>230</v>
      </c>
      <c r="N2" s="183" t="str">
        <f>C2</f>
        <v>Respiratory</v>
      </c>
      <c r="O2" s="33" t="str">
        <f>D2&amp;", "&amp;G2&amp;" "&amp;H2&amp;" "&amp;L2&amp;", "&amp;M2</f>
        <v>Lung histo &amp; BALF, Rat (M) [34], Medium</v>
      </c>
      <c r="P2" s="34" t="str">
        <f t="shared" ref="P2:R3" si="0">IF(I2&lt;&gt;"",I2,"")</f>
        <v/>
      </c>
      <c r="Q2" s="34" t="str">
        <f t="shared" si="0"/>
        <v/>
      </c>
      <c r="R2" s="35">
        <f t="shared" si="0"/>
        <v>32.6</v>
      </c>
      <c r="S2" s="163" t="e">
        <f>IF(ISNUMBER(P2),P2,NA())</f>
        <v>#N/A</v>
      </c>
      <c r="T2" s="163" t="e">
        <f t="shared" ref="T2:U11" si="1">IF(ISNUMBER(Q2),Q2,NA())</f>
        <v>#N/A</v>
      </c>
      <c r="U2" s="163">
        <f t="shared" si="1"/>
        <v>32.6</v>
      </c>
      <c r="V2" s="160">
        <v>19</v>
      </c>
      <c r="W2" s="159">
        <v>10</v>
      </c>
    </row>
    <row r="3" spans="1:23" s="242" customFormat="1" x14ac:dyDescent="0.2">
      <c r="A3" s="243" t="s">
        <v>13</v>
      </c>
      <c r="B3" s="243" t="s">
        <v>81</v>
      </c>
      <c r="C3" s="243" t="s">
        <v>23</v>
      </c>
      <c r="D3" s="243" t="s">
        <v>38</v>
      </c>
      <c r="E3" s="243" t="s">
        <v>5</v>
      </c>
      <c r="F3" s="242" t="s">
        <v>57</v>
      </c>
      <c r="G3" s="243" t="s">
        <v>26</v>
      </c>
      <c r="H3" s="243" t="s">
        <v>4</v>
      </c>
      <c r="I3" s="243">
        <v>19.899999999999999</v>
      </c>
      <c r="J3" s="242">
        <v>26</v>
      </c>
      <c r="K3" s="242">
        <v>39</v>
      </c>
      <c r="L3" s="243" t="str">
        <f>VLOOKUP('Acute oral data'!F3,'Study reference key'!$B$2:$C$46,2,FALSE)</f>
        <v>[38]</v>
      </c>
      <c r="M3" s="243" t="s">
        <v>229</v>
      </c>
      <c r="N3" s="305" t="str">
        <f>C3</f>
        <v>Kidney</v>
      </c>
      <c r="O3" s="289" t="str">
        <f>D3&amp;", "&amp;G3&amp;" "&amp;H3&amp;" "&amp;L3&amp;" "&amp;M3</f>
        <v>Kidney wt, Mouse (M) [38] High</v>
      </c>
      <c r="P3" s="251">
        <f t="shared" si="0"/>
        <v>19.899999999999999</v>
      </c>
      <c r="Q3" s="251">
        <f t="shared" si="0"/>
        <v>26</v>
      </c>
      <c r="R3" s="252">
        <f t="shared" si="0"/>
        <v>39</v>
      </c>
      <c r="S3" s="253">
        <f t="shared" ref="S3:S11" si="2">IF(ISNUMBER(P3),P3,NA())</f>
        <v>19.899999999999999</v>
      </c>
      <c r="T3" s="253">
        <f t="shared" si="1"/>
        <v>26</v>
      </c>
      <c r="U3" s="253">
        <f t="shared" si="1"/>
        <v>39</v>
      </c>
      <c r="V3" s="250">
        <v>17</v>
      </c>
      <c r="W3" s="250">
        <v>10</v>
      </c>
    </row>
    <row r="4" spans="1:23" s="32" customFormat="1" x14ac:dyDescent="0.2">
      <c r="A4" s="31" t="s">
        <v>13</v>
      </c>
      <c r="B4" s="31" t="s">
        <v>81</v>
      </c>
      <c r="C4" s="31" t="s">
        <v>23</v>
      </c>
      <c r="D4" s="31" t="s">
        <v>82</v>
      </c>
      <c r="E4" s="31" t="s">
        <v>5</v>
      </c>
      <c r="F4" s="32" t="s">
        <v>50</v>
      </c>
      <c r="G4" s="31" t="s">
        <v>26</v>
      </c>
      <c r="H4" s="31" t="s">
        <v>4</v>
      </c>
      <c r="I4" s="31"/>
      <c r="J4" s="32">
        <v>130</v>
      </c>
      <c r="K4" s="32">
        <v>195</v>
      </c>
      <c r="L4" s="31" t="str">
        <f>VLOOKUP('Acute oral data'!F4,'Study reference key'!$B$2:$C$46,2,FALSE)</f>
        <v>[24]</v>
      </c>
      <c r="M4" s="31" t="s">
        <v>229</v>
      </c>
      <c r="N4" s="306"/>
      <c r="O4" s="33" t="str">
        <f t="shared" ref="O4:O11" si="3">D4&amp;", "&amp;G4&amp;" "&amp;H4&amp;" "&amp;L4&amp;" "&amp;M4</f>
        <v>Kidney histo, Mouse (M) [24] High</v>
      </c>
      <c r="P4" s="34" t="str">
        <f t="shared" ref="P4" si="4">IF(I4&lt;&gt;"",I4,"")</f>
        <v/>
      </c>
      <c r="Q4" s="34">
        <f t="shared" ref="Q4" si="5">IF(J4&lt;&gt;"",J4,"")</f>
        <v>130</v>
      </c>
      <c r="R4" s="35">
        <f t="shared" ref="R4" si="6">IF(K4&lt;&gt;"",K4,"")</f>
        <v>195</v>
      </c>
      <c r="S4" s="163" t="e">
        <f t="shared" si="2"/>
        <v>#N/A</v>
      </c>
      <c r="T4" s="163">
        <f t="shared" si="1"/>
        <v>130</v>
      </c>
      <c r="U4" s="163">
        <f t="shared" si="1"/>
        <v>195</v>
      </c>
      <c r="V4" s="159">
        <v>15</v>
      </c>
      <c r="W4" s="159">
        <v>10</v>
      </c>
    </row>
    <row r="5" spans="1:23" s="4" customFormat="1" x14ac:dyDescent="0.2">
      <c r="A5" s="2" t="s">
        <v>13</v>
      </c>
      <c r="B5" s="2" t="s">
        <v>81</v>
      </c>
      <c r="C5" s="5" t="s">
        <v>37</v>
      </c>
      <c r="D5" s="5" t="s">
        <v>94</v>
      </c>
      <c r="E5" s="2" t="s">
        <v>5</v>
      </c>
      <c r="F5" s="14" t="s">
        <v>88</v>
      </c>
      <c r="G5" s="5" t="s">
        <v>15</v>
      </c>
      <c r="H5" s="5" t="s">
        <v>22</v>
      </c>
      <c r="I5" s="5"/>
      <c r="J5" s="5">
        <v>32.200000000000003</v>
      </c>
      <c r="K5" s="5"/>
      <c r="L5" s="2" t="str">
        <f>VLOOKUP('Acute oral data'!F5,'Study reference key'!$B$2:$C$46,2,FALSE)</f>
        <v>[19]</v>
      </c>
      <c r="M5" s="2" t="s">
        <v>229</v>
      </c>
      <c r="N5" s="305" t="str">
        <f>C6</f>
        <v>Death</v>
      </c>
      <c r="O5" s="33" t="str">
        <f t="shared" si="3"/>
        <v>No effect, Rat (M,F) [19] High</v>
      </c>
      <c r="P5" s="3" t="str">
        <f>IF(I5&lt;&gt;"",I5,"")</f>
        <v/>
      </c>
      <c r="Q5" s="3">
        <f>IF(J5&lt;&gt;"",J5,"")</f>
        <v>32.200000000000003</v>
      </c>
      <c r="R5" s="6" t="str">
        <f>IF(K5&lt;&gt;"",K5,"")</f>
        <v/>
      </c>
      <c r="S5" s="162" t="e">
        <f t="shared" si="2"/>
        <v>#N/A</v>
      </c>
      <c r="T5" s="162">
        <f t="shared" si="1"/>
        <v>32.200000000000003</v>
      </c>
      <c r="U5" s="162" t="e">
        <f t="shared" si="1"/>
        <v>#N/A</v>
      </c>
      <c r="V5" s="157">
        <v>13</v>
      </c>
      <c r="W5" s="158">
        <v>10</v>
      </c>
    </row>
    <row r="6" spans="1:23" s="4" customFormat="1" x14ac:dyDescent="0.2">
      <c r="A6" s="2" t="s">
        <v>13</v>
      </c>
      <c r="B6" s="2" t="s">
        <v>81</v>
      </c>
      <c r="C6" s="5" t="s">
        <v>37</v>
      </c>
      <c r="D6" s="5" t="s">
        <v>37</v>
      </c>
      <c r="E6" s="2" t="s">
        <v>5</v>
      </c>
      <c r="F6" s="14" t="s">
        <v>57</v>
      </c>
      <c r="G6" s="5" t="s">
        <v>26</v>
      </c>
      <c r="H6" s="5" t="s">
        <v>4</v>
      </c>
      <c r="I6" s="5">
        <v>16.77</v>
      </c>
      <c r="J6" s="5">
        <v>39</v>
      </c>
      <c r="K6" s="5">
        <v>52</v>
      </c>
      <c r="L6" s="2" t="str">
        <f>VLOOKUP('Acute oral data'!F6,'Study reference key'!$B$2:$C$46,2,FALSE)</f>
        <v>[38]</v>
      </c>
      <c r="M6" s="2" t="s">
        <v>229</v>
      </c>
      <c r="N6" s="307"/>
      <c r="O6" s="33" t="str">
        <f t="shared" si="3"/>
        <v>Death, Mouse (M) [38] High</v>
      </c>
      <c r="P6" s="3">
        <f>IF(I6&lt;&gt;"",I6,"")</f>
        <v>16.77</v>
      </c>
      <c r="Q6" s="3">
        <f t="shared" ref="Q6" si="7">IF(J6&lt;&gt;"",J6,"")</f>
        <v>39</v>
      </c>
      <c r="R6" s="6">
        <f t="shared" ref="R6" si="8">IF(K6&lt;&gt;"",K6,"")</f>
        <v>52</v>
      </c>
      <c r="S6" s="186">
        <f t="shared" si="2"/>
        <v>16.77</v>
      </c>
      <c r="T6" s="162">
        <f t="shared" si="1"/>
        <v>39</v>
      </c>
      <c r="U6" s="162">
        <f t="shared" si="1"/>
        <v>52</v>
      </c>
      <c r="V6" s="158">
        <v>11</v>
      </c>
      <c r="W6" s="158">
        <v>10</v>
      </c>
    </row>
    <row r="7" spans="1:23" s="31" customFormat="1" x14ac:dyDescent="0.2">
      <c r="A7" s="31" t="s">
        <v>13</v>
      </c>
      <c r="B7" s="31" t="s">
        <v>81</v>
      </c>
      <c r="C7" s="36" t="s">
        <v>37</v>
      </c>
      <c r="D7" s="36" t="s">
        <v>94</v>
      </c>
      <c r="E7" s="31" t="s">
        <v>5</v>
      </c>
      <c r="F7" s="37" t="s">
        <v>89</v>
      </c>
      <c r="G7" s="36" t="s">
        <v>15</v>
      </c>
      <c r="H7" s="36" t="s">
        <v>4</v>
      </c>
      <c r="I7" s="36"/>
      <c r="J7" s="36">
        <v>150</v>
      </c>
      <c r="K7" s="36"/>
      <c r="L7" s="31" t="str">
        <f>VLOOKUP('Acute oral data'!F7,'Study reference key'!$B$2:$C$46,2,FALSE)</f>
        <v>[23]</v>
      </c>
      <c r="M7" s="31" t="s">
        <v>229</v>
      </c>
      <c r="N7" s="306"/>
      <c r="O7" s="33" t="str">
        <f t="shared" si="3"/>
        <v>No effect, Rat (M) [23] High</v>
      </c>
      <c r="P7" s="34" t="str">
        <f>IF(I7&lt;&gt;"",I7,"")</f>
        <v/>
      </c>
      <c r="Q7" s="34">
        <f>IF(J7&lt;&gt;"",J7,"")</f>
        <v>150</v>
      </c>
      <c r="R7" s="35" t="str">
        <f>IF(K7&lt;&gt;"",K7,"")</f>
        <v/>
      </c>
      <c r="S7" s="163" t="e">
        <f t="shared" si="2"/>
        <v>#N/A</v>
      </c>
      <c r="T7" s="190">
        <f t="shared" si="1"/>
        <v>150</v>
      </c>
      <c r="U7" s="163" t="e">
        <f t="shared" si="1"/>
        <v>#N/A</v>
      </c>
      <c r="V7" s="159">
        <v>9</v>
      </c>
      <c r="W7" s="160">
        <v>10</v>
      </c>
    </row>
    <row r="8" spans="1:23" s="4" customFormat="1" x14ac:dyDescent="0.2">
      <c r="A8" s="2" t="s">
        <v>13</v>
      </c>
      <c r="B8" s="2" t="s">
        <v>81</v>
      </c>
      <c r="C8" s="5" t="s">
        <v>20</v>
      </c>
      <c r="D8" s="5" t="s">
        <v>94</v>
      </c>
      <c r="E8" s="2" t="s">
        <v>5</v>
      </c>
      <c r="F8" s="14" t="s">
        <v>88</v>
      </c>
      <c r="G8" s="5" t="s">
        <v>15</v>
      </c>
      <c r="H8" s="5" t="s">
        <v>22</v>
      </c>
      <c r="I8" s="5"/>
      <c r="J8" s="5">
        <v>32.200000000000003</v>
      </c>
      <c r="K8" s="5"/>
      <c r="L8" s="2" t="str">
        <f>VLOOKUP('Acute oral data'!F8,'Study reference key'!$B$2:$C$46,2,FALSE)</f>
        <v>[19]</v>
      </c>
      <c r="M8" s="2" t="s">
        <v>229</v>
      </c>
      <c r="N8" s="305" t="str">
        <f>C9</f>
        <v>Liver</v>
      </c>
      <c r="O8" s="33" t="str">
        <f t="shared" si="3"/>
        <v>No effect, Rat (M,F) [19] High</v>
      </c>
      <c r="P8" s="3" t="str">
        <f>IF(I8&lt;&gt;"",I8,"")</f>
        <v/>
      </c>
      <c r="Q8" s="3">
        <f>IF(J8&lt;&gt;"",J8,"")</f>
        <v>32.200000000000003</v>
      </c>
      <c r="R8" s="6" t="str">
        <f>IF(K8&lt;&gt;"",K8,"")</f>
        <v/>
      </c>
      <c r="S8" s="162" t="e">
        <f t="shared" si="2"/>
        <v>#N/A</v>
      </c>
      <c r="T8" s="162">
        <f t="shared" si="1"/>
        <v>32.200000000000003</v>
      </c>
      <c r="U8" s="162" t="e">
        <f t="shared" si="1"/>
        <v>#N/A</v>
      </c>
      <c r="V8" s="157">
        <v>7</v>
      </c>
      <c r="W8" s="158">
        <v>10</v>
      </c>
    </row>
    <row r="9" spans="1:23" s="4" customFormat="1" x14ac:dyDescent="0.2">
      <c r="A9" s="2" t="s">
        <v>13</v>
      </c>
      <c r="B9" s="2" t="s">
        <v>81</v>
      </c>
      <c r="C9" s="5" t="s">
        <v>20</v>
      </c>
      <c r="D9" s="5" t="s">
        <v>94</v>
      </c>
      <c r="E9" s="2" t="s">
        <v>5</v>
      </c>
      <c r="F9" s="14" t="s">
        <v>57</v>
      </c>
      <c r="G9" s="5" t="s">
        <v>26</v>
      </c>
      <c r="H9" s="5" t="s">
        <v>4</v>
      </c>
      <c r="J9" s="5">
        <v>39</v>
      </c>
      <c r="K9" s="5"/>
      <c r="L9" s="2" t="str">
        <f>VLOOKUP('Acute oral data'!F9,'Study reference key'!$B$2:$C$46,2,FALSE)</f>
        <v>[38]</v>
      </c>
      <c r="M9" s="2" t="s">
        <v>229</v>
      </c>
      <c r="N9" s="307"/>
      <c r="O9" s="33" t="str">
        <f t="shared" si="3"/>
        <v>No effect, Mouse (M) [38] High</v>
      </c>
      <c r="P9" s="3" t="str">
        <f>IF(I9&lt;&gt;"",I9,"")</f>
        <v/>
      </c>
      <c r="Q9" s="3">
        <f t="shared" ref="Q9:R11" si="9">IF(J9&lt;&gt;"",J9,"")</f>
        <v>39</v>
      </c>
      <c r="R9" s="6" t="str">
        <f t="shared" si="9"/>
        <v/>
      </c>
      <c r="S9" s="162" t="e">
        <f t="shared" si="2"/>
        <v>#N/A</v>
      </c>
      <c r="T9" s="162">
        <f t="shared" si="1"/>
        <v>39</v>
      </c>
      <c r="U9" s="162" t="e">
        <f t="shared" si="1"/>
        <v>#N/A</v>
      </c>
      <c r="V9" s="158">
        <v>5</v>
      </c>
      <c r="W9" s="158">
        <v>10</v>
      </c>
    </row>
    <row r="10" spans="1:23" s="32" customFormat="1" ht="25.5" x14ac:dyDescent="0.2">
      <c r="A10" s="31" t="s">
        <v>13</v>
      </c>
      <c r="B10" s="31" t="s">
        <v>81</v>
      </c>
      <c r="C10" s="31" t="s">
        <v>20</v>
      </c>
      <c r="D10" s="32" t="s">
        <v>86</v>
      </c>
      <c r="E10" s="31" t="s">
        <v>5</v>
      </c>
      <c r="F10" s="32" t="s">
        <v>41</v>
      </c>
      <c r="G10" s="31" t="s">
        <v>15</v>
      </c>
      <c r="H10" s="31" t="s">
        <v>17</v>
      </c>
      <c r="I10" s="31"/>
      <c r="K10" s="32">
        <v>151</v>
      </c>
      <c r="L10" s="31" t="str">
        <f>VLOOKUP('Acute oral data'!F10,'Study reference key'!$B$2:$C$46,2,FALSE)</f>
        <v>[4]</v>
      </c>
      <c r="M10" s="31" t="s">
        <v>230</v>
      </c>
      <c r="N10" s="306"/>
      <c r="O10" s="33" t="str">
        <f t="shared" si="3"/>
        <v>Liver histo &amp; serum chem, Rat (F) [4] Medium</v>
      </c>
      <c r="P10" s="34" t="str">
        <f>IF(I10&lt;&gt;"",I10,"")</f>
        <v/>
      </c>
      <c r="Q10" s="34" t="str">
        <f>IF(J10&lt;&gt;"",J10,"")</f>
        <v/>
      </c>
      <c r="R10" s="35">
        <f>IF(K10&lt;&gt;"",K10,"")</f>
        <v>151</v>
      </c>
      <c r="S10" s="163" t="e">
        <f t="shared" si="2"/>
        <v>#N/A</v>
      </c>
      <c r="T10" s="163" t="e">
        <f t="shared" si="1"/>
        <v>#N/A</v>
      </c>
      <c r="U10" s="163">
        <f t="shared" si="1"/>
        <v>151</v>
      </c>
      <c r="V10" s="159">
        <v>3</v>
      </c>
      <c r="W10" s="159">
        <v>10</v>
      </c>
    </row>
    <row r="11" spans="1:23" s="136" customFormat="1" x14ac:dyDescent="0.2">
      <c r="A11" s="136" t="s">
        <v>13</v>
      </c>
      <c r="B11" s="136" t="s">
        <v>81</v>
      </c>
      <c r="C11" s="63" t="s">
        <v>238</v>
      </c>
      <c r="D11" s="63" t="s">
        <v>94</v>
      </c>
      <c r="E11" s="136" t="s">
        <v>5</v>
      </c>
      <c r="F11" s="200" t="s">
        <v>89</v>
      </c>
      <c r="G11" s="63" t="s">
        <v>15</v>
      </c>
      <c r="H11" s="63" t="s">
        <v>4</v>
      </c>
      <c r="I11" s="63"/>
      <c r="J11" s="63">
        <v>150</v>
      </c>
      <c r="K11" s="63"/>
      <c r="L11" s="136" t="str">
        <f>VLOOKUP('Acute oral data'!F11,'Study reference key'!$B$2:$C$46,2,FALSE)</f>
        <v>[23]</v>
      </c>
      <c r="M11" s="136" t="s">
        <v>230</v>
      </c>
      <c r="N11" s="70" t="s">
        <v>84</v>
      </c>
      <c r="O11" s="292" t="str">
        <f t="shared" si="3"/>
        <v>No effect, Rat (M) [23] Medium</v>
      </c>
      <c r="P11" s="68" t="str">
        <f t="shared" ref="P11" si="10">IF(I11&lt;&gt;"",I11,"")</f>
        <v/>
      </c>
      <c r="Q11" s="68">
        <f t="shared" si="9"/>
        <v>150</v>
      </c>
      <c r="R11" s="293" t="str">
        <f t="shared" si="9"/>
        <v/>
      </c>
      <c r="S11" s="191" t="e">
        <f t="shared" si="2"/>
        <v>#N/A</v>
      </c>
      <c r="T11" s="199">
        <f t="shared" si="1"/>
        <v>150</v>
      </c>
      <c r="U11" s="191" t="e">
        <f t="shared" si="1"/>
        <v>#N/A</v>
      </c>
      <c r="V11" s="168">
        <v>1</v>
      </c>
      <c r="W11" s="168">
        <v>10</v>
      </c>
    </row>
    <row r="13" spans="1:23" x14ac:dyDescent="0.2">
      <c r="Q13" s="4"/>
    </row>
    <row r="14" spans="1:23" x14ac:dyDescent="0.2">
      <c r="Q14" s="4"/>
      <c r="R14" s="8"/>
      <c r="S14" s="164"/>
      <c r="T14" s="164"/>
      <c r="U14" s="164"/>
    </row>
    <row r="15" spans="1:23" x14ac:dyDescent="0.2">
      <c r="Q15" s="4"/>
      <c r="R15" s="8"/>
      <c r="S15" s="164"/>
      <c r="T15" s="164"/>
      <c r="U15" s="164"/>
    </row>
    <row r="16" spans="1:23" x14ac:dyDescent="0.2">
      <c r="Q16" s="4"/>
      <c r="R16" s="8"/>
      <c r="S16" s="164"/>
      <c r="T16" s="164"/>
      <c r="U16" s="164"/>
    </row>
  </sheetData>
  <sheetProtection sheet="1" objects="1" scenarios="1" formatCells="0" formatColumns="0" formatRows="0"/>
  <mergeCells count="3">
    <mergeCell ref="N3:N4"/>
    <mergeCell ref="N5:N7"/>
    <mergeCell ref="N8:N10"/>
  </mergeCells>
  <conditionalFormatting sqref="E1:E1048576">
    <cfRule type="containsText" dxfId="8" priority="1" operator="containsText" text="1,1">
      <formula>NOT(ISERROR(SEARCH("1,1",E1)))</formula>
    </cfRule>
  </conditionalFormatting>
  <dataValidations count="1">
    <dataValidation allowBlank="1" showInputMessage="1" showErrorMessage="1" sqref="J9 H10:J11 H5:J8 H9 D5:D11" xr:uid="{052E7951-DE6A-45C4-8E0A-D533218944EC}"/>
  </dataValidations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2FBA2-4BFE-493A-9DC1-99003950929E}">
  <sheetPr>
    <tabColor rgb="FF00B050"/>
  </sheetPr>
  <dimension ref="B2:G10"/>
  <sheetViews>
    <sheetView workbookViewId="0">
      <selection activeCell="U52" sqref="U52"/>
    </sheetView>
  </sheetViews>
  <sheetFormatPr defaultRowHeight="12.75" x14ac:dyDescent="0.2"/>
  <sheetData>
    <row r="2" spans="2:7" x14ac:dyDescent="0.2">
      <c r="G2" s="204"/>
    </row>
    <row r="3" spans="2:7" x14ac:dyDescent="0.2">
      <c r="G3" s="204"/>
    </row>
    <row r="4" spans="2:7" x14ac:dyDescent="0.2">
      <c r="G4" s="204"/>
    </row>
    <row r="6" spans="2:7" x14ac:dyDescent="0.2">
      <c r="G6" s="204"/>
    </row>
    <row r="7" spans="2:7" x14ac:dyDescent="0.2">
      <c r="B7" s="204"/>
    </row>
    <row r="8" spans="2:7" x14ac:dyDescent="0.2">
      <c r="B8" s="204"/>
    </row>
    <row r="10" spans="2:7" x14ac:dyDescent="0.2">
      <c r="B10" s="204"/>
    </row>
  </sheetData>
  <sheetProtection sheet="1" objects="1" scenarios="1" formatCells="0" formatColumns="0" formatRows="0"/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C55A4-AB0E-4A8F-823D-5EFECEDEF5B6}">
  <dimension ref="A1:C61"/>
  <sheetViews>
    <sheetView workbookViewId="0"/>
  </sheetViews>
  <sheetFormatPr defaultColWidth="8.85546875" defaultRowHeight="15" x14ac:dyDescent="0.25"/>
  <cols>
    <col min="1" max="1" width="13.140625" style="16" customWidth="1"/>
    <col min="2" max="2" width="28.5703125" style="22" customWidth="1"/>
    <col min="3" max="3" width="8.85546875" style="17"/>
    <col min="4" max="16384" width="8.85546875" style="1"/>
  </cols>
  <sheetData>
    <row r="1" spans="1:3" x14ac:dyDescent="0.25">
      <c r="A1" s="16" t="s">
        <v>95</v>
      </c>
      <c r="B1" s="18" t="s">
        <v>6</v>
      </c>
      <c r="C1" s="17" t="s">
        <v>40</v>
      </c>
    </row>
    <row r="2" spans="1:3" x14ac:dyDescent="0.25">
      <c r="A2" s="16">
        <v>200279</v>
      </c>
      <c r="B2" s="19" t="s">
        <v>41</v>
      </c>
      <c r="C2" s="17" t="s">
        <v>29</v>
      </c>
    </row>
    <row r="3" spans="1:3" x14ac:dyDescent="0.25">
      <c r="A3" s="16">
        <v>62965</v>
      </c>
      <c r="B3" s="19" t="s">
        <v>21</v>
      </c>
      <c r="C3" s="17" t="s">
        <v>30</v>
      </c>
    </row>
    <row r="4" spans="1:3" x14ac:dyDescent="0.25">
      <c r="A4" s="16">
        <v>1973137</v>
      </c>
      <c r="B4" s="18" t="s">
        <v>42</v>
      </c>
      <c r="C4" s="17" t="s">
        <v>31</v>
      </c>
    </row>
    <row r="5" spans="1:3" x14ac:dyDescent="0.25">
      <c r="A5" s="16">
        <v>6570013</v>
      </c>
      <c r="B5" s="19" t="s">
        <v>43</v>
      </c>
      <c r="C5" s="17" t="s">
        <v>32</v>
      </c>
    </row>
    <row r="6" spans="1:3" x14ac:dyDescent="0.25">
      <c r="A6" s="16">
        <v>60771</v>
      </c>
      <c r="B6" s="19" t="s">
        <v>44</v>
      </c>
      <c r="C6" s="17" t="s">
        <v>33</v>
      </c>
    </row>
    <row r="7" spans="1:3" x14ac:dyDescent="0.25">
      <c r="A7" s="16">
        <v>11728</v>
      </c>
      <c r="B7" s="18" t="s">
        <v>27</v>
      </c>
      <c r="C7" s="17" t="s">
        <v>34</v>
      </c>
    </row>
    <row r="8" spans="1:3" x14ac:dyDescent="0.25">
      <c r="A8" s="16">
        <v>1937626</v>
      </c>
      <c r="B8" s="18" t="s">
        <v>45</v>
      </c>
      <c r="C8" s="17" t="s">
        <v>35</v>
      </c>
    </row>
    <row r="9" spans="1:3" x14ac:dyDescent="0.25">
      <c r="A9" s="16">
        <v>200386</v>
      </c>
      <c r="B9" s="19" t="s">
        <v>46</v>
      </c>
      <c r="C9" s="17" t="s">
        <v>36</v>
      </c>
    </row>
    <row r="10" spans="1:3" x14ac:dyDescent="0.25">
      <c r="A10" s="16">
        <v>5447364</v>
      </c>
      <c r="B10" s="20" t="s">
        <v>47</v>
      </c>
      <c r="C10" s="17" t="s">
        <v>61</v>
      </c>
    </row>
    <row r="11" spans="1:3" x14ac:dyDescent="0.25">
      <c r="A11" s="16">
        <v>6118</v>
      </c>
      <c r="B11" s="21" t="s">
        <v>88</v>
      </c>
      <c r="C11" s="17" t="s">
        <v>92</v>
      </c>
    </row>
    <row r="12" spans="1:3" x14ac:dyDescent="0.25">
      <c r="A12" s="16">
        <v>200427</v>
      </c>
      <c r="B12" s="18" t="s">
        <v>48</v>
      </c>
      <c r="C12" s="17" t="s">
        <v>62</v>
      </c>
    </row>
    <row r="13" spans="1:3" x14ac:dyDescent="0.25">
      <c r="A13" s="16">
        <v>1973131</v>
      </c>
      <c r="B13" s="18" t="s">
        <v>49</v>
      </c>
      <c r="C13" s="17" t="s">
        <v>63</v>
      </c>
    </row>
    <row r="14" spans="1:3" x14ac:dyDescent="0.25">
      <c r="A14" s="16">
        <v>18954</v>
      </c>
      <c r="B14" s="21" t="s">
        <v>89</v>
      </c>
      <c r="C14" s="17" t="s">
        <v>93</v>
      </c>
    </row>
    <row r="15" spans="1:3" x14ac:dyDescent="0.25">
      <c r="A15" s="16">
        <v>4697223</v>
      </c>
      <c r="B15" s="19" t="s">
        <v>50</v>
      </c>
      <c r="C15" s="17" t="s">
        <v>64</v>
      </c>
    </row>
    <row r="16" spans="1:3" x14ac:dyDescent="0.25">
      <c r="A16" s="16">
        <v>62637</v>
      </c>
      <c r="B16" s="19" t="s">
        <v>25</v>
      </c>
      <c r="C16" s="17" t="s">
        <v>65</v>
      </c>
    </row>
    <row r="17" spans="1:3" x14ac:dyDescent="0.25">
      <c r="A17" s="16">
        <v>644914</v>
      </c>
      <c r="B17" s="18" t="s">
        <v>19</v>
      </c>
      <c r="C17" s="17" t="s">
        <v>66</v>
      </c>
    </row>
    <row r="18" spans="1:3" s="26" customFormat="1" x14ac:dyDescent="0.25">
      <c r="A18" s="23">
        <v>18158</v>
      </c>
      <c r="B18" s="24" t="s">
        <v>97</v>
      </c>
      <c r="C18" s="25" t="s">
        <v>98</v>
      </c>
    </row>
    <row r="19" spans="1:3" x14ac:dyDescent="0.25">
      <c r="A19" s="16">
        <v>646679</v>
      </c>
      <c r="B19" s="18" t="s">
        <v>51</v>
      </c>
      <c r="C19" s="17" t="s">
        <v>67</v>
      </c>
    </row>
    <row r="20" spans="1:3" x14ac:dyDescent="0.25">
      <c r="A20" s="16">
        <v>5441108</v>
      </c>
      <c r="B20" s="19" t="s">
        <v>18</v>
      </c>
      <c r="C20" s="17" t="s">
        <v>68</v>
      </c>
    </row>
    <row r="21" spans="1:3" x14ac:dyDescent="0.25">
      <c r="A21" s="16">
        <v>4453043</v>
      </c>
      <c r="B21" s="19" t="s">
        <v>24</v>
      </c>
      <c r="C21" s="17" t="s">
        <v>69</v>
      </c>
    </row>
    <row r="22" spans="1:3" x14ac:dyDescent="0.25">
      <c r="A22" s="16">
        <v>12099</v>
      </c>
      <c r="B22" s="19" t="s">
        <v>16</v>
      </c>
      <c r="C22" s="17" t="s">
        <v>70</v>
      </c>
    </row>
    <row r="23" spans="1:3" x14ac:dyDescent="0.25">
      <c r="A23" s="16">
        <v>4492125</v>
      </c>
      <c r="B23" s="19" t="s">
        <v>52</v>
      </c>
      <c r="C23" s="17" t="s">
        <v>71</v>
      </c>
    </row>
    <row r="24" spans="1:3" x14ac:dyDescent="0.25">
      <c r="A24" s="16">
        <v>5453539</v>
      </c>
      <c r="B24" s="20" t="s">
        <v>53</v>
      </c>
      <c r="C24" s="17" t="s">
        <v>72</v>
      </c>
    </row>
    <row r="25" spans="1:3" x14ac:dyDescent="0.25">
      <c r="A25" s="16">
        <v>200568</v>
      </c>
      <c r="B25" s="19" t="s">
        <v>54</v>
      </c>
      <c r="C25" s="17" t="s">
        <v>73</v>
      </c>
    </row>
    <row r="26" spans="1:3" s="26" customFormat="1" x14ac:dyDescent="0.25">
      <c r="A26" s="23">
        <v>5447285</v>
      </c>
      <c r="B26" s="25" t="s">
        <v>99</v>
      </c>
      <c r="C26" s="25" t="s">
        <v>100</v>
      </c>
    </row>
    <row r="27" spans="1:3" x14ac:dyDescent="0.25">
      <c r="A27" s="16">
        <v>62395</v>
      </c>
      <c r="B27" s="18" t="s">
        <v>55</v>
      </c>
      <c r="C27" s="17" t="s">
        <v>74</v>
      </c>
    </row>
    <row r="28" spans="1:3" x14ac:dyDescent="0.25">
      <c r="A28" s="16">
        <v>200590</v>
      </c>
      <c r="B28" s="19" t="s">
        <v>56</v>
      </c>
      <c r="C28" s="17" t="s">
        <v>75</v>
      </c>
    </row>
    <row r="29" spans="1:3" x14ac:dyDescent="0.25">
      <c r="A29" s="16">
        <v>200614</v>
      </c>
      <c r="B29" s="19" t="s">
        <v>57</v>
      </c>
      <c r="C29" s="17" t="s">
        <v>76</v>
      </c>
    </row>
    <row r="30" spans="1:3" x14ac:dyDescent="0.25">
      <c r="A30" s="16">
        <v>1772372</v>
      </c>
      <c r="B30" s="19" t="s">
        <v>14</v>
      </c>
      <c r="C30" s="17" t="s">
        <v>77</v>
      </c>
    </row>
    <row r="31" spans="1:3" x14ac:dyDescent="0.25">
      <c r="A31" s="16">
        <v>7310776</v>
      </c>
      <c r="B31" s="17" t="s">
        <v>90</v>
      </c>
      <c r="C31" s="17" t="s">
        <v>91</v>
      </c>
    </row>
    <row r="32" spans="1:3" x14ac:dyDescent="0.25">
      <c r="A32" s="16">
        <v>5555689</v>
      </c>
      <c r="B32" s="20" t="s">
        <v>58</v>
      </c>
      <c r="C32" s="17" t="s">
        <v>78</v>
      </c>
    </row>
    <row r="33" spans="1:3" x14ac:dyDescent="0.25">
      <c r="A33" s="16">
        <v>4453049</v>
      </c>
      <c r="B33" s="19" t="s">
        <v>59</v>
      </c>
      <c r="C33" s="17" t="s">
        <v>79</v>
      </c>
    </row>
    <row r="34" spans="1:3" x14ac:dyDescent="0.25">
      <c r="A34" s="16">
        <v>4697102</v>
      </c>
      <c r="B34" s="19" t="s">
        <v>60</v>
      </c>
      <c r="C34" s="17" t="s">
        <v>80</v>
      </c>
    </row>
    <row r="35" spans="1:3" x14ac:dyDescent="0.25">
      <c r="B35" s="21"/>
      <c r="C35" s="21"/>
    </row>
    <row r="36" spans="1:3" x14ac:dyDescent="0.25">
      <c r="B36" s="21"/>
      <c r="C36" s="21"/>
    </row>
    <row r="37" spans="1:3" x14ac:dyDescent="0.25">
      <c r="B37" s="21"/>
      <c r="C37" s="21"/>
    </row>
    <row r="38" spans="1:3" x14ac:dyDescent="0.25">
      <c r="C38" s="21"/>
    </row>
    <row r="39" spans="1:3" x14ac:dyDescent="0.25">
      <c r="C39" s="21"/>
    </row>
    <row r="40" spans="1:3" x14ac:dyDescent="0.25">
      <c r="B40" s="21"/>
      <c r="C40" s="21"/>
    </row>
    <row r="41" spans="1:3" x14ac:dyDescent="0.25">
      <c r="B41" s="17"/>
    </row>
    <row r="42" spans="1:3" x14ac:dyDescent="0.25">
      <c r="B42" s="17"/>
    </row>
    <row r="43" spans="1:3" x14ac:dyDescent="0.25">
      <c r="B43" s="17"/>
    </row>
    <row r="44" spans="1:3" x14ac:dyDescent="0.25">
      <c r="B44" s="17"/>
    </row>
    <row r="45" spans="1:3" x14ac:dyDescent="0.25">
      <c r="B45" s="17"/>
    </row>
    <row r="46" spans="1:3" x14ac:dyDescent="0.25">
      <c r="B46" s="17"/>
    </row>
    <row r="47" spans="1:3" x14ac:dyDescent="0.25">
      <c r="B47" s="17"/>
    </row>
    <row r="48" spans="1:3" x14ac:dyDescent="0.25">
      <c r="B48" s="17"/>
    </row>
    <row r="49" spans="2:2" x14ac:dyDescent="0.25">
      <c r="B49" s="17"/>
    </row>
    <row r="50" spans="2:2" x14ac:dyDescent="0.25">
      <c r="B50" s="17"/>
    </row>
    <row r="51" spans="2:2" x14ac:dyDescent="0.25">
      <c r="B51" s="17"/>
    </row>
    <row r="52" spans="2:2" x14ac:dyDescent="0.25">
      <c r="B52" s="18"/>
    </row>
    <row r="53" spans="2:2" x14ac:dyDescent="0.25">
      <c r="B53" s="18"/>
    </row>
    <row r="54" spans="2:2" x14ac:dyDescent="0.25">
      <c r="B54" s="18"/>
    </row>
    <row r="55" spans="2:2" x14ac:dyDescent="0.25">
      <c r="B55" s="18"/>
    </row>
    <row r="56" spans="2:2" x14ac:dyDescent="0.25">
      <c r="B56" s="18"/>
    </row>
    <row r="57" spans="2:2" x14ac:dyDescent="0.25">
      <c r="B57" s="18"/>
    </row>
    <row r="58" spans="2:2" x14ac:dyDescent="0.25">
      <c r="B58" s="18"/>
    </row>
    <row r="59" spans="2:2" x14ac:dyDescent="0.25">
      <c r="B59" s="18"/>
    </row>
    <row r="60" spans="2:2" x14ac:dyDescent="0.25">
      <c r="B60" s="18"/>
    </row>
    <row r="61" spans="2:2" x14ac:dyDescent="0.25">
      <c r="B61" s="18"/>
    </row>
  </sheetData>
  <sortState xmlns:xlrd2="http://schemas.microsoft.com/office/spreadsheetml/2017/richdata2" ref="B2:C34">
    <sortCondition ref="B2:B3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771F0-DADC-49E8-9BA4-0636A5BB86DB}">
  <dimension ref="A1:W29"/>
  <sheetViews>
    <sheetView zoomScale="70" zoomScaleNormal="70" workbookViewId="0">
      <selection activeCell="N26" sqref="N26"/>
    </sheetView>
  </sheetViews>
  <sheetFormatPr defaultColWidth="9.140625" defaultRowHeight="12.75" x14ac:dyDescent="0.2"/>
  <cols>
    <col min="1" max="1" width="9.140625" style="5"/>
    <col min="2" max="2" width="15" style="5" bestFit="1" customWidth="1"/>
    <col min="3" max="3" width="20.5703125" style="5" bestFit="1" customWidth="1"/>
    <col min="4" max="4" width="15.5703125" style="5" bestFit="1" customWidth="1"/>
    <col min="5" max="5" width="9.140625" style="5"/>
    <col min="6" max="6" width="23.5703125" style="5" customWidth="1"/>
    <col min="7" max="7" width="9.140625" style="5"/>
    <col min="8" max="8" width="4.85546875" style="5" bestFit="1" customWidth="1"/>
    <col min="9" max="9" width="6.42578125" style="5" bestFit="1" customWidth="1"/>
    <col min="10" max="10" width="6.5703125" style="5" customWidth="1"/>
    <col min="11" max="11" width="6.5703125" style="5" bestFit="1" customWidth="1"/>
    <col min="12" max="13" width="10.85546875" style="5" customWidth="1"/>
    <col min="14" max="14" width="14.140625" style="5" bestFit="1" customWidth="1"/>
    <col min="15" max="15" width="38.42578125" style="42" bestFit="1" customWidth="1"/>
    <col min="16" max="16" width="8.42578125" style="5" customWidth="1"/>
    <col min="17" max="17" width="7.42578125" style="5" customWidth="1"/>
    <col min="18" max="18" width="7.42578125" style="75" customWidth="1"/>
    <col min="19" max="19" width="8.85546875" style="5" customWidth="1"/>
    <col min="20" max="20" width="9.42578125" style="5" bestFit="1" customWidth="1"/>
    <col min="21" max="21" width="9.140625" style="5"/>
    <col min="22" max="22" width="11.5703125" style="5" bestFit="1" customWidth="1"/>
    <col min="23" max="23" width="13.42578125" style="167" bestFit="1" customWidth="1"/>
    <col min="24" max="16384" width="9.140625" style="5"/>
  </cols>
  <sheetData>
    <row r="1" spans="1:23" s="12" customFormat="1" ht="38.25" x14ac:dyDescent="0.2">
      <c r="A1" s="9" t="s">
        <v>10</v>
      </c>
      <c r="B1" s="9" t="s">
        <v>11</v>
      </c>
      <c r="C1" s="9" t="s">
        <v>12</v>
      </c>
      <c r="D1" s="9" t="s">
        <v>9</v>
      </c>
      <c r="E1" s="9" t="s">
        <v>0</v>
      </c>
      <c r="F1" s="9" t="s">
        <v>6</v>
      </c>
      <c r="G1" s="9" t="s">
        <v>7</v>
      </c>
      <c r="H1" s="9" t="s">
        <v>8</v>
      </c>
      <c r="I1" s="9" t="s">
        <v>3</v>
      </c>
      <c r="J1" s="9" t="s">
        <v>1</v>
      </c>
      <c r="K1" s="9" t="s">
        <v>2</v>
      </c>
      <c r="L1" s="9" t="s">
        <v>28</v>
      </c>
      <c r="M1" s="9" t="s">
        <v>236</v>
      </c>
      <c r="N1" s="10" t="s">
        <v>133</v>
      </c>
      <c r="O1" s="10" t="s">
        <v>39</v>
      </c>
      <c r="P1" s="10" t="s">
        <v>134</v>
      </c>
      <c r="Q1" s="10" t="s">
        <v>135</v>
      </c>
      <c r="R1" s="11" t="s">
        <v>96</v>
      </c>
      <c r="S1" s="161" t="s">
        <v>3</v>
      </c>
      <c r="T1" s="161" t="s">
        <v>1</v>
      </c>
      <c r="U1" s="161" t="s">
        <v>96</v>
      </c>
      <c r="V1" s="156" t="s">
        <v>213</v>
      </c>
      <c r="W1" s="156" t="s">
        <v>214</v>
      </c>
    </row>
    <row r="2" spans="1:23" s="42" customFormat="1" ht="26.1" customHeight="1" x14ac:dyDescent="0.2">
      <c r="A2" s="5" t="s">
        <v>136</v>
      </c>
      <c r="B2" s="5" t="s">
        <v>81</v>
      </c>
      <c r="C2" s="41" t="s">
        <v>137</v>
      </c>
      <c r="D2" s="5" t="s">
        <v>138</v>
      </c>
      <c r="E2" s="5" t="s">
        <v>5</v>
      </c>
      <c r="F2" s="2" t="s">
        <v>56</v>
      </c>
      <c r="G2" s="4" t="s">
        <v>26</v>
      </c>
      <c r="H2" s="5" t="s">
        <v>17</v>
      </c>
      <c r="I2" s="5"/>
      <c r="J2" s="42">
        <v>1.2</v>
      </c>
      <c r="K2" s="42">
        <v>2.8</v>
      </c>
      <c r="L2" s="5" t="str">
        <f>VLOOKUP('Acute inhalation data'!F2,'Study reference key'!$B$2:$C$46,2,FALSE)</f>
        <v>[36]</v>
      </c>
      <c r="M2" s="5" t="s">
        <v>229</v>
      </c>
      <c r="N2" s="43" t="str">
        <f>C2</f>
        <v>Immune/Hemato</v>
      </c>
      <c r="O2" s="44" t="str">
        <f>D2&amp;", "&amp;G2&amp;" "&amp;H2&amp;" "&amp;L2&amp;", "&amp;M2</f>
        <v>Death from strep, Mouse (F) [36], High</v>
      </c>
      <c r="P2" s="13" t="str">
        <f t="shared" ref="P2:P24" si="0">IF(I2&lt;&gt;"",I2,"")</f>
        <v/>
      </c>
      <c r="Q2" s="45">
        <f t="shared" ref="Q2:Q24" si="1">IF(J2&lt;&gt;"",J2,"")</f>
        <v>1.2</v>
      </c>
      <c r="R2" s="46">
        <f t="shared" ref="R2:R24" si="2">IF(K2&lt;&gt;"",K2,"")</f>
        <v>2.8</v>
      </c>
      <c r="S2" s="162" t="e">
        <f>IF(ISNUMBER(P2),P2,NA())</f>
        <v>#N/A</v>
      </c>
      <c r="T2" s="187">
        <f t="shared" ref="T2:U2" si="3">IF(ISNUMBER(Q2),Q2,NA())</f>
        <v>1.2</v>
      </c>
      <c r="U2" s="187">
        <f t="shared" si="3"/>
        <v>2.8</v>
      </c>
      <c r="V2" s="165">
        <v>45</v>
      </c>
      <c r="W2" s="205">
        <v>1</v>
      </c>
    </row>
    <row r="3" spans="1:23" s="42" customFormat="1" ht="26.1" customHeight="1" x14ac:dyDescent="0.2">
      <c r="A3" s="5" t="s">
        <v>136</v>
      </c>
      <c r="B3" s="5" t="s">
        <v>81</v>
      </c>
      <c r="C3" s="5" t="s">
        <v>137</v>
      </c>
      <c r="D3" s="47" t="s">
        <v>94</v>
      </c>
      <c r="E3" s="47" t="s">
        <v>5</v>
      </c>
      <c r="F3" s="48" t="s">
        <v>56</v>
      </c>
      <c r="G3" s="48" t="s">
        <v>139</v>
      </c>
      <c r="H3" s="49" t="s">
        <v>4</v>
      </c>
      <c r="I3" s="49"/>
      <c r="J3" s="50">
        <v>101.18609406952966</v>
      </c>
      <c r="K3" s="49"/>
      <c r="L3" s="5" t="str">
        <f>VLOOKUP('Acute inhalation data'!F3,'Study reference key'!$B$2:$C$46,2,FALSE)</f>
        <v>[36]</v>
      </c>
      <c r="M3" s="5" t="s">
        <v>229</v>
      </c>
      <c r="N3" s="3"/>
      <c r="O3" s="44" t="str">
        <f t="shared" ref="O3:O24" si="4">D3&amp;", "&amp;G3&amp;" "&amp;H3&amp;" "&amp;L3&amp;", "&amp;M3</f>
        <v>No effect, Rat, 3 hr (M) [36], High</v>
      </c>
      <c r="P3" s="13" t="str">
        <f t="shared" si="0"/>
        <v/>
      </c>
      <c r="Q3" s="45">
        <f t="shared" si="1"/>
        <v>101.18609406952966</v>
      </c>
      <c r="R3" s="46" t="str">
        <f t="shared" si="2"/>
        <v/>
      </c>
      <c r="S3" s="162" t="e">
        <f t="shared" ref="S3:S24" si="5">IF(ISNUMBER(P3),P3,NA())</f>
        <v>#N/A</v>
      </c>
      <c r="T3" s="187">
        <f t="shared" ref="T3:T24" si="6">IF(ISNUMBER(Q3),Q3,NA())</f>
        <v>101.18609406952966</v>
      </c>
      <c r="U3" s="162" t="e">
        <f t="shared" ref="U3:U24" si="7">IF(ISNUMBER(R3),R3,NA())</f>
        <v>#N/A</v>
      </c>
      <c r="V3" s="165">
        <v>43</v>
      </c>
      <c r="W3" s="165">
        <v>1</v>
      </c>
    </row>
    <row r="4" spans="1:23" s="59" customFormat="1" ht="26.1" customHeight="1" x14ac:dyDescent="0.2">
      <c r="A4" s="36" t="s">
        <v>136</v>
      </c>
      <c r="B4" s="36" t="s">
        <v>81</v>
      </c>
      <c r="C4" s="36" t="s">
        <v>137</v>
      </c>
      <c r="D4" s="51" t="s">
        <v>94</v>
      </c>
      <c r="E4" s="51" t="s">
        <v>5</v>
      </c>
      <c r="F4" s="52" t="s">
        <v>56</v>
      </c>
      <c r="G4" s="52" t="s">
        <v>221</v>
      </c>
      <c r="H4" s="53" t="s">
        <v>4</v>
      </c>
      <c r="I4" s="54"/>
      <c r="J4" s="55">
        <v>168.64349011588277</v>
      </c>
      <c r="K4" s="54"/>
      <c r="L4" s="36" t="str">
        <f>VLOOKUP('Acute inhalation data'!F4,'Study reference key'!$B$2:$C$46,2,FALSE)</f>
        <v>[36]</v>
      </c>
      <c r="M4" s="36" t="s">
        <v>229</v>
      </c>
      <c r="N4" s="34"/>
      <c r="O4" s="56" t="str">
        <f t="shared" si="4"/>
        <v>No effect, Rat, 5 hr (M) [36], High</v>
      </c>
      <c r="P4" s="183" t="str">
        <f t="shared" si="0"/>
        <v/>
      </c>
      <c r="Q4" s="57">
        <f t="shared" si="1"/>
        <v>168.64349011588277</v>
      </c>
      <c r="R4" s="58" t="str">
        <f t="shared" si="2"/>
        <v/>
      </c>
      <c r="S4" s="163" t="e">
        <f t="shared" si="5"/>
        <v>#N/A</v>
      </c>
      <c r="T4" s="190">
        <f t="shared" si="6"/>
        <v>168.64349011588277</v>
      </c>
      <c r="U4" s="163" t="e">
        <f t="shared" si="7"/>
        <v>#N/A</v>
      </c>
      <c r="V4" s="166">
        <v>41</v>
      </c>
      <c r="W4" s="166">
        <v>1</v>
      </c>
    </row>
    <row r="5" spans="1:23" s="42" customFormat="1" ht="26.1" customHeight="1" x14ac:dyDescent="0.2">
      <c r="A5" s="5" t="s">
        <v>136</v>
      </c>
      <c r="B5" s="5" t="s">
        <v>81</v>
      </c>
      <c r="C5" s="5" t="s">
        <v>83</v>
      </c>
      <c r="D5" s="5" t="s">
        <v>140</v>
      </c>
      <c r="E5" s="5" t="s">
        <v>5</v>
      </c>
      <c r="F5" s="2" t="s">
        <v>105</v>
      </c>
      <c r="G5" s="4" t="s">
        <v>141</v>
      </c>
      <c r="H5" s="5" t="s">
        <v>22</v>
      </c>
      <c r="I5" s="5">
        <v>1.75</v>
      </c>
      <c r="J5" s="42">
        <v>7.06</v>
      </c>
      <c r="K5" s="42">
        <v>26.5</v>
      </c>
      <c r="L5" s="5" t="str">
        <f>VLOOKUP('Acute inhalation data'!F5,'Study reference key'!$B$2:$C$46,2,FALSE)</f>
        <v>[8]</v>
      </c>
      <c r="M5" s="5" t="s">
        <v>229</v>
      </c>
      <c r="N5" s="3" t="str">
        <f t="shared" ref="N5:N20" si="8">C5</f>
        <v>Resp</v>
      </c>
      <c r="O5" s="44" t="str">
        <f t="shared" si="4"/>
        <v>Nasal histo, Rat, 4 hr (M,F) [8], High</v>
      </c>
      <c r="P5" s="13">
        <f t="shared" si="0"/>
        <v>1.75</v>
      </c>
      <c r="Q5" s="45">
        <f t="shared" si="1"/>
        <v>7.06</v>
      </c>
      <c r="R5" s="46">
        <f t="shared" si="2"/>
        <v>26.5</v>
      </c>
      <c r="S5" s="162">
        <f t="shared" si="5"/>
        <v>1.75</v>
      </c>
      <c r="T5" s="162">
        <f t="shared" si="6"/>
        <v>7.06</v>
      </c>
      <c r="U5" s="162">
        <f t="shared" si="7"/>
        <v>26.5</v>
      </c>
      <c r="V5" s="165">
        <v>39</v>
      </c>
      <c r="W5" s="165">
        <v>1</v>
      </c>
    </row>
    <row r="6" spans="1:23" s="266" customFormat="1" ht="26.1" customHeight="1" x14ac:dyDescent="0.2">
      <c r="A6" s="263" t="s">
        <v>136</v>
      </c>
      <c r="B6" s="263" t="s">
        <v>81</v>
      </c>
      <c r="C6" s="263" t="s">
        <v>83</v>
      </c>
      <c r="D6" s="263" t="s">
        <v>140</v>
      </c>
      <c r="E6" s="263" t="s">
        <v>5</v>
      </c>
      <c r="F6" s="264" t="s">
        <v>105</v>
      </c>
      <c r="G6" s="265" t="s">
        <v>142</v>
      </c>
      <c r="H6" s="263" t="s">
        <v>22</v>
      </c>
      <c r="I6" s="263">
        <v>9.7799999999999994</v>
      </c>
      <c r="J6" s="266">
        <v>14.3</v>
      </c>
      <c r="K6" s="266">
        <v>29.01</v>
      </c>
      <c r="L6" s="263" t="str">
        <f>VLOOKUP('Acute inhalation data'!F6,'Study reference key'!$B$2:$C$46,2,FALSE)</f>
        <v>[8]</v>
      </c>
      <c r="M6" s="263" t="s">
        <v>229</v>
      </c>
      <c r="N6" s="267"/>
      <c r="O6" s="268" t="str">
        <f t="shared" si="4"/>
        <v>Nasal histo, Rat, 8 hr (M,F) [8], High</v>
      </c>
      <c r="P6" s="269">
        <f t="shared" si="0"/>
        <v>9.7799999999999994</v>
      </c>
      <c r="Q6" s="270">
        <f t="shared" si="1"/>
        <v>14.3</v>
      </c>
      <c r="R6" s="271">
        <f t="shared" si="2"/>
        <v>29.01</v>
      </c>
      <c r="S6" s="272">
        <f t="shared" si="5"/>
        <v>9.7799999999999994</v>
      </c>
      <c r="T6" s="272">
        <f t="shared" si="6"/>
        <v>14.3</v>
      </c>
      <c r="U6" s="272">
        <f t="shared" si="7"/>
        <v>29.01</v>
      </c>
      <c r="V6" s="273">
        <v>37</v>
      </c>
      <c r="W6" s="273">
        <v>1</v>
      </c>
    </row>
    <row r="7" spans="1:23" s="42" customFormat="1" ht="26.1" customHeight="1" x14ac:dyDescent="0.2">
      <c r="A7" s="5" t="s">
        <v>136</v>
      </c>
      <c r="B7" s="5" t="s">
        <v>81</v>
      </c>
      <c r="C7" s="5" t="s">
        <v>143</v>
      </c>
      <c r="D7" s="5" t="s">
        <v>144</v>
      </c>
      <c r="E7" s="5" t="s">
        <v>5</v>
      </c>
      <c r="F7" s="2" t="s">
        <v>60</v>
      </c>
      <c r="G7" s="4" t="s">
        <v>145</v>
      </c>
      <c r="H7" s="5" t="s">
        <v>4</v>
      </c>
      <c r="I7" s="5"/>
      <c r="K7" s="42">
        <v>246.9</v>
      </c>
      <c r="L7" s="5" t="str">
        <f>VLOOKUP('Acute inhalation data'!F7,'Study reference key'!$B$2:$C$46,2,FALSE)</f>
        <v>[45]</v>
      </c>
      <c r="M7" s="5" t="s">
        <v>230</v>
      </c>
      <c r="N7" s="3" t="str">
        <f t="shared" ref="N7" si="9">C7</f>
        <v>Neuro</v>
      </c>
      <c r="O7" s="44" t="str">
        <f t="shared" si="4"/>
        <v>Brain histo, Rat, 1.5 hr (M) [45], Medium</v>
      </c>
      <c r="P7" s="13" t="str">
        <f t="shared" si="0"/>
        <v/>
      </c>
      <c r="Q7" s="45" t="str">
        <f t="shared" si="1"/>
        <v/>
      </c>
      <c r="R7" s="46">
        <f t="shared" si="2"/>
        <v>246.9</v>
      </c>
      <c r="S7" s="162" t="e">
        <f t="shared" si="5"/>
        <v>#N/A</v>
      </c>
      <c r="T7" s="162" t="e">
        <f t="shared" si="6"/>
        <v>#N/A</v>
      </c>
      <c r="U7" s="162">
        <f t="shared" si="7"/>
        <v>246.9</v>
      </c>
      <c r="V7" s="165">
        <v>35</v>
      </c>
      <c r="W7" s="165">
        <v>1</v>
      </c>
    </row>
    <row r="8" spans="1:23" s="42" customFormat="1" ht="26.1" customHeight="1" x14ac:dyDescent="0.2">
      <c r="A8" s="5" t="s">
        <v>136</v>
      </c>
      <c r="B8" s="5" t="s">
        <v>81</v>
      </c>
      <c r="C8" s="2" t="s">
        <v>143</v>
      </c>
      <c r="D8" s="47" t="s">
        <v>146</v>
      </c>
      <c r="E8" s="47" t="s">
        <v>5</v>
      </c>
      <c r="F8" s="48" t="s">
        <v>105</v>
      </c>
      <c r="G8" s="48" t="s">
        <v>15</v>
      </c>
      <c r="H8" s="49" t="s">
        <v>17</v>
      </c>
      <c r="I8" s="50"/>
      <c r="J8" s="50">
        <v>132.48632583503749</v>
      </c>
      <c r="K8" s="50">
        <v>410.00605316973412</v>
      </c>
      <c r="L8" s="5" t="str">
        <f>VLOOKUP('Acute inhalation data'!F8,'Study reference key'!$B$2:$C$46,2,FALSE)</f>
        <v>[8]</v>
      </c>
      <c r="M8" s="5" t="s">
        <v>229</v>
      </c>
      <c r="N8" s="3"/>
      <c r="O8" s="44" t="str">
        <f t="shared" si="4"/>
        <v>FOB, Rat (F) [8], High</v>
      </c>
      <c r="P8" s="13" t="str">
        <f t="shared" si="0"/>
        <v/>
      </c>
      <c r="Q8" s="45">
        <f t="shared" si="1"/>
        <v>132.48632583503749</v>
      </c>
      <c r="R8" s="46">
        <f t="shared" si="2"/>
        <v>410.00605316973412</v>
      </c>
      <c r="S8" s="162" t="e">
        <f t="shared" si="5"/>
        <v>#N/A</v>
      </c>
      <c r="T8" s="187">
        <f t="shared" si="6"/>
        <v>132.48632583503749</v>
      </c>
      <c r="U8" s="187">
        <f t="shared" si="7"/>
        <v>410.00605316973412</v>
      </c>
      <c r="V8" s="165">
        <v>33</v>
      </c>
      <c r="W8" s="165">
        <v>1</v>
      </c>
    </row>
    <row r="9" spans="1:23" s="42" customFormat="1" ht="26.1" customHeight="1" x14ac:dyDescent="0.2">
      <c r="A9" s="5" t="s">
        <v>136</v>
      </c>
      <c r="B9" s="5" t="s">
        <v>81</v>
      </c>
      <c r="C9" s="2" t="s">
        <v>143</v>
      </c>
      <c r="D9" s="47" t="s">
        <v>144</v>
      </c>
      <c r="E9" s="47" t="s">
        <v>5</v>
      </c>
      <c r="F9" s="48" t="s">
        <v>60</v>
      </c>
      <c r="G9" s="48" t="s">
        <v>141</v>
      </c>
      <c r="H9" s="49" t="s">
        <v>4</v>
      </c>
      <c r="I9" s="60"/>
      <c r="J9" s="49"/>
      <c r="K9" s="60">
        <v>661.66666666666663</v>
      </c>
      <c r="L9" s="5" t="str">
        <f>VLOOKUP('Acute inhalation data'!F9,'Study reference key'!$B$2:$C$46,2,FALSE)</f>
        <v>[45]</v>
      </c>
      <c r="M9" s="5" t="s">
        <v>230</v>
      </c>
      <c r="N9" s="3"/>
      <c r="O9" s="44" t="str">
        <f t="shared" si="4"/>
        <v>Brain histo, Rat, 4 hr (M) [45], Medium</v>
      </c>
      <c r="P9" s="13" t="str">
        <f t="shared" si="0"/>
        <v/>
      </c>
      <c r="Q9" s="45" t="str">
        <f t="shared" si="1"/>
        <v/>
      </c>
      <c r="R9" s="46">
        <f t="shared" si="2"/>
        <v>661.66666666666663</v>
      </c>
      <c r="S9" s="162" t="e">
        <f t="shared" si="5"/>
        <v>#N/A</v>
      </c>
      <c r="T9" s="162" t="e">
        <f t="shared" si="6"/>
        <v>#N/A</v>
      </c>
      <c r="U9" s="187">
        <f t="shared" si="7"/>
        <v>661.66666666666663</v>
      </c>
      <c r="V9" s="165">
        <v>31</v>
      </c>
      <c r="W9" s="165">
        <v>1</v>
      </c>
    </row>
    <row r="10" spans="1:23" s="42" customFormat="1" ht="26.1" customHeight="1" x14ac:dyDescent="0.2">
      <c r="A10" s="5" t="s">
        <v>136</v>
      </c>
      <c r="B10" s="5" t="s">
        <v>81</v>
      </c>
      <c r="C10" s="2" t="s">
        <v>143</v>
      </c>
      <c r="D10" s="47" t="s">
        <v>147</v>
      </c>
      <c r="E10" s="47" t="s">
        <v>5</v>
      </c>
      <c r="F10" s="48" t="s">
        <v>104</v>
      </c>
      <c r="G10" s="48" t="s">
        <v>15</v>
      </c>
      <c r="H10" s="49" t="s">
        <v>148</v>
      </c>
      <c r="I10" s="49"/>
      <c r="J10" s="60"/>
      <c r="K10" s="60">
        <v>1284.3333333333333</v>
      </c>
      <c r="L10" s="5" t="str">
        <f>VLOOKUP('Acute inhalation data'!F10,'Study reference key'!$B$2:$C$46,2,FALSE)</f>
        <v>[7]</v>
      </c>
      <c r="M10" s="5" t="s">
        <v>229</v>
      </c>
      <c r="N10" s="3"/>
      <c r="O10" s="44" t="str">
        <f t="shared" si="4"/>
        <v>Clin signs, Rat (M, F)  [7], High</v>
      </c>
      <c r="P10" s="13" t="str">
        <f t="shared" si="0"/>
        <v/>
      </c>
      <c r="Q10" s="45" t="str">
        <f t="shared" si="1"/>
        <v/>
      </c>
      <c r="R10" s="46">
        <f t="shared" si="2"/>
        <v>1284.3333333333333</v>
      </c>
      <c r="S10" s="162" t="e">
        <f t="shared" si="5"/>
        <v>#N/A</v>
      </c>
      <c r="T10" s="162" t="e">
        <f t="shared" si="6"/>
        <v>#N/A</v>
      </c>
      <c r="U10" s="187">
        <f t="shared" si="7"/>
        <v>1284.3333333333333</v>
      </c>
      <c r="V10" s="165">
        <v>29</v>
      </c>
      <c r="W10" s="165">
        <v>1</v>
      </c>
    </row>
    <row r="11" spans="1:23" s="59" customFormat="1" ht="26.1" customHeight="1" x14ac:dyDescent="0.2">
      <c r="A11" s="36" t="s">
        <v>136</v>
      </c>
      <c r="B11" s="36" t="s">
        <v>81</v>
      </c>
      <c r="C11" s="36" t="s">
        <v>143</v>
      </c>
      <c r="D11" s="59" t="s">
        <v>149</v>
      </c>
      <c r="E11" s="36" t="s">
        <v>5</v>
      </c>
      <c r="F11" s="31" t="s">
        <v>52</v>
      </c>
      <c r="G11" s="32" t="s">
        <v>15</v>
      </c>
      <c r="H11" s="36" t="s">
        <v>22</v>
      </c>
      <c r="I11" s="36"/>
      <c r="J11" s="59">
        <v>1250</v>
      </c>
      <c r="K11" s="59">
        <v>2500</v>
      </c>
      <c r="L11" s="36" t="str">
        <f>VLOOKUP('Acute inhalation data'!F11,'Study reference key'!$B$2:$C$46,2,FALSE)</f>
        <v>[32]</v>
      </c>
      <c r="M11" s="36" t="s">
        <v>230</v>
      </c>
      <c r="N11" s="34"/>
      <c r="O11" s="56" t="str">
        <f t="shared" si="4"/>
        <v>Brain histo &amp; clin signs, Rat (M,F) [32], Medium</v>
      </c>
      <c r="P11" s="183" t="str">
        <f t="shared" si="0"/>
        <v/>
      </c>
      <c r="Q11" s="57">
        <f t="shared" si="1"/>
        <v>1250</v>
      </c>
      <c r="R11" s="58">
        <f t="shared" si="2"/>
        <v>2500</v>
      </c>
      <c r="S11" s="163" t="e">
        <f t="shared" si="5"/>
        <v>#N/A</v>
      </c>
      <c r="T11" s="163">
        <f t="shared" si="6"/>
        <v>1250</v>
      </c>
      <c r="U11" s="163">
        <f t="shared" si="7"/>
        <v>2500</v>
      </c>
      <c r="V11" s="166">
        <v>27</v>
      </c>
      <c r="W11" s="166">
        <v>1</v>
      </c>
    </row>
    <row r="12" spans="1:23" s="42" customFormat="1" ht="26.1" customHeight="1" x14ac:dyDescent="0.2">
      <c r="A12" s="5" t="s">
        <v>136</v>
      </c>
      <c r="B12" s="5" t="s">
        <v>81</v>
      </c>
      <c r="C12" s="5" t="s">
        <v>20</v>
      </c>
      <c r="D12" s="5" t="s">
        <v>150</v>
      </c>
      <c r="E12" s="5" t="s">
        <v>5</v>
      </c>
      <c r="F12" s="2" t="s">
        <v>57</v>
      </c>
      <c r="G12" s="2" t="s">
        <v>26</v>
      </c>
      <c r="H12" s="5" t="s">
        <v>4</v>
      </c>
      <c r="I12" s="5"/>
      <c r="J12" s="42">
        <v>107</v>
      </c>
      <c r="K12" s="42">
        <v>337</v>
      </c>
      <c r="L12" s="5" t="str">
        <f>VLOOKUP('Acute inhalation data'!F12,'Study reference key'!$B$2:$C$46,2,FALSE)</f>
        <v>[38]</v>
      </c>
      <c r="M12" s="5" t="s">
        <v>229</v>
      </c>
      <c r="N12" s="3" t="str">
        <f t="shared" ref="N12" si="10">C12</f>
        <v>Liver</v>
      </c>
      <c r="O12" s="44" t="str">
        <f t="shared" si="4"/>
        <v>Serum chem, Mouse (M) [38], High</v>
      </c>
      <c r="P12" s="13" t="str">
        <f t="shared" si="0"/>
        <v/>
      </c>
      <c r="Q12" s="45">
        <f t="shared" si="1"/>
        <v>107</v>
      </c>
      <c r="R12" s="46">
        <f t="shared" si="2"/>
        <v>337</v>
      </c>
      <c r="S12" s="162" t="e">
        <f t="shared" si="5"/>
        <v>#N/A</v>
      </c>
      <c r="T12" s="162">
        <f t="shared" si="6"/>
        <v>107</v>
      </c>
      <c r="U12" s="162">
        <f t="shared" si="7"/>
        <v>337</v>
      </c>
      <c r="V12" s="165">
        <v>25</v>
      </c>
      <c r="W12" s="165">
        <v>1</v>
      </c>
    </row>
    <row r="13" spans="1:23" s="42" customFormat="1" ht="26.1" customHeight="1" x14ac:dyDescent="0.2">
      <c r="A13" s="5" t="s">
        <v>136</v>
      </c>
      <c r="B13" s="5" t="s">
        <v>81</v>
      </c>
      <c r="C13" s="5" t="s">
        <v>20</v>
      </c>
      <c r="D13" s="47" t="s">
        <v>151</v>
      </c>
      <c r="E13" s="47" t="s">
        <v>5</v>
      </c>
      <c r="F13" s="48" t="s">
        <v>105</v>
      </c>
      <c r="G13" s="48" t="s">
        <v>15</v>
      </c>
      <c r="H13" s="49" t="s">
        <v>17</v>
      </c>
      <c r="I13" s="50"/>
      <c r="J13" s="50">
        <v>132.48632583503749</v>
      </c>
      <c r="K13" s="50">
        <v>410.00605316973412</v>
      </c>
      <c r="L13" s="5" t="str">
        <f>VLOOKUP('Acute inhalation data'!F13,'Study reference key'!$B$2:$C$46,2,FALSE)</f>
        <v>[8]</v>
      </c>
      <c r="M13" s="5" t="s">
        <v>229</v>
      </c>
      <c r="N13" s="3"/>
      <c r="O13" s="44" t="str">
        <f t="shared" si="4"/>
        <v>Liver histo, Rat (F) [8], High</v>
      </c>
      <c r="P13" s="13" t="str">
        <f t="shared" si="0"/>
        <v/>
      </c>
      <c r="Q13" s="45">
        <f t="shared" si="1"/>
        <v>132.48632583503749</v>
      </c>
      <c r="R13" s="46">
        <f t="shared" si="2"/>
        <v>410.00605316973412</v>
      </c>
      <c r="S13" s="162" t="e">
        <f t="shared" si="5"/>
        <v>#N/A</v>
      </c>
      <c r="T13" s="187">
        <f t="shared" si="6"/>
        <v>132.48632583503749</v>
      </c>
      <c r="U13" s="187">
        <f t="shared" si="7"/>
        <v>410.00605316973412</v>
      </c>
      <c r="V13" s="165">
        <v>23</v>
      </c>
      <c r="W13" s="165">
        <v>1</v>
      </c>
    </row>
    <row r="14" spans="1:23" s="42" customFormat="1" ht="23.25" customHeight="1" x14ac:dyDescent="0.2">
      <c r="A14" s="5" t="s">
        <v>136</v>
      </c>
      <c r="B14" s="5" t="s">
        <v>81</v>
      </c>
      <c r="C14" s="5" t="s">
        <v>20</v>
      </c>
      <c r="D14" s="47" t="s">
        <v>150</v>
      </c>
      <c r="E14" s="47" t="s">
        <v>5</v>
      </c>
      <c r="F14" s="48" t="s">
        <v>102</v>
      </c>
      <c r="G14" s="48" t="s">
        <v>15</v>
      </c>
      <c r="H14" s="49" t="s">
        <v>4</v>
      </c>
      <c r="I14" s="50"/>
      <c r="J14" s="50">
        <v>421.16666666666663</v>
      </c>
      <c r="K14" s="50">
        <v>579.16666666666663</v>
      </c>
      <c r="L14" s="5" t="str">
        <f>VLOOKUP('Acute inhalation data'!F14,'Study reference key'!$B$2:$C$46,2,FALSE)</f>
        <v>[2]</v>
      </c>
      <c r="M14" s="5" t="s">
        <v>230</v>
      </c>
      <c r="N14" s="3"/>
      <c r="O14" s="44" t="str">
        <f t="shared" si="4"/>
        <v>Serum chem, Rat (M) [2], Medium</v>
      </c>
      <c r="P14" s="13" t="str">
        <f t="shared" si="0"/>
        <v/>
      </c>
      <c r="Q14" s="45">
        <f t="shared" si="1"/>
        <v>421.16666666666663</v>
      </c>
      <c r="R14" s="46">
        <f t="shared" si="2"/>
        <v>579.16666666666663</v>
      </c>
      <c r="S14" s="162" t="e">
        <f t="shared" si="5"/>
        <v>#N/A</v>
      </c>
      <c r="T14" s="187">
        <f t="shared" si="6"/>
        <v>421.16666666666663</v>
      </c>
      <c r="U14" s="187">
        <f t="shared" si="7"/>
        <v>579.16666666666663</v>
      </c>
      <c r="V14" s="165">
        <v>21</v>
      </c>
      <c r="W14" s="165">
        <v>1</v>
      </c>
    </row>
    <row r="15" spans="1:23" s="59" customFormat="1" ht="22.5" customHeight="1" x14ac:dyDescent="0.2">
      <c r="A15" s="36" t="s">
        <v>136</v>
      </c>
      <c r="B15" s="36" t="s">
        <v>81</v>
      </c>
      <c r="C15" s="36" t="s">
        <v>20</v>
      </c>
      <c r="D15" s="51" t="s">
        <v>152</v>
      </c>
      <c r="E15" s="51" t="s">
        <v>5</v>
      </c>
      <c r="F15" s="52" t="s">
        <v>44</v>
      </c>
      <c r="G15" s="52" t="s">
        <v>26</v>
      </c>
      <c r="H15" s="53" t="s">
        <v>4</v>
      </c>
      <c r="I15" s="61"/>
      <c r="J15" s="61">
        <v>843.21745057941371</v>
      </c>
      <c r="K15" s="61">
        <v>1011.8609406952966</v>
      </c>
      <c r="L15" s="36" t="str">
        <f>VLOOKUP('Acute inhalation data'!F15,'Study reference key'!$B$2:$C$46,2,FALSE)</f>
        <v>[11]</v>
      </c>
      <c r="M15" s="36" t="s">
        <v>230</v>
      </c>
      <c r="N15" s="34"/>
      <c r="O15" s="56" t="str">
        <f t="shared" si="4"/>
        <v>Liver wt &amp; histo, Mouse (M) [11], Medium</v>
      </c>
      <c r="P15" s="183" t="str">
        <f t="shared" si="0"/>
        <v/>
      </c>
      <c r="Q15" s="57">
        <f t="shared" si="1"/>
        <v>843.21745057941371</v>
      </c>
      <c r="R15" s="58">
        <f t="shared" si="2"/>
        <v>1011.8609406952966</v>
      </c>
      <c r="S15" s="163" t="e">
        <f t="shared" si="5"/>
        <v>#N/A</v>
      </c>
      <c r="T15" s="189">
        <f t="shared" si="6"/>
        <v>843.21745057941371</v>
      </c>
      <c r="U15" s="189">
        <f t="shared" si="7"/>
        <v>1011.8609406952966</v>
      </c>
      <c r="V15" s="166">
        <v>19</v>
      </c>
      <c r="W15" s="166">
        <v>1</v>
      </c>
    </row>
    <row r="16" spans="1:23" s="42" customFormat="1" ht="27" customHeight="1" x14ac:dyDescent="0.2">
      <c r="A16" s="5" t="s">
        <v>136</v>
      </c>
      <c r="B16" s="5" t="s">
        <v>81</v>
      </c>
      <c r="C16" s="5" t="s">
        <v>23</v>
      </c>
      <c r="D16" s="5" t="s">
        <v>153</v>
      </c>
      <c r="E16" s="5" t="s">
        <v>5</v>
      </c>
      <c r="F16" s="2" t="s">
        <v>57</v>
      </c>
      <c r="G16" s="2" t="s">
        <v>26</v>
      </c>
      <c r="H16" s="5" t="s">
        <v>4</v>
      </c>
      <c r="I16" s="5">
        <v>207</v>
      </c>
      <c r="J16" s="42">
        <v>107</v>
      </c>
      <c r="K16" s="42">
        <v>337</v>
      </c>
      <c r="L16" s="5" t="str">
        <f>VLOOKUP('Acute inhalation data'!F16,'Study reference key'!$B$2:$C$46,2,FALSE)</f>
        <v>[38]</v>
      </c>
      <c r="M16" s="5" t="s">
        <v>229</v>
      </c>
      <c r="N16" s="3" t="str">
        <f t="shared" si="8"/>
        <v>Kidney</v>
      </c>
      <c r="O16" s="44" t="str">
        <f t="shared" si="4"/>
        <v>Kidney wt &amp; BUN, Mouse (M) [38], High</v>
      </c>
      <c r="P16" s="13">
        <f t="shared" si="0"/>
        <v>207</v>
      </c>
      <c r="Q16" s="45">
        <f t="shared" si="1"/>
        <v>107</v>
      </c>
      <c r="R16" s="46">
        <f t="shared" si="2"/>
        <v>337</v>
      </c>
      <c r="S16" s="162">
        <f t="shared" si="5"/>
        <v>207</v>
      </c>
      <c r="T16" s="162">
        <f t="shared" si="6"/>
        <v>107</v>
      </c>
      <c r="U16" s="162">
        <f t="shared" si="7"/>
        <v>337</v>
      </c>
      <c r="V16" s="165">
        <v>17</v>
      </c>
      <c r="W16" s="165">
        <v>1</v>
      </c>
    </row>
    <row r="17" spans="1:23" s="42" customFormat="1" ht="12.95" customHeight="1" x14ac:dyDescent="0.2">
      <c r="A17" s="5" t="s">
        <v>136</v>
      </c>
      <c r="B17" s="5" t="s">
        <v>81</v>
      </c>
      <c r="C17" s="2" t="s">
        <v>23</v>
      </c>
      <c r="D17" s="47" t="s">
        <v>154</v>
      </c>
      <c r="E17" s="47" t="s">
        <v>5</v>
      </c>
      <c r="F17" s="48" t="s">
        <v>44</v>
      </c>
      <c r="G17" s="48" t="s">
        <v>26</v>
      </c>
      <c r="H17" s="49" t="s">
        <v>4</v>
      </c>
      <c r="I17" s="60"/>
      <c r="J17" s="62"/>
      <c r="K17" s="60">
        <v>674.57396046353097</v>
      </c>
      <c r="L17" s="5" t="str">
        <f>VLOOKUP('Acute inhalation data'!F17,'Study reference key'!$B$2:$C$46,2,FALSE)</f>
        <v>[11]</v>
      </c>
      <c r="M17" s="5" t="s">
        <v>230</v>
      </c>
      <c r="N17" s="3"/>
      <c r="O17" s="44" t="str">
        <f t="shared" si="4"/>
        <v>Kidney wt &amp; histo, Mouse (M) [11], Medium</v>
      </c>
      <c r="P17" s="13" t="str">
        <f t="shared" si="0"/>
        <v/>
      </c>
      <c r="Q17" s="45" t="str">
        <f t="shared" si="1"/>
        <v/>
      </c>
      <c r="R17" s="46">
        <f t="shared" si="2"/>
        <v>674.57396046353097</v>
      </c>
      <c r="S17" s="162" t="e">
        <f t="shared" si="5"/>
        <v>#N/A</v>
      </c>
      <c r="T17" s="162" t="e">
        <f t="shared" si="6"/>
        <v>#N/A</v>
      </c>
      <c r="U17" s="187">
        <f t="shared" si="7"/>
        <v>674.57396046353097</v>
      </c>
      <c r="V17" s="165">
        <v>15</v>
      </c>
      <c r="W17" s="165">
        <v>1</v>
      </c>
    </row>
    <row r="18" spans="1:23" s="59" customFormat="1" ht="12.75" customHeight="1" x14ac:dyDescent="0.2">
      <c r="A18" s="36" t="s">
        <v>136</v>
      </c>
      <c r="B18" s="36" t="s">
        <v>81</v>
      </c>
      <c r="C18" s="31" t="s">
        <v>23</v>
      </c>
      <c r="D18" s="51" t="s">
        <v>154</v>
      </c>
      <c r="E18" s="51" t="s">
        <v>5</v>
      </c>
      <c r="F18" s="52" t="s">
        <v>105</v>
      </c>
      <c r="G18" s="52" t="s">
        <v>15</v>
      </c>
      <c r="H18" s="53" t="s">
        <v>148</v>
      </c>
      <c r="I18" s="61"/>
      <c r="J18" s="61">
        <v>410.00605316973412</v>
      </c>
      <c r="K18" s="61">
        <v>1368.7105657805043</v>
      </c>
      <c r="L18" s="36" t="str">
        <f>VLOOKUP('Acute inhalation data'!F18,'Study reference key'!$B$2:$C$46,2,FALSE)</f>
        <v>[8]</v>
      </c>
      <c r="M18" s="36" t="s">
        <v>229</v>
      </c>
      <c r="N18" s="34"/>
      <c r="O18" s="56" t="str">
        <f t="shared" si="4"/>
        <v>Kidney wt &amp; histo, Rat (M, F)  [8], High</v>
      </c>
      <c r="P18" s="183" t="str">
        <f t="shared" si="0"/>
        <v/>
      </c>
      <c r="Q18" s="57">
        <f t="shared" si="1"/>
        <v>410.00605316973412</v>
      </c>
      <c r="R18" s="58">
        <f t="shared" si="2"/>
        <v>1368.7105657805043</v>
      </c>
      <c r="S18" s="163" t="e">
        <f t="shared" si="5"/>
        <v>#N/A</v>
      </c>
      <c r="T18" s="189">
        <f t="shared" si="6"/>
        <v>410.00605316973412</v>
      </c>
      <c r="U18" s="189">
        <f t="shared" si="7"/>
        <v>1368.7105657805043</v>
      </c>
      <c r="V18" s="166">
        <v>13</v>
      </c>
      <c r="W18" s="166">
        <v>1</v>
      </c>
    </row>
    <row r="19" spans="1:23" s="73" customFormat="1" ht="12.95" customHeight="1" x14ac:dyDescent="0.2">
      <c r="A19" s="63" t="s">
        <v>136</v>
      </c>
      <c r="B19" s="63" t="s">
        <v>81</v>
      </c>
      <c r="C19" s="63" t="s">
        <v>84</v>
      </c>
      <c r="D19" s="64" t="s">
        <v>155</v>
      </c>
      <c r="E19" s="64" t="s">
        <v>5</v>
      </c>
      <c r="F19" s="65" t="s">
        <v>105</v>
      </c>
      <c r="G19" s="65" t="s">
        <v>15</v>
      </c>
      <c r="H19" s="66" t="s">
        <v>148</v>
      </c>
      <c r="I19" s="67"/>
      <c r="J19" s="67">
        <v>132.48632583503749</v>
      </c>
      <c r="K19" s="67">
        <v>410.00605316973412</v>
      </c>
      <c r="L19" s="63" t="str">
        <f>VLOOKUP('Acute inhalation data'!F19,'Study reference key'!$B$2:$C$46,2,FALSE)</f>
        <v>[8]</v>
      </c>
      <c r="M19" s="63" t="s">
        <v>229</v>
      </c>
      <c r="N19" s="68" t="str">
        <f t="shared" si="8"/>
        <v>BW</v>
      </c>
      <c r="O19" s="69" t="str">
        <f t="shared" si="4"/>
        <v>Body wt, Rat (M, F)  [8], High</v>
      </c>
      <c r="P19" s="70" t="str">
        <f t="shared" si="0"/>
        <v/>
      </c>
      <c r="Q19" s="71">
        <f t="shared" si="1"/>
        <v>132.48632583503749</v>
      </c>
      <c r="R19" s="72">
        <f t="shared" si="2"/>
        <v>410.00605316973412</v>
      </c>
      <c r="S19" s="191" t="e">
        <f t="shared" si="5"/>
        <v>#N/A</v>
      </c>
      <c r="T19" s="192">
        <f t="shared" si="6"/>
        <v>132.48632583503749</v>
      </c>
      <c r="U19" s="192">
        <f t="shared" si="7"/>
        <v>410.00605316973412</v>
      </c>
      <c r="V19" s="193">
        <v>11</v>
      </c>
      <c r="W19" s="193">
        <v>1</v>
      </c>
    </row>
    <row r="20" spans="1:23" s="42" customFormat="1" ht="12.75" customHeight="1" x14ac:dyDescent="0.2">
      <c r="A20" s="5" t="s">
        <v>136</v>
      </c>
      <c r="B20" s="5" t="s">
        <v>81</v>
      </c>
      <c r="C20" s="5" t="s">
        <v>37</v>
      </c>
      <c r="D20" s="5" t="s">
        <v>37</v>
      </c>
      <c r="E20" s="5" t="s">
        <v>5</v>
      </c>
      <c r="F20" s="2" t="s">
        <v>44</v>
      </c>
      <c r="G20" s="4" t="s">
        <v>26</v>
      </c>
      <c r="H20" s="5" t="s">
        <v>4</v>
      </c>
      <c r="I20" s="5"/>
      <c r="K20" s="42">
        <v>675</v>
      </c>
      <c r="L20" s="5" t="str">
        <f>VLOOKUP('Acute inhalation data'!F20,'Study reference key'!$B$2:$C$46,2,FALSE)</f>
        <v>[11]</v>
      </c>
      <c r="M20" s="5" t="s">
        <v>230</v>
      </c>
      <c r="N20" s="3" t="str">
        <f t="shared" si="8"/>
        <v>Death</v>
      </c>
      <c r="O20" s="44" t="str">
        <f t="shared" si="4"/>
        <v>Death, Mouse (M) [11], Medium</v>
      </c>
      <c r="P20" s="13" t="str">
        <f t="shared" si="0"/>
        <v/>
      </c>
      <c r="Q20" s="45" t="str">
        <f t="shared" si="1"/>
        <v/>
      </c>
      <c r="R20" s="46">
        <f t="shared" si="2"/>
        <v>675</v>
      </c>
      <c r="S20" s="162" t="e">
        <f t="shared" si="5"/>
        <v>#N/A</v>
      </c>
      <c r="T20" s="162" t="e">
        <f t="shared" si="6"/>
        <v>#N/A</v>
      </c>
      <c r="U20" s="162">
        <f t="shared" si="7"/>
        <v>675</v>
      </c>
      <c r="V20" s="165">
        <v>9</v>
      </c>
      <c r="W20" s="165">
        <v>1</v>
      </c>
    </row>
    <row r="21" spans="1:23" s="42" customFormat="1" ht="12" customHeight="1" x14ac:dyDescent="0.2">
      <c r="A21" s="5" t="s">
        <v>136</v>
      </c>
      <c r="B21" s="5" t="s">
        <v>81</v>
      </c>
      <c r="C21" s="2" t="s">
        <v>37</v>
      </c>
      <c r="D21" s="47" t="s">
        <v>37</v>
      </c>
      <c r="E21" s="47" t="s">
        <v>5</v>
      </c>
      <c r="F21" s="48" t="s">
        <v>57</v>
      </c>
      <c r="G21" s="48" t="s">
        <v>26</v>
      </c>
      <c r="H21" s="49" t="s">
        <v>4</v>
      </c>
      <c r="I21" s="50"/>
      <c r="J21" s="50">
        <v>336.66666666666663</v>
      </c>
      <c r="K21" s="50">
        <v>723.16666666666663</v>
      </c>
      <c r="L21" s="5" t="str">
        <f>VLOOKUP('Acute inhalation data'!F21,'Study reference key'!$B$2:$C$46,2,FALSE)</f>
        <v>[38]</v>
      </c>
      <c r="M21" s="5" t="s">
        <v>229</v>
      </c>
      <c r="N21" s="3"/>
      <c r="O21" s="44" t="str">
        <f t="shared" si="4"/>
        <v>Death, Mouse (M) [38], High</v>
      </c>
      <c r="P21" s="13" t="str">
        <f t="shared" si="0"/>
        <v/>
      </c>
      <c r="Q21" s="45">
        <f t="shared" si="1"/>
        <v>336.66666666666663</v>
      </c>
      <c r="R21" s="46">
        <f t="shared" si="2"/>
        <v>723.16666666666663</v>
      </c>
      <c r="S21" s="162" t="e">
        <f t="shared" si="5"/>
        <v>#N/A</v>
      </c>
      <c r="T21" s="186">
        <f t="shared" si="6"/>
        <v>336.66666666666663</v>
      </c>
      <c r="U21" s="187">
        <f t="shared" si="7"/>
        <v>723.16666666666663</v>
      </c>
      <c r="V21" s="165">
        <v>7</v>
      </c>
      <c r="W21" s="165">
        <v>1</v>
      </c>
    </row>
    <row r="22" spans="1:23" s="42" customFormat="1" x14ac:dyDescent="0.2">
      <c r="A22" s="5" t="s">
        <v>136</v>
      </c>
      <c r="B22" s="5" t="s">
        <v>81</v>
      </c>
      <c r="C22" s="2" t="s">
        <v>37</v>
      </c>
      <c r="D22" s="47" t="s">
        <v>37</v>
      </c>
      <c r="E22" s="47" t="s">
        <v>5</v>
      </c>
      <c r="F22" s="48" t="s">
        <v>123</v>
      </c>
      <c r="G22" s="48" t="s">
        <v>15</v>
      </c>
      <c r="H22" s="49" t="s">
        <v>156</v>
      </c>
      <c r="I22" s="49"/>
      <c r="J22" s="49">
        <v>350</v>
      </c>
      <c r="K22" s="49">
        <v>700</v>
      </c>
      <c r="L22" s="5" t="str">
        <f>VLOOKUP('Acute inhalation data'!F22,'Study reference key'!$B$2:$C$46,2,FALSE)</f>
        <v>[37]</v>
      </c>
      <c r="M22" s="5" t="s">
        <v>229</v>
      </c>
      <c r="N22" s="3"/>
      <c r="O22" s="44" t="str">
        <f t="shared" si="4"/>
        <v>Death, Rat (NS) [37], High</v>
      </c>
      <c r="P22" s="13" t="str">
        <f t="shared" si="0"/>
        <v/>
      </c>
      <c r="Q22" s="45">
        <f t="shared" si="1"/>
        <v>350</v>
      </c>
      <c r="R22" s="46">
        <f t="shared" si="2"/>
        <v>700</v>
      </c>
      <c r="S22" s="162" t="e">
        <f t="shared" si="5"/>
        <v>#N/A</v>
      </c>
      <c r="T22" s="162">
        <f t="shared" si="6"/>
        <v>350</v>
      </c>
      <c r="U22" s="162">
        <f t="shared" si="7"/>
        <v>700</v>
      </c>
      <c r="V22" s="165">
        <v>5</v>
      </c>
      <c r="W22" s="165">
        <v>1</v>
      </c>
    </row>
    <row r="23" spans="1:23" s="42" customFormat="1" x14ac:dyDescent="0.2">
      <c r="A23" s="5" t="s">
        <v>136</v>
      </c>
      <c r="B23" s="5" t="s">
        <v>81</v>
      </c>
      <c r="C23" s="2" t="s">
        <v>37</v>
      </c>
      <c r="D23" s="47" t="s">
        <v>94</v>
      </c>
      <c r="E23" s="47" t="s">
        <v>5</v>
      </c>
      <c r="F23" s="48" t="s">
        <v>105</v>
      </c>
      <c r="G23" s="48" t="s">
        <v>15</v>
      </c>
      <c r="H23" s="49" t="s">
        <v>148</v>
      </c>
      <c r="I23" s="62"/>
      <c r="J23" s="50">
        <v>1368.7105657805043</v>
      </c>
      <c r="K23" s="50"/>
      <c r="L23" s="5" t="str">
        <f>VLOOKUP('Acute inhalation data'!F23,'Study reference key'!$B$2:$C$46,2,FALSE)</f>
        <v>[8]</v>
      </c>
      <c r="M23" s="5" t="s">
        <v>229</v>
      </c>
      <c r="N23" s="3"/>
      <c r="O23" s="44" t="str">
        <f t="shared" si="4"/>
        <v>No effect, Rat (M, F)  [8], High</v>
      </c>
      <c r="P23" s="13" t="str">
        <f t="shared" si="0"/>
        <v/>
      </c>
      <c r="Q23" s="45">
        <f t="shared" si="1"/>
        <v>1368.7105657805043</v>
      </c>
      <c r="R23" s="46" t="str">
        <f t="shared" si="2"/>
        <v/>
      </c>
      <c r="S23" s="162" t="e">
        <f t="shared" si="5"/>
        <v>#N/A</v>
      </c>
      <c r="T23" s="187">
        <f t="shared" si="6"/>
        <v>1368.7105657805043</v>
      </c>
      <c r="U23" s="162" t="e">
        <f t="shared" si="7"/>
        <v>#N/A</v>
      </c>
      <c r="V23" s="165">
        <v>3</v>
      </c>
      <c r="W23" s="165">
        <v>1</v>
      </c>
    </row>
    <row r="24" spans="1:23" s="59" customFormat="1" x14ac:dyDescent="0.2">
      <c r="A24" s="36" t="s">
        <v>136</v>
      </c>
      <c r="B24" s="36" t="s">
        <v>81</v>
      </c>
      <c r="C24" s="31" t="s">
        <v>37</v>
      </c>
      <c r="D24" s="51" t="s">
        <v>37</v>
      </c>
      <c r="E24" s="51" t="s">
        <v>5</v>
      </c>
      <c r="F24" s="52" t="s">
        <v>107</v>
      </c>
      <c r="G24" s="52" t="s">
        <v>15</v>
      </c>
      <c r="H24" s="53" t="s">
        <v>17</v>
      </c>
      <c r="I24" s="53"/>
      <c r="J24" s="74"/>
      <c r="K24" s="74">
        <v>1699.9263803680981</v>
      </c>
      <c r="L24" s="36" t="str">
        <f>VLOOKUP('Acute inhalation data'!F24,'Study reference key'!$B$2:$C$46,2,FALSE)</f>
        <v>[10]</v>
      </c>
      <c r="M24" s="36" t="s">
        <v>229</v>
      </c>
      <c r="N24" s="34"/>
      <c r="O24" s="56" t="str">
        <f t="shared" si="4"/>
        <v>Death, Rat (F) [10], High</v>
      </c>
      <c r="P24" s="183" t="str">
        <f t="shared" si="0"/>
        <v/>
      </c>
      <c r="Q24" s="57" t="str">
        <f t="shared" si="1"/>
        <v/>
      </c>
      <c r="R24" s="58">
        <f t="shared" si="2"/>
        <v>1699.9263803680981</v>
      </c>
      <c r="S24" s="163" t="e">
        <f t="shared" si="5"/>
        <v>#N/A</v>
      </c>
      <c r="T24" s="163" t="e">
        <f t="shared" si="6"/>
        <v>#N/A</v>
      </c>
      <c r="U24" s="189">
        <f t="shared" si="7"/>
        <v>1699.9263803680981</v>
      </c>
      <c r="V24" s="166">
        <v>1</v>
      </c>
      <c r="W24" s="166">
        <v>1</v>
      </c>
    </row>
    <row r="26" spans="1:23" x14ac:dyDescent="0.2">
      <c r="Q26" s="42"/>
    </row>
    <row r="27" spans="1:23" x14ac:dyDescent="0.2">
      <c r="Q27" s="42"/>
      <c r="R27" s="76"/>
    </row>
    <row r="28" spans="1:23" x14ac:dyDescent="0.2">
      <c r="Q28" s="42"/>
      <c r="R28" s="76"/>
    </row>
    <row r="29" spans="1:23" x14ac:dyDescent="0.2">
      <c r="Q29" s="42"/>
      <c r="R29" s="76"/>
    </row>
  </sheetData>
  <sheetProtection sheet="1" objects="1" scenarios="1" formatCells="0" formatColumns="0" formatRows="0"/>
  <conditionalFormatting sqref="E1 F2:F24 E25:E1048576">
    <cfRule type="containsText" dxfId="7" priority="1" operator="containsText" text="1,1">
      <formula>NOT(ISERROR(SEARCH("1,1",E1)))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8514E-D579-4700-921C-655A5336C368}">
  <sheetPr>
    <tabColor rgb="FF00B050"/>
  </sheetPr>
  <dimension ref="C2:J12"/>
  <sheetViews>
    <sheetView workbookViewId="0">
      <selection activeCell="U53" sqref="U53"/>
    </sheetView>
  </sheetViews>
  <sheetFormatPr defaultRowHeight="12.75" x14ac:dyDescent="0.2"/>
  <sheetData>
    <row r="2" spans="3:10" x14ac:dyDescent="0.2">
      <c r="G2" s="204"/>
    </row>
    <row r="3" spans="3:10" x14ac:dyDescent="0.2">
      <c r="J3" s="204"/>
    </row>
    <row r="4" spans="3:10" x14ac:dyDescent="0.2">
      <c r="G4" s="204"/>
    </row>
    <row r="5" spans="3:10" x14ac:dyDescent="0.2">
      <c r="I5" s="204"/>
    </row>
    <row r="6" spans="3:10" x14ac:dyDescent="0.2">
      <c r="I6" s="204"/>
    </row>
    <row r="8" spans="3:10" x14ac:dyDescent="0.2">
      <c r="C8" s="204"/>
    </row>
    <row r="10" spans="3:10" x14ac:dyDescent="0.2">
      <c r="C10" s="204"/>
    </row>
    <row r="11" spans="3:10" x14ac:dyDescent="0.2">
      <c r="C11" s="204"/>
    </row>
    <row r="12" spans="3:10" x14ac:dyDescent="0.2">
      <c r="C12" s="204"/>
    </row>
  </sheetData>
  <sheetProtection sheet="1" objects="1" scenarios="1" formatCells="0" formatColumns="0" formatRows="0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79FE-3D10-4B76-86BB-4476E0B609B7}">
  <dimension ref="A1:Y99"/>
  <sheetViews>
    <sheetView workbookViewId="0">
      <selection activeCell="L96" sqref="L96"/>
    </sheetView>
  </sheetViews>
  <sheetFormatPr defaultColWidth="9.140625" defaultRowHeight="12.75" x14ac:dyDescent="0.2"/>
  <cols>
    <col min="1" max="1" width="9.140625" style="79"/>
    <col min="2" max="2" width="19.85546875" style="79" bestFit="1" customWidth="1"/>
    <col min="3" max="3" width="20.5703125" style="79" bestFit="1" customWidth="1"/>
    <col min="4" max="4" width="20.5703125" style="79" customWidth="1"/>
    <col min="5" max="5" width="9.140625" style="79"/>
    <col min="6" max="6" width="25" style="79" customWidth="1"/>
    <col min="7" max="7" width="12.42578125" style="79" customWidth="1"/>
    <col min="8" max="8" width="4.85546875" style="79" bestFit="1" customWidth="1"/>
    <col min="9" max="9" width="5.85546875" style="210" bestFit="1" customWidth="1"/>
    <col min="10" max="10" width="7.85546875" style="206" customWidth="1"/>
    <col min="11" max="11" width="6.85546875" style="81" bestFit="1" customWidth="1"/>
    <col min="12" max="13" width="9.140625" style="79"/>
    <col min="14" max="14" width="14.5703125" style="14" bestFit="1" customWidth="1"/>
    <col min="15" max="15" width="43.5703125" style="80" customWidth="1"/>
    <col min="16" max="16" width="8.42578125" style="79" customWidth="1"/>
    <col min="17" max="17" width="7" style="180" bestFit="1" customWidth="1"/>
    <col min="18" max="18" width="7.42578125" style="209" customWidth="1"/>
    <col min="19" max="19" width="7.42578125" style="180" customWidth="1"/>
    <col min="20" max="20" width="8.85546875" style="14" customWidth="1"/>
    <col min="21" max="21" width="12.42578125" style="14" bestFit="1" customWidth="1"/>
    <col min="22" max="22" width="10.85546875" style="79" bestFit="1" customWidth="1"/>
    <col min="23" max="24" width="10.85546875" style="79" customWidth="1"/>
    <col min="25" max="16384" width="9.140625" style="79"/>
  </cols>
  <sheetData>
    <row r="1" spans="1:25" s="208" customFormat="1" ht="38.25" x14ac:dyDescent="0.2">
      <c r="A1" s="77" t="s">
        <v>10</v>
      </c>
      <c r="B1" s="77" t="s">
        <v>11</v>
      </c>
      <c r="C1" s="77" t="s">
        <v>12</v>
      </c>
      <c r="D1" s="77" t="s">
        <v>9</v>
      </c>
      <c r="E1" s="77" t="s">
        <v>0</v>
      </c>
      <c r="F1" s="77" t="s">
        <v>6</v>
      </c>
      <c r="G1" s="77" t="s">
        <v>7</v>
      </c>
      <c r="H1" s="77" t="s">
        <v>8</v>
      </c>
      <c r="I1" s="220" t="s">
        <v>157</v>
      </c>
      <c r="J1" s="221" t="s">
        <v>158</v>
      </c>
      <c r="K1" s="222" t="s">
        <v>159</v>
      </c>
      <c r="L1" s="77" t="s">
        <v>28</v>
      </c>
      <c r="M1" s="77" t="s">
        <v>236</v>
      </c>
      <c r="N1" s="78" t="s">
        <v>87</v>
      </c>
      <c r="O1" s="78" t="s">
        <v>39</v>
      </c>
      <c r="P1" s="78" t="s">
        <v>3</v>
      </c>
      <c r="Q1" s="274" t="s">
        <v>1</v>
      </c>
      <c r="R1" s="275" t="s">
        <v>2</v>
      </c>
      <c r="S1" s="161" t="s">
        <v>3</v>
      </c>
      <c r="T1" s="212" t="s">
        <v>1</v>
      </c>
      <c r="U1" s="212" t="s">
        <v>96</v>
      </c>
      <c r="V1" s="182" t="s">
        <v>215</v>
      </c>
      <c r="W1" s="182" t="s">
        <v>216</v>
      </c>
      <c r="X1" s="182" t="s">
        <v>217</v>
      </c>
      <c r="Y1" s="182" t="s">
        <v>214</v>
      </c>
    </row>
    <row r="2" spans="1:25" s="80" customFormat="1" x14ac:dyDescent="0.2">
      <c r="A2" s="79" t="s">
        <v>13</v>
      </c>
      <c r="B2" s="80" t="s">
        <v>220</v>
      </c>
      <c r="C2" s="79" t="s">
        <v>137</v>
      </c>
      <c r="D2" s="79" t="s">
        <v>160</v>
      </c>
      <c r="E2" s="79" t="s">
        <v>5</v>
      </c>
      <c r="F2" s="4" t="s">
        <v>25</v>
      </c>
      <c r="G2" s="2" t="s">
        <v>161</v>
      </c>
      <c r="H2" s="2" t="s">
        <v>4</v>
      </c>
      <c r="I2" s="223"/>
      <c r="J2" s="224"/>
      <c r="K2" s="225">
        <v>0.63600000000000001</v>
      </c>
      <c r="L2" s="79" t="str">
        <f>VLOOKUP('Intermediate oral data'!F2,'Study reference key'!$B$2:$C$46,2,FALSE)</f>
        <v>[25]</v>
      </c>
      <c r="M2" s="79" t="s">
        <v>229</v>
      </c>
      <c r="N2" s="308" t="s">
        <v>137</v>
      </c>
      <c r="O2" s="276" t="str">
        <f>D2&amp;", "&amp;G2&amp;" "&amp;H2&amp;" "&amp;L2&amp;", "&amp;M2</f>
        <v>Immune response, Mouse G (M) [25], High</v>
      </c>
      <c r="P2" s="277" t="str">
        <f t="shared" ref="P2:P14" si="0">IF(I2&lt;&gt;"",I2,"")</f>
        <v/>
      </c>
      <c r="Q2" s="278" t="str">
        <f t="shared" ref="Q2:Q14" si="1">IF(J2&lt;&gt;"",J2,"")</f>
        <v/>
      </c>
      <c r="R2" s="279">
        <f t="shared" ref="R2:R14" si="2">IF(K2&lt;&gt;"",K2,"")</f>
        <v>0.63600000000000001</v>
      </c>
      <c r="S2" s="162" t="e">
        <f>IF(ISNUMBER(P2),P2,NA())</f>
        <v>#N/A</v>
      </c>
      <c r="T2" s="167" t="e">
        <f t="shared" ref="T2:U2" si="3">IF(ISNUMBER(Q2),Q2,NA())</f>
        <v>#N/A</v>
      </c>
      <c r="U2" s="213">
        <f t="shared" si="3"/>
        <v>0.63600000000000001</v>
      </c>
      <c r="V2" s="158">
        <f>103+2</f>
        <v>105</v>
      </c>
      <c r="X2" s="158">
        <v>185</v>
      </c>
      <c r="Y2" s="158">
        <v>0.1</v>
      </c>
    </row>
    <row r="3" spans="1:25" s="80" customFormat="1" x14ac:dyDescent="0.2">
      <c r="A3" s="79" t="s">
        <v>13</v>
      </c>
      <c r="B3" s="80" t="s">
        <v>220</v>
      </c>
      <c r="C3" s="79" t="s">
        <v>137</v>
      </c>
      <c r="D3" s="14" t="s">
        <v>94</v>
      </c>
      <c r="E3" s="14" t="s">
        <v>5</v>
      </c>
      <c r="F3" s="5" t="s">
        <v>14</v>
      </c>
      <c r="G3" s="5" t="s">
        <v>224</v>
      </c>
      <c r="H3" s="5" t="s">
        <v>22</v>
      </c>
      <c r="I3" s="223"/>
      <c r="J3" s="141">
        <v>15.43</v>
      </c>
      <c r="K3" s="141"/>
      <c r="L3" s="79" t="str">
        <f>VLOOKUP('Intermediate oral data'!F3,'Study reference key'!$B$2:$C$46,2,FALSE)</f>
        <v>[39]</v>
      </c>
      <c r="M3" s="79" t="s">
        <v>230</v>
      </c>
      <c r="N3" s="309"/>
      <c r="O3" s="276" t="str">
        <f t="shared" ref="O3:O66" si="4">D3&amp;", "&amp;G3&amp;" "&amp;H3&amp;" "&amp;L3&amp;", "&amp;M3</f>
        <v>No effect, Rat, 90 d (M,F) [39], Medium</v>
      </c>
      <c r="P3" s="277" t="str">
        <f t="shared" si="0"/>
        <v/>
      </c>
      <c r="Q3" s="278">
        <f t="shared" si="1"/>
        <v>15.43</v>
      </c>
      <c r="R3" s="279" t="str">
        <f t="shared" si="2"/>
        <v/>
      </c>
      <c r="S3" s="162" t="e">
        <f t="shared" ref="S3:S67" si="5">IF(ISNUMBER(P3),P3,NA())</f>
        <v>#N/A</v>
      </c>
      <c r="T3" s="213">
        <f t="shared" ref="T3:T67" si="6">IF(ISNUMBER(Q3),Q3,NA())</f>
        <v>15.43</v>
      </c>
      <c r="U3" s="167" t="e">
        <f t="shared" ref="U3:U67" si="7">IF(ISNUMBER(R3),R3,NA())</f>
        <v>#N/A</v>
      </c>
      <c r="V3" s="158">
        <f>V2-2</f>
        <v>103</v>
      </c>
      <c r="X3" s="158">
        <f>X2-2</f>
        <v>183</v>
      </c>
      <c r="Y3" s="158">
        <v>0.1</v>
      </c>
    </row>
    <row r="4" spans="1:25" s="80" customFormat="1" x14ac:dyDescent="0.2">
      <c r="A4" s="79" t="s">
        <v>13</v>
      </c>
      <c r="B4" s="80" t="s">
        <v>220</v>
      </c>
      <c r="C4" s="79" t="s">
        <v>137</v>
      </c>
      <c r="D4" s="14" t="s">
        <v>94</v>
      </c>
      <c r="E4" s="14" t="s">
        <v>5</v>
      </c>
      <c r="F4" s="5" t="s">
        <v>14</v>
      </c>
      <c r="G4" s="5" t="s">
        <v>225</v>
      </c>
      <c r="H4" s="5" t="s">
        <v>4</v>
      </c>
      <c r="I4" s="223"/>
      <c r="J4" s="141">
        <v>17.14</v>
      </c>
      <c r="K4" s="141"/>
      <c r="L4" s="79" t="str">
        <f>VLOOKUP('Intermediate oral data'!F4,'Study reference key'!$B$2:$C$46,2,FALSE)</f>
        <v>[39]</v>
      </c>
      <c r="M4" s="79" t="s">
        <v>230</v>
      </c>
      <c r="N4" s="309"/>
      <c r="O4" s="276" t="str">
        <f t="shared" si="4"/>
        <v>No effect, Rat, 2 wk (M) [39], Medium</v>
      </c>
      <c r="P4" s="277" t="str">
        <f t="shared" si="0"/>
        <v/>
      </c>
      <c r="Q4" s="278">
        <f t="shared" si="1"/>
        <v>17.14</v>
      </c>
      <c r="R4" s="279" t="str">
        <f t="shared" si="2"/>
        <v/>
      </c>
      <c r="S4" s="162" t="e">
        <f t="shared" si="5"/>
        <v>#N/A</v>
      </c>
      <c r="T4" s="213">
        <f t="shared" si="6"/>
        <v>17.14</v>
      </c>
      <c r="U4" s="167" t="e">
        <f t="shared" si="7"/>
        <v>#N/A</v>
      </c>
      <c r="V4" s="158">
        <f t="shared" ref="V4:V54" si="8">V3-2</f>
        <v>101</v>
      </c>
      <c r="X4" s="158">
        <f t="shared" ref="X4:X67" si="9">X3-2</f>
        <v>181</v>
      </c>
      <c r="Y4" s="158">
        <v>0.1</v>
      </c>
    </row>
    <row r="5" spans="1:25" s="80" customFormat="1" x14ac:dyDescent="0.2">
      <c r="A5" s="79" t="s">
        <v>13</v>
      </c>
      <c r="B5" s="80" t="s">
        <v>220</v>
      </c>
      <c r="C5" s="79" t="s">
        <v>137</v>
      </c>
      <c r="D5" s="79" t="s">
        <v>94</v>
      </c>
      <c r="E5" s="79" t="s">
        <v>5</v>
      </c>
      <c r="F5" s="4" t="s">
        <v>24</v>
      </c>
      <c r="G5" s="2" t="s">
        <v>162</v>
      </c>
      <c r="H5" s="2" t="s">
        <v>22</v>
      </c>
      <c r="I5" s="223" t="s">
        <v>163</v>
      </c>
      <c r="J5" s="225">
        <v>20.6</v>
      </c>
      <c r="K5" s="225"/>
      <c r="L5" s="79" t="str">
        <f>VLOOKUP('Intermediate oral data'!F5,'Study reference key'!$B$2:$C$46,2,FALSE)</f>
        <v>[29]</v>
      </c>
      <c r="M5" s="79" t="s">
        <v>229</v>
      </c>
      <c r="N5" s="309"/>
      <c r="O5" s="276" t="str">
        <f t="shared" si="4"/>
        <v>No effect, Rat F344 G (M,F) [29], High</v>
      </c>
      <c r="P5" s="277" t="str">
        <f t="shared" si="0"/>
        <v xml:space="preserve"> </v>
      </c>
      <c r="Q5" s="278">
        <f t="shared" si="1"/>
        <v>20.6</v>
      </c>
      <c r="R5" s="279" t="str">
        <f t="shared" si="2"/>
        <v/>
      </c>
      <c r="S5" s="162" t="e">
        <f t="shared" si="5"/>
        <v>#N/A</v>
      </c>
      <c r="T5" s="213">
        <f t="shared" si="6"/>
        <v>20.6</v>
      </c>
      <c r="U5" s="167" t="e">
        <f t="shared" si="7"/>
        <v>#N/A</v>
      </c>
      <c r="V5" s="158">
        <f t="shared" si="8"/>
        <v>99</v>
      </c>
      <c r="X5" s="158">
        <f t="shared" si="9"/>
        <v>179</v>
      </c>
      <c r="Y5" s="158">
        <v>0.1</v>
      </c>
    </row>
    <row r="6" spans="1:25" s="80" customFormat="1" x14ac:dyDescent="0.2">
      <c r="A6" s="79" t="s">
        <v>13</v>
      </c>
      <c r="B6" s="80" t="s">
        <v>220</v>
      </c>
      <c r="C6" s="79" t="s">
        <v>137</v>
      </c>
      <c r="D6" s="14" t="s">
        <v>164</v>
      </c>
      <c r="E6" s="82" t="s">
        <v>5</v>
      </c>
      <c r="F6" s="5" t="s">
        <v>25</v>
      </c>
      <c r="G6" s="5" t="s">
        <v>165</v>
      </c>
      <c r="H6" s="5" t="s">
        <v>4</v>
      </c>
      <c r="I6" s="223"/>
      <c r="J6" s="226">
        <v>24.57</v>
      </c>
      <c r="K6" s="141"/>
      <c r="L6" s="79" t="str">
        <f>VLOOKUP('Intermediate oral data'!F6,'Study reference key'!$B$2:$C$46,2,FALSE)</f>
        <v>[25]</v>
      </c>
      <c r="M6" s="79"/>
      <c r="N6" s="309"/>
      <c r="O6" s="276" t="str">
        <f>D6&amp;", "&amp;G6&amp;" "&amp;H6&amp;" "&amp;L6</f>
        <v>*No effect, Mouse DW (M) [25]</v>
      </c>
      <c r="P6" s="277" t="str">
        <f t="shared" si="0"/>
        <v/>
      </c>
      <c r="Q6" s="278">
        <f t="shared" si="1"/>
        <v>24.57</v>
      </c>
      <c r="R6" s="279" t="str">
        <f t="shared" si="2"/>
        <v/>
      </c>
      <c r="S6" s="162" t="e">
        <f t="shared" si="5"/>
        <v>#N/A</v>
      </c>
      <c r="T6" s="167">
        <f t="shared" si="6"/>
        <v>24.57</v>
      </c>
      <c r="U6" s="167" t="e">
        <f t="shared" si="7"/>
        <v>#N/A</v>
      </c>
      <c r="V6" s="158">
        <f t="shared" si="8"/>
        <v>97</v>
      </c>
      <c r="X6" s="158">
        <f t="shared" si="9"/>
        <v>177</v>
      </c>
      <c r="Y6" s="158">
        <v>0.1</v>
      </c>
    </row>
    <row r="7" spans="1:25" s="80" customFormat="1" x14ac:dyDescent="0.2">
      <c r="A7" s="79" t="s">
        <v>13</v>
      </c>
      <c r="B7" s="80" t="s">
        <v>220</v>
      </c>
      <c r="C7" s="79" t="s">
        <v>137</v>
      </c>
      <c r="D7" s="14" t="s">
        <v>94</v>
      </c>
      <c r="E7" s="14" t="s">
        <v>5</v>
      </c>
      <c r="F7" s="5" t="s">
        <v>21</v>
      </c>
      <c r="G7" s="5" t="s">
        <v>223</v>
      </c>
      <c r="H7" s="5" t="s">
        <v>22</v>
      </c>
      <c r="I7" s="223"/>
      <c r="J7" s="223">
        <v>24</v>
      </c>
      <c r="K7" s="141"/>
      <c r="L7" s="79" t="str">
        <f>VLOOKUP('Intermediate oral data'!F7,'Study reference key'!$B$2:$C$46,2,FALSE)</f>
        <v>[5]</v>
      </c>
      <c r="M7" s="79" t="s">
        <v>229</v>
      </c>
      <c r="N7" s="309"/>
      <c r="O7" s="276" t="str">
        <f t="shared" si="4"/>
        <v>No effect, Rat, 10 d (M,F) [5], High</v>
      </c>
      <c r="P7" s="277" t="str">
        <f t="shared" si="0"/>
        <v/>
      </c>
      <c r="Q7" s="278">
        <f t="shared" si="1"/>
        <v>24</v>
      </c>
      <c r="R7" s="279" t="str">
        <f t="shared" si="2"/>
        <v/>
      </c>
      <c r="S7" s="162" t="e">
        <f t="shared" si="5"/>
        <v>#N/A</v>
      </c>
      <c r="T7" s="167">
        <f t="shared" si="6"/>
        <v>24</v>
      </c>
      <c r="U7" s="167" t="e">
        <f t="shared" si="7"/>
        <v>#N/A</v>
      </c>
      <c r="V7" s="158">
        <f t="shared" si="8"/>
        <v>95</v>
      </c>
      <c r="X7" s="158">
        <f t="shared" si="9"/>
        <v>175</v>
      </c>
      <c r="Y7" s="158">
        <v>0.1</v>
      </c>
    </row>
    <row r="8" spans="1:25" s="80" customFormat="1" x14ac:dyDescent="0.2">
      <c r="A8" s="79" t="s">
        <v>13</v>
      </c>
      <c r="B8" s="80" t="s">
        <v>220</v>
      </c>
      <c r="C8" s="79" t="s">
        <v>137</v>
      </c>
      <c r="D8" s="14" t="s">
        <v>166</v>
      </c>
      <c r="E8" s="14" t="s">
        <v>5</v>
      </c>
      <c r="F8" s="5" t="s">
        <v>21</v>
      </c>
      <c r="G8" s="5" t="s">
        <v>224</v>
      </c>
      <c r="H8" s="5" t="s">
        <v>17</v>
      </c>
      <c r="I8" s="223"/>
      <c r="J8" s="223">
        <v>18</v>
      </c>
      <c r="K8" s="223">
        <v>36</v>
      </c>
      <c r="L8" s="79" t="str">
        <f>VLOOKUP('Intermediate oral data'!F8,'Study reference key'!$B$2:$C$46,2,FALSE)</f>
        <v>[5]</v>
      </c>
      <c r="M8" s="79" t="s">
        <v>229</v>
      </c>
      <c r="N8" s="309"/>
      <c r="O8" s="276" t="str">
        <f t="shared" si="4"/>
        <v>Decr RBCs, Rat, 90 d (F) [5], High</v>
      </c>
      <c r="P8" s="277" t="str">
        <f t="shared" si="0"/>
        <v/>
      </c>
      <c r="Q8" s="278">
        <f t="shared" si="1"/>
        <v>18</v>
      </c>
      <c r="R8" s="279">
        <f t="shared" si="2"/>
        <v>36</v>
      </c>
      <c r="S8" s="162" t="e">
        <f t="shared" si="5"/>
        <v>#N/A</v>
      </c>
      <c r="T8" s="167">
        <f t="shared" si="6"/>
        <v>18</v>
      </c>
      <c r="U8" s="167">
        <f t="shared" si="7"/>
        <v>36</v>
      </c>
      <c r="V8" s="158">
        <f t="shared" si="8"/>
        <v>93</v>
      </c>
      <c r="X8" s="158">
        <f t="shared" si="9"/>
        <v>173</v>
      </c>
      <c r="Y8" s="158">
        <v>0.1</v>
      </c>
    </row>
    <row r="9" spans="1:25" s="80" customFormat="1" x14ac:dyDescent="0.2">
      <c r="A9" s="79" t="s">
        <v>13</v>
      </c>
      <c r="B9" s="80" t="s">
        <v>220</v>
      </c>
      <c r="C9" s="79" t="s">
        <v>137</v>
      </c>
      <c r="D9" s="79" t="s">
        <v>94</v>
      </c>
      <c r="E9" s="79" t="s">
        <v>5</v>
      </c>
      <c r="F9" s="227" t="s">
        <v>90</v>
      </c>
      <c r="G9" s="2" t="s">
        <v>15</v>
      </c>
      <c r="H9" s="4" t="s">
        <v>4</v>
      </c>
      <c r="I9" s="42"/>
      <c r="J9" s="42">
        <v>37.200000000000003</v>
      </c>
      <c r="K9" s="42"/>
      <c r="L9" s="79" t="str">
        <f>VLOOKUP('Intermediate oral data'!F9,'Study reference key'!$B$2:$C$46,2,FALSE)</f>
        <v>[40]</v>
      </c>
      <c r="M9" s="79" t="s">
        <v>234</v>
      </c>
      <c r="N9" s="309"/>
      <c r="O9" s="276" t="str">
        <f t="shared" si="4"/>
        <v>No effect, Rat (M) [40], Low</v>
      </c>
      <c r="P9" s="277" t="str">
        <f t="shared" si="0"/>
        <v/>
      </c>
      <c r="Q9" s="278">
        <f t="shared" si="1"/>
        <v>37.200000000000003</v>
      </c>
      <c r="R9" s="279" t="str">
        <f t="shared" si="2"/>
        <v/>
      </c>
      <c r="S9" s="162" t="e">
        <f t="shared" si="5"/>
        <v>#N/A</v>
      </c>
      <c r="T9" s="167">
        <f t="shared" si="6"/>
        <v>37.200000000000003</v>
      </c>
      <c r="U9" s="167" t="e">
        <f t="shared" si="7"/>
        <v>#N/A</v>
      </c>
      <c r="V9" s="158">
        <f t="shared" si="8"/>
        <v>91</v>
      </c>
      <c r="X9" s="158">
        <f t="shared" si="9"/>
        <v>171</v>
      </c>
      <c r="Y9" s="158">
        <v>0.1</v>
      </c>
    </row>
    <row r="10" spans="1:25" s="80" customFormat="1" x14ac:dyDescent="0.2">
      <c r="A10" s="79" t="s">
        <v>13</v>
      </c>
      <c r="B10" s="80" t="s">
        <v>220</v>
      </c>
      <c r="C10" s="79" t="s">
        <v>137</v>
      </c>
      <c r="D10" s="79" t="s">
        <v>164</v>
      </c>
      <c r="E10" s="79" t="s">
        <v>5</v>
      </c>
      <c r="F10" s="4" t="s">
        <v>24</v>
      </c>
      <c r="G10" s="4" t="s">
        <v>167</v>
      </c>
      <c r="H10" s="2" t="s">
        <v>22</v>
      </c>
      <c r="I10" s="223"/>
      <c r="J10" s="228">
        <v>118</v>
      </c>
      <c r="K10" s="225"/>
      <c r="L10" s="79" t="str">
        <f>VLOOKUP('Intermediate oral data'!F10,'Study reference key'!$B$2:$C$46,2,FALSE)</f>
        <v>[29]</v>
      </c>
      <c r="M10" s="79"/>
      <c r="N10" s="309"/>
      <c r="O10" s="276" t="str">
        <f>D10&amp;", "&amp;G10&amp;" "&amp;H10&amp;" "&amp;L10</f>
        <v>*No effect, Rat OM DW (M,F) [29]</v>
      </c>
      <c r="P10" s="277" t="str">
        <f t="shared" si="0"/>
        <v/>
      </c>
      <c r="Q10" s="278">
        <f t="shared" si="1"/>
        <v>118</v>
      </c>
      <c r="R10" s="279" t="str">
        <f t="shared" si="2"/>
        <v/>
      </c>
      <c r="S10" s="162" t="e">
        <f t="shared" si="5"/>
        <v>#N/A</v>
      </c>
      <c r="T10" s="167">
        <f t="shared" si="6"/>
        <v>118</v>
      </c>
      <c r="U10" s="167" t="e">
        <f t="shared" si="7"/>
        <v>#N/A</v>
      </c>
      <c r="V10" s="158">
        <f t="shared" si="8"/>
        <v>89</v>
      </c>
      <c r="X10" s="158">
        <f t="shared" si="9"/>
        <v>169</v>
      </c>
      <c r="Y10" s="158">
        <v>0.1</v>
      </c>
    </row>
    <row r="11" spans="1:25" s="80" customFormat="1" x14ac:dyDescent="0.2">
      <c r="A11" s="79" t="s">
        <v>13</v>
      </c>
      <c r="B11" s="80" t="s">
        <v>220</v>
      </c>
      <c r="C11" s="79" t="s">
        <v>137</v>
      </c>
      <c r="D11" s="79" t="s">
        <v>164</v>
      </c>
      <c r="E11" s="79" t="s">
        <v>5</v>
      </c>
      <c r="F11" s="4" t="s">
        <v>24</v>
      </c>
      <c r="G11" s="2" t="s">
        <v>168</v>
      </c>
      <c r="H11" s="2" t="s">
        <v>22</v>
      </c>
      <c r="I11" s="223"/>
      <c r="J11" s="225">
        <v>123.6</v>
      </c>
      <c r="K11" s="225"/>
      <c r="L11" s="79" t="str">
        <f>VLOOKUP('Intermediate oral data'!F11,'Study reference key'!$B$2:$C$46,2,FALSE)</f>
        <v>[29]</v>
      </c>
      <c r="M11" s="79"/>
      <c r="N11" s="309"/>
      <c r="O11" s="276" t="str">
        <f>D11&amp;", "&amp;G11&amp;" "&amp;H11&amp;" "&amp;L11</f>
        <v>*No effect, Rat F344 DW (M,F) [29]</v>
      </c>
      <c r="P11" s="277" t="str">
        <f t="shared" si="0"/>
        <v/>
      </c>
      <c r="Q11" s="278">
        <f t="shared" si="1"/>
        <v>123.6</v>
      </c>
      <c r="R11" s="279" t="str">
        <f t="shared" si="2"/>
        <v/>
      </c>
      <c r="S11" s="162" t="e">
        <f t="shared" si="5"/>
        <v>#N/A</v>
      </c>
      <c r="T11" s="167">
        <f t="shared" si="6"/>
        <v>123.6</v>
      </c>
      <c r="U11" s="167" t="e">
        <f t="shared" si="7"/>
        <v>#N/A</v>
      </c>
      <c r="V11" s="158">
        <f t="shared" si="8"/>
        <v>87</v>
      </c>
      <c r="X11" s="158">
        <f t="shared" si="9"/>
        <v>167</v>
      </c>
      <c r="Y11" s="158">
        <v>0.1</v>
      </c>
    </row>
    <row r="12" spans="1:25" s="80" customFormat="1" x14ac:dyDescent="0.2">
      <c r="A12" s="79" t="s">
        <v>13</v>
      </c>
      <c r="B12" s="80" t="s">
        <v>220</v>
      </c>
      <c r="C12" s="79" t="s">
        <v>137</v>
      </c>
      <c r="D12" s="79" t="s">
        <v>164</v>
      </c>
      <c r="E12" s="79" t="s">
        <v>5</v>
      </c>
      <c r="F12" s="4" t="s">
        <v>24</v>
      </c>
      <c r="G12" s="4" t="s">
        <v>169</v>
      </c>
      <c r="H12" s="2" t="s">
        <v>22</v>
      </c>
      <c r="I12" s="223"/>
      <c r="J12" s="225">
        <v>124.3</v>
      </c>
      <c r="K12" s="225"/>
      <c r="L12" s="79" t="str">
        <f>VLOOKUP('Intermediate oral data'!F12,'Study reference key'!$B$2:$C$46,2,FALSE)</f>
        <v>[29]</v>
      </c>
      <c r="M12" s="79"/>
      <c r="N12" s="309"/>
      <c r="O12" s="276" t="str">
        <f>D12&amp;", "&amp;G12&amp;" "&amp;H12&amp;" "&amp;L12</f>
        <v>*No effect, Rat SD DW (M,F) [29]</v>
      </c>
      <c r="P12" s="277" t="str">
        <f t="shared" si="0"/>
        <v/>
      </c>
      <c r="Q12" s="278">
        <f t="shared" si="1"/>
        <v>124.3</v>
      </c>
      <c r="R12" s="279" t="str">
        <f t="shared" si="2"/>
        <v/>
      </c>
      <c r="S12" s="162" t="e">
        <f t="shared" si="5"/>
        <v>#N/A</v>
      </c>
      <c r="T12" s="167">
        <f t="shared" si="6"/>
        <v>124.3</v>
      </c>
      <c r="U12" s="167" t="e">
        <f t="shared" si="7"/>
        <v>#N/A</v>
      </c>
      <c r="V12" s="158">
        <f t="shared" si="8"/>
        <v>85</v>
      </c>
      <c r="X12" s="158">
        <f t="shared" si="9"/>
        <v>165</v>
      </c>
      <c r="Y12" s="158">
        <v>0.1</v>
      </c>
    </row>
    <row r="13" spans="1:25" s="84" customFormat="1" x14ac:dyDescent="0.2">
      <c r="A13" s="83" t="s">
        <v>13</v>
      </c>
      <c r="B13" s="84" t="s">
        <v>220</v>
      </c>
      <c r="C13" s="83" t="s">
        <v>137</v>
      </c>
      <c r="D13" s="83" t="s">
        <v>170</v>
      </c>
      <c r="E13" s="83" t="s">
        <v>5</v>
      </c>
      <c r="F13" s="32" t="s">
        <v>24</v>
      </c>
      <c r="G13" s="32" t="s">
        <v>165</v>
      </c>
      <c r="H13" s="31" t="s">
        <v>17</v>
      </c>
      <c r="I13" s="229"/>
      <c r="J13" s="230">
        <v>153.66</v>
      </c>
      <c r="K13" s="231">
        <v>322.14</v>
      </c>
      <c r="L13" s="83" t="str">
        <f>VLOOKUP('Intermediate oral data'!F13,'Study reference key'!$B$2:$C$46,2,FALSE)</f>
        <v>[29]</v>
      </c>
      <c r="M13" s="83" t="s">
        <v>229</v>
      </c>
      <c r="N13" s="310"/>
      <c r="O13" s="85" t="str">
        <f t="shared" si="4"/>
        <v>Thymus wt, Mouse DW (F) [29], High</v>
      </c>
      <c r="P13" s="280" t="str">
        <f t="shared" si="0"/>
        <v/>
      </c>
      <c r="Q13" s="281">
        <f t="shared" si="1"/>
        <v>153.66</v>
      </c>
      <c r="R13" s="282">
        <f t="shared" si="2"/>
        <v>322.14</v>
      </c>
      <c r="S13" s="163" t="e">
        <f t="shared" si="5"/>
        <v>#N/A</v>
      </c>
      <c r="T13" s="214">
        <f t="shared" si="6"/>
        <v>153.66</v>
      </c>
      <c r="U13" s="215">
        <f t="shared" si="7"/>
        <v>322.14</v>
      </c>
      <c r="V13" s="159">
        <f t="shared" si="8"/>
        <v>83</v>
      </c>
      <c r="X13" s="159">
        <f t="shared" si="9"/>
        <v>163</v>
      </c>
      <c r="Y13" s="159">
        <v>0.1</v>
      </c>
    </row>
    <row r="14" spans="1:25" s="80" customFormat="1" x14ac:dyDescent="0.2">
      <c r="A14" s="79" t="s">
        <v>13</v>
      </c>
      <c r="B14" s="80" t="s">
        <v>220</v>
      </c>
      <c r="C14" s="79" t="s">
        <v>23</v>
      </c>
      <c r="D14" s="79" t="s">
        <v>226</v>
      </c>
      <c r="E14" s="79" t="s">
        <v>5</v>
      </c>
      <c r="F14" s="4" t="s">
        <v>24</v>
      </c>
      <c r="G14" s="2" t="s">
        <v>162</v>
      </c>
      <c r="H14" s="2" t="s">
        <v>4</v>
      </c>
      <c r="I14" s="141">
        <v>3.4</v>
      </c>
      <c r="J14" s="224"/>
      <c r="K14" s="225">
        <v>5</v>
      </c>
      <c r="L14" s="79" t="str">
        <f>VLOOKUP('Intermediate oral data'!F14,'Study reference key'!$B$2:$C$46,2,FALSE)</f>
        <v>[29]</v>
      </c>
      <c r="M14" s="79" t="s">
        <v>229</v>
      </c>
      <c r="N14" s="308" t="s">
        <v>23</v>
      </c>
      <c r="O14" s="276" t="str">
        <f t="shared" si="4"/>
        <v>Absolute Kidney wt, Rat F344 G (M) [29], High</v>
      </c>
      <c r="P14" s="277">
        <f t="shared" si="0"/>
        <v>3.4</v>
      </c>
      <c r="Q14" s="278" t="str">
        <f t="shared" si="1"/>
        <v/>
      </c>
      <c r="R14" s="279">
        <f t="shared" si="2"/>
        <v>5</v>
      </c>
      <c r="S14" s="186">
        <f t="shared" si="5"/>
        <v>3.4</v>
      </c>
      <c r="T14" s="167" t="e">
        <f t="shared" si="6"/>
        <v>#N/A</v>
      </c>
      <c r="U14" s="213">
        <f t="shared" si="7"/>
        <v>5</v>
      </c>
      <c r="V14" s="158">
        <f t="shared" si="8"/>
        <v>81</v>
      </c>
      <c r="X14" s="158">
        <f t="shared" si="9"/>
        <v>161</v>
      </c>
      <c r="Y14" s="158">
        <v>0.1</v>
      </c>
    </row>
    <row r="15" spans="1:25" s="241" customFormat="1" x14ac:dyDescent="0.2">
      <c r="A15" s="240" t="s">
        <v>13</v>
      </c>
      <c r="B15" s="241" t="s">
        <v>220</v>
      </c>
      <c r="C15" s="240" t="s">
        <v>23</v>
      </c>
      <c r="D15" s="240" t="s">
        <v>227</v>
      </c>
      <c r="E15" s="240" t="s">
        <v>5</v>
      </c>
      <c r="F15" s="242" t="s">
        <v>24</v>
      </c>
      <c r="G15" s="243" t="s">
        <v>162</v>
      </c>
      <c r="H15" s="243" t="s">
        <v>4</v>
      </c>
      <c r="I15" s="244">
        <v>6.5</v>
      </c>
      <c r="J15" s="245"/>
      <c r="K15" s="246">
        <v>10.3</v>
      </c>
      <c r="L15" s="240" t="str">
        <f>VLOOKUP('Intermediate oral data'!F15,'Study reference key'!$B$2:$C$46,2,FALSE)</f>
        <v>[29]</v>
      </c>
      <c r="M15" s="240" t="s">
        <v>229</v>
      </c>
      <c r="N15" s="309"/>
      <c r="O15" s="283" t="str">
        <f t="shared" si="4"/>
        <v>Relative Kidney wt, Rat F344 G (M) [29], High</v>
      </c>
      <c r="P15" s="284">
        <f t="shared" ref="P15:P43" si="10">IF(I15&lt;&gt;"",I15,"")</f>
        <v>6.5</v>
      </c>
      <c r="Q15" s="285"/>
      <c r="R15" s="286">
        <f>IF(K15&lt;&gt;"",K15,"")</f>
        <v>10.3</v>
      </c>
      <c r="S15" s="247">
        <f t="shared" si="5"/>
        <v>6.5</v>
      </c>
      <c r="T15" s="248" t="e">
        <f t="shared" si="6"/>
        <v>#N/A</v>
      </c>
      <c r="U15" s="249">
        <f t="shared" si="7"/>
        <v>10.3</v>
      </c>
      <c r="V15" s="250">
        <f t="shared" si="8"/>
        <v>79</v>
      </c>
      <c r="X15" s="158">
        <f t="shared" si="9"/>
        <v>159</v>
      </c>
      <c r="Y15" s="250">
        <v>0.1</v>
      </c>
    </row>
    <row r="16" spans="1:25" s="80" customFormat="1" x14ac:dyDescent="0.2">
      <c r="A16" s="79" t="s">
        <v>13</v>
      </c>
      <c r="B16" s="80" t="s">
        <v>220</v>
      </c>
      <c r="C16" s="14" t="s">
        <v>23</v>
      </c>
      <c r="D16" s="14" t="s">
        <v>94</v>
      </c>
      <c r="E16" s="82" t="s">
        <v>5</v>
      </c>
      <c r="F16" s="5" t="s">
        <v>25</v>
      </c>
      <c r="G16" s="5" t="s">
        <v>161</v>
      </c>
      <c r="H16" s="5" t="s">
        <v>22</v>
      </c>
      <c r="I16" s="223"/>
      <c r="J16" s="226">
        <v>6.37</v>
      </c>
      <c r="K16" s="141"/>
      <c r="L16" s="79" t="str">
        <f>VLOOKUP('Intermediate oral data'!F16,'Study reference key'!$B$2:$C$46,2,FALSE)</f>
        <v>[25]</v>
      </c>
      <c r="M16" s="79" t="s">
        <v>229</v>
      </c>
      <c r="N16" s="309"/>
      <c r="O16" s="276" t="str">
        <f t="shared" si="4"/>
        <v>No effect, Mouse G (M,F) [25], High</v>
      </c>
      <c r="P16" s="277" t="str">
        <f t="shared" si="10"/>
        <v/>
      </c>
      <c r="Q16" s="278">
        <f t="shared" ref="Q16:Q43" si="11">IF(J16&lt;&gt;"",J16,"")</f>
        <v>6.37</v>
      </c>
      <c r="R16" s="279" t="str">
        <f>IF(K16&lt;&gt;"",K16,"")</f>
        <v/>
      </c>
      <c r="S16" s="162" t="e">
        <f t="shared" si="5"/>
        <v>#N/A</v>
      </c>
      <c r="T16" s="167">
        <f t="shared" si="6"/>
        <v>6.37</v>
      </c>
      <c r="U16" s="167" t="e">
        <f t="shared" si="7"/>
        <v>#N/A</v>
      </c>
      <c r="V16" s="158">
        <f t="shared" si="8"/>
        <v>77</v>
      </c>
      <c r="X16" s="158">
        <f t="shared" si="9"/>
        <v>157</v>
      </c>
      <c r="Y16" s="158">
        <v>0.1</v>
      </c>
    </row>
    <row r="17" spans="1:25" s="80" customFormat="1" x14ac:dyDescent="0.2">
      <c r="A17" s="79" t="s">
        <v>13</v>
      </c>
      <c r="B17" s="80" t="s">
        <v>220</v>
      </c>
      <c r="C17" s="79" t="s">
        <v>23</v>
      </c>
      <c r="D17" s="79" t="s">
        <v>171</v>
      </c>
      <c r="E17" s="79" t="s">
        <v>5</v>
      </c>
      <c r="F17" s="4" t="s">
        <v>24</v>
      </c>
      <c r="G17" s="2" t="s">
        <v>168</v>
      </c>
      <c r="H17" s="2" t="s">
        <v>17</v>
      </c>
      <c r="I17" s="223"/>
      <c r="J17" s="224"/>
      <c r="K17" s="225">
        <v>13.9</v>
      </c>
      <c r="L17" s="79" t="str">
        <f>VLOOKUP('Intermediate oral data'!F17,'Study reference key'!$B$2:$C$46,2,FALSE)</f>
        <v>[29]</v>
      </c>
      <c r="M17" s="79"/>
      <c r="N17" s="309"/>
      <c r="O17" s="276" t="str">
        <f>D17&amp;", "&amp;G17&amp;" "&amp;H17&amp;" "&amp;L17</f>
        <v>*Kidney wt, Rat F344 DW (F) [29]</v>
      </c>
      <c r="P17" s="277" t="str">
        <f t="shared" si="10"/>
        <v/>
      </c>
      <c r="Q17" s="278" t="str">
        <f t="shared" si="11"/>
        <v/>
      </c>
      <c r="R17" s="279">
        <f>IF(K17&lt;&gt;"",K17,"")</f>
        <v>13.9</v>
      </c>
      <c r="S17" s="162" t="e">
        <f t="shared" si="5"/>
        <v>#N/A</v>
      </c>
      <c r="T17" s="167" t="e">
        <f t="shared" si="6"/>
        <v>#N/A</v>
      </c>
      <c r="U17" s="167">
        <f t="shared" si="7"/>
        <v>13.9</v>
      </c>
      <c r="V17" s="158">
        <f t="shared" si="8"/>
        <v>75</v>
      </c>
      <c r="X17" s="158">
        <f t="shared" si="9"/>
        <v>155</v>
      </c>
      <c r="Y17" s="158">
        <v>0.1</v>
      </c>
    </row>
    <row r="18" spans="1:25" s="80" customFormat="1" x14ac:dyDescent="0.2">
      <c r="A18" s="79" t="s">
        <v>13</v>
      </c>
      <c r="B18" s="80" t="s">
        <v>220</v>
      </c>
      <c r="C18" s="79" t="s">
        <v>23</v>
      </c>
      <c r="D18" s="79" t="s">
        <v>38</v>
      </c>
      <c r="E18" s="79" t="s">
        <v>5</v>
      </c>
      <c r="F18" s="4" t="s">
        <v>14</v>
      </c>
      <c r="G18" s="2" t="s">
        <v>224</v>
      </c>
      <c r="H18" s="2" t="s">
        <v>22</v>
      </c>
      <c r="I18" s="223"/>
      <c r="J18" s="228">
        <v>5</v>
      </c>
      <c r="K18" s="228">
        <v>15.4</v>
      </c>
      <c r="L18" s="79" t="str">
        <f>VLOOKUP('Intermediate oral data'!F18,'Study reference key'!$B$2:$C$46,2,FALSE)</f>
        <v>[39]</v>
      </c>
      <c r="M18" s="79" t="s">
        <v>230</v>
      </c>
      <c r="N18" s="309"/>
      <c r="O18" s="276" t="str">
        <f t="shared" si="4"/>
        <v>Kidney wt, Rat, 90 d (M,F) [39], Medium</v>
      </c>
      <c r="P18" s="277" t="str">
        <f t="shared" si="10"/>
        <v/>
      </c>
      <c r="Q18" s="278">
        <f t="shared" si="11"/>
        <v>5</v>
      </c>
      <c r="R18" s="279">
        <v>15</v>
      </c>
      <c r="S18" s="162" t="e">
        <f t="shared" si="5"/>
        <v>#N/A</v>
      </c>
      <c r="T18" s="216">
        <f t="shared" si="6"/>
        <v>5</v>
      </c>
      <c r="U18" s="213">
        <v>15</v>
      </c>
      <c r="V18" s="158">
        <f t="shared" si="8"/>
        <v>73</v>
      </c>
      <c r="X18" s="158">
        <f t="shared" si="9"/>
        <v>153</v>
      </c>
      <c r="Y18" s="158">
        <v>0.1</v>
      </c>
    </row>
    <row r="19" spans="1:25" s="80" customFormat="1" x14ac:dyDescent="0.2">
      <c r="A19" s="79" t="s">
        <v>13</v>
      </c>
      <c r="B19" s="80" t="s">
        <v>220</v>
      </c>
      <c r="C19" s="79" t="s">
        <v>23</v>
      </c>
      <c r="D19" s="79" t="s">
        <v>38</v>
      </c>
      <c r="E19" s="79" t="s">
        <v>5</v>
      </c>
      <c r="F19" s="4" t="s">
        <v>21</v>
      </c>
      <c r="G19" s="2" t="s">
        <v>224</v>
      </c>
      <c r="H19" s="2" t="s">
        <v>22</v>
      </c>
      <c r="I19" s="223"/>
      <c r="J19" s="224">
        <v>9</v>
      </c>
      <c r="K19" s="225">
        <v>18</v>
      </c>
      <c r="L19" s="79" t="str">
        <f>VLOOKUP('Intermediate oral data'!F19,'Study reference key'!$B$2:$C$46,2,FALSE)</f>
        <v>[5]</v>
      </c>
      <c r="M19" s="79" t="s">
        <v>229</v>
      </c>
      <c r="N19" s="309"/>
      <c r="O19" s="276" t="str">
        <f t="shared" si="4"/>
        <v>Kidney wt, Rat, 90 d (M,F) [5], High</v>
      </c>
      <c r="P19" s="277" t="str">
        <f t="shared" si="10"/>
        <v/>
      </c>
      <c r="Q19" s="278">
        <f t="shared" si="11"/>
        <v>9</v>
      </c>
      <c r="R19" s="279">
        <f t="shared" ref="R19:R43" si="12">IF(K19&lt;&gt;"",K19,"")</f>
        <v>18</v>
      </c>
      <c r="S19" s="162" t="e">
        <f t="shared" si="5"/>
        <v>#N/A</v>
      </c>
      <c r="T19" s="216">
        <f t="shared" si="6"/>
        <v>9</v>
      </c>
      <c r="U19" s="217">
        <f t="shared" si="7"/>
        <v>18</v>
      </c>
      <c r="V19" s="158">
        <f t="shared" si="8"/>
        <v>71</v>
      </c>
      <c r="X19" s="158">
        <f t="shared" si="9"/>
        <v>151</v>
      </c>
      <c r="Y19" s="158">
        <v>0.1</v>
      </c>
    </row>
    <row r="20" spans="1:25" s="80" customFormat="1" x14ac:dyDescent="0.2">
      <c r="A20" s="79" t="s">
        <v>13</v>
      </c>
      <c r="B20" s="80" t="s">
        <v>220</v>
      </c>
      <c r="C20" s="79" t="s">
        <v>23</v>
      </c>
      <c r="D20" s="79" t="s">
        <v>171</v>
      </c>
      <c r="E20" s="79" t="s">
        <v>5</v>
      </c>
      <c r="F20" s="4" t="s">
        <v>24</v>
      </c>
      <c r="G20" s="2" t="s">
        <v>169</v>
      </c>
      <c r="H20" s="2" t="s">
        <v>17</v>
      </c>
      <c r="I20" s="223"/>
      <c r="J20" s="224"/>
      <c r="K20" s="228">
        <v>18</v>
      </c>
      <c r="L20" s="79" t="str">
        <f>VLOOKUP('Intermediate oral data'!F20,'Study reference key'!$B$2:$C$46,2,FALSE)</f>
        <v>[29]</v>
      </c>
      <c r="M20" s="79"/>
      <c r="N20" s="309"/>
      <c r="O20" s="276" t="str">
        <f>D20&amp;", "&amp;G20&amp;" "&amp;H20&amp;" "&amp;L20</f>
        <v>*Kidney wt, Rat SD DW (F) [29]</v>
      </c>
      <c r="P20" s="277" t="str">
        <f t="shared" si="10"/>
        <v/>
      </c>
      <c r="Q20" s="278" t="str">
        <f t="shared" si="11"/>
        <v/>
      </c>
      <c r="R20" s="279">
        <f t="shared" si="12"/>
        <v>18</v>
      </c>
      <c r="S20" s="162" t="e">
        <f t="shared" si="5"/>
        <v>#N/A</v>
      </c>
      <c r="T20" s="167" t="e">
        <f t="shared" si="6"/>
        <v>#N/A</v>
      </c>
      <c r="U20" s="217">
        <f t="shared" si="7"/>
        <v>18</v>
      </c>
      <c r="V20" s="158">
        <f t="shared" si="8"/>
        <v>69</v>
      </c>
      <c r="X20" s="158">
        <f t="shared" si="9"/>
        <v>149</v>
      </c>
      <c r="Y20" s="158">
        <v>0.1</v>
      </c>
    </row>
    <row r="21" spans="1:25" s="80" customFormat="1" x14ac:dyDescent="0.2">
      <c r="A21" s="79" t="s">
        <v>13</v>
      </c>
      <c r="B21" s="80" t="s">
        <v>220</v>
      </c>
      <c r="C21" s="79" t="s">
        <v>23</v>
      </c>
      <c r="D21" s="79" t="s">
        <v>171</v>
      </c>
      <c r="E21" s="79" t="s">
        <v>5</v>
      </c>
      <c r="F21" s="4" t="s">
        <v>24</v>
      </c>
      <c r="G21" s="2" t="s">
        <v>167</v>
      </c>
      <c r="H21" s="2" t="s">
        <v>17</v>
      </c>
      <c r="I21" s="223"/>
      <c r="J21" s="224"/>
      <c r="K21" s="225">
        <v>19.7</v>
      </c>
      <c r="L21" s="79" t="str">
        <f>VLOOKUP('Intermediate oral data'!F21,'Study reference key'!$B$2:$C$46,2,FALSE)</f>
        <v>[29]</v>
      </c>
      <c r="M21" s="79"/>
      <c r="N21" s="309"/>
      <c r="O21" s="276" t="str">
        <f>D21&amp;", "&amp;G21&amp;" "&amp;H21&amp;" "&amp;L21</f>
        <v>*Kidney wt, Rat OM DW (F) [29]</v>
      </c>
      <c r="P21" s="277" t="str">
        <f t="shared" si="10"/>
        <v/>
      </c>
      <c r="Q21" s="278" t="str">
        <f t="shared" si="11"/>
        <v/>
      </c>
      <c r="R21" s="279">
        <f t="shared" si="12"/>
        <v>19.7</v>
      </c>
      <c r="S21" s="162" t="e">
        <f t="shared" si="5"/>
        <v>#N/A</v>
      </c>
      <c r="T21" s="167" t="e">
        <f t="shared" si="6"/>
        <v>#N/A</v>
      </c>
      <c r="U21" s="167">
        <f t="shared" si="7"/>
        <v>19.7</v>
      </c>
      <c r="V21" s="158">
        <f t="shared" si="8"/>
        <v>67</v>
      </c>
      <c r="X21" s="158">
        <f t="shared" si="9"/>
        <v>147</v>
      </c>
      <c r="Y21" s="158">
        <v>0.1</v>
      </c>
    </row>
    <row r="22" spans="1:25" s="80" customFormat="1" x14ac:dyDescent="0.2">
      <c r="A22" s="79" t="s">
        <v>13</v>
      </c>
      <c r="B22" s="80" t="s">
        <v>220</v>
      </c>
      <c r="C22" s="14" t="s">
        <v>23</v>
      </c>
      <c r="D22" s="14" t="s">
        <v>164</v>
      </c>
      <c r="E22" s="82" t="s">
        <v>5</v>
      </c>
      <c r="F22" s="5" t="s">
        <v>25</v>
      </c>
      <c r="G22" s="5" t="s">
        <v>165</v>
      </c>
      <c r="H22" s="5" t="s">
        <v>4</v>
      </c>
      <c r="I22" s="223"/>
      <c r="J22" s="226">
        <v>24.57</v>
      </c>
      <c r="K22" s="141"/>
      <c r="L22" s="79" t="str">
        <f>VLOOKUP('Intermediate oral data'!F22,'Study reference key'!$B$2:$C$46,2,FALSE)</f>
        <v>[25]</v>
      </c>
      <c r="M22" s="79"/>
      <c r="N22" s="309"/>
      <c r="O22" s="276" t="str">
        <f>D22&amp;", "&amp;G22&amp;" "&amp;H22&amp;" "&amp;L22</f>
        <v>*No effect, Mouse DW (M) [25]</v>
      </c>
      <c r="P22" s="277" t="str">
        <f t="shared" si="10"/>
        <v/>
      </c>
      <c r="Q22" s="278">
        <f t="shared" si="11"/>
        <v>24.57</v>
      </c>
      <c r="R22" s="279" t="str">
        <f t="shared" si="12"/>
        <v/>
      </c>
      <c r="S22" s="162" t="e">
        <f t="shared" si="5"/>
        <v>#N/A</v>
      </c>
      <c r="T22" s="167">
        <f t="shared" si="6"/>
        <v>24.57</v>
      </c>
      <c r="U22" s="167" t="e">
        <f t="shared" si="7"/>
        <v>#N/A</v>
      </c>
      <c r="V22" s="158">
        <f t="shared" si="8"/>
        <v>65</v>
      </c>
      <c r="X22" s="158">
        <f t="shared" si="9"/>
        <v>145</v>
      </c>
      <c r="Y22" s="158">
        <v>0.1</v>
      </c>
    </row>
    <row r="23" spans="1:25" s="80" customFormat="1" x14ac:dyDescent="0.2">
      <c r="A23" s="79" t="s">
        <v>13</v>
      </c>
      <c r="B23" s="80" t="s">
        <v>220</v>
      </c>
      <c r="C23" s="14" t="s">
        <v>23</v>
      </c>
      <c r="D23" s="14" t="s">
        <v>94</v>
      </c>
      <c r="E23" s="14" t="s">
        <v>5</v>
      </c>
      <c r="F23" s="5" t="s">
        <v>21</v>
      </c>
      <c r="G23" s="5" t="s">
        <v>223</v>
      </c>
      <c r="H23" s="5" t="s">
        <v>22</v>
      </c>
      <c r="I23" s="223"/>
      <c r="J23" s="226">
        <v>24</v>
      </c>
      <c r="K23" s="141"/>
      <c r="L23" s="79" t="str">
        <f>VLOOKUP('Intermediate oral data'!F23,'Study reference key'!$B$2:$C$46,2,FALSE)</f>
        <v>[5]</v>
      </c>
      <c r="M23" s="79" t="s">
        <v>229</v>
      </c>
      <c r="N23" s="309"/>
      <c r="O23" s="276" t="str">
        <f t="shared" si="4"/>
        <v>No effect, Rat, 10 d (M,F) [5], High</v>
      </c>
      <c r="P23" s="277" t="str">
        <f t="shared" si="10"/>
        <v/>
      </c>
      <c r="Q23" s="278">
        <f t="shared" si="11"/>
        <v>24</v>
      </c>
      <c r="R23" s="279" t="str">
        <f t="shared" si="12"/>
        <v/>
      </c>
      <c r="S23" s="162" t="e">
        <f t="shared" si="5"/>
        <v>#N/A</v>
      </c>
      <c r="T23" s="216">
        <f t="shared" si="6"/>
        <v>24</v>
      </c>
      <c r="U23" s="167" t="e">
        <f t="shared" si="7"/>
        <v>#N/A</v>
      </c>
      <c r="V23" s="158">
        <f t="shared" si="8"/>
        <v>63</v>
      </c>
      <c r="X23" s="158">
        <f t="shared" si="9"/>
        <v>143</v>
      </c>
      <c r="Y23" s="158">
        <v>0.1</v>
      </c>
    </row>
    <row r="24" spans="1:25" s="80" customFormat="1" x14ac:dyDescent="0.2">
      <c r="A24" s="79" t="s">
        <v>13</v>
      </c>
      <c r="B24" s="80" t="s">
        <v>220</v>
      </c>
      <c r="C24" s="79" t="s">
        <v>23</v>
      </c>
      <c r="D24" s="79" t="s">
        <v>171</v>
      </c>
      <c r="E24" s="79" t="s">
        <v>5</v>
      </c>
      <c r="F24" s="4" t="s">
        <v>24</v>
      </c>
      <c r="G24" s="4" t="s">
        <v>165</v>
      </c>
      <c r="H24" s="2" t="s">
        <v>17</v>
      </c>
      <c r="I24" s="223"/>
      <c r="J24" s="224"/>
      <c r="K24" s="225">
        <v>31.720000000000002</v>
      </c>
      <c r="L24" s="79" t="str">
        <f>VLOOKUP('Intermediate oral data'!F24,'Study reference key'!$B$2:$C$46,2,FALSE)</f>
        <v>[29]</v>
      </c>
      <c r="M24" s="79"/>
      <c r="N24" s="309"/>
      <c r="O24" s="276" t="str">
        <f>D24&amp;", "&amp;G24&amp;" "&amp;H24&amp;" "&amp;L24</f>
        <v>*Kidney wt, Mouse DW (F) [29]</v>
      </c>
      <c r="P24" s="277" t="str">
        <f t="shared" si="10"/>
        <v/>
      </c>
      <c r="Q24" s="278" t="str">
        <f t="shared" si="11"/>
        <v/>
      </c>
      <c r="R24" s="279">
        <f t="shared" si="12"/>
        <v>31.720000000000002</v>
      </c>
      <c r="S24" s="162" t="e">
        <f t="shared" si="5"/>
        <v>#N/A</v>
      </c>
      <c r="T24" s="167" t="e">
        <f t="shared" si="6"/>
        <v>#N/A</v>
      </c>
      <c r="U24" s="213">
        <f t="shared" si="7"/>
        <v>31.720000000000002</v>
      </c>
      <c r="V24" s="158">
        <f t="shared" si="8"/>
        <v>61</v>
      </c>
      <c r="X24" s="158">
        <f t="shared" si="9"/>
        <v>141</v>
      </c>
      <c r="Y24" s="158">
        <v>0.1</v>
      </c>
    </row>
    <row r="25" spans="1:25" s="84" customFormat="1" x14ac:dyDescent="0.2">
      <c r="A25" s="83" t="s">
        <v>13</v>
      </c>
      <c r="B25" s="84" t="s">
        <v>220</v>
      </c>
      <c r="C25" s="83" t="s">
        <v>23</v>
      </c>
      <c r="D25" s="83" t="s">
        <v>94</v>
      </c>
      <c r="E25" s="83" t="s">
        <v>5</v>
      </c>
      <c r="F25" s="232" t="s">
        <v>90</v>
      </c>
      <c r="G25" s="31" t="s">
        <v>15</v>
      </c>
      <c r="H25" s="31" t="s">
        <v>4</v>
      </c>
      <c r="I25" s="229"/>
      <c r="J25" s="231">
        <v>37.200000000000003</v>
      </c>
      <c r="K25" s="231"/>
      <c r="L25" s="83" t="str">
        <f>VLOOKUP('Intermediate oral data'!F25,'Study reference key'!$B$2:$C$46,2,FALSE)</f>
        <v>[40]</v>
      </c>
      <c r="M25" s="83" t="s">
        <v>234</v>
      </c>
      <c r="N25" s="309"/>
      <c r="O25" s="85" t="str">
        <f t="shared" si="4"/>
        <v>No effect, Rat (M) [40], Low</v>
      </c>
      <c r="P25" s="280" t="str">
        <f t="shared" si="10"/>
        <v/>
      </c>
      <c r="Q25" s="281">
        <f t="shared" si="11"/>
        <v>37.200000000000003</v>
      </c>
      <c r="R25" s="282" t="str">
        <f t="shared" si="12"/>
        <v/>
      </c>
      <c r="S25" s="163" t="e">
        <f t="shared" si="5"/>
        <v>#N/A</v>
      </c>
      <c r="T25" s="214">
        <f t="shared" si="6"/>
        <v>37.200000000000003</v>
      </c>
      <c r="U25" s="214" t="e">
        <f t="shared" si="7"/>
        <v>#N/A</v>
      </c>
      <c r="V25" s="159">
        <f t="shared" si="8"/>
        <v>59</v>
      </c>
      <c r="X25" s="159">
        <f t="shared" si="9"/>
        <v>139</v>
      </c>
      <c r="Y25" s="159">
        <v>0.1</v>
      </c>
    </row>
    <row r="26" spans="1:25" s="80" customFormat="1" x14ac:dyDescent="0.2">
      <c r="A26" s="14" t="s">
        <v>13</v>
      </c>
      <c r="B26" s="80" t="s">
        <v>220</v>
      </c>
      <c r="C26" s="14" t="s">
        <v>84</v>
      </c>
      <c r="D26" s="14" t="s">
        <v>94</v>
      </c>
      <c r="E26" s="82" t="s">
        <v>5</v>
      </c>
      <c r="F26" s="5" t="s">
        <v>25</v>
      </c>
      <c r="G26" s="5" t="s">
        <v>161</v>
      </c>
      <c r="H26" s="5" t="s">
        <v>22</v>
      </c>
      <c r="I26" s="223"/>
      <c r="J26" s="226">
        <v>6.37</v>
      </c>
      <c r="K26" s="141"/>
      <c r="L26" s="79" t="str">
        <f>VLOOKUP('Intermediate oral data'!F26,'Study reference key'!$B$2:$C$46,2,FALSE)</f>
        <v>[25]</v>
      </c>
      <c r="M26" s="79" t="s">
        <v>229</v>
      </c>
      <c r="N26" s="308" t="s">
        <v>84</v>
      </c>
      <c r="O26" s="276" t="str">
        <f t="shared" si="4"/>
        <v>No effect, Mouse G (M,F) [25], High</v>
      </c>
      <c r="P26" s="277" t="str">
        <f t="shared" si="10"/>
        <v/>
      </c>
      <c r="Q26" s="278">
        <f t="shared" si="11"/>
        <v>6.37</v>
      </c>
      <c r="R26" s="279" t="str">
        <f t="shared" si="12"/>
        <v/>
      </c>
      <c r="S26" s="162" t="e">
        <f t="shared" si="5"/>
        <v>#N/A</v>
      </c>
      <c r="T26" s="167">
        <f t="shared" si="6"/>
        <v>6.37</v>
      </c>
      <c r="U26" s="167" t="e">
        <f t="shared" si="7"/>
        <v>#N/A</v>
      </c>
      <c r="V26" s="158">
        <f t="shared" si="8"/>
        <v>57</v>
      </c>
      <c r="W26" s="79"/>
      <c r="X26" s="158">
        <f t="shared" si="9"/>
        <v>137</v>
      </c>
      <c r="Y26" s="158">
        <v>0.1</v>
      </c>
    </row>
    <row r="27" spans="1:25" x14ac:dyDescent="0.2">
      <c r="A27" s="79" t="s">
        <v>13</v>
      </c>
      <c r="B27" s="80" t="s">
        <v>220</v>
      </c>
      <c r="C27" s="80" t="s">
        <v>84</v>
      </c>
      <c r="D27" s="80" t="s">
        <v>155</v>
      </c>
      <c r="E27" s="79" t="s">
        <v>5</v>
      </c>
      <c r="F27" s="4" t="s">
        <v>18</v>
      </c>
      <c r="G27" s="2" t="s">
        <v>15</v>
      </c>
      <c r="H27" s="2" t="s">
        <v>17</v>
      </c>
      <c r="I27" s="223"/>
      <c r="J27" s="224"/>
      <c r="K27" s="141">
        <v>7</v>
      </c>
      <c r="L27" s="79" t="str">
        <f>VLOOKUP('Intermediate oral data'!F27,'Study reference key'!$B$2:$C$46,2,FALSE)</f>
        <v>[28]</v>
      </c>
      <c r="M27" s="79" t="s">
        <v>230</v>
      </c>
      <c r="N27" s="309"/>
      <c r="O27" s="276" t="str">
        <f t="shared" si="4"/>
        <v>Body wt, Rat (F) [28], Medium</v>
      </c>
      <c r="P27" s="277" t="str">
        <f t="shared" si="10"/>
        <v/>
      </c>
      <c r="Q27" s="278" t="str">
        <f t="shared" si="11"/>
        <v/>
      </c>
      <c r="R27" s="279">
        <f t="shared" si="12"/>
        <v>7</v>
      </c>
      <c r="S27" s="162" t="e">
        <f t="shared" si="5"/>
        <v>#N/A</v>
      </c>
      <c r="T27" s="167" t="e">
        <f t="shared" si="6"/>
        <v>#N/A</v>
      </c>
      <c r="U27" s="213">
        <f t="shared" si="7"/>
        <v>7</v>
      </c>
      <c r="V27" s="158">
        <f t="shared" si="8"/>
        <v>55</v>
      </c>
      <c r="X27" s="158">
        <f t="shared" si="9"/>
        <v>135</v>
      </c>
      <c r="Y27" s="158">
        <v>0.1</v>
      </c>
    </row>
    <row r="28" spans="1:25" x14ac:dyDescent="0.2">
      <c r="A28" s="79" t="s">
        <v>13</v>
      </c>
      <c r="B28" s="80" t="s">
        <v>220</v>
      </c>
      <c r="C28" s="14" t="s">
        <v>84</v>
      </c>
      <c r="D28" s="14" t="s">
        <v>164</v>
      </c>
      <c r="E28" s="14" t="s">
        <v>5</v>
      </c>
      <c r="F28" s="5" t="s">
        <v>101</v>
      </c>
      <c r="G28" s="5" t="s">
        <v>15</v>
      </c>
      <c r="H28" s="5" t="s">
        <v>4</v>
      </c>
      <c r="I28" s="223"/>
      <c r="J28" s="141">
        <v>12.7</v>
      </c>
      <c r="K28" s="141"/>
      <c r="L28" s="79" t="str">
        <f>VLOOKUP('Intermediate oral data'!F28,'Study reference key'!$B$2:$C$46,2,FALSE)</f>
        <v>[1]</v>
      </c>
      <c r="N28" s="309"/>
      <c r="O28" s="276" t="str">
        <f>D28&amp;", "&amp;G28&amp;" "&amp;H28&amp;" "&amp;L28</f>
        <v>*No effect, Rat (M) [1]</v>
      </c>
      <c r="P28" s="277" t="str">
        <f t="shared" si="10"/>
        <v/>
      </c>
      <c r="Q28" s="278">
        <f t="shared" si="11"/>
        <v>12.7</v>
      </c>
      <c r="R28" s="279" t="str">
        <f t="shared" si="12"/>
        <v/>
      </c>
      <c r="S28" s="162" t="e">
        <f t="shared" si="5"/>
        <v>#N/A</v>
      </c>
      <c r="T28" s="167">
        <f t="shared" si="6"/>
        <v>12.7</v>
      </c>
      <c r="U28" s="167" t="e">
        <f t="shared" si="7"/>
        <v>#N/A</v>
      </c>
      <c r="V28" s="158">
        <f t="shared" si="8"/>
        <v>53</v>
      </c>
      <c r="X28" s="158">
        <f t="shared" si="9"/>
        <v>133</v>
      </c>
      <c r="Y28" s="158">
        <v>0.1</v>
      </c>
    </row>
    <row r="29" spans="1:25" x14ac:dyDescent="0.2">
      <c r="A29" s="79" t="s">
        <v>13</v>
      </c>
      <c r="B29" s="80" t="s">
        <v>220</v>
      </c>
      <c r="C29" s="14" t="s">
        <v>84</v>
      </c>
      <c r="D29" s="14" t="s">
        <v>164</v>
      </c>
      <c r="E29" s="14" t="s">
        <v>5</v>
      </c>
      <c r="F29" s="5" t="s">
        <v>101</v>
      </c>
      <c r="G29" s="5" t="s">
        <v>15</v>
      </c>
      <c r="H29" s="5" t="s">
        <v>17</v>
      </c>
      <c r="I29" s="223"/>
      <c r="J29" s="141">
        <v>15.4</v>
      </c>
      <c r="K29" s="141"/>
      <c r="L29" s="79" t="str">
        <f>VLOOKUP('Intermediate oral data'!F29,'Study reference key'!$B$2:$C$46,2,FALSE)</f>
        <v>[1]</v>
      </c>
      <c r="N29" s="309"/>
      <c r="O29" s="276" t="str">
        <f>D29&amp;", "&amp;G29&amp;" "&amp;H29&amp;" "&amp;L29</f>
        <v>*No effect, Rat (F) [1]</v>
      </c>
      <c r="P29" s="277" t="str">
        <f t="shared" si="10"/>
        <v/>
      </c>
      <c r="Q29" s="278">
        <f t="shared" si="11"/>
        <v>15.4</v>
      </c>
      <c r="R29" s="279" t="str">
        <f t="shared" si="12"/>
        <v/>
      </c>
      <c r="S29" s="162" t="e">
        <f t="shared" si="5"/>
        <v>#N/A</v>
      </c>
      <c r="T29" s="213">
        <f t="shared" si="6"/>
        <v>15.4</v>
      </c>
      <c r="U29" s="167" t="e">
        <f t="shared" si="7"/>
        <v>#N/A</v>
      </c>
      <c r="V29" s="158">
        <f t="shared" si="8"/>
        <v>51</v>
      </c>
      <c r="X29" s="158">
        <f t="shared" si="9"/>
        <v>131</v>
      </c>
      <c r="Y29" s="158">
        <v>0.1</v>
      </c>
    </row>
    <row r="30" spans="1:25" x14ac:dyDescent="0.2">
      <c r="A30" s="79" t="s">
        <v>13</v>
      </c>
      <c r="B30" s="80" t="s">
        <v>220</v>
      </c>
      <c r="C30" s="14" t="s">
        <v>84</v>
      </c>
      <c r="D30" s="14" t="s">
        <v>94</v>
      </c>
      <c r="E30" s="14" t="s">
        <v>5</v>
      </c>
      <c r="F30" s="5" t="s">
        <v>14</v>
      </c>
      <c r="G30" s="5" t="s">
        <v>224</v>
      </c>
      <c r="H30" s="5" t="s">
        <v>22</v>
      </c>
      <c r="I30" s="223"/>
      <c r="J30" s="141">
        <v>15.4</v>
      </c>
      <c r="K30" s="141"/>
      <c r="L30" s="79" t="str">
        <f>VLOOKUP('Intermediate oral data'!F30,'Study reference key'!$B$2:$C$46,2,FALSE)</f>
        <v>[39]</v>
      </c>
      <c r="M30" s="79" t="s">
        <v>229</v>
      </c>
      <c r="N30" s="309"/>
      <c r="O30" s="276" t="str">
        <f t="shared" si="4"/>
        <v>No effect, Rat, 90 d (M,F) [39], High</v>
      </c>
      <c r="P30" s="277" t="str">
        <f t="shared" si="10"/>
        <v/>
      </c>
      <c r="Q30" s="278">
        <f t="shared" si="11"/>
        <v>15.4</v>
      </c>
      <c r="R30" s="279" t="str">
        <f t="shared" si="12"/>
        <v/>
      </c>
      <c r="S30" s="162" t="e">
        <f t="shared" si="5"/>
        <v>#N/A</v>
      </c>
      <c r="T30" s="213">
        <f t="shared" si="6"/>
        <v>15.4</v>
      </c>
      <c r="U30" s="167" t="e">
        <f t="shared" si="7"/>
        <v>#N/A</v>
      </c>
      <c r="V30" s="158">
        <f t="shared" si="8"/>
        <v>49</v>
      </c>
      <c r="X30" s="158">
        <f t="shared" si="9"/>
        <v>129</v>
      </c>
      <c r="Y30" s="158">
        <v>0.1</v>
      </c>
    </row>
    <row r="31" spans="1:25" x14ac:dyDescent="0.2">
      <c r="A31" s="79" t="s">
        <v>13</v>
      </c>
      <c r="B31" s="80" t="s">
        <v>220</v>
      </c>
      <c r="C31" s="14" t="s">
        <v>84</v>
      </c>
      <c r="D31" s="14" t="s">
        <v>94</v>
      </c>
      <c r="E31" s="14" t="s">
        <v>5</v>
      </c>
      <c r="F31" s="5" t="s">
        <v>14</v>
      </c>
      <c r="G31" s="5" t="s">
        <v>225</v>
      </c>
      <c r="H31" s="5" t="s">
        <v>4</v>
      </c>
      <c r="I31" s="223"/>
      <c r="J31" s="141">
        <v>17.14</v>
      </c>
      <c r="K31" s="141"/>
      <c r="L31" s="79" t="str">
        <f>VLOOKUP('Intermediate oral data'!F31,'Study reference key'!$B$2:$C$46,2,FALSE)</f>
        <v>[39]</v>
      </c>
      <c r="M31" s="79" t="s">
        <v>229</v>
      </c>
      <c r="N31" s="309"/>
      <c r="O31" s="276" t="str">
        <f t="shared" si="4"/>
        <v>No effect, Rat, 2 wk (M) [39], High</v>
      </c>
      <c r="P31" s="277" t="str">
        <f t="shared" si="10"/>
        <v/>
      </c>
      <c r="Q31" s="278">
        <f t="shared" si="11"/>
        <v>17.14</v>
      </c>
      <c r="R31" s="279" t="str">
        <f t="shared" si="12"/>
        <v/>
      </c>
      <c r="S31" s="162" t="e">
        <f t="shared" si="5"/>
        <v>#N/A</v>
      </c>
      <c r="T31" s="213">
        <f t="shared" si="6"/>
        <v>17.14</v>
      </c>
      <c r="U31" s="167" t="e">
        <f t="shared" si="7"/>
        <v>#N/A</v>
      </c>
      <c r="V31" s="158">
        <f t="shared" si="8"/>
        <v>47</v>
      </c>
      <c r="X31" s="158">
        <f t="shared" si="9"/>
        <v>127</v>
      </c>
      <c r="Y31" s="158">
        <v>0.1</v>
      </c>
    </row>
    <row r="32" spans="1:25" x14ac:dyDescent="0.2">
      <c r="A32" s="79" t="s">
        <v>13</v>
      </c>
      <c r="B32" s="80" t="s">
        <v>220</v>
      </c>
      <c r="C32" s="80" t="s">
        <v>84</v>
      </c>
      <c r="D32" s="80" t="s">
        <v>219</v>
      </c>
      <c r="E32" s="79" t="s">
        <v>5</v>
      </c>
      <c r="F32" s="227" t="s">
        <v>90</v>
      </c>
      <c r="G32" s="2" t="s">
        <v>15</v>
      </c>
      <c r="H32" s="2" t="s">
        <v>4</v>
      </c>
      <c r="I32" s="223"/>
      <c r="J32" s="224">
        <v>7.44</v>
      </c>
      <c r="K32" s="141">
        <v>19</v>
      </c>
      <c r="L32" s="79" t="str">
        <f>VLOOKUP('Intermediate oral data'!F32,'Study reference key'!$B$2:$C$46,2,FALSE)</f>
        <v>[40]</v>
      </c>
      <c r="M32" s="79" t="s">
        <v>234</v>
      </c>
      <c r="N32" s="309"/>
      <c r="O32" s="276" t="str">
        <f t="shared" si="4"/>
        <v>Parental body wt, Rat (M) [40], Low</v>
      </c>
      <c r="P32" s="277" t="str">
        <f t="shared" si="10"/>
        <v/>
      </c>
      <c r="Q32" s="278">
        <f t="shared" si="11"/>
        <v>7.44</v>
      </c>
      <c r="R32" s="279">
        <f t="shared" si="12"/>
        <v>19</v>
      </c>
      <c r="S32" s="162" t="e">
        <f t="shared" si="5"/>
        <v>#N/A</v>
      </c>
      <c r="T32" s="167">
        <f t="shared" si="6"/>
        <v>7.44</v>
      </c>
      <c r="U32" s="213">
        <f t="shared" si="7"/>
        <v>19</v>
      </c>
      <c r="V32" s="158">
        <f t="shared" si="8"/>
        <v>45</v>
      </c>
      <c r="X32" s="158">
        <f t="shared" si="9"/>
        <v>125</v>
      </c>
      <c r="Y32" s="158">
        <v>0.1</v>
      </c>
    </row>
    <row r="33" spans="1:25" x14ac:dyDescent="0.2">
      <c r="A33" s="79" t="s">
        <v>13</v>
      </c>
      <c r="B33" s="80" t="s">
        <v>220</v>
      </c>
      <c r="C33" s="80" t="s">
        <v>84</v>
      </c>
      <c r="D33" s="80" t="s">
        <v>94</v>
      </c>
      <c r="E33" s="79" t="s">
        <v>5</v>
      </c>
      <c r="F33" s="4" t="s">
        <v>24</v>
      </c>
      <c r="G33" s="2" t="s">
        <v>162</v>
      </c>
      <c r="H33" s="2" t="s">
        <v>22</v>
      </c>
      <c r="I33" s="223"/>
      <c r="J33" s="225">
        <v>20.6</v>
      </c>
      <c r="K33" s="141"/>
      <c r="L33" s="79" t="str">
        <f>VLOOKUP('Intermediate oral data'!F33,'Study reference key'!$B$2:$C$46,2,FALSE)</f>
        <v>[29]</v>
      </c>
      <c r="M33" s="79" t="s">
        <v>229</v>
      </c>
      <c r="N33" s="309"/>
      <c r="O33" s="276" t="str">
        <f t="shared" si="4"/>
        <v>No effect, Rat F344 G (M,F) [29], High</v>
      </c>
      <c r="P33" s="277" t="str">
        <f t="shared" si="10"/>
        <v/>
      </c>
      <c r="Q33" s="278">
        <f t="shared" si="11"/>
        <v>20.6</v>
      </c>
      <c r="R33" s="279" t="str">
        <f t="shared" si="12"/>
        <v/>
      </c>
      <c r="S33" s="162" t="e">
        <f t="shared" si="5"/>
        <v>#N/A</v>
      </c>
      <c r="T33" s="213">
        <f t="shared" si="6"/>
        <v>20.6</v>
      </c>
      <c r="U33" s="167" t="e">
        <f t="shared" si="7"/>
        <v>#N/A</v>
      </c>
      <c r="V33" s="158">
        <f t="shared" si="8"/>
        <v>43</v>
      </c>
      <c r="X33" s="158">
        <f t="shared" si="9"/>
        <v>123</v>
      </c>
      <c r="Y33" s="158">
        <v>0.1</v>
      </c>
    </row>
    <row r="34" spans="1:25" x14ac:dyDescent="0.2">
      <c r="A34" s="79" t="s">
        <v>13</v>
      </c>
      <c r="B34" s="80" t="s">
        <v>220</v>
      </c>
      <c r="C34" s="14" t="s">
        <v>84</v>
      </c>
      <c r="D34" s="14" t="s">
        <v>172</v>
      </c>
      <c r="E34" s="82" t="s">
        <v>5</v>
      </c>
      <c r="F34" s="5" t="s">
        <v>25</v>
      </c>
      <c r="G34" s="5" t="s">
        <v>165</v>
      </c>
      <c r="H34" s="5" t="s">
        <v>4</v>
      </c>
      <c r="I34" s="223"/>
      <c r="J34" s="226">
        <v>3.12</v>
      </c>
      <c r="K34" s="141">
        <v>24.57</v>
      </c>
      <c r="L34" s="79" t="str">
        <f>VLOOKUP('Intermediate oral data'!F34,'Study reference key'!$B$2:$C$46,2,FALSE)</f>
        <v>[25]</v>
      </c>
      <c r="N34" s="309"/>
      <c r="O34" s="276" t="str">
        <f>D34&amp;", "&amp;G34&amp;" "&amp;H34&amp;" "&amp;L34</f>
        <v>*Body wt, Mouse DW (M) [25]</v>
      </c>
      <c r="P34" s="277" t="str">
        <f t="shared" si="10"/>
        <v/>
      </c>
      <c r="Q34" s="278">
        <f t="shared" si="11"/>
        <v>3.12</v>
      </c>
      <c r="R34" s="279">
        <f t="shared" si="12"/>
        <v>24.57</v>
      </c>
      <c r="S34" s="162" t="e">
        <f t="shared" si="5"/>
        <v>#N/A</v>
      </c>
      <c r="T34" s="167">
        <f t="shared" si="6"/>
        <v>3.12</v>
      </c>
      <c r="U34" s="213">
        <f t="shared" si="7"/>
        <v>24.57</v>
      </c>
      <c r="V34" s="158">
        <f t="shared" si="8"/>
        <v>41</v>
      </c>
      <c r="X34" s="158">
        <f t="shared" si="9"/>
        <v>121</v>
      </c>
      <c r="Y34" s="158">
        <v>0.1</v>
      </c>
    </row>
    <row r="35" spans="1:25" x14ac:dyDescent="0.2">
      <c r="A35" s="79" t="s">
        <v>13</v>
      </c>
      <c r="B35" s="80" t="s">
        <v>220</v>
      </c>
      <c r="C35" s="14" t="s">
        <v>84</v>
      </c>
      <c r="D35" s="14" t="s">
        <v>94</v>
      </c>
      <c r="E35" s="14" t="s">
        <v>5</v>
      </c>
      <c r="F35" s="5" t="s">
        <v>21</v>
      </c>
      <c r="G35" s="5" t="s">
        <v>223</v>
      </c>
      <c r="H35" s="5" t="s">
        <v>22</v>
      </c>
      <c r="I35" s="223"/>
      <c r="J35" s="226">
        <v>24</v>
      </c>
      <c r="K35" s="141"/>
      <c r="L35" s="79" t="str">
        <f>VLOOKUP('Intermediate oral data'!F35,'Study reference key'!$B$2:$C$46,2,FALSE)</f>
        <v>[5]</v>
      </c>
      <c r="M35" s="79" t="s">
        <v>229</v>
      </c>
      <c r="N35" s="309"/>
      <c r="O35" s="276" t="str">
        <f t="shared" si="4"/>
        <v>No effect, Rat, 10 d (M,F) [5], High</v>
      </c>
      <c r="P35" s="277" t="str">
        <f t="shared" si="10"/>
        <v/>
      </c>
      <c r="Q35" s="278">
        <f t="shared" si="11"/>
        <v>24</v>
      </c>
      <c r="R35" s="279" t="str">
        <f t="shared" si="12"/>
        <v/>
      </c>
      <c r="S35" s="162" t="e">
        <f t="shared" si="5"/>
        <v>#N/A</v>
      </c>
      <c r="T35" s="216">
        <f t="shared" si="6"/>
        <v>24</v>
      </c>
      <c r="U35" s="167" t="e">
        <f t="shared" si="7"/>
        <v>#N/A</v>
      </c>
      <c r="V35" s="158">
        <f t="shared" si="8"/>
        <v>39</v>
      </c>
      <c r="X35" s="158">
        <f t="shared" si="9"/>
        <v>119</v>
      </c>
      <c r="Y35" s="158">
        <v>0.1</v>
      </c>
    </row>
    <row r="36" spans="1:25" x14ac:dyDescent="0.2">
      <c r="A36" s="79" t="s">
        <v>13</v>
      </c>
      <c r="B36" s="80" t="s">
        <v>220</v>
      </c>
      <c r="C36" s="14" t="s">
        <v>84</v>
      </c>
      <c r="D36" s="14" t="s">
        <v>155</v>
      </c>
      <c r="E36" s="14" t="s">
        <v>5</v>
      </c>
      <c r="F36" s="5" t="s">
        <v>21</v>
      </c>
      <c r="G36" s="5" t="s">
        <v>224</v>
      </c>
      <c r="H36" s="5" t="s">
        <v>4</v>
      </c>
      <c r="I36" s="223"/>
      <c r="J36" s="226">
        <v>18</v>
      </c>
      <c r="K36" s="141">
        <v>36</v>
      </c>
      <c r="L36" s="79" t="str">
        <f>VLOOKUP('Intermediate oral data'!F36,'Study reference key'!$B$2:$C$46,2,FALSE)</f>
        <v>[5]</v>
      </c>
      <c r="M36" s="79" t="s">
        <v>229</v>
      </c>
      <c r="N36" s="309"/>
      <c r="O36" s="276" t="str">
        <f t="shared" si="4"/>
        <v>Body wt, Rat, 90 d (M) [5], High</v>
      </c>
      <c r="P36" s="277" t="str">
        <f t="shared" si="10"/>
        <v/>
      </c>
      <c r="Q36" s="278">
        <f t="shared" si="11"/>
        <v>18</v>
      </c>
      <c r="R36" s="279">
        <f t="shared" si="12"/>
        <v>36</v>
      </c>
      <c r="S36" s="162" t="e">
        <f t="shared" si="5"/>
        <v>#N/A</v>
      </c>
      <c r="T36" s="167">
        <f t="shared" si="6"/>
        <v>18</v>
      </c>
      <c r="U36" s="167">
        <f t="shared" si="7"/>
        <v>36</v>
      </c>
      <c r="V36" s="158">
        <f t="shared" si="8"/>
        <v>37</v>
      </c>
      <c r="X36" s="158">
        <f t="shared" si="9"/>
        <v>117</v>
      </c>
      <c r="Y36" s="158">
        <v>0.1</v>
      </c>
    </row>
    <row r="37" spans="1:25" x14ac:dyDescent="0.2">
      <c r="A37" s="79" t="s">
        <v>13</v>
      </c>
      <c r="B37" s="80" t="s">
        <v>220</v>
      </c>
      <c r="C37" s="80" t="s">
        <v>84</v>
      </c>
      <c r="D37" s="80" t="s">
        <v>155</v>
      </c>
      <c r="E37" s="79" t="s">
        <v>5</v>
      </c>
      <c r="F37" s="227" t="s">
        <v>16</v>
      </c>
      <c r="G37" s="2" t="s">
        <v>15</v>
      </c>
      <c r="H37" s="2" t="s">
        <v>17</v>
      </c>
      <c r="I37" s="223">
        <v>10</v>
      </c>
      <c r="J37" s="225">
        <v>37.9</v>
      </c>
      <c r="K37" s="141">
        <v>47.5</v>
      </c>
      <c r="L37" s="79" t="str">
        <f>VLOOKUP('Intermediate oral data'!F37,'Study reference key'!$B$2:$C$46,2,FALSE)</f>
        <v>[30]</v>
      </c>
      <c r="M37" s="79" t="s">
        <v>229</v>
      </c>
      <c r="N37" s="309"/>
      <c r="O37" s="276" t="str">
        <f t="shared" si="4"/>
        <v>Body wt, Rat (F) [30], High</v>
      </c>
      <c r="P37" s="277">
        <f t="shared" si="10"/>
        <v>10</v>
      </c>
      <c r="Q37" s="278">
        <f t="shared" si="11"/>
        <v>37.9</v>
      </c>
      <c r="R37" s="279">
        <f t="shared" si="12"/>
        <v>47.5</v>
      </c>
      <c r="S37" s="162">
        <f t="shared" si="5"/>
        <v>10</v>
      </c>
      <c r="T37" s="213">
        <f t="shared" si="6"/>
        <v>37.9</v>
      </c>
      <c r="U37" s="167">
        <f t="shared" si="7"/>
        <v>47.5</v>
      </c>
      <c r="V37" s="158">
        <f t="shared" si="8"/>
        <v>35</v>
      </c>
      <c r="X37" s="158">
        <f t="shared" si="9"/>
        <v>115</v>
      </c>
      <c r="Y37" s="158">
        <v>0.1</v>
      </c>
    </row>
    <row r="38" spans="1:25" x14ac:dyDescent="0.2">
      <c r="A38" s="79" t="s">
        <v>13</v>
      </c>
      <c r="B38" s="80" t="s">
        <v>220</v>
      </c>
      <c r="C38" s="80" t="s">
        <v>84</v>
      </c>
      <c r="D38" s="80" t="s">
        <v>172</v>
      </c>
      <c r="E38" s="79" t="s">
        <v>5</v>
      </c>
      <c r="F38" s="4" t="s">
        <v>24</v>
      </c>
      <c r="G38" s="2" t="s">
        <v>168</v>
      </c>
      <c r="H38" s="2" t="s">
        <v>22</v>
      </c>
      <c r="I38" s="223"/>
      <c r="J38" s="225">
        <v>35.28</v>
      </c>
      <c r="K38" s="141">
        <v>62.2</v>
      </c>
      <c r="L38" s="79" t="str">
        <f>VLOOKUP('Intermediate oral data'!F38,'Study reference key'!$B$2:$C$46,2,FALSE)</f>
        <v>[29]</v>
      </c>
      <c r="N38" s="309"/>
      <c r="O38" s="276" t="str">
        <f>D38&amp;", "&amp;G38&amp;" "&amp;H38&amp;" "&amp;L38</f>
        <v>*Body wt, Rat F344 DW (M,F) [29]</v>
      </c>
      <c r="P38" s="277" t="str">
        <f t="shared" si="10"/>
        <v/>
      </c>
      <c r="Q38" s="278">
        <f t="shared" si="11"/>
        <v>35.28</v>
      </c>
      <c r="R38" s="279">
        <f t="shared" si="12"/>
        <v>62.2</v>
      </c>
      <c r="S38" s="162" t="e">
        <f t="shared" si="5"/>
        <v>#N/A</v>
      </c>
      <c r="T38" s="213">
        <f t="shared" si="6"/>
        <v>35.28</v>
      </c>
      <c r="U38" s="213">
        <f t="shared" si="7"/>
        <v>62.2</v>
      </c>
      <c r="V38" s="158">
        <f t="shared" si="8"/>
        <v>33</v>
      </c>
      <c r="X38" s="158">
        <f t="shared" si="9"/>
        <v>113</v>
      </c>
      <c r="Y38" s="158">
        <v>0.1</v>
      </c>
    </row>
    <row r="39" spans="1:25" x14ac:dyDescent="0.2">
      <c r="A39" s="79" t="s">
        <v>13</v>
      </c>
      <c r="B39" s="80" t="s">
        <v>220</v>
      </c>
      <c r="C39" s="80" t="s">
        <v>84</v>
      </c>
      <c r="D39" s="80" t="s">
        <v>172</v>
      </c>
      <c r="E39" s="79" t="s">
        <v>5</v>
      </c>
      <c r="F39" s="4" t="s">
        <v>24</v>
      </c>
      <c r="G39" s="2" t="s">
        <v>167</v>
      </c>
      <c r="H39" s="2" t="s">
        <v>4</v>
      </c>
      <c r="I39" s="223"/>
      <c r="J39" s="225">
        <v>35</v>
      </c>
      <c r="K39" s="141">
        <v>63.8</v>
      </c>
      <c r="L39" s="79" t="str">
        <f>VLOOKUP('Intermediate oral data'!F39,'Study reference key'!$B$2:$C$46,2,FALSE)</f>
        <v>[29]</v>
      </c>
      <c r="N39" s="309"/>
      <c r="O39" s="276" t="str">
        <f>D39&amp;", "&amp;G39&amp;" "&amp;H39&amp;" "&amp;L39</f>
        <v>*Body wt, Rat OM DW (M) [29]</v>
      </c>
      <c r="P39" s="277" t="str">
        <f t="shared" si="10"/>
        <v/>
      </c>
      <c r="Q39" s="278">
        <f t="shared" si="11"/>
        <v>35</v>
      </c>
      <c r="R39" s="279">
        <f t="shared" si="12"/>
        <v>63.8</v>
      </c>
      <c r="S39" s="162" t="e">
        <f t="shared" si="5"/>
        <v>#N/A</v>
      </c>
      <c r="T39" s="213">
        <f t="shared" si="6"/>
        <v>35</v>
      </c>
      <c r="U39" s="167">
        <f t="shared" si="7"/>
        <v>63.8</v>
      </c>
      <c r="V39" s="158">
        <f t="shared" si="8"/>
        <v>31</v>
      </c>
      <c r="X39" s="158">
        <f t="shared" si="9"/>
        <v>111</v>
      </c>
      <c r="Y39" s="158">
        <v>0.1</v>
      </c>
    </row>
    <row r="40" spans="1:25" x14ac:dyDescent="0.2">
      <c r="A40" s="79" t="s">
        <v>13</v>
      </c>
      <c r="B40" s="80" t="s">
        <v>220</v>
      </c>
      <c r="C40" s="80" t="s">
        <v>84</v>
      </c>
      <c r="D40" s="80" t="s">
        <v>164</v>
      </c>
      <c r="E40" s="79" t="s">
        <v>5</v>
      </c>
      <c r="F40" s="4" t="s">
        <v>24</v>
      </c>
      <c r="G40" s="2" t="s">
        <v>169</v>
      </c>
      <c r="H40" s="2" t="s">
        <v>22</v>
      </c>
      <c r="I40" s="223"/>
      <c r="J40" s="225">
        <v>124.3</v>
      </c>
      <c r="K40" s="141"/>
      <c r="L40" s="79" t="str">
        <f>VLOOKUP('Intermediate oral data'!F40,'Study reference key'!$B$2:$C$46,2,FALSE)</f>
        <v>[29]</v>
      </c>
      <c r="N40" s="309"/>
      <c r="O40" s="276" t="str">
        <f>D40&amp;", "&amp;G40&amp;" "&amp;H40&amp;" "&amp;L40</f>
        <v>*No effect, Rat SD DW (M,F) [29]</v>
      </c>
      <c r="P40" s="277" t="str">
        <f t="shared" si="10"/>
        <v/>
      </c>
      <c r="Q40" s="278">
        <f t="shared" si="11"/>
        <v>124.3</v>
      </c>
      <c r="R40" s="279" t="str">
        <f t="shared" si="12"/>
        <v/>
      </c>
      <c r="S40" s="162" t="e">
        <f t="shared" si="5"/>
        <v>#N/A</v>
      </c>
      <c r="T40" s="213">
        <f t="shared" si="6"/>
        <v>124.3</v>
      </c>
      <c r="U40" s="167" t="e">
        <f t="shared" si="7"/>
        <v>#N/A</v>
      </c>
      <c r="V40" s="158">
        <f t="shared" si="8"/>
        <v>29</v>
      </c>
      <c r="X40" s="158">
        <f t="shared" si="9"/>
        <v>109</v>
      </c>
      <c r="Y40" s="158">
        <v>0.1</v>
      </c>
    </row>
    <row r="41" spans="1:25" s="83" customFormat="1" x14ac:dyDescent="0.2">
      <c r="A41" s="83" t="s">
        <v>13</v>
      </c>
      <c r="B41" s="84" t="s">
        <v>220</v>
      </c>
      <c r="C41" s="84" t="s">
        <v>84</v>
      </c>
      <c r="D41" s="84" t="s">
        <v>172</v>
      </c>
      <c r="E41" s="83" t="s">
        <v>5</v>
      </c>
      <c r="F41" s="32" t="s">
        <v>24</v>
      </c>
      <c r="G41" s="32" t="s">
        <v>165</v>
      </c>
      <c r="H41" s="31" t="s">
        <v>4</v>
      </c>
      <c r="I41" s="229"/>
      <c r="J41" s="230">
        <v>352.3</v>
      </c>
      <c r="K41" s="233">
        <v>546.91</v>
      </c>
      <c r="L41" s="83" t="str">
        <f>VLOOKUP('Intermediate oral data'!F41,'Study reference key'!$B$2:$C$46,2,FALSE)</f>
        <v>[29]</v>
      </c>
      <c r="N41" s="309"/>
      <c r="O41" s="85" t="str">
        <f>D41&amp;", "&amp;G41&amp;" "&amp;H41&amp;" "&amp;L41</f>
        <v>*Body wt, Mouse DW (M) [29]</v>
      </c>
      <c r="P41" s="280" t="str">
        <f t="shared" si="10"/>
        <v/>
      </c>
      <c r="Q41" s="281">
        <f t="shared" si="11"/>
        <v>352.3</v>
      </c>
      <c r="R41" s="282">
        <f t="shared" si="12"/>
        <v>546.91</v>
      </c>
      <c r="S41" s="163" t="e">
        <f t="shared" si="5"/>
        <v>#N/A</v>
      </c>
      <c r="T41" s="218">
        <f t="shared" si="6"/>
        <v>352.3</v>
      </c>
      <c r="U41" s="215">
        <f t="shared" si="7"/>
        <v>546.91</v>
      </c>
      <c r="V41" s="159">
        <f t="shared" si="8"/>
        <v>27</v>
      </c>
      <c r="X41" s="159">
        <f t="shared" si="9"/>
        <v>107</v>
      </c>
      <c r="Y41" s="159">
        <v>0.1</v>
      </c>
    </row>
    <row r="42" spans="1:25" s="86" customFormat="1" x14ac:dyDescent="0.2">
      <c r="A42" s="86" t="s">
        <v>13</v>
      </c>
      <c r="B42" s="80" t="s">
        <v>220</v>
      </c>
      <c r="C42" s="86" t="s">
        <v>20</v>
      </c>
      <c r="D42" s="86" t="s">
        <v>94</v>
      </c>
      <c r="E42" s="87" t="s">
        <v>5</v>
      </c>
      <c r="F42" s="234" t="s">
        <v>25</v>
      </c>
      <c r="G42" s="234" t="s">
        <v>161</v>
      </c>
      <c r="H42" s="234" t="s">
        <v>22</v>
      </c>
      <c r="I42" s="235"/>
      <c r="J42" s="236">
        <v>6.37</v>
      </c>
      <c r="K42" s="237"/>
      <c r="L42" s="79" t="str">
        <f>VLOOKUP('Intermediate oral data'!F42,'Study reference key'!$B$2:$C$46,2,FALSE)</f>
        <v>[25]</v>
      </c>
      <c r="M42" s="79" t="s">
        <v>229</v>
      </c>
      <c r="N42" s="239" t="s">
        <v>20</v>
      </c>
      <c r="O42" s="276" t="str">
        <f t="shared" si="4"/>
        <v>No effect, Mouse G (M,F) [25], High</v>
      </c>
      <c r="P42" s="277" t="str">
        <f t="shared" si="10"/>
        <v/>
      </c>
      <c r="Q42" s="278">
        <f t="shared" si="11"/>
        <v>6.37</v>
      </c>
      <c r="R42" s="279" t="str">
        <f t="shared" si="12"/>
        <v/>
      </c>
      <c r="S42" s="162" t="e">
        <f t="shared" si="5"/>
        <v>#N/A</v>
      </c>
      <c r="T42" s="167">
        <f t="shared" si="6"/>
        <v>6.37</v>
      </c>
      <c r="U42" s="167" t="e">
        <f t="shared" si="7"/>
        <v>#N/A</v>
      </c>
      <c r="V42" s="158">
        <f t="shared" si="8"/>
        <v>25</v>
      </c>
      <c r="W42" s="79"/>
      <c r="X42" s="158">
        <f t="shared" si="9"/>
        <v>105</v>
      </c>
      <c r="Y42" s="158">
        <v>0.1</v>
      </c>
    </row>
    <row r="43" spans="1:25" x14ac:dyDescent="0.2">
      <c r="A43" s="79" t="s">
        <v>13</v>
      </c>
      <c r="B43" s="80" t="s">
        <v>220</v>
      </c>
      <c r="C43" s="79" t="s">
        <v>20</v>
      </c>
      <c r="D43" s="79" t="s">
        <v>173</v>
      </c>
      <c r="E43" s="79" t="s">
        <v>5</v>
      </c>
      <c r="F43" s="4" t="s">
        <v>14</v>
      </c>
      <c r="G43" s="2" t="s">
        <v>224</v>
      </c>
      <c r="H43" s="2" t="s">
        <v>17</v>
      </c>
      <c r="I43" s="223"/>
      <c r="J43" s="223">
        <v>5</v>
      </c>
      <c r="K43" s="223">
        <v>15</v>
      </c>
      <c r="L43" s="79" t="str">
        <f>VLOOKUP('Intermediate oral data'!F43,'Study reference key'!$B$2:$C$46,2,FALSE)</f>
        <v>[39]</v>
      </c>
      <c r="M43" s="79" t="s">
        <v>230</v>
      </c>
      <c r="N43" s="277"/>
      <c r="O43" s="276" t="str">
        <f t="shared" si="4"/>
        <v>Liver wt, Rat, 90 d (F) [39], Medium</v>
      </c>
      <c r="P43" s="277" t="str">
        <f t="shared" si="10"/>
        <v/>
      </c>
      <c r="Q43" s="278">
        <f t="shared" si="11"/>
        <v>5</v>
      </c>
      <c r="R43" s="279">
        <f t="shared" si="12"/>
        <v>15</v>
      </c>
      <c r="S43" s="162" t="e">
        <f t="shared" si="5"/>
        <v>#N/A</v>
      </c>
      <c r="T43" s="217">
        <f t="shared" si="6"/>
        <v>5</v>
      </c>
      <c r="U43" s="217">
        <f t="shared" si="7"/>
        <v>15</v>
      </c>
      <c r="V43" s="158">
        <f t="shared" si="8"/>
        <v>23</v>
      </c>
      <c r="X43" s="158">
        <f t="shared" si="9"/>
        <v>103</v>
      </c>
      <c r="Y43" s="158">
        <v>0.1</v>
      </c>
    </row>
    <row r="44" spans="1:25" s="86" customFormat="1" ht="15.6" customHeight="1" x14ac:dyDescent="0.2">
      <c r="A44" s="79" t="s">
        <v>13</v>
      </c>
      <c r="B44" s="80" t="s">
        <v>220</v>
      </c>
      <c r="C44" s="86" t="s">
        <v>20</v>
      </c>
      <c r="D44" s="87" t="s">
        <v>174</v>
      </c>
      <c r="E44" s="86" t="s">
        <v>5</v>
      </c>
      <c r="F44" s="234" t="s">
        <v>21</v>
      </c>
      <c r="G44" s="234" t="s">
        <v>224</v>
      </c>
      <c r="H44" s="234" t="s">
        <v>22</v>
      </c>
      <c r="I44" s="235"/>
      <c r="J44" s="236">
        <v>9</v>
      </c>
      <c r="K44" s="237">
        <v>18</v>
      </c>
      <c r="L44" s="79" t="s">
        <v>33</v>
      </c>
      <c r="M44" s="79" t="s">
        <v>229</v>
      </c>
      <c r="N44" s="277"/>
      <c r="O44" s="276" t="str">
        <f t="shared" si="4"/>
        <v>Liver wt &amp; serum chem, Rat, 90 d (M,F) [5], High</v>
      </c>
      <c r="P44" s="277" t="s">
        <v>222</v>
      </c>
      <c r="Q44" s="278">
        <v>9</v>
      </c>
      <c r="R44" s="279">
        <v>18</v>
      </c>
      <c r="S44" s="162" t="e">
        <v>#N/A</v>
      </c>
      <c r="T44" s="216">
        <v>9</v>
      </c>
      <c r="U44" s="167">
        <v>18</v>
      </c>
      <c r="V44" s="158">
        <f t="shared" si="8"/>
        <v>21</v>
      </c>
      <c r="W44" s="79"/>
      <c r="X44" s="158">
        <f t="shared" si="9"/>
        <v>101</v>
      </c>
      <c r="Y44" s="158">
        <v>0.1</v>
      </c>
    </row>
    <row r="45" spans="1:25" s="86" customFormat="1" x14ac:dyDescent="0.2">
      <c r="A45" s="79" t="s">
        <v>13</v>
      </c>
      <c r="B45" s="80" t="s">
        <v>220</v>
      </c>
      <c r="C45" s="79" t="s">
        <v>20</v>
      </c>
      <c r="D45" s="79" t="s">
        <v>94</v>
      </c>
      <c r="E45" s="79" t="s">
        <v>5</v>
      </c>
      <c r="F45" s="4" t="s">
        <v>14</v>
      </c>
      <c r="G45" s="2" t="s">
        <v>225</v>
      </c>
      <c r="H45" s="2" t="s">
        <v>4</v>
      </c>
      <c r="I45" s="223"/>
      <c r="J45" s="141">
        <v>17.100000000000001</v>
      </c>
      <c r="K45" s="141"/>
      <c r="L45" s="79" t="s">
        <v>126</v>
      </c>
      <c r="M45" s="79" t="s">
        <v>229</v>
      </c>
      <c r="N45" s="277"/>
      <c r="O45" s="276" t="str">
        <f t="shared" si="4"/>
        <v>No effect, Rat, 2 wk (M) [40], High</v>
      </c>
      <c r="P45" s="277" t="s">
        <v>222</v>
      </c>
      <c r="Q45" s="278">
        <v>17.857142857142858</v>
      </c>
      <c r="R45" s="279" t="s">
        <v>222</v>
      </c>
      <c r="S45" s="162" t="e">
        <v>#N/A</v>
      </c>
      <c r="T45" s="213">
        <v>17.100000000000001</v>
      </c>
      <c r="U45" s="167" t="e">
        <v>#N/A</v>
      </c>
      <c r="V45" s="158">
        <f t="shared" si="8"/>
        <v>19</v>
      </c>
      <c r="W45" s="79"/>
      <c r="X45" s="158">
        <f t="shared" si="9"/>
        <v>99</v>
      </c>
      <c r="Y45" s="158">
        <v>0.1</v>
      </c>
    </row>
    <row r="46" spans="1:25" x14ac:dyDescent="0.2">
      <c r="A46" s="79" t="s">
        <v>13</v>
      </c>
      <c r="B46" s="80" t="s">
        <v>220</v>
      </c>
      <c r="C46" s="79" t="s">
        <v>20</v>
      </c>
      <c r="D46" s="79" t="s">
        <v>94</v>
      </c>
      <c r="E46" s="79" t="s">
        <v>5</v>
      </c>
      <c r="F46" s="4" t="s">
        <v>24</v>
      </c>
      <c r="G46" s="2" t="s">
        <v>162</v>
      </c>
      <c r="H46" s="2" t="s">
        <v>22</v>
      </c>
      <c r="I46" s="223"/>
      <c r="J46" s="141">
        <v>20.6</v>
      </c>
      <c r="K46" s="141"/>
      <c r="L46" s="79" t="s">
        <v>92</v>
      </c>
      <c r="M46" s="79" t="s">
        <v>229</v>
      </c>
      <c r="N46" s="277"/>
      <c r="O46" s="276" t="str">
        <f t="shared" si="4"/>
        <v>No effect, Rat F344 G (M,F) [30], High</v>
      </c>
      <c r="P46" s="277" t="s">
        <v>222</v>
      </c>
      <c r="Q46" s="278">
        <v>21.428571428571431</v>
      </c>
      <c r="R46" s="279" t="s">
        <v>222</v>
      </c>
      <c r="S46" s="162" t="e">
        <v>#N/A</v>
      </c>
      <c r="T46" s="213">
        <v>20.6</v>
      </c>
      <c r="U46" s="213" t="e">
        <v>#N/A</v>
      </c>
      <c r="V46" s="158">
        <f t="shared" si="8"/>
        <v>17</v>
      </c>
      <c r="X46" s="158">
        <f t="shared" si="9"/>
        <v>97</v>
      </c>
      <c r="Y46" s="158">
        <v>0.1</v>
      </c>
    </row>
    <row r="47" spans="1:25" ht="12.6" customHeight="1" x14ac:dyDescent="0.2">
      <c r="A47" s="79" t="s">
        <v>13</v>
      </c>
      <c r="B47" s="80" t="s">
        <v>220</v>
      </c>
      <c r="C47" s="79" t="s">
        <v>20</v>
      </c>
      <c r="D47" s="80" t="s">
        <v>174</v>
      </c>
      <c r="E47" s="79" t="s">
        <v>5</v>
      </c>
      <c r="F47" s="4" t="s">
        <v>21</v>
      </c>
      <c r="G47" s="2" t="s">
        <v>223</v>
      </c>
      <c r="H47" s="2" t="s">
        <v>4</v>
      </c>
      <c r="I47" s="223"/>
      <c r="J47" s="141">
        <v>7.2</v>
      </c>
      <c r="K47" s="223">
        <v>24</v>
      </c>
      <c r="L47" s="79" t="s">
        <v>33</v>
      </c>
      <c r="M47" s="79" t="s">
        <v>229</v>
      </c>
      <c r="N47" s="277"/>
      <c r="O47" s="276" t="str">
        <f t="shared" si="4"/>
        <v>Liver wt &amp; serum chem, Rat, 10 d (M) [5], High</v>
      </c>
      <c r="P47" s="277" t="s">
        <v>222</v>
      </c>
      <c r="Q47" s="278">
        <v>7.2</v>
      </c>
      <c r="R47" s="279">
        <v>24</v>
      </c>
      <c r="S47" s="162" t="e">
        <v>#N/A</v>
      </c>
      <c r="T47" s="167">
        <v>7.2</v>
      </c>
      <c r="U47" s="167">
        <v>24</v>
      </c>
      <c r="V47" s="158">
        <f t="shared" si="8"/>
        <v>15</v>
      </c>
      <c r="X47" s="158">
        <f t="shared" si="9"/>
        <v>95</v>
      </c>
      <c r="Y47" s="158">
        <v>0.1</v>
      </c>
    </row>
    <row r="48" spans="1:25" x14ac:dyDescent="0.2">
      <c r="A48" s="79" t="s">
        <v>13</v>
      </c>
      <c r="B48" s="80" t="s">
        <v>220</v>
      </c>
      <c r="C48" s="79" t="s">
        <v>20</v>
      </c>
      <c r="D48" s="79" t="s">
        <v>164</v>
      </c>
      <c r="E48" s="79" t="s">
        <v>5</v>
      </c>
      <c r="F48" s="4" t="s">
        <v>25</v>
      </c>
      <c r="G48" s="2" t="s">
        <v>165</v>
      </c>
      <c r="H48" s="2" t="s">
        <v>4</v>
      </c>
      <c r="I48" s="223"/>
      <c r="J48" s="226">
        <v>24.57</v>
      </c>
      <c r="K48" s="141"/>
      <c r="L48" s="79" t="s">
        <v>78</v>
      </c>
      <c r="N48" s="277"/>
      <c r="O48" s="276" t="str">
        <f>D48&amp;", "&amp;G48&amp;" "&amp;H48&amp;" "&amp;L48</f>
        <v>*No effect, Mouse DW (M) [26]</v>
      </c>
      <c r="P48" s="277" t="s">
        <v>222</v>
      </c>
      <c r="Q48" s="278">
        <v>24.57</v>
      </c>
      <c r="R48" s="279" t="s">
        <v>222</v>
      </c>
      <c r="S48" s="162" t="e">
        <v>#N/A</v>
      </c>
      <c r="T48" s="216">
        <v>24.57</v>
      </c>
      <c r="U48" s="167" t="e">
        <v>#N/A</v>
      </c>
      <c r="V48" s="158">
        <f t="shared" si="8"/>
        <v>13</v>
      </c>
      <c r="X48" s="158">
        <f t="shared" si="9"/>
        <v>93</v>
      </c>
      <c r="Y48" s="158">
        <v>0.1</v>
      </c>
    </row>
    <row r="49" spans="1:25" x14ac:dyDescent="0.2">
      <c r="A49" s="79" t="s">
        <v>13</v>
      </c>
      <c r="B49" s="80" t="s">
        <v>220</v>
      </c>
      <c r="C49" s="79" t="s">
        <v>20</v>
      </c>
      <c r="D49" s="79" t="s">
        <v>94</v>
      </c>
      <c r="E49" s="79" t="s">
        <v>5</v>
      </c>
      <c r="F49" s="227" t="s">
        <v>90</v>
      </c>
      <c r="G49" s="2" t="s">
        <v>15</v>
      </c>
      <c r="H49" s="2" t="s">
        <v>4</v>
      </c>
      <c r="I49" s="223"/>
      <c r="J49" s="141">
        <v>37.200000000000003</v>
      </c>
      <c r="K49" s="141"/>
      <c r="L49" s="79" t="str">
        <f>VLOOKUP('Intermediate oral data'!F49,'Study reference key'!$B$2:$C$46,2,FALSE)</f>
        <v>[40]</v>
      </c>
      <c r="M49" s="79" t="s">
        <v>234</v>
      </c>
      <c r="N49" s="277"/>
      <c r="O49" s="276" t="str">
        <f t="shared" si="4"/>
        <v>No effect, Rat (M) [40], Low</v>
      </c>
      <c r="P49" s="277" t="str">
        <f t="shared" ref="P49:P69" si="13">IF(I49&lt;&gt;"",I49,"")</f>
        <v/>
      </c>
      <c r="Q49" s="278">
        <f t="shared" ref="Q49:Q69" si="14">IF(J49&lt;&gt;"",J49,"")</f>
        <v>37.200000000000003</v>
      </c>
      <c r="R49" s="279" t="str">
        <f t="shared" ref="R49:R69" si="15">IF(K49&lt;&gt;"",K49,"")</f>
        <v/>
      </c>
      <c r="S49" s="162" t="e">
        <f t="shared" si="5"/>
        <v>#N/A</v>
      </c>
      <c r="T49" s="167">
        <f t="shared" si="6"/>
        <v>37.200000000000003</v>
      </c>
      <c r="U49" s="167" t="e">
        <f t="shared" si="7"/>
        <v>#N/A</v>
      </c>
      <c r="V49" s="158">
        <f t="shared" si="8"/>
        <v>11</v>
      </c>
      <c r="X49" s="158">
        <f t="shared" si="9"/>
        <v>91</v>
      </c>
      <c r="Y49" s="158">
        <v>0.1</v>
      </c>
    </row>
    <row r="50" spans="1:25" x14ac:dyDescent="0.2">
      <c r="A50" s="79" t="s">
        <v>13</v>
      </c>
      <c r="B50" s="80" t="s">
        <v>220</v>
      </c>
      <c r="C50" s="79" t="s">
        <v>20</v>
      </c>
      <c r="D50" s="79" t="s">
        <v>175</v>
      </c>
      <c r="E50" s="79" t="s">
        <v>5</v>
      </c>
      <c r="F50" s="4" t="s">
        <v>101</v>
      </c>
      <c r="G50" s="2" t="s">
        <v>15</v>
      </c>
      <c r="H50" s="2" t="s">
        <v>17</v>
      </c>
      <c r="I50" s="223"/>
      <c r="J50" s="226"/>
      <c r="K50" s="141">
        <v>40.799999999999997</v>
      </c>
      <c r="L50" s="79" t="str">
        <f>VLOOKUP('Intermediate oral data'!F50,'Study reference key'!$B$2:$C$46,2,FALSE)</f>
        <v>[1]</v>
      </c>
      <c r="M50" s="79" t="s">
        <v>230</v>
      </c>
      <c r="N50" s="277"/>
      <c r="O50" s="276" t="str">
        <f t="shared" si="4"/>
        <v>Fat content, Rat (F) [1], Medium</v>
      </c>
      <c r="P50" s="277" t="str">
        <f t="shared" si="13"/>
        <v/>
      </c>
      <c r="Q50" s="278" t="str">
        <f t="shared" si="14"/>
        <v/>
      </c>
      <c r="R50" s="279">
        <f t="shared" si="15"/>
        <v>40.799999999999997</v>
      </c>
      <c r="S50" s="162" t="e">
        <f t="shared" si="5"/>
        <v>#N/A</v>
      </c>
      <c r="T50" s="167" t="e">
        <f t="shared" si="6"/>
        <v>#N/A</v>
      </c>
      <c r="U50" s="167">
        <f t="shared" si="7"/>
        <v>40.799999999999997</v>
      </c>
      <c r="V50" s="158">
        <f t="shared" si="8"/>
        <v>9</v>
      </c>
      <c r="X50" s="158">
        <f t="shared" si="9"/>
        <v>89</v>
      </c>
      <c r="Y50" s="158">
        <v>0.1</v>
      </c>
    </row>
    <row r="51" spans="1:25" x14ac:dyDescent="0.2">
      <c r="A51" s="79" t="s">
        <v>13</v>
      </c>
      <c r="B51" s="80" t="s">
        <v>220</v>
      </c>
      <c r="C51" s="79" t="s">
        <v>20</v>
      </c>
      <c r="D51" s="79" t="s">
        <v>164</v>
      </c>
      <c r="E51" s="79" t="s">
        <v>5</v>
      </c>
      <c r="F51" s="4" t="s">
        <v>24</v>
      </c>
      <c r="G51" s="2" t="s">
        <v>167</v>
      </c>
      <c r="H51" s="2" t="s">
        <v>22</v>
      </c>
      <c r="I51" s="223"/>
      <c r="J51" s="223">
        <v>118</v>
      </c>
      <c r="K51" s="141"/>
      <c r="L51" s="79" t="str">
        <f>VLOOKUP('Intermediate oral data'!F51,'Study reference key'!$B$2:$C$46,2,FALSE)</f>
        <v>[29]</v>
      </c>
      <c r="N51" s="277"/>
      <c r="O51" s="276" t="str">
        <f>D51&amp;", "&amp;G51&amp;" "&amp;H51&amp;" "&amp;L51</f>
        <v>*No effect, Rat OM DW (M,F) [29]</v>
      </c>
      <c r="P51" s="277" t="str">
        <f t="shared" si="13"/>
        <v/>
      </c>
      <c r="Q51" s="278">
        <f t="shared" si="14"/>
        <v>118</v>
      </c>
      <c r="R51" s="279" t="str">
        <f t="shared" si="15"/>
        <v/>
      </c>
      <c r="S51" s="162" t="e">
        <f t="shared" si="5"/>
        <v>#N/A</v>
      </c>
      <c r="T51" s="167">
        <f t="shared" si="6"/>
        <v>118</v>
      </c>
      <c r="U51" s="167" t="e">
        <f t="shared" si="7"/>
        <v>#N/A</v>
      </c>
      <c r="V51" s="158">
        <f t="shared" si="8"/>
        <v>7</v>
      </c>
      <c r="X51" s="158">
        <f t="shared" si="9"/>
        <v>87</v>
      </c>
      <c r="Y51" s="158">
        <v>0.1</v>
      </c>
    </row>
    <row r="52" spans="1:25" x14ac:dyDescent="0.2">
      <c r="A52" s="79" t="s">
        <v>13</v>
      </c>
      <c r="B52" s="80" t="s">
        <v>220</v>
      </c>
      <c r="C52" s="79" t="s">
        <v>20</v>
      </c>
      <c r="D52" s="79" t="s">
        <v>164</v>
      </c>
      <c r="E52" s="79" t="s">
        <v>5</v>
      </c>
      <c r="F52" s="4" t="s">
        <v>24</v>
      </c>
      <c r="G52" s="2" t="s">
        <v>168</v>
      </c>
      <c r="H52" s="2" t="s">
        <v>22</v>
      </c>
      <c r="I52" s="223"/>
      <c r="J52" s="141">
        <v>123.6</v>
      </c>
      <c r="K52" s="141"/>
      <c r="L52" s="79" t="str">
        <f>VLOOKUP('Intermediate oral data'!F52,'Study reference key'!$B$2:$C$46,2,FALSE)</f>
        <v>[29]</v>
      </c>
      <c r="N52" s="277"/>
      <c r="O52" s="276" t="str">
        <f>D52&amp;", "&amp;G52&amp;" "&amp;H52&amp;" "&amp;L52</f>
        <v>*No effect, Rat F344 DW (M,F) [29]</v>
      </c>
      <c r="P52" s="277" t="str">
        <f t="shared" si="13"/>
        <v/>
      </c>
      <c r="Q52" s="278">
        <f t="shared" si="14"/>
        <v>123.6</v>
      </c>
      <c r="R52" s="279" t="str">
        <f t="shared" si="15"/>
        <v/>
      </c>
      <c r="S52" s="162" t="e">
        <f t="shared" si="5"/>
        <v>#N/A</v>
      </c>
      <c r="T52" s="167">
        <f t="shared" si="6"/>
        <v>123.6</v>
      </c>
      <c r="U52" s="167" t="e">
        <f t="shared" si="7"/>
        <v>#N/A</v>
      </c>
      <c r="V52" s="158">
        <f t="shared" si="8"/>
        <v>5</v>
      </c>
      <c r="X52" s="158">
        <f t="shared" si="9"/>
        <v>85</v>
      </c>
      <c r="Y52" s="158">
        <v>0.1</v>
      </c>
    </row>
    <row r="53" spans="1:25" x14ac:dyDescent="0.2">
      <c r="A53" s="79" t="s">
        <v>13</v>
      </c>
      <c r="B53" s="80" t="s">
        <v>220</v>
      </c>
      <c r="C53" s="79" t="s">
        <v>20</v>
      </c>
      <c r="D53" s="79" t="s">
        <v>164</v>
      </c>
      <c r="E53" s="79" t="s">
        <v>5</v>
      </c>
      <c r="F53" s="4" t="s">
        <v>24</v>
      </c>
      <c r="G53" s="2" t="s">
        <v>169</v>
      </c>
      <c r="H53" s="2" t="s">
        <v>22</v>
      </c>
      <c r="I53" s="223"/>
      <c r="J53" s="141">
        <v>124.3</v>
      </c>
      <c r="K53" s="141"/>
      <c r="L53" s="79" t="str">
        <f>VLOOKUP('Intermediate oral data'!F53,'Study reference key'!$B$2:$C$46,2,FALSE)</f>
        <v>[29]</v>
      </c>
      <c r="N53" s="277"/>
      <c r="O53" s="276" t="str">
        <f>D53&amp;", "&amp;G53&amp;" "&amp;H53&amp;" "&amp;L53</f>
        <v>*No effect, Rat SD DW (M,F) [29]</v>
      </c>
      <c r="P53" s="277" t="str">
        <f t="shared" si="13"/>
        <v/>
      </c>
      <c r="Q53" s="278">
        <f t="shared" si="14"/>
        <v>124.3</v>
      </c>
      <c r="R53" s="279" t="str">
        <f t="shared" si="15"/>
        <v/>
      </c>
      <c r="S53" s="162" t="e">
        <f t="shared" si="5"/>
        <v>#N/A</v>
      </c>
      <c r="T53" s="167">
        <f t="shared" si="6"/>
        <v>124.3</v>
      </c>
      <c r="U53" s="167" t="e">
        <f t="shared" si="7"/>
        <v>#N/A</v>
      </c>
      <c r="V53" s="158">
        <f t="shared" si="8"/>
        <v>3</v>
      </c>
      <c r="X53" s="158">
        <f t="shared" si="9"/>
        <v>83</v>
      </c>
      <c r="Y53" s="158">
        <v>0.1</v>
      </c>
    </row>
    <row r="54" spans="1:25" s="83" customFormat="1" x14ac:dyDescent="0.2">
      <c r="A54" s="83" t="s">
        <v>13</v>
      </c>
      <c r="B54" s="84" t="s">
        <v>220</v>
      </c>
      <c r="C54" s="83" t="s">
        <v>20</v>
      </c>
      <c r="D54" s="83" t="s">
        <v>164</v>
      </c>
      <c r="E54" s="83" t="s">
        <v>5</v>
      </c>
      <c r="F54" s="32" t="s">
        <v>24</v>
      </c>
      <c r="G54" s="32" t="s">
        <v>165</v>
      </c>
      <c r="H54" s="31" t="s">
        <v>22</v>
      </c>
      <c r="I54" s="229"/>
      <c r="J54" s="229">
        <v>322.14</v>
      </c>
      <c r="K54" s="233"/>
      <c r="L54" s="83" t="str">
        <f>VLOOKUP('Intermediate oral data'!F54,'Study reference key'!$B$2:$C$46,2,FALSE)</f>
        <v>[29]</v>
      </c>
      <c r="N54" s="280"/>
      <c r="O54" s="85" t="str">
        <f>D54&amp;", "&amp;G54&amp;" "&amp;H54&amp;" "&amp;L54</f>
        <v>*No effect, Mouse DW (M,F) [29]</v>
      </c>
      <c r="P54" s="280" t="str">
        <f t="shared" si="13"/>
        <v/>
      </c>
      <c r="Q54" s="281">
        <f t="shared" si="14"/>
        <v>322.14</v>
      </c>
      <c r="R54" s="282" t="str">
        <f t="shared" si="15"/>
        <v/>
      </c>
      <c r="S54" s="163" t="e">
        <f t="shared" si="5"/>
        <v>#N/A</v>
      </c>
      <c r="T54" s="219">
        <f t="shared" si="6"/>
        <v>322.14</v>
      </c>
      <c r="U54" s="214" t="e">
        <f t="shared" si="7"/>
        <v>#N/A</v>
      </c>
      <c r="V54" s="159">
        <f t="shared" si="8"/>
        <v>1</v>
      </c>
      <c r="X54" s="159">
        <f t="shared" si="9"/>
        <v>81</v>
      </c>
      <c r="Y54" s="159">
        <v>0.1</v>
      </c>
    </row>
    <row r="55" spans="1:25" x14ac:dyDescent="0.2">
      <c r="A55" s="14" t="s">
        <v>13</v>
      </c>
      <c r="B55" s="80" t="s">
        <v>220</v>
      </c>
      <c r="C55" s="14" t="s">
        <v>37</v>
      </c>
      <c r="D55" s="14" t="s">
        <v>94</v>
      </c>
      <c r="E55" s="14" t="s">
        <v>5</v>
      </c>
      <c r="F55" s="5" t="s">
        <v>21</v>
      </c>
      <c r="G55" s="5" t="s">
        <v>224</v>
      </c>
      <c r="H55" s="5" t="s">
        <v>22</v>
      </c>
      <c r="I55" s="223"/>
      <c r="J55" s="226">
        <v>36</v>
      </c>
      <c r="K55" s="141"/>
      <c r="L55" s="79" t="str">
        <f>VLOOKUP('Intermediate oral data'!F55,'Study reference key'!$B$2:$C$46,2,FALSE)</f>
        <v>[5]</v>
      </c>
      <c r="M55" s="79" t="s">
        <v>229</v>
      </c>
      <c r="N55" s="309" t="s">
        <v>37</v>
      </c>
      <c r="O55" s="276" t="str">
        <f t="shared" si="4"/>
        <v>No effect, Rat, 90 d (M,F) [5], High</v>
      </c>
      <c r="P55" s="277" t="str">
        <f t="shared" si="13"/>
        <v/>
      </c>
      <c r="Q55" s="278">
        <f t="shared" si="14"/>
        <v>36</v>
      </c>
      <c r="R55" s="279" t="str">
        <f t="shared" si="15"/>
        <v/>
      </c>
      <c r="S55" s="162" t="e">
        <f t="shared" si="5"/>
        <v>#N/A</v>
      </c>
      <c r="T55" s="216">
        <f t="shared" si="6"/>
        <v>36</v>
      </c>
      <c r="U55" s="167" t="e">
        <f t="shared" si="7"/>
        <v>#N/A</v>
      </c>
      <c r="W55" s="158">
        <v>79</v>
      </c>
      <c r="X55" s="158">
        <f t="shared" si="9"/>
        <v>79</v>
      </c>
      <c r="Y55" s="158">
        <v>0.1</v>
      </c>
    </row>
    <row r="56" spans="1:25" x14ac:dyDescent="0.2">
      <c r="A56" s="79" t="s">
        <v>13</v>
      </c>
      <c r="B56" s="80" t="s">
        <v>220</v>
      </c>
      <c r="C56" s="79" t="s">
        <v>37</v>
      </c>
      <c r="D56" s="79" t="s">
        <v>94</v>
      </c>
      <c r="E56" s="79" t="s">
        <v>5</v>
      </c>
      <c r="F56" s="227" t="s">
        <v>90</v>
      </c>
      <c r="G56" s="2" t="s">
        <v>15</v>
      </c>
      <c r="H56" s="2" t="s">
        <v>4</v>
      </c>
      <c r="I56" s="223"/>
      <c r="J56" s="141">
        <v>37.200000000000003</v>
      </c>
      <c r="K56" s="141"/>
      <c r="L56" s="79" t="str">
        <f>VLOOKUP('Intermediate oral data'!F56,'Study reference key'!$B$2:$C$46,2,FALSE)</f>
        <v>[40]</v>
      </c>
      <c r="M56" s="79" t="s">
        <v>234</v>
      </c>
      <c r="N56" s="309"/>
      <c r="O56" s="276" t="str">
        <f t="shared" si="4"/>
        <v>No effect, Rat (M) [40], Low</v>
      </c>
      <c r="P56" s="277" t="str">
        <f t="shared" si="13"/>
        <v/>
      </c>
      <c r="Q56" s="278">
        <f t="shared" si="14"/>
        <v>37.200000000000003</v>
      </c>
      <c r="R56" s="279" t="str">
        <f t="shared" si="15"/>
        <v/>
      </c>
      <c r="S56" s="162" t="e">
        <f t="shared" si="5"/>
        <v>#N/A</v>
      </c>
      <c r="T56" s="167">
        <f t="shared" si="6"/>
        <v>37.200000000000003</v>
      </c>
      <c r="U56" s="167" t="e">
        <f t="shared" si="7"/>
        <v>#N/A</v>
      </c>
      <c r="W56" s="158">
        <v>77</v>
      </c>
      <c r="X56" s="158">
        <f t="shared" si="9"/>
        <v>77</v>
      </c>
      <c r="Y56" s="158">
        <v>0.1</v>
      </c>
    </row>
    <row r="57" spans="1:25" x14ac:dyDescent="0.2">
      <c r="A57" s="79" t="s">
        <v>13</v>
      </c>
      <c r="B57" s="80" t="s">
        <v>220</v>
      </c>
      <c r="C57" s="79" t="s">
        <v>37</v>
      </c>
      <c r="D57" s="79" t="s">
        <v>37</v>
      </c>
      <c r="E57" s="79" t="s">
        <v>5</v>
      </c>
      <c r="F57" s="4" t="s">
        <v>24</v>
      </c>
      <c r="G57" s="2" t="s">
        <v>162</v>
      </c>
      <c r="H57" s="2" t="s">
        <v>4</v>
      </c>
      <c r="I57" s="223"/>
      <c r="J57" s="141">
        <v>20.6</v>
      </c>
      <c r="K57" s="141">
        <v>41.1</v>
      </c>
      <c r="L57" s="79" t="str">
        <f>VLOOKUP('Intermediate oral data'!F57,'Study reference key'!$B$2:$C$46,2,FALSE)</f>
        <v>[29]</v>
      </c>
      <c r="M57" s="79" t="s">
        <v>229</v>
      </c>
      <c r="N57" s="309"/>
      <c r="O57" s="276" t="str">
        <f t="shared" si="4"/>
        <v>Death, Rat F344 G (M) [29], High</v>
      </c>
      <c r="P57" s="277" t="str">
        <f t="shared" si="13"/>
        <v/>
      </c>
      <c r="Q57" s="278">
        <f t="shared" si="14"/>
        <v>20.6</v>
      </c>
      <c r="R57" s="279">
        <f t="shared" si="15"/>
        <v>41.1</v>
      </c>
      <c r="S57" s="162" t="e">
        <f t="shared" si="5"/>
        <v>#N/A</v>
      </c>
      <c r="T57" s="216">
        <f t="shared" si="6"/>
        <v>20.6</v>
      </c>
      <c r="U57" s="213">
        <f t="shared" si="7"/>
        <v>41.1</v>
      </c>
      <c r="W57" s="158">
        <v>75</v>
      </c>
      <c r="X57" s="158">
        <f t="shared" si="9"/>
        <v>75</v>
      </c>
      <c r="Y57" s="158">
        <v>0.1</v>
      </c>
    </row>
    <row r="58" spans="1:25" x14ac:dyDescent="0.2">
      <c r="A58" s="79" t="s">
        <v>13</v>
      </c>
      <c r="B58" s="80" t="s">
        <v>220</v>
      </c>
      <c r="C58" s="14" t="s">
        <v>37</v>
      </c>
      <c r="D58" s="14" t="s">
        <v>191</v>
      </c>
      <c r="E58" s="14" t="s">
        <v>5</v>
      </c>
      <c r="F58" s="5" t="s">
        <v>18</v>
      </c>
      <c r="G58" s="5" t="s">
        <v>15</v>
      </c>
      <c r="H58" s="5" t="s">
        <v>22</v>
      </c>
      <c r="I58" s="223"/>
      <c r="J58" s="141">
        <v>27.3</v>
      </c>
      <c r="K58" s="141">
        <v>43</v>
      </c>
      <c r="L58" s="79" t="str">
        <f>VLOOKUP('Intermediate oral data'!F58,'Study reference key'!$B$2:$C$46,2,FALSE)</f>
        <v>[28]</v>
      </c>
      <c r="N58" s="309"/>
      <c r="O58" s="276" t="str">
        <f>D58&amp;", "&amp;G58&amp;" "&amp;H58&amp;" "&amp;L58</f>
        <v>*Death, Rat (M,F) [28]</v>
      </c>
      <c r="P58" s="277" t="str">
        <f t="shared" si="13"/>
        <v/>
      </c>
      <c r="Q58" s="278">
        <f t="shared" si="14"/>
        <v>27.3</v>
      </c>
      <c r="R58" s="279">
        <f t="shared" si="15"/>
        <v>43</v>
      </c>
      <c r="S58" s="162" t="e">
        <f t="shared" si="5"/>
        <v>#N/A</v>
      </c>
      <c r="T58" s="213">
        <f t="shared" si="6"/>
        <v>27.3</v>
      </c>
      <c r="U58" s="213">
        <f t="shared" si="7"/>
        <v>43</v>
      </c>
      <c r="W58" s="158">
        <v>73</v>
      </c>
      <c r="X58" s="158">
        <f t="shared" si="9"/>
        <v>73</v>
      </c>
      <c r="Y58" s="158">
        <v>0.1</v>
      </c>
    </row>
    <row r="59" spans="1:25" x14ac:dyDescent="0.2">
      <c r="A59" s="79" t="s">
        <v>13</v>
      </c>
      <c r="B59" s="80" t="s">
        <v>220</v>
      </c>
      <c r="C59" s="79" t="s">
        <v>37</v>
      </c>
      <c r="D59" s="79" t="s">
        <v>37</v>
      </c>
      <c r="E59" s="79" t="s">
        <v>5</v>
      </c>
      <c r="F59" s="227" t="s">
        <v>14</v>
      </c>
      <c r="G59" s="4" t="s">
        <v>225</v>
      </c>
      <c r="H59" s="4" t="s">
        <v>4</v>
      </c>
      <c r="I59" s="223"/>
      <c r="J59" s="225">
        <v>17.100000000000001</v>
      </c>
      <c r="K59" s="141">
        <v>51.4</v>
      </c>
      <c r="L59" s="79" t="str">
        <f>VLOOKUP('Intermediate oral data'!F59,'Study reference key'!$B$2:$C$46,2,FALSE)</f>
        <v>[39]</v>
      </c>
      <c r="M59" s="79" t="s">
        <v>229</v>
      </c>
      <c r="N59" s="309"/>
      <c r="O59" s="276" t="str">
        <f t="shared" si="4"/>
        <v>Death, Rat, 2 wk (M) [39], High</v>
      </c>
      <c r="P59" s="277" t="str">
        <f t="shared" si="13"/>
        <v/>
      </c>
      <c r="Q59" s="278">
        <f t="shared" si="14"/>
        <v>17.100000000000001</v>
      </c>
      <c r="R59" s="279">
        <f t="shared" si="15"/>
        <v>51.4</v>
      </c>
      <c r="S59" s="162" t="e">
        <f t="shared" si="5"/>
        <v>#N/A</v>
      </c>
      <c r="T59" s="213">
        <f t="shared" si="6"/>
        <v>17.100000000000001</v>
      </c>
      <c r="U59" s="167">
        <f t="shared" si="7"/>
        <v>51.4</v>
      </c>
      <c r="W59" s="158">
        <v>71</v>
      </c>
      <c r="X59" s="158">
        <f t="shared" si="9"/>
        <v>71</v>
      </c>
      <c r="Y59" s="158">
        <v>0.1</v>
      </c>
    </row>
    <row r="60" spans="1:25" x14ac:dyDescent="0.2">
      <c r="A60" s="79" t="s">
        <v>13</v>
      </c>
      <c r="B60" s="80" t="s">
        <v>220</v>
      </c>
      <c r="C60" s="14" t="s">
        <v>37</v>
      </c>
      <c r="D60" s="14" t="s">
        <v>94</v>
      </c>
      <c r="E60" s="14" t="s">
        <v>5</v>
      </c>
      <c r="F60" s="5" t="s">
        <v>16</v>
      </c>
      <c r="G60" s="5" t="s">
        <v>15</v>
      </c>
      <c r="H60" s="5" t="s">
        <v>17</v>
      </c>
      <c r="I60" s="223"/>
      <c r="J60" s="141">
        <v>57.6</v>
      </c>
      <c r="K60" s="141"/>
      <c r="L60" s="79" t="str">
        <f>VLOOKUP('Intermediate oral data'!F60,'Study reference key'!$B$2:$C$46,2,FALSE)</f>
        <v>[30]</v>
      </c>
      <c r="M60" s="79" t="s">
        <v>229</v>
      </c>
      <c r="N60" s="309"/>
      <c r="O60" s="276" t="str">
        <f t="shared" si="4"/>
        <v>No effect, Rat (F) [30], High</v>
      </c>
      <c r="P60" s="277" t="str">
        <f t="shared" si="13"/>
        <v/>
      </c>
      <c r="Q60" s="278">
        <f t="shared" si="14"/>
        <v>57.6</v>
      </c>
      <c r="R60" s="279" t="str">
        <f t="shared" si="15"/>
        <v/>
      </c>
      <c r="S60" s="162" t="e">
        <f t="shared" si="5"/>
        <v>#N/A</v>
      </c>
      <c r="T60" s="213">
        <f t="shared" si="6"/>
        <v>57.6</v>
      </c>
      <c r="U60" s="167" t="e">
        <f t="shared" si="7"/>
        <v>#N/A</v>
      </c>
      <c r="W60" s="158">
        <v>69</v>
      </c>
      <c r="X60" s="158">
        <f t="shared" si="9"/>
        <v>69</v>
      </c>
      <c r="Y60" s="158">
        <v>0.1</v>
      </c>
    </row>
    <row r="61" spans="1:25" x14ac:dyDescent="0.2">
      <c r="A61" s="79" t="s">
        <v>13</v>
      </c>
      <c r="B61" s="80" t="s">
        <v>220</v>
      </c>
      <c r="C61" s="14" t="s">
        <v>37</v>
      </c>
      <c r="D61" s="14" t="s">
        <v>37</v>
      </c>
      <c r="E61" s="14" t="s">
        <v>5</v>
      </c>
      <c r="F61" s="5" t="s">
        <v>21</v>
      </c>
      <c r="G61" s="5" t="s">
        <v>223</v>
      </c>
      <c r="H61" s="5" t="s">
        <v>22</v>
      </c>
      <c r="I61" s="223"/>
      <c r="J61" s="226">
        <v>24</v>
      </c>
      <c r="K61" s="141">
        <v>72</v>
      </c>
      <c r="L61" s="79" t="str">
        <f>VLOOKUP('Intermediate oral data'!F61,'Study reference key'!$B$2:$C$46,2,FALSE)</f>
        <v>[5]</v>
      </c>
      <c r="M61" s="79" t="s">
        <v>229</v>
      </c>
      <c r="N61" s="309"/>
      <c r="O61" s="276" t="str">
        <f t="shared" si="4"/>
        <v>Death, Rat, 10 d (M,F) [5], High</v>
      </c>
      <c r="P61" s="277" t="str">
        <f t="shared" si="13"/>
        <v/>
      </c>
      <c r="Q61" s="278">
        <f t="shared" si="14"/>
        <v>24</v>
      </c>
      <c r="R61" s="279">
        <f t="shared" si="15"/>
        <v>72</v>
      </c>
      <c r="S61" s="162" t="e">
        <f t="shared" si="5"/>
        <v>#N/A</v>
      </c>
      <c r="T61" s="216">
        <f t="shared" si="6"/>
        <v>24</v>
      </c>
      <c r="U61" s="213">
        <f t="shared" si="7"/>
        <v>72</v>
      </c>
      <c r="W61" s="158">
        <v>67</v>
      </c>
      <c r="X61" s="158">
        <f t="shared" si="9"/>
        <v>67</v>
      </c>
      <c r="Y61" s="158">
        <v>0.1</v>
      </c>
    </row>
    <row r="62" spans="1:25" s="83" customFormat="1" x14ac:dyDescent="0.2">
      <c r="A62" s="83" t="s">
        <v>13</v>
      </c>
      <c r="B62" s="84" t="s">
        <v>220</v>
      </c>
      <c r="C62" s="83" t="s">
        <v>37</v>
      </c>
      <c r="D62" s="83" t="s">
        <v>191</v>
      </c>
      <c r="E62" s="83" t="s">
        <v>5</v>
      </c>
      <c r="F62" s="32" t="s">
        <v>24</v>
      </c>
      <c r="G62" s="32" t="s">
        <v>165</v>
      </c>
      <c r="H62" s="31" t="s">
        <v>17</v>
      </c>
      <c r="I62" s="229"/>
      <c r="J62" s="230">
        <v>322.14</v>
      </c>
      <c r="K62" s="233">
        <v>640.38</v>
      </c>
      <c r="L62" s="83" t="str">
        <f>VLOOKUP('Intermediate oral data'!F62,'Study reference key'!$B$2:$C$46,2,FALSE)</f>
        <v>[29]</v>
      </c>
      <c r="N62" s="310"/>
      <c r="O62" s="85" t="str">
        <f>D62&amp;", "&amp;G62&amp;" "&amp;H62&amp;" "&amp;L62</f>
        <v>*Death, Mouse DW (F) [29]</v>
      </c>
      <c r="P62" s="280" t="str">
        <f t="shared" si="13"/>
        <v/>
      </c>
      <c r="Q62" s="281">
        <f t="shared" si="14"/>
        <v>322.14</v>
      </c>
      <c r="R62" s="282">
        <f t="shared" si="15"/>
        <v>640.38</v>
      </c>
      <c r="S62" s="163" t="e">
        <f t="shared" si="5"/>
        <v>#N/A</v>
      </c>
      <c r="T62" s="214">
        <f t="shared" si="6"/>
        <v>322.14</v>
      </c>
      <c r="U62" s="215">
        <f t="shared" si="7"/>
        <v>640.38</v>
      </c>
      <c r="W62" s="159">
        <v>65</v>
      </c>
      <c r="X62" s="159">
        <f t="shared" si="9"/>
        <v>65</v>
      </c>
      <c r="Y62" s="159">
        <v>0.1</v>
      </c>
    </row>
    <row r="63" spans="1:25" x14ac:dyDescent="0.2">
      <c r="A63" s="79" t="s">
        <v>13</v>
      </c>
      <c r="B63" s="80" t="s">
        <v>220</v>
      </c>
      <c r="C63" s="14" t="s">
        <v>176</v>
      </c>
      <c r="D63" s="14" t="s">
        <v>94</v>
      </c>
      <c r="E63" s="14" t="s">
        <v>5</v>
      </c>
      <c r="F63" s="5" t="s">
        <v>14</v>
      </c>
      <c r="G63" s="5" t="s">
        <v>225</v>
      </c>
      <c r="H63" s="5" t="s">
        <v>4</v>
      </c>
      <c r="I63" s="223"/>
      <c r="J63" s="141">
        <v>17.100000000000001</v>
      </c>
      <c r="K63" s="141"/>
      <c r="L63" s="79" t="str">
        <f>VLOOKUP('Intermediate oral data'!F63,'Study reference key'!$B$2:$C$46,2,FALSE)</f>
        <v>[39]</v>
      </c>
      <c r="M63" s="79" t="s">
        <v>229</v>
      </c>
      <c r="N63" s="277" t="s">
        <v>177</v>
      </c>
      <c r="O63" s="276" t="str">
        <f t="shared" si="4"/>
        <v>No effect, Rat, 2 wk (M) [39], High</v>
      </c>
      <c r="P63" s="277" t="str">
        <f t="shared" si="13"/>
        <v/>
      </c>
      <c r="Q63" s="278">
        <f t="shared" si="14"/>
        <v>17.100000000000001</v>
      </c>
      <c r="R63" s="279" t="str">
        <f t="shared" si="15"/>
        <v/>
      </c>
      <c r="S63" s="162" t="e">
        <f t="shared" si="5"/>
        <v>#N/A</v>
      </c>
      <c r="T63" s="213">
        <f t="shared" si="6"/>
        <v>17.100000000000001</v>
      </c>
      <c r="U63" s="167" t="e">
        <f t="shared" si="7"/>
        <v>#N/A</v>
      </c>
      <c r="W63" s="158">
        <v>63</v>
      </c>
      <c r="X63" s="158">
        <f t="shared" si="9"/>
        <v>63</v>
      </c>
      <c r="Y63" s="158">
        <v>0.1</v>
      </c>
    </row>
    <row r="64" spans="1:25" x14ac:dyDescent="0.2">
      <c r="A64" s="79" t="s">
        <v>13</v>
      </c>
      <c r="B64" s="80" t="s">
        <v>220</v>
      </c>
      <c r="C64" s="14" t="s">
        <v>176</v>
      </c>
      <c r="D64" s="80" t="s">
        <v>94</v>
      </c>
      <c r="E64" s="79" t="s">
        <v>5</v>
      </c>
      <c r="F64" s="4" t="s">
        <v>24</v>
      </c>
      <c r="G64" s="2" t="s">
        <v>162</v>
      </c>
      <c r="H64" s="2" t="s">
        <v>22</v>
      </c>
      <c r="I64" s="223"/>
      <c r="J64" s="225">
        <v>20.6</v>
      </c>
      <c r="K64" s="141"/>
      <c r="L64" s="79" t="str">
        <f>VLOOKUP('Intermediate oral data'!F64,'Study reference key'!$B$2:$C$46,2,FALSE)</f>
        <v>[29]</v>
      </c>
      <c r="M64" s="79" t="s">
        <v>229</v>
      </c>
      <c r="N64" s="277"/>
      <c r="O64" s="276" t="str">
        <f t="shared" si="4"/>
        <v>No effect, Rat F344 G (M,F) [29], High</v>
      </c>
      <c r="P64" s="277" t="str">
        <f t="shared" si="13"/>
        <v/>
      </c>
      <c r="Q64" s="278">
        <f t="shared" si="14"/>
        <v>20.6</v>
      </c>
      <c r="R64" s="279" t="str">
        <f t="shared" si="15"/>
        <v/>
      </c>
      <c r="S64" s="162" t="e">
        <f t="shared" si="5"/>
        <v>#N/A</v>
      </c>
      <c r="T64" s="167">
        <f t="shared" si="6"/>
        <v>20.6</v>
      </c>
      <c r="U64" s="167" t="e">
        <f t="shared" si="7"/>
        <v>#N/A</v>
      </c>
      <c r="W64" s="158">
        <v>61</v>
      </c>
      <c r="X64" s="158">
        <f t="shared" si="9"/>
        <v>61</v>
      </c>
      <c r="Y64" s="158">
        <v>0.1</v>
      </c>
    </row>
    <row r="65" spans="1:25" x14ac:dyDescent="0.2">
      <c r="A65" s="79" t="s">
        <v>13</v>
      </c>
      <c r="B65" s="80" t="s">
        <v>220</v>
      </c>
      <c r="C65" s="14" t="s">
        <v>176</v>
      </c>
      <c r="D65" s="80" t="s">
        <v>218</v>
      </c>
      <c r="E65" s="79" t="s">
        <v>5</v>
      </c>
      <c r="F65" s="227" t="s">
        <v>90</v>
      </c>
      <c r="G65" s="2" t="s">
        <v>15</v>
      </c>
      <c r="H65" s="2" t="s">
        <v>4</v>
      </c>
      <c r="I65" s="223"/>
      <c r="J65" s="225">
        <v>47.8</v>
      </c>
      <c r="K65" s="141">
        <v>92.4</v>
      </c>
      <c r="L65" s="79" t="str">
        <f>VLOOKUP('Intermediate oral data'!F65,'Study reference key'!$B$2:$C$46,2,FALSE)</f>
        <v>[40]</v>
      </c>
      <c r="M65" s="79" t="s">
        <v>234</v>
      </c>
      <c r="N65" s="277"/>
      <c r="O65" s="276" t="str">
        <f t="shared" si="4"/>
        <v>F1 pup wt, Rat (M) [40], Low</v>
      </c>
      <c r="P65" s="277" t="str">
        <f t="shared" si="13"/>
        <v/>
      </c>
      <c r="Q65" s="278">
        <f t="shared" si="14"/>
        <v>47.8</v>
      </c>
      <c r="R65" s="279">
        <f t="shared" si="15"/>
        <v>92.4</v>
      </c>
      <c r="S65" s="162" t="e">
        <f t="shared" si="5"/>
        <v>#N/A</v>
      </c>
      <c r="T65" s="167">
        <f t="shared" si="6"/>
        <v>47.8</v>
      </c>
      <c r="U65" s="213">
        <f t="shared" si="7"/>
        <v>92.4</v>
      </c>
      <c r="W65" s="158">
        <v>59</v>
      </c>
      <c r="X65" s="158">
        <f t="shared" si="9"/>
        <v>59</v>
      </c>
      <c r="Y65" s="158">
        <v>0.1</v>
      </c>
    </row>
    <row r="66" spans="1:25" x14ac:dyDescent="0.2">
      <c r="A66" s="79" t="s">
        <v>13</v>
      </c>
      <c r="B66" s="80" t="s">
        <v>220</v>
      </c>
      <c r="C66" s="14" t="s">
        <v>176</v>
      </c>
      <c r="D66" s="14" t="s">
        <v>94</v>
      </c>
      <c r="E66" s="14" t="s">
        <v>5</v>
      </c>
      <c r="F66" s="5" t="s">
        <v>21</v>
      </c>
      <c r="G66" s="5" t="s">
        <v>223</v>
      </c>
      <c r="H66" s="5" t="s">
        <v>22</v>
      </c>
      <c r="I66" s="223"/>
      <c r="J66" s="226">
        <v>24</v>
      </c>
      <c r="K66" s="141"/>
      <c r="L66" s="79" t="str">
        <f>VLOOKUP('Intermediate oral data'!F66,'Study reference key'!$B$2:$C$46,2,FALSE)</f>
        <v>[5]</v>
      </c>
      <c r="M66" s="79" t="s">
        <v>229</v>
      </c>
      <c r="N66" s="277"/>
      <c r="O66" s="276" t="str">
        <f t="shared" si="4"/>
        <v>No effect, Rat, 10 d (M,F) [5], High</v>
      </c>
      <c r="P66" s="277" t="str">
        <f t="shared" si="13"/>
        <v/>
      </c>
      <c r="Q66" s="278">
        <f t="shared" si="14"/>
        <v>24</v>
      </c>
      <c r="R66" s="279" t="str">
        <f t="shared" si="15"/>
        <v/>
      </c>
      <c r="S66" s="162" t="e">
        <f t="shared" si="5"/>
        <v>#N/A</v>
      </c>
      <c r="T66" s="216">
        <f t="shared" si="6"/>
        <v>24</v>
      </c>
      <c r="U66" s="167" t="e">
        <f t="shared" si="7"/>
        <v>#N/A</v>
      </c>
      <c r="W66" s="158">
        <v>57</v>
      </c>
      <c r="X66" s="158">
        <f t="shared" si="9"/>
        <v>57</v>
      </c>
      <c r="Y66" s="158">
        <v>0.1</v>
      </c>
    </row>
    <row r="67" spans="1:25" x14ac:dyDescent="0.2">
      <c r="A67" s="79" t="s">
        <v>13</v>
      </c>
      <c r="B67" s="80" t="s">
        <v>220</v>
      </c>
      <c r="C67" s="14" t="s">
        <v>176</v>
      </c>
      <c r="D67" s="14" t="s">
        <v>94</v>
      </c>
      <c r="E67" s="14" t="s">
        <v>5</v>
      </c>
      <c r="F67" s="5" t="s">
        <v>21</v>
      </c>
      <c r="G67" s="5" t="s">
        <v>224</v>
      </c>
      <c r="H67" s="5" t="s">
        <v>22</v>
      </c>
      <c r="I67" s="223"/>
      <c r="J67" s="226">
        <v>36</v>
      </c>
      <c r="K67" s="141"/>
      <c r="L67" s="79" t="str">
        <f>VLOOKUP('Intermediate oral data'!F67,'Study reference key'!$B$2:$C$46,2,FALSE)</f>
        <v>[5]</v>
      </c>
      <c r="M67" s="79" t="s">
        <v>229</v>
      </c>
      <c r="N67" s="277"/>
      <c r="O67" s="276" t="str">
        <f t="shared" ref="O67:O94" si="16">D67&amp;", "&amp;G67&amp;" "&amp;H67&amp;" "&amp;L67&amp;", "&amp;M67</f>
        <v>No effect, Rat, 90 d (M,F) [5], High</v>
      </c>
      <c r="P67" s="277" t="str">
        <f t="shared" si="13"/>
        <v/>
      </c>
      <c r="Q67" s="278">
        <f t="shared" si="14"/>
        <v>36</v>
      </c>
      <c r="R67" s="279" t="str">
        <f t="shared" si="15"/>
        <v/>
      </c>
      <c r="S67" s="162" t="e">
        <f t="shared" si="5"/>
        <v>#N/A</v>
      </c>
      <c r="T67" s="216">
        <f t="shared" si="6"/>
        <v>36</v>
      </c>
      <c r="U67" s="167" t="e">
        <f t="shared" si="7"/>
        <v>#N/A</v>
      </c>
      <c r="W67" s="158">
        <v>55</v>
      </c>
      <c r="X67" s="158">
        <f t="shared" si="9"/>
        <v>55</v>
      </c>
      <c r="Y67" s="158">
        <v>0.1</v>
      </c>
    </row>
    <row r="68" spans="1:25" x14ac:dyDescent="0.2">
      <c r="A68" s="79" t="s">
        <v>13</v>
      </c>
      <c r="B68" s="80" t="s">
        <v>220</v>
      </c>
      <c r="C68" s="14" t="s">
        <v>176</v>
      </c>
      <c r="D68" s="14" t="s">
        <v>178</v>
      </c>
      <c r="E68" s="14" t="s">
        <v>5</v>
      </c>
      <c r="F68" s="5" t="s">
        <v>16</v>
      </c>
      <c r="G68" s="5" t="s">
        <v>15</v>
      </c>
      <c r="H68" s="5" t="s">
        <v>17</v>
      </c>
      <c r="I68" s="223"/>
      <c r="J68" s="141">
        <v>38.4</v>
      </c>
      <c r="K68" s="141">
        <v>48</v>
      </c>
      <c r="L68" s="79" t="str">
        <f>VLOOKUP('Intermediate oral data'!F68,'Study reference key'!$B$2:$C$46,2,FALSE)</f>
        <v>[30]</v>
      </c>
      <c r="M68" s="79" t="s">
        <v>229</v>
      </c>
      <c r="N68" s="277"/>
      <c r="O68" s="276" t="str">
        <f t="shared" si="16"/>
        <v>Fetal resorptions, Rat (F) [30], High</v>
      </c>
      <c r="P68" s="277" t="str">
        <f t="shared" si="13"/>
        <v/>
      </c>
      <c r="Q68" s="278">
        <f t="shared" si="14"/>
        <v>38.4</v>
      </c>
      <c r="R68" s="279">
        <f t="shared" si="15"/>
        <v>48</v>
      </c>
      <c r="S68" s="162" t="e">
        <f t="shared" ref="S68:S94" si="17">IF(ISNUMBER(P68),P68,NA())</f>
        <v>#N/A</v>
      </c>
      <c r="T68" s="213">
        <f t="shared" ref="T68:T94" si="18">IF(ISNUMBER(Q68),Q68,NA())</f>
        <v>38.4</v>
      </c>
      <c r="U68" s="213">
        <f t="shared" ref="U68:U94" si="19">IF(ISNUMBER(R68),R68,NA())</f>
        <v>48</v>
      </c>
      <c r="W68" s="158">
        <v>53</v>
      </c>
      <c r="X68" s="158">
        <f t="shared" ref="X68:X94" si="20">X67-2</f>
        <v>53</v>
      </c>
      <c r="Y68" s="158">
        <v>0.1</v>
      </c>
    </row>
    <row r="69" spans="1:25" x14ac:dyDescent="0.2">
      <c r="A69" s="79" t="s">
        <v>13</v>
      </c>
      <c r="B69" s="80" t="s">
        <v>220</v>
      </c>
      <c r="C69" s="14" t="s">
        <v>176</v>
      </c>
      <c r="D69" s="80" t="s">
        <v>164</v>
      </c>
      <c r="E69" s="79" t="s">
        <v>5</v>
      </c>
      <c r="F69" s="4" t="s">
        <v>24</v>
      </c>
      <c r="G69" s="2" t="s">
        <v>167</v>
      </c>
      <c r="H69" s="2" t="s">
        <v>22</v>
      </c>
      <c r="I69" s="223"/>
      <c r="J69" s="228">
        <v>118</v>
      </c>
      <c r="K69" s="141"/>
      <c r="L69" s="79" t="str">
        <f>VLOOKUP('Intermediate oral data'!F69,'Study reference key'!$B$2:$C$46,2,FALSE)</f>
        <v>[29]</v>
      </c>
      <c r="N69" s="277"/>
      <c r="O69" s="276" t="str">
        <f>D69&amp;", "&amp;G69&amp;" "&amp;H69&amp;" "&amp;L69</f>
        <v>*No effect, Rat OM DW (M,F) [29]</v>
      </c>
      <c r="P69" s="277" t="str">
        <f t="shared" si="13"/>
        <v/>
      </c>
      <c r="Q69" s="278">
        <f t="shared" si="14"/>
        <v>118</v>
      </c>
      <c r="R69" s="279" t="str">
        <f t="shared" si="15"/>
        <v/>
      </c>
      <c r="S69" s="162" t="e">
        <f t="shared" si="17"/>
        <v>#N/A</v>
      </c>
      <c r="T69" s="167">
        <f t="shared" si="18"/>
        <v>118</v>
      </c>
      <c r="U69" s="167" t="e">
        <f t="shared" si="19"/>
        <v>#N/A</v>
      </c>
      <c r="W69" s="158">
        <v>51</v>
      </c>
      <c r="X69" s="158">
        <f t="shared" si="20"/>
        <v>51</v>
      </c>
      <c r="Y69" s="158">
        <v>0.1</v>
      </c>
    </row>
    <row r="70" spans="1:25" x14ac:dyDescent="0.2">
      <c r="A70" s="79" t="s">
        <v>13</v>
      </c>
      <c r="B70" s="80" t="s">
        <v>220</v>
      </c>
      <c r="C70" s="14" t="s">
        <v>176</v>
      </c>
      <c r="D70" s="80" t="s">
        <v>164</v>
      </c>
      <c r="E70" s="79" t="s">
        <v>5</v>
      </c>
      <c r="F70" s="4" t="s">
        <v>24</v>
      </c>
      <c r="G70" s="2" t="s">
        <v>168</v>
      </c>
      <c r="H70" s="2" t="s">
        <v>22</v>
      </c>
      <c r="I70" s="223"/>
      <c r="J70" s="225">
        <v>123.6</v>
      </c>
      <c r="K70" s="141"/>
      <c r="L70" s="79" t="str">
        <f>VLOOKUP('Intermediate oral data'!F70,'Study reference key'!$B$2:$C$46,2,FALSE)</f>
        <v>[29]</v>
      </c>
      <c r="N70" s="277"/>
      <c r="O70" s="276" t="str">
        <f>D70&amp;", "&amp;G70&amp;" "&amp;H70&amp;" "&amp;L70</f>
        <v>*No effect, Rat F344 DW (M,F) [29]</v>
      </c>
      <c r="P70" s="277" t="str">
        <f t="shared" ref="P70:R85" si="21">IF(I70&lt;&gt;"",I70,"")</f>
        <v/>
      </c>
      <c r="Q70" s="278">
        <f t="shared" si="21"/>
        <v>123.6</v>
      </c>
      <c r="R70" s="279" t="str">
        <f t="shared" si="21"/>
        <v/>
      </c>
      <c r="S70" s="162" t="e">
        <f t="shared" si="17"/>
        <v>#N/A</v>
      </c>
      <c r="T70" s="167">
        <f t="shared" si="18"/>
        <v>123.6</v>
      </c>
      <c r="U70" s="167" t="e">
        <f t="shared" si="19"/>
        <v>#N/A</v>
      </c>
      <c r="W70" s="158">
        <v>49</v>
      </c>
      <c r="X70" s="158">
        <f t="shared" si="20"/>
        <v>49</v>
      </c>
      <c r="Y70" s="158">
        <v>0.1</v>
      </c>
    </row>
    <row r="71" spans="1:25" x14ac:dyDescent="0.2">
      <c r="A71" s="79" t="s">
        <v>13</v>
      </c>
      <c r="B71" s="80" t="s">
        <v>220</v>
      </c>
      <c r="C71" s="14" t="s">
        <v>176</v>
      </c>
      <c r="D71" s="80" t="s">
        <v>164</v>
      </c>
      <c r="E71" s="79" t="s">
        <v>5</v>
      </c>
      <c r="F71" s="4" t="s">
        <v>24</v>
      </c>
      <c r="G71" s="2" t="s">
        <v>169</v>
      </c>
      <c r="H71" s="2" t="s">
        <v>22</v>
      </c>
      <c r="I71" s="223"/>
      <c r="J71" s="225">
        <v>124.3</v>
      </c>
      <c r="K71" s="141"/>
      <c r="L71" s="79" t="str">
        <f>VLOOKUP('Intermediate oral data'!F71,'Study reference key'!$B$2:$C$46,2,FALSE)</f>
        <v>[29]</v>
      </c>
      <c r="N71" s="277"/>
      <c r="O71" s="276" t="str">
        <f>D71&amp;", "&amp;G71&amp;" "&amp;H71&amp;" "&amp;L71</f>
        <v>*No effect, Rat SD DW (M,F) [29]</v>
      </c>
      <c r="P71" s="277" t="str">
        <f t="shared" si="21"/>
        <v/>
      </c>
      <c r="Q71" s="278">
        <f t="shared" si="21"/>
        <v>124.3</v>
      </c>
      <c r="R71" s="279" t="str">
        <f t="shared" si="21"/>
        <v/>
      </c>
      <c r="S71" s="162" t="e">
        <f t="shared" si="17"/>
        <v>#N/A</v>
      </c>
      <c r="T71" s="167">
        <f t="shared" si="18"/>
        <v>124.3</v>
      </c>
      <c r="U71" s="167" t="e">
        <f t="shared" si="19"/>
        <v>#N/A</v>
      </c>
      <c r="W71" s="158">
        <v>47</v>
      </c>
      <c r="X71" s="158">
        <f t="shared" si="20"/>
        <v>47</v>
      </c>
      <c r="Y71" s="158">
        <v>0.1</v>
      </c>
    </row>
    <row r="72" spans="1:25" s="83" customFormat="1" ht="12.95" customHeight="1" x14ac:dyDescent="0.2">
      <c r="A72" s="83" t="s">
        <v>13</v>
      </c>
      <c r="B72" s="84" t="s">
        <v>220</v>
      </c>
      <c r="C72" s="37" t="s">
        <v>176</v>
      </c>
      <c r="D72" s="83" t="s">
        <v>94</v>
      </c>
      <c r="E72" s="83" t="s">
        <v>5</v>
      </c>
      <c r="F72" s="32" t="s">
        <v>24</v>
      </c>
      <c r="G72" s="32" t="s">
        <v>165</v>
      </c>
      <c r="H72" s="31" t="s">
        <v>22</v>
      </c>
      <c r="I72" s="229"/>
      <c r="J72" s="238">
        <v>322</v>
      </c>
      <c r="K72" s="233"/>
      <c r="L72" s="83" t="str">
        <f>VLOOKUP('Intermediate oral data'!F72,'Study reference key'!$B$2:$C$46,2,FALSE)</f>
        <v>[29]</v>
      </c>
      <c r="M72" s="83" t="s">
        <v>229</v>
      </c>
      <c r="N72" s="280"/>
      <c r="O72" s="85" t="str">
        <f t="shared" si="16"/>
        <v>No effect, Mouse DW (M,F) [29], High</v>
      </c>
      <c r="P72" s="280" t="str">
        <f t="shared" si="21"/>
        <v/>
      </c>
      <c r="Q72" s="281">
        <f t="shared" si="21"/>
        <v>322</v>
      </c>
      <c r="R72" s="282" t="str">
        <f t="shared" si="21"/>
        <v/>
      </c>
      <c r="S72" s="163" t="e">
        <f t="shared" si="17"/>
        <v>#N/A</v>
      </c>
      <c r="T72" s="214">
        <f t="shared" si="18"/>
        <v>322</v>
      </c>
      <c r="U72" s="214" t="e">
        <f t="shared" si="19"/>
        <v>#N/A</v>
      </c>
      <c r="W72" s="159">
        <v>45</v>
      </c>
      <c r="X72" s="159">
        <f t="shared" si="20"/>
        <v>45</v>
      </c>
      <c r="Y72" s="159">
        <v>0.1</v>
      </c>
    </row>
    <row r="73" spans="1:25" x14ac:dyDescent="0.2">
      <c r="A73" s="79" t="s">
        <v>13</v>
      </c>
      <c r="B73" s="80" t="s">
        <v>220</v>
      </c>
      <c r="C73" s="14" t="s">
        <v>143</v>
      </c>
      <c r="D73" s="14" t="s">
        <v>94</v>
      </c>
      <c r="E73" s="82" t="s">
        <v>5</v>
      </c>
      <c r="F73" s="5" t="s">
        <v>25</v>
      </c>
      <c r="G73" s="5" t="s">
        <v>161</v>
      </c>
      <c r="H73" s="5" t="s">
        <v>22</v>
      </c>
      <c r="I73" s="223"/>
      <c r="J73" s="226">
        <v>6.37</v>
      </c>
      <c r="K73" s="141"/>
      <c r="L73" s="79" t="str">
        <f>VLOOKUP('Intermediate oral data'!F73,'Study reference key'!$B$2:$C$46,2,FALSE)</f>
        <v>[25]</v>
      </c>
      <c r="M73" s="79" t="s">
        <v>229</v>
      </c>
      <c r="N73" s="308" t="s">
        <v>143</v>
      </c>
      <c r="O73" s="276" t="str">
        <f t="shared" si="16"/>
        <v>No effect, Mouse G (M,F) [25], High</v>
      </c>
      <c r="P73" s="277" t="str">
        <f t="shared" si="21"/>
        <v/>
      </c>
      <c r="Q73" s="278">
        <f t="shared" si="21"/>
        <v>6.37</v>
      </c>
      <c r="R73" s="279" t="str">
        <f t="shared" si="21"/>
        <v/>
      </c>
      <c r="S73" s="162" t="e">
        <f t="shared" si="17"/>
        <v>#N/A</v>
      </c>
      <c r="T73" s="167">
        <f t="shared" si="18"/>
        <v>6.37</v>
      </c>
      <c r="U73" s="167" t="e">
        <f t="shared" si="19"/>
        <v>#N/A</v>
      </c>
      <c r="W73" s="158">
        <v>43</v>
      </c>
      <c r="X73" s="158">
        <f t="shared" si="20"/>
        <v>43</v>
      </c>
      <c r="Y73" s="158">
        <v>0.1</v>
      </c>
    </row>
    <row r="74" spans="1:25" x14ac:dyDescent="0.2">
      <c r="A74" s="79" t="s">
        <v>13</v>
      </c>
      <c r="B74" s="80" t="s">
        <v>220</v>
      </c>
      <c r="C74" s="14" t="s">
        <v>143</v>
      </c>
      <c r="D74" s="14" t="s">
        <v>94</v>
      </c>
      <c r="E74" s="14" t="s">
        <v>5</v>
      </c>
      <c r="F74" s="5" t="s">
        <v>14</v>
      </c>
      <c r="G74" s="5" t="s">
        <v>224</v>
      </c>
      <c r="H74" s="5" t="s">
        <v>22</v>
      </c>
      <c r="I74" s="223"/>
      <c r="J74" s="141">
        <v>15.4</v>
      </c>
      <c r="K74" s="141"/>
      <c r="L74" s="79" t="str">
        <f>VLOOKUP('Intermediate oral data'!F74,'Study reference key'!$B$2:$C$46,2,FALSE)</f>
        <v>[39]</v>
      </c>
      <c r="M74" s="79" t="s">
        <v>230</v>
      </c>
      <c r="N74" s="309"/>
      <c r="O74" s="276" t="str">
        <f t="shared" si="16"/>
        <v>No effect, Rat, 90 d (M,F) [39], Medium</v>
      </c>
      <c r="P74" s="277" t="str">
        <f t="shared" si="21"/>
        <v/>
      </c>
      <c r="Q74" s="278">
        <f t="shared" si="21"/>
        <v>15.4</v>
      </c>
      <c r="R74" s="279" t="str">
        <f t="shared" si="21"/>
        <v/>
      </c>
      <c r="S74" s="162" t="e">
        <f t="shared" si="17"/>
        <v>#N/A</v>
      </c>
      <c r="T74" s="213">
        <f t="shared" si="18"/>
        <v>15.4</v>
      </c>
      <c r="U74" s="167" t="e">
        <f t="shared" si="19"/>
        <v>#N/A</v>
      </c>
      <c r="W74" s="158">
        <v>41</v>
      </c>
      <c r="X74" s="158">
        <f t="shared" si="20"/>
        <v>41</v>
      </c>
      <c r="Y74" s="158">
        <v>0.1</v>
      </c>
    </row>
    <row r="75" spans="1:25" x14ac:dyDescent="0.2">
      <c r="A75" s="79" t="s">
        <v>13</v>
      </c>
      <c r="B75" s="80" t="s">
        <v>220</v>
      </c>
      <c r="C75" s="14" t="s">
        <v>143</v>
      </c>
      <c r="D75" s="14" t="s">
        <v>94</v>
      </c>
      <c r="E75" s="14" t="s">
        <v>5</v>
      </c>
      <c r="F75" s="4" t="s">
        <v>24</v>
      </c>
      <c r="G75" s="2" t="s">
        <v>162</v>
      </c>
      <c r="H75" s="2" t="s">
        <v>22</v>
      </c>
      <c r="I75" s="223"/>
      <c r="J75" s="225">
        <v>20.6</v>
      </c>
      <c r="K75" s="141"/>
      <c r="L75" s="79" t="str">
        <f>VLOOKUP('Intermediate oral data'!F75,'Study reference key'!$B$2:$C$46,2,FALSE)</f>
        <v>[29]</v>
      </c>
      <c r="M75" s="79" t="s">
        <v>229</v>
      </c>
      <c r="N75" s="309"/>
      <c r="O75" s="276" t="str">
        <f t="shared" si="16"/>
        <v>No effect, Rat F344 G (M,F) [29], High</v>
      </c>
      <c r="P75" s="277" t="str">
        <f t="shared" si="21"/>
        <v/>
      </c>
      <c r="Q75" s="278">
        <f t="shared" si="21"/>
        <v>20.6</v>
      </c>
      <c r="R75" s="279" t="str">
        <f t="shared" si="21"/>
        <v/>
      </c>
      <c r="S75" s="162" t="e">
        <f t="shared" si="17"/>
        <v>#N/A</v>
      </c>
      <c r="T75" s="167">
        <f t="shared" si="18"/>
        <v>20.6</v>
      </c>
      <c r="U75" s="167" t="e">
        <f t="shared" si="19"/>
        <v>#N/A</v>
      </c>
      <c r="W75" s="158">
        <v>39</v>
      </c>
      <c r="X75" s="158">
        <f t="shared" si="20"/>
        <v>39</v>
      </c>
      <c r="Y75" s="158">
        <v>0.1</v>
      </c>
    </row>
    <row r="76" spans="1:25" x14ac:dyDescent="0.2">
      <c r="A76" s="79" t="s">
        <v>13</v>
      </c>
      <c r="B76" s="80" t="s">
        <v>220</v>
      </c>
      <c r="C76" s="14" t="s">
        <v>143</v>
      </c>
      <c r="D76" s="14" t="s">
        <v>164</v>
      </c>
      <c r="E76" s="82" t="s">
        <v>5</v>
      </c>
      <c r="F76" s="5" t="s">
        <v>25</v>
      </c>
      <c r="G76" s="5" t="s">
        <v>165</v>
      </c>
      <c r="H76" s="5" t="s">
        <v>4</v>
      </c>
      <c r="I76" s="223"/>
      <c r="J76" s="226">
        <v>24.57</v>
      </c>
      <c r="K76" s="141"/>
      <c r="L76" s="79" t="str">
        <f>VLOOKUP('Intermediate oral data'!F76,'Study reference key'!$B$2:$C$46,2,FALSE)</f>
        <v>[25]</v>
      </c>
      <c r="N76" s="309"/>
      <c r="O76" s="276" t="str">
        <f>D76&amp;", "&amp;G76&amp;" "&amp;H76&amp;" "&amp;L76</f>
        <v>*No effect, Mouse DW (M) [25]</v>
      </c>
      <c r="P76" s="277" t="str">
        <f t="shared" si="21"/>
        <v/>
      </c>
      <c r="Q76" s="278">
        <f t="shared" si="21"/>
        <v>24.57</v>
      </c>
      <c r="R76" s="279" t="str">
        <f t="shared" si="21"/>
        <v/>
      </c>
      <c r="S76" s="162" t="e">
        <f t="shared" si="17"/>
        <v>#N/A</v>
      </c>
      <c r="T76" s="167">
        <f t="shared" si="18"/>
        <v>24.57</v>
      </c>
      <c r="U76" s="167" t="e">
        <f t="shared" si="19"/>
        <v>#N/A</v>
      </c>
      <c r="W76" s="158">
        <v>37</v>
      </c>
      <c r="X76" s="158">
        <f t="shared" si="20"/>
        <v>37</v>
      </c>
      <c r="Y76" s="158">
        <v>0.1</v>
      </c>
    </row>
    <row r="77" spans="1:25" x14ac:dyDescent="0.2">
      <c r="A77" s="79" t="s">
        <v>13</v>
      </c>
      <c r="B77" s="80" t="s">
        <v>220</v>
      </c>
      <c r="C77" s="14" t="s">
        <v>143</v>
      </c>
      <c r="D77" s="14" t="s">
        <v>94</v>
      </c>
      <c r="E77" s="14" t="s">
        <v>5</v>
      </c>
      <c r="F77" s="5" t="s">
        <v>21</v>
      </c>
      <c r="G77" s="5" t="s">
        <v>223</v>
      </c>
      <c r="H77" s="5" t="s">
        <v>22</v>
      </c>
      <c r="I77" s="223"/>
      <c r="J77" s="226">
        <v>24</v>
      </c>
      <c r="K77" s="141"/>
      <c r="L77" s="79" t="str">
        <f>VLOOKUP('Intermediate oral data'!F77,'Study reference key'!$B$2:$C$46,2,FALSE)</f>
        <v>[5]</v>
      </c>
      <c r="M77" s="79" t="s">
        <v>229</v>
      </c>
      <c r="N77" s="309"/>
      <c r="O77" s="276" t="str">
        <f t="shared" si="16"/>
        <v>No effect, Rat, 10 d (M,F) [5], High</v>
      </c>
      <c r="P77" s="277" t="str">
        <f t="shared" si="21"/>
        <v/>
      </c>
      <c r="Q77" s="278">
        <f t="shared" si="21"/>
        <v>24</v>
      </c>
      <c r="R77" s="279" t="str">
        <f t="shared" si="21"/>
        <v/>
      </c>
      <c r="S77" s="162" t="e">
        <f t="shared" si="17"/>
        <v>#N/A</v>
      </c>
      <c r="T77" s="216">
        <f t="shared" si="18"/>
        <v>24</v>
      </c>
      <c r="U77" s="167" t="e">
        <f t="shared" si="19"/>
        <v>#N/A</v>
      </c>
      <c r="W77" s="158">
        <v>35</v>
      </c>
      <c r="X77" s="158">
        <f t="shared" si="20"/>
        <v>35</v>
      </c>
      <c r="Y77" s="158">
        <v>0.1</v>
      </c>
    </row>
    <row r="78" spans="1:25" x14ac:dyDescent="0.2">
      <c r="A78" s="79" t="s">
        <v>13</v>
      </c>
      <c r="B78" s="80" t="s">
        <v>220</v>
      </c>
      <c r="C78" s="14" t="s">
        <v>143</v>
      </c>
      <c r="D78" s="14" t="s">
        <v>94</v>
      </c>
      <c r="E78" s="14" t="s">
        <v>5</v>
      </c>
      <c r="F78" s="5" t="s">
        <v>21</v>
      </c>
      <c r="G78" s="5" t="s">
        <v>224</v>
      </c>
      <c r="H78" s="5" t="s">
        <v>22</v>
      </c>
      <c r="I78" s="223"/>
      <c r="J78" s="226">
        <v>36</v>
      </c>
      <c r="K78" s="141"/>
      <c r="L78" s="79" t="str">
        <f>VLOOKUP('Intermediate oral data'!F78,'Study reference key'!$B$2:$C$46,2,FALSE)</f>
        <v>[5]</v>
      </c>
      <c r="M78" s="79" t="s">
        <v>229</v>
      </c>
      <c r="N78" s="309"/>
      <c r="O78" s="276" t="str">
        <f t="shared" si="16"/>
        <v>No effect, Rat, 90 d (M,F) [5], High</v>
      </c>
      <c r="P78" s="277" t="str">
        <f t="shared" si="21"/>
        <v/>
      </c>
      <c r="Q78" s="278">
        <f t="shared" si="21"/>
        <v>36</v>
      </c>
      <c r="R78" s="279" t="str">
        <f t="shared" si="21"/>
        <v/>
      </c>
      <c r="S78" s="162" t="e">
        <f t="shared" si="17"/>
        <v>#N/A</v>
      </c>
      <c r="T78" s="216">
        <f t="shared" si="18"/>
        <v>36</v>
      </c>
      <c r="U78" s="167" t="e">
        <f t="shared" si="19"/>
        <v>#N/A</v>
      </c>
      <c r="W78" s="158">
        <v>33</v>
      </c>
      <c r="X78" s="158">
        <f t="shared" si="20"/>
        <v>33</v>
      </c>
      <c r="Y78" s="158">
        <v>0.1</v>
      </c>
    </row>
    <row r="79" spans="1:25" x14ac:dyDescent="0.2">
      <c r="A79" s="79" t="s">
        <v>13</v>
      </c>
      <c r="B79" s="80" t="s">
        <v>220</v>
      </c>
      <c r="C79" s="14" t="s">
        <v>143</v>
      </c>
      <c r="D79" s="79" t="s">
        <v>94</v>
      </c>
      <c r="E79" s="79" t="s">
        <v>5</v>
      </c>
      <c r="F79" s="227" t="s">
        <v>90</v>
      </c>
      <c r="G79" s="2" t="s">
        <v>15</v>
      </c>
      <c r="H79" s="2" t="s">
        <v>4</v>
      </c>
      <c r="I79" s="223"/>
      <c r="J79" s="141">
        <v>37.200000000000003</v>
      </c>
      <c r="K79" s="141"/>
      <c r="L79" s="79" t="str">
        <f>VLOOKUP('Intermediate oral data'!F79,'Study reference key'!$B$2:$C$46,2,FALSE)</f>
        <v>[40]</v>
      </c>
      <c r="M79" s="79" t="s">
        <v>234</v>
      </c>
      <c r="N79" s="309"/>
      <c r="O79" s="276" t="str">
        <f t="shared" si="16"/>
        <v>No effect, Rat (M) [40], Low</v>
      </c>
      <c r="P79" s="277" t="str">
        <f t="shared" si="21"/>
        <v/>
      </c>
      <c r="Q79" s="278">
        <f t="shared" si="21"/>
        <v>37.200000000000003</v>
      </c>
      <c r="R79" s="279" t="str">
        <f t="shared" si="21"/>
        <v/>
      </c>
      <c r="S79" s="162" t="e">
        <f t="shared" si="17"/>
        <v>#N/A</v>
      </c>
      <c r="T79" s="167">
        <f t="shared" si="18"/>
        <v>37.200000000000003</v>
      </c>
      <c r="U79" s="167" t="e">
        <f t="shared" si="19"/>
        <v>#N/A</v>
      </c>
      <c r="W79" s="158">
        <v>31</v>
      </c>
      <c r="X79" s="158">
        <f t="shared" si="20"/>
        <v>31</v>
      </c>
      <c r="Y79" s="158">
        <v>0.1</v>
      </c>
    </row>
    <row r="80" spans="1:25" x14ac:dyDescent="0.2">
      <c r="A80" s="79" t="s">
        <v>13</v>
      </c>
      <c r="B80" s="80" t="s">
        <v>220</v>
      </c>
      <c r="C80" s="14" t="s">
        <v>143</v>
      </c>
      <c r="D80" s="14" t="s">
        <v>164</v>
      </c>
      <c r="E80" s="14" t="s">
        <v>5</v>
      </c>
      <c r="F80" s="4" t="s">
        <v>24</v>
      </c>
      <c r="G80" s="2" t="s">
        <v>167</v>
      </c>
      <c r="H80" s="2" t="s">
        <v>22</v>
      </c>
      <c r="I80" s="223"/>
      <c r="J80" s="228">
        <v>118</v>
      </c>
      <c r="K80" s="141"/>
      <c r="L80" s="79" t="str">
        <f>VLOOKUP('Intermediate oral data'!F80,'Study reference key'!$B$2:$C$46,2,FALSE)</f>
        <v>[29]</v>
      </c>
      <c r="N80" s="309"/>
      <c r="O80" s="276" t="str">
        <f>D80&amp;", "&amp;G80&amp;" "&amp;H80&amp;" "&amp;L80</f>
        <v>*No effect, Rat OM DW (M,F) [29]</v>
      </c>
      <c r="P80" s="277" t="str">
        <f t="shared" si="21"/>
        <v/>
      </c>
      <c r="Q80" s="278">
        <f t="shared" si="21"/>
        <v>118</v>
      </c>
      <c r="R80" s="279" t="str">
        <f t="shared" si="21"/>
        <v/>
      </c>
      <c r="S80" s="162" t="e">
        <f t="shared" si="17"/>
        <v>#N/A</v>
      </c>
      <c r="T80" s="167">
        <f t="shared" si="18"/>
        <v>118</v>
      </c>
      <c r="U80" s="167" t="e">
        <f t="shared" si="19"/>
        <v>#N/A</v>
      </c>
      <c r="W80" s="158">
        <v>29</v>
      </c>
      <c r="X80" s="158">
        <f t="shared" si="20"/>
        <v>29</v>
      </c>
      <c r="Y80" s="158">
        <v>0.1</v>
      </c>
    </row>
    <row r="81" spans="1:25" x14ac:dyDescent="0.2">
      <c r="A81" s="79" t="s">
        <v>13</v>
      </c>
      <c r="B81" s="80" t="s">
        <v>220</v>
      </c>
      <c r="C81" s="14" t="s">
        <v>143</v>
      </c>
      <c r="D81" s="14" t="s">
        <v>164</v>
      </c>
      <c r="E81" s="14" t="s">
        <v>5</v>
      </c>
      <c r="F81" s="4" t="s">
        <v>24</v>
      </c>
      <c r="G81" s="2" t="s">
        <v>168</v>
      </c>
      <c r="H81" s="2" t="s">
        <v>22</v>
      </c>
      <c r="I81" s="223"/>
      <c r="J81" s="225">
        <v>123.6</v>
      </c>
      <c r="K81" s="141"/>
      <c r="L81" s="79" t="str">
        <f>VLOOKUP('Intermediate oral data'!F81,'Study reference key'!$B$2:$C$46,2,FALSE)</f>
        <v>[29]</v>
      </c>
      <c r="N81" s="309"/>
      <c r="O81" s="276" t="str">
        <f>D81&amp;", "&amp;G81&amp;" "&amp;H81&amp;" "&amp;L81</f>
        <v>*No effect, Rat F344 DW (M,F) [29]</v>
      </c>
      <c r="P81" s="277" t="str">
        <f t="shared" si="21"/>
        <v/>
      </c>
      <c r="Q81" s="278">
        <f t="shared" si="21"/>
        <v>123.6</v>
      </c>
      <c r="R81" s="279"/>
      <c r="S81" s="162" t="e">
        <f t="shared" si="17"/>
        <v>#N/A</v>
      </c>
      <c r="T81" s="167">
        <f t="shared" si="18"/>
        <v>123.6</v>
      </c>
      <c r="U81" s="167" t="e">
        <f t="shared" si="19"/>
        <v>#N/A</v>
      </c>
      <c r="W81" s="158">
        <v>27</v>
      </c>
      <c r="X81" s="158">
        <f t="shared" si="20"/>
        <v>27</v>
      </c>
      <c r="Y81" s="158">
        <v>0.1</v>
      </c>
    </row>
    <row r="82" spans="1:25" x14ac:dyDescent="0.2">
      <c r="A82" s="79" t="s">
        <v>13</v>
      </c>
      <c r="B82" s="80" t="s">
        <v>220</v>
      </c>
      <c r="C82" s="14" t="s">
        <v>143</v>
      </c>
      <c r="D82" s="14" t="s">
        <v>164</v>
      </c>
      <c r="E82" s="14" t="s">
        <v>5</v>
      </c>
      <c r="F82" s="4" t="s">
        <v>24</v>
      </c>
      <c r="G82" s="2" t="s">
        <v>169</v>
      </c>
      <c r="H82" s="2" t="s">
        <v>22</v>
      </c>
      <c r="I82" s="223"/>
      <c r="J82" s="225">
        <v>124.3</v>
      </c>
      <c r="K82" s="141"/>
      <c r="L82" s="79" t="str">
        <f>VLOOKUP('Intermediate oral data'!F82,'Study reference key'!$B$2:$C$46,2,FALSE)</f>
        <v>[29]</v>
      </c>
      <c r="N82" s="309"/>
      <c r="O82" s="276" t="str">
        <f>D82&amp;", "&amp;G82&amp;" "&amp;H82&amp;" "&amp;L82</f>
        <v>*No effect, Rat SD DW (M,F) [29]</v>
      </c>
      <c r="P82" s="277" t="str">
        <f t="shared" si="21"/>
        <v/>
      </c>
      <c r="Q82" s="278">
        <f t="shared" si="21"/>
        <v>124.3</v>
      </c>
      <c r="R82" s="279"/>
      <c r="S82" s="162" t="e">
        <f t="shared" si="17"/>
        <v>#N/A</v>
      </c>
      <c r="T82" s="167">
        <f t="shared" si="18"/>
        <v>124.3</v>
      </c>
      <c r="U82" s="167" t="e">
        <f t="shared" si="19"/>
        <v>#N/A</v>
      </c>
      <c r="W82" s="158">
        <v>25</v>
      </c>
      <c r="X82" s="158">
        <f t="shared" si="20"/>
        <v>25</v>
      </c>
      <c r="Y82" s="158">
        <v>0.1</v>
      </c>
    </row>
    <row r="83" spans="1:25" s="83" customFormat="1" x14ac:dyDescent="0.2">
      <c r="A83" s="83" t="s">
        <v>13</v>
      </c>
      <c r="B83" s="84" t="s">
        <v>220</v>
      </c>
      <c r="C83" s="37" t="s">
        <v>143</v>
      </c>
      <c r="D83" s="37" t="s">
        <v>94</v>
      </c>
      <c r="E83" s="37" t="s">
        <v>5</v>
      </c>
      <c r="F83" s="32" t="s">
        <v>24</v>
      </c>
      <c r="G83" s="32" t="s">
        <v>165</v>
      </c>
      <c r="H83" s="31" t="s">
        <v>22</v>
      </c>
      <c r="I83" s="229"/>
      <c r="J83" s="238">
        <v>322</v>
      </c>
      <c r="K83" s="233"/>
      <c r="L83" s="83" t="str">
        <f>VLOOKUP('Intermediate oral data'!F83,'Study reference key'!$B$2:$C$46,2,FALSE)</f>
        <v>[29]</v>
      </c>
      <c r="M83" s="83" t="s">
        <v>229</v>
      </c>
      <c r="N83" s="309"/>
      <c r="O83" s="85" t="str">
        <f t="shared" si="16"/>
        <v>No effect, Mouse DW (M,F) [29], High</v>
      </c>
      <c r="P83" s="280" t="str">
        <f t="shared" si="21"/>
        <v/>
      </c>
      <c r="Q83" s="281">
        <f t="shared" si="21"/>
        <v>322</v>
      </c>
      <c r="R83" s="282"/>
      <c r="S83" s="163" t="e">
        <f t="shared" si="17"/>
        <v>#N/A</v>
      </c>
      <c r="T83" s="214">
        <f t="shared" si="18"/>
        <v>322</v>
      </c>
      <c r="U83" s="214" t="e">
        <f t="shared" si="19"/>
        <v>#N/A</v>
      </c>
      <c r="W83" s="159">
        <v>23</v>
      </c>
      <c r="X83" s="159">
        <f t="shared" si="20"/>
        <v>23</v>
      </c>
      <c r="Y83" s="159">
        <v>0.1</v>
      </c>
    </row>
    <row r="84" spans="1:25" x14ac:dyDescent="0.2">
      <c r="A84" s="79" t="s">
        <v>13</v>
      </c>
      <c r="B84" s="80" t="s">
        <v>220</v>
      </c>
      <c r="C84" s="80" t="s">
        <v>83</v>
      </c>
      <c r="D84" s="80" t="s">
        <v>94</v>
      </c>
      <c r="E84" s="79" t="s">
        <v>5</v>
      </c>
      <c r="F84" s="227" t="s">
        <v>25</v>
      </c>
      <c r="G84" s="2" t="s">
        <v>161</v>
      </c>
      <c r="H84" s="2" t="s">
        <v>22</v>
      </c>
      <c r="I84" s="223" t="s">
        <v>163</v>
      </c>
      <c r="J84" s="224">
        <v>6.37</v>
      </c>
      <c r="K84" s="141"/>
      <c r="L84" s="79" t="str">
        <f>VLOOKUP('Intermediate oral data'!F84,'Study reference key'!$B$2:$C$46,2,FALSE)</f>
        <v>[25]</v>
      </c>
      <c r="M84" s="79" t="s">
        <v>229</v>
      </c>
      <c r="N84" s="308" t="s">
        <v>83</v>
      </c>
      <c r="O84" s="276" t="str">
        <f t="shared" si="16"/>
        <v>No effect, Mouse G (M,F) [25], High</v>
      </c>
      <c r="P84" s="277" t="str">
        <f t="shared" si="21"/>
        <v xml:space="preserve"> </v>
      </c>
      <c r="Q84" s="278">
        <f t="shared" si="21"/>
        <v>6.37</v>
      </c>
      <c r="R84" s="279" t="str">
        <f t="shared" si="21"/>
        <v/>
      </c>
      <c r="S84" s="162" t="e">
        <f t="shared" si="17"/>
        <v>#N/A</v>
      </c>
      <c r="T84" s="167">
        <f t="shared" si="18"/>
        <v>6.37</v>
      </c>
      <c r="U84" s="167" t="e">
        <f t="shared" si="19"/>
        <v>#N/A</v>
      </c>
      <c r="W84" s="158">
        <v>21</v>
      </c>
      <c r="X84" s="158">
        <f t="shared" si="20"/>
        <v>21</v>
      </c>
      <c r="Y84" s="158">
        <v>0.1</v>
      </c>
    </row>
    <row r="85" spans="1:25" x14ac:dyDescent="0.2">
      <c r="A85" s="79" t="s">
        <v>13</v>
      </c>
      <c r="B85" s="80" t="s">
        <v>220</v>
      </c>
      <c r="C85" s="80" t="s">
        <v>83</v>
      </c>
      <c r="D85" s="80" t="s">
        <v>94</v>
      </c>
      <c r="E85" s="79" t="s">
        <v>5</v>
      </c>
      <c r="F85" s="227" t="s">
        <v>14</v>
      </c>
      <c r="G85" s="2" t="s">
        <v>224</v>
      </c>
      <c r="H85" s="2" t="s">
        <v>22</v>
      </c>
      <c r="I85" s="223"/>
      <c r="J85" s="225">
        <v>15.4</v>
      </c>
      <c r="K85" s="141"/>
      <c r="L85" s="79" t="str">
        <f>VLOOKUP('Intermediate oral data'!F85,'Study reference key'!$B$2:$C$46,2,FALSE)</f>
        <v>[39]</v>
      </c>
      <c r="M85" s="79" t="s">
        <v>230</v>
      </c>
      <c r="N85" s="309"/>
      <c r="O85" s="276" t="str">
        <f t="shared" si="16"/>
        <v>No effect, Rat, 90 d (M,F) [39], Medium</v>
      </c>
      <c r="P85" s="277" t="str">
        <f t="shared" si="21"/>
        <v/>
      </c>
      <c r="Q85" s="278">
        <f t="shared" si="21"/>
        <v>15.4</v>
      </c>
      <c r="R85" s="279" t="str">
        <f t="shared" si="21"/>
        <v/>
      </c>
      <c r="S85" s="162" t="e">
        <f t="shared" si="17"/>
        <v>#N/A</v>
      </c>
      <c r="T85" s="213">
        <f t="shared" si="18"/>
        <v>15.4</v>
      </c>
      <c r="U85" s="167" t="e">
        <f t="shared" si="19"/>
        <v>#N/A</v>
      </c>
      <c r="W85" s="158">
        <v>19</v>
      </c>
      <c r="X85" s="158">
        <f t="shared" si="20"/>
        <v>19</v>
      </c>
      <c r="Y85" s="158">
        <v>0.1</v>
      </c>
    </row>
    <row r="86" spans="1:25" x14ac:dyDescent="0.2">
      <c r="A86" s="79" t="s">
        <v>13</v>
      </c>
      <c r="B86" s="80" t="s">
        <v>220</v>
      </c>
      <c r="C86" s="80" t="s">
        <v>83</v>
      </c>
      <c r="D86" s="80" t="s">
        <v>94</v>
      </c>
      <c r="E86" s="79" t="s">
        <v>5</v>
      </c>
      <c r="F86" s="4" t="s">
        <v>24</v>
      </c>
      <c r="G86" s="2" t="s">
        <v>162</v>
      </c>
      <c r="H86" s="2" t="s">
        <v>22</v>
      </c>
      <c r="I86" s="223"/>
      <c r="J86" s="225">
        <v>20.6</v>
      </c>
      <c r="K86" s="141"/>
      <c r="L86" s="79" t="str">
        <f>VLOOKUP('Intermediate oral data'!F86,'Study reference key'!$B$2:$C$46,2,FALSE)</f>
        <v>[29]</v>
      </c>
      <c r="M86" s="79" t="s">
        <v>229</v>
      </c>
      <c r="N86" s="309"/>
      <c r="O86" s="276" t="str">
        <f t="shared" si="16"/>
        <v>No effect, Rat F344 G (M,F) [29], High</v>
      </c>
      <c r="P86" s="277" t="str">
        <f t="shared" ref="P86:R94" si="22">IF(I86&lt;&gt;"",I86,"")</f>
        <v/>
      </c>
      <c r="Q86" s="278">
        <f t="shared" si="22"/>
        <v>20.6</v>
      </c>
      <c r="R86" s="279" t="str">
        <f t="shared" si="22"/>
        <v/>
      </c>
      <c r="S86" s="162" t="e">
        <f t="shared" si="17"/>
        <v>#N/A</v>
      </c>
      <c r="T86" s="167">
        <f t="shared" si="18"/>
        <v>20.6</v>
      </c>
      <c r="U86" s="167" t="e">
        <f t="shared" si="19"/>
        <v>#N/A</v>
      </c>
      <c r="W86" s="158">
        <v>17</v>
      </c>
      <c r="X86" s="158">
        <f t="shared" si="20"/>
        <v>17</v>
      </c>
      <c r="Y86" s="158">
        <v>0.1</v>
      </c>
    </row>
    <row r="87" spans="1:25" x14ac:dyDescent="0.2">
      <c r="A87" s="79" t="s">
        <v>13</v>
      </c>
      <c r="B87" s="80" t="s">
        <v>220</v>
      </c>
      <c r="C87" s="80" t="s">
        <v>83</v>
      </c>
      <c r="D87" s="80" t="s">
        <v>164</v>
      </c>
      <c r="E87" s="79" t="s">
        <v>5</v>
      </c>
      <c r="F87" s="227" t="s">
        <v>25</v>
      </c>
      <c r="G87" s="2" t="s">
        <v>165</v>
      </c>
      <c r="H87" s="2" t="s">
        <v>4</v>
      </c>
      <c r="I87" s="223"/>
      <c r="J87" s="224">
        <v>24.57</v>
      </c>
      <c r="K87" s="141"/>
      <c r="L87" s="79" t="str">
        <f>VLOOKUP('Intermediate oral data'!F87,'Study reference key'!$B$2:$C$46,2,FALSE)</f>
        <v>[25]</v>
      </c>
      <c r="N87" s="309"/>
      <c r="O87" s="276" t="str">
        <f>D87&amp;", "&amp;G87&amp;" "&amp;H87&amp;" "&amp;L87</f>
        <v>*No effect, Mouse DW (M) [25]</v>
      </c>
      <c r="P87" s="277" t="str">
        <f t="shared" si="22"/>
        <v/>
      </c>
      <c r="Q87" s="278">
        <f t="shared" si="22"/>
        <v>24.57</v>
      </c>
      <c r="R87" s="279" t="str">
        <f t="shared" si="22"/>
        <v/>
      </c>
      <c r="S87" s="162" t="e">
        <f t="shared" si="17"/>
        <v>#N/A</v>
      </c>
      <c r="T87" s="167">
        <f t="shared" si="18"/>
        <v>24.57</v>
      </c>
      <c r="U87" s="167" t="e">
        <f t="shared" si="19"/>
        <v>#N/A</v>
      </c>
      <c r="W87" s="158">
        <v>15</v>
      </c>
      <c r="X87" s="158">
        <f t="shared" si="20"/>
        <v>15</v>
      </c>
      <c r="Y87" s="158">
        <v>0.1</v>
      </c>
    </row>
    <row r="88" spans="1:25" x14ac:dyDescent="0.2">
      <c r="A88" s="79" t="s">
        <v>13</v>
      </c>
      <c r="B88" s="80" t="s">
        <v>220</v>
      </c>
      <c r="C88" s="80" t="s">
        <v>83</v>
      </c>
      <c r="D88" s="80" t="s">
        <v>94</v>
      </c>
      <c r="E88" s="79" t="s">
        <v>5</v>
      </c>
      <c r="F88" s="227" t="s">
        <v>21</v>
      </c>
      <c r="G88" s="2" t="s">
        <v>223</v>
      </c>
      <c r="H88" s="2" t="s">
        <v>22</v>
      </c>
      <c r="I88" s="223"/>
      <c r="J88" s="224">
        <v>24</v>
      </c>
      <c r="K88" s="141"/>
      <c r="L88" s="79" t="str">
        <f>VLOOKUP('Intermediate oral data'!F88,'Study reference key'!$B$2:$C$46,2,FALSE)</f>
        <v>[5]</v>
      </c>
      <c r="M88" s="79" t="s">
        <v>229</v>
      </c>
      <c r="N88" s="309"/>
      <c r="O88" s="276" t="str">
        <f t="shared" si="16"/>
        <v>No effect, Rat, 10 d (M,F) [5], High</v>
      </c>
      <c r="P88" s="277" t="str">
        <f t="shared" si="22"/>
        <v/>
      </c>
      <c r="Q88" s="278">
        <f t="shared" si="22"/>
        <v>24</v>
      </c>
      <c r="R88" s="279" t="str">
        <f t="shared" si="22"/>
        <v/>
      </c>
      <c r="S88" s="162" t="e">
        <f t="shared" si="17"/>
        <v>#N/A</v>
      </c>
      <c r="T88" s="216">
        <f t="shared" si="18"/>
        <v>24</v>
      </c>
      <c r="U88" s="167" t="e">
        <f t="shared" si="19"/>
        <v>#N/A</v>
      </c>
      <c r="W88" s="158">
        <v>13</v>
      </c>
      <c r="X88" s="158">
        <f t="shared" si="20"/>
        <v>13</v>
      </c>
      <c r="Y88" s="158">
        <v>0.1</v>
      </c>
    </row>
    <row r="89" spans="1:25" x14ac:dyDescent="0.2">
      <c r="A89" s="79" t="s">
        <v>13</v>
      </c>
      <c r="B89" s="80" t="s">
        <v>220</v>
      </c>
      <c r="C89" s="80" t="s">
        <v>83</v>
      </c>
      <c r="D89" s="80" t="s">
        <v>94</v>
      </c>
      <c r="E89" s="79" t="s">
        <v>5</v>
      </c>
      <c r="F89" s="227" t="s">
        <v>21</v>
      </c>
      <c r="G89" s="2" t="s">
        <v>224</v>
      </c>
      <c r="H89" s="2" t="s">
        <v>22</v>
      </c>
      <c r="I89" s="223"/>
      <c r="J89" s="224">
        <v>36</v>
      </c>
      <c r="K89" s="141"/>
      <c r="L89" s="79" t="str">
        <f>VLOOKUP('Intermediate oral data'!F89,'Study reference key'!$B$2:$C$46,2,FALSE)</f>
        <v>[5]</v>
      </c>
      <c r="M89" s="79" t="s">
        <v>229</v>
      </c>
      <c r="N89" s="309"/>
      <c r="O89" s="276" t="str">
        <f t="shared" si="16"/>
        <v>No effect, Rat, 90 d (M,F) [5], High</v>
      </c>
      <c r="P89" s="277" t="str">
        <f t="shared" si="22"/>
        <v/>
      </c>
      <c r="Q89" s="278">
        <f t="shared" si="22"/>
        <v>36</v>
      </c>
      <c r="R89" s="279" t="str">
        <f t="shared" si="22"/>
        <v/>
      </c>
      <c r="S89" s="162" t="e">
        <f t="shared" si="17"/>
        <v>#N/A</v>
      </c>
      <c r="T89" s="216">
        <f t="shared" si="18"/>
        <v>36</v>
      </c>
      <c r="U89" s="167" t="e">
        <f t="shared" si="19"/>
        <v>#N/A</v>
      </c>
      <c r="W89" s="158">
        <v>11</v>
      </c>
      <c r="X89" s="158">
        <f t="shared" si="20"/>
        <v>11</v>
      </c>
      <c r="Y89" s="158">
        <v>0.1</v>
      </c>
    </row>
    <row r="90" spans="1:25" x14ac:dyDescent="0.2">
      <c r="A90" s="79" t="s">
        <v>13</v>
      </c>
      <c r="B90" s="80" t="s">
        <v>220</v>
      </c>
      <c r="C90" s="80" t="s">
        <v>83</v>
      </c>
      <c r="D90" s="80" t="s">
        <v>94</v>
      </c>
      <c r="E90" s="79" t="s">
        <v>5</v>
      </c>
      <c r="F90" s="227" t="s">
        <v>90</v>
      </c>
      <c r="G90" s="2" t="s">
        <v>15</v>
      </c>
      <c r="H90" s="2" t="s">
        <v>4</v>
      </c>
      <c r="I90" s="223"/>
      <c r="J90" s="141">
        <v>37.200000000000003</v>
      </c>
      <c r="K90" s="141"/>
      <c r="L90" s="79" t="str">
        <f>VLOOKUP('Intermediate oral data'!F90,'Study reference key'!$B$2:$C$46,2,FALSE)</f>
        <v>[40]</v>
      </c>
      <c r="M90" s="79" t="s">
        <v>234</v>
      </c>
      <c r="N90" s="309"/>
      <c r="O90" s="276" t="str">
        <f t="shared" si="16"/>
        <v>No effect, Rat (M) [40], Low</v>
      </c>
      <c r="P90" s="277" t="str">
        <f t="shared" si="22"/>
        <v/>
      </c>
      <c r="Q90" s="278">
        <f t="shared" si="22"/>
        <v>37.200000000000003</v>
      </c>
      <c r="R90" s="279" t="str">
        <f t="shared" si="22"/>
        <v/>
      </c>
      <c r="S90" s="162" t="e">
        <f t="shared" si="17"/>
        <v>#N/A</v>
      </c>
      <c r="T90" s="167">
        <f t="shared" si="18"/>
        <v>37.200000000000003</v>
      </c>
      <c r="U90" s="167" t="e">
        <f t="shared" si="19"/>
        <v>#N/A</v>
      </c>
      <c r="W90" s="158">
        <v>9</v>
      </c>
      <c r="X90" s="158">
        <f t="shared" si="20"/>
        <v>9</v>
      </c>
      <c r="Y90" s="158">
        <v>0.1</v>
      </c>
    </row>
    <row r="91" spans="1:25" x14ac:dyDescent="0.2">
      <c r="A91" s="79" t="s">
        <v>13</v>
      </c>
      <c r="B91" s="80" t="s">
        <v>220</v>
      </c>
      <c r="C91" s="80" t="s">
        <v>83</v>
      </c>
      <c r="D91" s="80" t="s">
        <v>164</v>
      </c>
      <c r="E91" s="79" t="s">
        <v>5</v>
      </c>
      <c r="F91" s="4" t="s">
        <v>24</v>
      </c>
      <c r="G91" s="2" t="s">
        <v>167</v>
      </c>
      <c r="H91" s="2" t="s">
        <v>22</v>
      </c>
      <c r="I91" s="223"/>
      <c r="J91" s="228">
        <v>118</v>
      </c>
      <c r="K91" s="141"/>
      <c r="L91" s="79" t="str">
        <f>VLOOKUP('Intermediate oral data'!F91,'Study reference key'!$B$2:$C$46,2,FALSE)</f>
        <v>[29]</v>
      </c>
      <c r="N91" s="309"/>
      <c r="O91" s="276" t="str">
        <f>D91&amp;", "&amp;G91&amp;" "&amp;H91&amp;" "&amp;L91</f>
        <v>*No effect, Rat OM DW (M,F) [29]</v>
      </c>
      <c r="P91" s="277" t="str">
        <f t="shared" si="22"/>
        <v/>
      </c>
      <c r="Q91" s="278">
        <f t="shared" si="22"/>
        <v>118</v>
      </c>
      <c r="R91" s="279" t="str">
        <f t="shared" si="22"/>
        <v/>
      </c>
      <c r="S91" s="162" t="e">
        <f t="shared" si="17"/>
        <v>#N/A</v>
      </c>
      <c r="T91" s="167">
        <f t="shared" si="18"/>
        <v>118</v>
      </c>
      <c r="U91" s="167" t="e">
        <f t="shared" si="19"/>
        <v>#N/A</v>
      </c>
      <c r="W91" s="158">
        <v>7</v>
      </c>
      <c r="X91" s="158">
        <f t="shared" si="20"/>
        <v>7</v>
      </c>
      <c r="Y91" s="158">
        <v>0.1</v>
      </c>
    </row>
    <row r="92" spans="1:25" x14ac:dyDescent="0.2">
      <c r="A92" s="79" t="s">
        <v>13</v>
      </c>
      <c r="B92" s="80" t="s">
        <v>220</v>
      </c>
      <c r="C92" s="80" t="s">
        <v>83</v>
      </c>
      <c r="D92" s="80" t="s">
        <v>164</v>
      </c>
      <c r="E92" s="79" t="s">
        <v>5</v>
      </c>
      <c r="F92" s="4" t="s">
        <v>24</v>
      </c>
      <c r="G92" s="2" t="s">
        <v>168</v>
      </c>
      <c r="H92" s="2" t="s">
        <v>22</v>
      </c>
      <c r="I92" s="223"/>
      <c r="J92" s="225">
        <v>123.6</v>
      </c>
      <c r="K92" s="141"/>
      <c r="L92" s="79" t="str">
        <f>VLOOKUP('Intermediate oral data'!F92,'Study reference key'!$B$2:$C$46,2,FALSE)</f>
        <v>[29]</v>
      </c>
      <c r="N92" s="309"/>
      <c r="O92" s="276" t="str">
        <f>D92&amp;", "&amp;G92&amp;" "&amp;H92&amp;" "&amp;L92</f>
        <v>*No effect, Rat F344 DW (M,F) [29]</v>
      </c>
      <c r="P92" s="277" t="str">
        <f t="shared" si="22"/>
        <v/>
      </c>
      <c r="Q92" s="278">
        <f t="shared" si="22"/>
        <v>123.6</v>
      </c>
      <c r="R92" s="279"/>
      <c r="S92" s="162" t="e">
        <f t="shared" si="17"/>
        <v>#N/A</v>
      </c>
      <c r="T92" s="167">
        <f t="shared" si="18"/>
        <v>123.6</v>
      </c>
      <c r="U92" s="167" t="e">
        <f t="shared" si="19"/>
        <v>#N/A</v>
      </c>
      <c r="W92" s="158">
        <v>5</v>
      </c>
      <c r="X92" s="158">
        <f t="shared" si="20"/>
        <v>5</v>
      </c>
      <c r="Y92" s="158">
        <v>0.1</v>
      </c>
    </row>
    <row r="93" spans="1:25" x14ac:dyDescent="0.2">
      <c r="A93" s="79" t="s">
        <v>13</v>
      </c>
      <c r="B93" s="80" t="s">
        <v>220</v>
      </c>
      <c r="C93" s="80" t="s">
        <v>83</v>
      </c>
      <c r="D93" s="80" t="s">
        <v>164</v>
      </c>
      <c r="E93" s="79" t="s">
        <v>5</v>
      </c>
      <c r="F93" s="4" t="s">
        <v>24</v>
      </c>
      <c r="G93" s="2" t="s">
        <v>169</v>
      </c>
      <c r="H93" s="2" t="s">
        <v>22</v>
      </c>
      <c r="I93" s="223"/>
      <c r="J93" s="225">
        <v>124.3</v>
      </c>
      <c r="K93" s="141"/>
      <c r="L93" s="79" t="str">
        <f>VLOOKUP('Intermediate oral data'!F93,'Study reference key'!$B$2:$C$46,2,FALSE)</f>
        <v>[29]</v>
      </c>
      <c r="N93" s="309"/>
      <c r="O93" s="276" t="str">
        <f>D93&amp;", "&amp;G93&amp;" "&amp;H93&amp;" "&amp;L93</f>
        <v>*No effect, Rat SD DW (M,F) [29]</v>
      </c>
      <c r="P93" s="277" t="str">
        <f t="shared" si="22"/>
        <v/>
      </c>
      <c r="Q93" s="278">
        <f t="shared" si="22"/>
        <v>124.3</v>
      </c>
      <c r="R93" s="279"/>
      <c r="S93" s="162" t="e">
        <f t="shared" si="17"/>
        <v>#N/A</v>
      </c>
      <c r="T93" s="167">
        <f t="shared" si="18"/>
        <v>124.3</v>
      </c>
      <c r="U93" s="167" t="e">
        <f t="shared" si="19"/>
        <v>#N/A</v>
      </c>
      <c r="W93" s="158">
        <v>3</v>
      </c>
      <c r="X93" s="158">
        <f t="shared" si="20"/>
        <v>3</v>
      </c>
      <c r="Y93" s="158">
        <v>0.1</v>
      </c>
    </row>
    <row r="94" spans="1:25" s="83" customFormat="1" x14ac:dyDescent="0.2">
      <c r="A94" s="83" t="s">
        <v>13</v>
      </c>
      <c r="B94" s="84" t="s">
        <v>220</v>
      </c>
      <c r="C94" s="84" t="s">
        <v>83</v>
      </c>
      <c r="D94" s="84" t="s">
        <v>94</v>
      </c>
      <c r="E94" s="83" t="s">
        <v>5</v>
      </c>
      <c r="F94" s="32" t="s">
        <v>24</v>
      </c>
      <c r="G94" s="32" t="s">
        <v>165</v>
      </c>
      <c r="H94" s="31" t="s">
        <v>22</v>
      </c>
      <c r="I94" s="229"/>
      <c r="J94" s="238">
        <v>322</v>
      </c>
      <c r="K94" s="233"/>
      <c r="L94" s="83" t="str">
        <f>VLOOKUP('Intermediate oral data'!F94,'Study reference key'!$B$2:$C$46,2,FALSE)</f>
        <v>[29]</v>
      </c>
      <c r="M94" s="83" t="s">
        <v>229</v>
      </c>
      <c r="N94" s="310"/>
      <c r="O94" s="85" t="str">
        <f t="shared" si="16"/>
        <v>No effect, Mouse DW (M,F) [29], High</v>
      </c>
      <c r="P94" s="280" t="str">
        <f t="shared" si="22"/>
        <v/>
      </c>
      <c r="Q94" s="281">
        <f t="shared" si="22"/>
        <v>322</v>
      </c>
      <c r="R94" s="282"/>
      <c r="S94" s="163" t="e">
        <f t="shared" si="17"/>
        <v>#N/A</v>
      </c>
      <c r="T94" s="214">
        <f t="shared" si="18"/>
        <v>322</v>
      </c>
      <c r="U94" s="214" t="e">
        <f t="shared" si="19"/>
        <v>#N/A</v>
      </c>
      <c r="W94" s="159">
        <v>1</v>
      </c>
      <c r="X94" s="159">
        <f t="shared" si="20"/>
        <v>1</v>
      </c>
      <c r="Y94" s="159">
        <v>0.1</v>
      </c>
    </row>
    <row r="96" spans="1:25" x14ac:dyDescent="0.2">
      <c r="Q96" s="181"/>
    </row>
    <row r="97" spans="17:19" x14ac:dyDescent="0.2">
      <c r="Q97" s="181"/>
      <c r="R97" s="211"/>
      <c r="S97" s="181"/>
    </row>
    <row r="98" spans="17:19" x14ac:dyDescent="0.2">
      <c r="Q98" s="181"/>
      <c r="R98" s="211"/>
      <c r="S98" s="181"/>
    </row>
    <row r="99" spans="17:19" x14ac:dyDescent="0.2">
      <c r="Q99" s="181"/>
      <c r="R99" s="211"/>
      <c r="S99" s="181"/>
    </row>
  </sheetData>
  <sheetProtection sheet="1" objects="1" scenarios="1" formatCells="0" formatColumns="0" formatRows="0"/>
  <mergeCells count="6">
    <mergeCell ref="N84:N94"/>
    <mergeCell ref="N2:N13"/>
    <mergeCell ref="N14:N25"/>
    <mergeCell ref="N26:N41"/>
    <mergeCell ref="N55:N62"/>
    <mergeCell ref="N73:N83"/>
  </mergeCells>
  <conditionalFormatting sqref="E1:E75 E77:E1048576">
    <cfRule type="containsText" dxfId="6" priority="1" operator="containsText" text="1,1">
      <formula>NOT(ISERROR(SEARCH("1,1",E1)))</formula>
    </cfRule>
  </conditionalFormatting>
  <dataValidations count="1">
    <dataValidation allowBlank="1" showInputMessage="1" showErrorMessage="1" sqref="D42:F42 I42:J42 D44:F45 H44:J45 H63:J64 D22:F23 H28:J31 H34:J36 H16:J16 D16:F16 H22:J23 D63:F64 D34:F36 I92 H66:J69 D66:F69 D58:F61 H58:J61 D28:F31 D3:F13 H3:J13 H26:J26 D26:F26 D55:F56 H55:J56 D73:E83 F73:F80 H73:H80 J73:J80 I73:I81" xr:uid="{0FDE5951-E715-4FA9-A4AC-ABEB3C1E8B66}"/>
  </dataValidations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8BC7-E47C-4C0C-8C7C-24743D5E42E6}">
  <sheetPr>
    <tabColor rgb="FF00B050"/>
  </sheetPr>
  <dimension ref="C4:J25"/>
  <sheetViews>
    <sheetView workbookViewId="0">
      <selection activeCell="W25" sqref="W25"/>
    </sheetView>
  </sheetViews>
  <sheetFormatPr defaultRowHeight="12.75" x14ac:dyDescent="0.2"/>
  <sheetData>
    <row r="4" spans="3:9" x14ac:dyDescent="0.2">
      <c r="I4" s="204"/>
    </row>
    <row r="5" spans="3:9" x14ac:dyDescent="0.2">
      <c r="I5" s="204"/>
    </row>
    <row r="6" spans="3:9" x14ac:dyDescent="0.2">
      <c r="I6" s="204"/>
    </row>
    <row r="8" spans="3:9" x14ac:dyDescent="0.2">
      <c r="I8" s="204"/>
    </row>
    <row r="11" spans="3:9" x14ac:dyDescent="0.2">
      <c r="C11" s="204"/>
    </row>
    <row r="18" spans="3:10" x14ac:dyDescent="0.2">
      <c r="C18" s="204"/>
    </row>
    <row r="19" spans="3:10" x14ac:dyDescent="0.2">
      <c r="C19" s="204"/>
    </row>
    <row r="20" spans="3:10" x14ac:dyDescent="0.2">
      <c r="C20" s="204"/>
    </row>
    <row r="21" spans="3:10" x14ac:dyDescent="0.2">
      <c r="C21" s="204"/>
    </row>
    <row r="22" spans="3:10" x14ac:dyDescent="0.2">
      <c r="C22" s="204"/>
    </row>
    <row r="24" spans="3:10" x14ac:dyDescent="0.2">
      <c r="J24" s="204"/>
    </row>
    <row r="25" spans="3:10" x14ac:dyDescent="0.2">
      <c r="C25" s="204"/>
    </row>
  </sheetData>
  <sheetProtection sheet="1" objects="1" scenarios="1" formatCells="0" formatColumns="0" formatRows="0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03D9-630D-49F0-9AAA-452F8D23B4B7}">
  <sheetPr>
    <tabColor rgb="FF00B050"/>
  </sheetPr>
  <dimension ref="B2:G7"/>
  <sheetViews>
    <sheetView workbookViewId="0">
      <selection activeCell="W49" sqref="W49"/>
    </sheetView>
  </sheetViews>
  <sheetFormatPr defaultRowHeight="12.75" x14ac:dyDescent="0.2"/>
  <sheetData>
    <row r="2" spans="2:7" x14ac:dyDescent="0.2">
      <c r="F2" s="204"/>
    </row>
    <row r="3" spans="2:7" x14ac:dyDescent="0.2">
      <c r="F3" s="204"/>
    </row>
    <row r="4" spans="2:7" x14ac:dyDescent="0.2">
      <c r="G4" s="204"/>
    </row>
    <row r="6" spans="2:7" x14ac:dyDescent="0.2">
      <c r="F6" s="204"/>
    </row>
    <row r="7" spans="2:7" x14ac:dyDescent="0.2">
      <c r="B7" s="204"/>
    </row>
  </sheetData>
  <sheetProtection sheet="1" objects="1" scenarios="1" formatCells="0" formatColumns="0" formatRows="0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9f62856-1543-49d4-a736-4569d363f533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3352F79007E408EFF44D6142FFCE2" ma:contentTypeVersion="21" ma:contentTypeDescription="Create a new document." ma:contentTypeScope="" ma:versionID="f7663de67ef2afa6df94d55ff7e56796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fecc2597-e8fd-4279-ac06-bd7c891938be" xmlns:ns6="ead8da0f-3542-4e50-96c8-f1f698624e86" targetNamespace="http://schemas.microsoft.com/office/2006/metadata/properties" ma:root="true" ma:fieldsID="02cccc19423a0cd6fa028e0a1e544b83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fecc2597-e8fd-4279-ac06-bd7c891938be"/>
    <xsd:import namespace="ead8da0f-3542-4e50-96c8-f1f698624e86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1:_ip_UnifiedCompliancePolicyProperties" minOccurs="0"/>
                <xsd:element ref="ns1:_ip_UnifiedCompliancePolicyUIAction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  <xsd:element ref="ns6:MediaServiceDateTaken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160cad11-562a-4490-8456-b2fd6f157897}" ma:internalName="TaxCatchAllLabel" ma:readOnly="true" ma:showField="CatchAllDataLabel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160cad11-562a-4490-8456-b2fd6f157897}" ma:internalName="TaxCatchAll" ma:showField="CatchAllData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c2597-e8fd-4279-ac06-bd7c891938be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8da0f-3542-4e50-96c8-f1f698624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4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4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_ip_UnifiedCompliancePolicyUIAction xmlns="http://schemas.microsoft.com/sharepoint/v3" xsi:nil="true"/>
    <j747ac98061d40f0aa7bd47e1db5675d xmlns="4ffa91fb-a0ff-4ac5-b2db-65c790d184a4">
      <Terms xmlns="http://schemas.microsoft.com/office/infopath/2007/PartnerControls"/>
    </j747ac98061d40f0aa7bd47e1db5675d>
    <e3f09c3df709400db2417a7161762d62 xmlns="4ffa91fb-a0ff-4ac5-b2db-65c790d184a4">
      <Terms xmlns="http://schemas.microsoft.com/office/infopath/2007/PartnerControls"/>
    </e3f09c3df709400db2417a7161762d62>
    <External_x0020_Contributor xmlns="4ffa91fb-a0ff-4ac5-b2db-65c790d184a4" xsi:nil="true"/>
    <TaxKeywordTaxHTField xmlns="4ffa91fb-a0ff-4ac5-b2db-65c790d184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12Dichloroethane</TermName>
          <TermId xmlns="http://schemas.microsoft.com/office/infopath/2007/PartnerControls">b26867e0-e188-4d8d-b848-2e1a306b3e93</TermId>
        </TermInfo>
        <TermInfo xmlns="http://schemas.microsoft.com/office/infopath/2007/PartnerControls">
          <TermName xmlns="http://schemas.microsoft.com/office/infopath/2007/PartnerControls">human health hazard</TermName>
          <TermId xmlns="http://schemas.microsoft.com/office/infopath/2007/PartnerControls">f46f07a4-ec27-41b7-9fd8-53fb182a55b8</TermId>
        </TermInfo>
        <TermInfo xmlns="http://schemas.microsoft.com/office/infopath/2007/PartnerControls">
          <TermName xmlns="http://schemas.microsoft.com/office/infopath/2007/PartnerControls">exposure response array</TermName>
          <TermId xmlns="http://schemas.microsoft.com/office/infopath/2007/PartnerControls">08d29248-88e3-4159-96a3-a9f7815ef03f</TermId>
        </TermInfo>
        <TermInfo xmlns="http://schemas.microsoft.com/office/infopath/2007/PartnerControls">
          <TermName xmlns="http://schemas.microsoft.com/office/infopath/2007/PartnerControls">CASRN 107-06-2</TermName>
          <TermId xmlns="http://schemas.microsoft.com/office/infopath/2007/PartnerControls">f01d8752-e9a4-4691-bb25-53c3aaed59fd</TermId>
        </TermInfo>
      </Terms>
    </TaxKeywordTaxHTField>
    <Record xmlns="4ffa91fb-a0ff-4ac5-b2db-65c790d184a4">Shared</Record>
    <_ip_UnifiedCompliancePolicyProperties xmlns="http://schemas.microsoft.com/sharepoint/v3" xsi:nil="true"/>
    <Rights xmlns="4ffa91fb-a0ff-4ac5-b2db-65c790d184a4" xsi:nil="true"/>
    <lcf76f155ced4ddcb4097134ff3c332f xmlns="ead8da0f-3542-4e50-96c8-f1f698624e86">
      <Terms xmlns="http://schemas.microsoft.com/office/infopath/2007/PartnerControls"/>
    </lcf76f155ced4ddcb4097134ff3c332f>
    <Document_x0020_Creation_x0020_Date xmlns="4ffa91fb-a0ff-4ac5-b2db-65c790d184a4">2026-04-17T21:01:11+00:00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>
      <Value>1671</Value>
      <Value>1846</Value>
      <Value>1216</Value>
      <Value>1673</Value>
    </TaxCatchAl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D9238C-FA7C-4350-AA76-AA4E208DCD7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2C80AF2-A91A-4A97-84C0-4D264D28B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fecc2597-e8fd-4279-ac06-bd7c891938be"/>
    <ds:schemaRef ds:uri="ead8da0f-3542-4e50-96c8-f1f698624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35FCCE-F25C-4260-A9D6-1BDD0CFFFFAA}">
  <ds:schemaRefs>
    <ds:schemaRef ds:uri="http://schemas.microsoft.com/sharepoint/v3"/>
    <ds:schemaRef ds:uri="http://schemas.microsoft.com/sharepoint/v3/fields"/>
    <ds:schemaRef ds:uri="http://schemas.microsoft.com/sharepoint.v3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4ffa91fb-a0ff-4ac5-b2db-65c790d184a4"/>
    <ds:schemaRef ds:uri="http://schemas.microsoft.com/office/2006/metadata/properties"/>
    <ds:schemaRef ds:uri="http://schemas.microsoft.com/office/infopath/2007/PartnerControls"/>
    <ds:schemaRef ds:uri="ead8da0f-3542-4e50-96c8-f1f698624e86"/>
    <ds:schemaRef ds:uri="fecc2597-e8fd-4279-ac06-bd7c891938be"/>
  </ds:schemaRefs>
</ds:datastoreItem>
</file>

<file path=customXml/itemProps4.xml><?xml version="1.0" encoding="utf-8"?>
<ds:datastoreItem xmlns:ds="http://schemas.openxmlformats.org/officeDocument/2006/customXml" ds:itemID="{3D0B2204-413C-4C60-BB46-FDBBD0BD4C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Cover Page</vt:lpstr>
      <vt:lpstr>Acute oral data</vt:lpstr>
      <vt:lpstr>Acute oral array</vt:lpstr>
      <vt:lpstr>ref key</vt:lpstr>
      <vt:lpstr>Acute inhalation data</vt:lpstr>
      <vt:lpstr>Acute inhalation array</vt:lpstr>
      <vt:lpstr>Intermediate oral data</vt:lpstr>
      <vt:lpstr>Intermediate oral array 1 of 2</vt:lpstr>
      <vt:lpstr>Intermediate oral array 2 of 2</vt:lpstr>
      <vt:lpstr>Intermediate oral array All EPs</vt:lpstr>
      <vt:lpstr>Intermediate inhalation data</vt:lpstr>
      <vt:lpstr>Intermediate inhalation array</vt:lpstr>
      <vt:lpstr>Chronic oral data</vt:lpstr>
      <vt:lpstr>Chronic oral array</vt:lpstr>
      <vt:lpstr>Chronic inhalation data</vt:lpstr>
      <vt:lpstr>Chronic inhalation array 1 of 2</vt:lpstr>
      <vt:lpstr>Chronic inhalation array 2 of 2</vt:lpstr>
      <vt:lpstr>Chronic inhalation array All EP</vt:lpstr>
      <vt:lpstr>Study reference key</vt:lpstr>
    </vt:vector>
  </TitlesOfParts>
  <Manager>US EPA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Human Health Hazard Exposure Response Array Data and Figures for 1,2-Dichloroethane</dc:title>
  <dc:subject>Risk Evaluation for 1,2-Dichloroethane</dc:subject>
  <dc:creator/>
  <cp:keywords>12Dichloroethane ; CASRN 107-06-2 ; human health hazard ; exposure response array</cp:keywords>
  <dc:description/>
  <cp:lastModifiedBy>Stanfield, Kelley</cp:lastModifiedBy>
  <cp:revision/>
  <cp:lastPrinted>2026-03-13T15:26:24Z</cp:lastPrinted>
  <dcterms:created xsi:type="dcterms:W3CDTF">2018-04-06T13:59:36Z</dcterms:created>
  <dcterms:modified xsi:type="dcterms:W3CDTF">2026-04-30T17:44:38Z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0x010100D723352F79007E408EFF44D6142FFCE2</vt:lpwstr>
  </property>
  <property fmtid="{D5CDD505-2E9C-101B-9397-08002B2CF9AE}" pid="3" name="TaxKeyword">
    <vt:lpwstr>1671;#12Dichloroethane|b26867e0-e188-4d8d-b848-2e1a306b3e93;#1216;#human health hazard|f46f07a4-ec27-41b7-9fd8-53fb182a55b8;#1846;#exposure response array|08d29248-88e3-4159-96a3-a9f7815ef03f;#1673;#CASRN 107-06-2|f01d8752-e9a4-4691-bb25-53c3aaed59fd</vt:lpwstr>
  </property>
  <property fmtid="{D5CDD505-2E9C-101B-9397-08002B2CF9AE}" pid="4" name="Document_x0020_Type">
    <vt:lpwstr/>
  </property>
  <property fmtid="{D5CDD505-2E9C-101B-9397-08002B2CF9AE}" pid="5" name="EPA Subject">
    <vt:lpwstr/>
  </property>
  <property fmtid="{D5CDD505-2E9C-101B-9397-08002B2CF9AE}" pid="6" name="EPA_x0020_Subject">
    <vt:lpwstr/>
  </property>
  <property fmtid="{D5CDD505-2E9C-101B-9397-08002B2CF9AE}" pid="7" name="Document Type">
    <vt:lpwstr/>
  </property>
  <property fmtid="{D5CDD505-2E9C-101B-9397-08002B2CF9AE}" pid="8" name="MediaServiceImageTags">
    <vt:lpwstr/>
  </property>
</Properties>
</file>