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always" defaultThemeVersion="166925"/>
  <mc:AlternateContent xmlns:mc="http://schemas.openxmlformats.org/markup-compatibility/2006">
    <mc:Choice Requires="x15">
      <x15ac:absPath xmlns:x15ac="http://schemas.microsoft.com/office/spreadsheetml/2010/11/ac" url="https://usepa.sharepoint.com/sites/ocspp_Work/wpc/TSCA Scoping Next 20 HPS Review/Flame Retardants/TBBPA/RE Documents/Supplemental Files/"/>
    </mc:Choice>
  </mc:AlternateContent>
  <xr:revisionPtr revIDLastSave="963" documentId="8_{A742A112-C6AC-4564-B102-CCD26E0B9E3F}" xr6:coauthVersionLast="47" xr6:coauthVersionMax="47" xr10:uidLastSave="{35DD7E90-0BCA-48B8-A0AE-BE8ACFA50E8F}"/>
  <bookViews>
    <workbookView xWindow="-96" yWindow="-96" windowWidth="23232" windowHeight="13872" tabRatio="905" xr2:uid="{0784A8BA-9A74-4A65-8A67-0D575DADD020}"/>
  </bookViews>
  <sheets>
    <sheet name="Cover Page" sheetId="108" r:id="rId1"/>
    <sheet name="ReadMe" sheetId="105" r:id="rId2"/>
    <sheet name="Raw Non-zero DMR Data" sheetId="100" state="hidden" r:id="rId3"/>
    <sheet name="Raw TRI Data" sheetId="101" r:id="rId4"/>
    <sheet name="TRIFD.FRS-NPDES" sheetId="90" state="hidden" r:id="rId5"/>
    <sheet name="Off-Site Locations" sheetId="83" r:id="rId6"/>
    <sheet name="Total Annual Releases" sheetId="68" r:id="rId7"/>
    <sheet name="Processed Non-zero DMR Data" sheetId="44" state="hidden" r:id="rId8"/>
    <sheet name="Processed Non-Zero TRI Data" sheetId="73" r:id="rId9"/>
    <sheet name="Facility Summary_All" sheetId="80" r:id="rId10"/>
    <sheet name="Facility Discharge Summary" sheetId="48" r:id="rId11"/>
    <sheet name="Facility Summary_Water" sheetId="47" state="hidden" r:id="rId12"/>
    <sheet name="Facility Summary_All QC" sheetId="106" r:id="rId13"/>
    <sheet name="TRI Crosswalk codes" sheetId="103" state="hidden" r:id="rId14"/>
    <sheet name="COU List" sheetId="98" r:id="rId15"/>
    <sheet name="TRIFD-COU Crosswalk" sheetId="89" r:id="rId16"/>
    <sheet name="2017–2022 NAICS" sheetId="16" r:id="rId17"/>
    <sheet name="2022 SIC to NAICS" sheetId="13" r:id="rId18"/>
    <sheet name="NAICS Code to IS CDR Code" sheetId="81" r:id="rId19"/>
  </sheets>
  <externalReferences>
    <externalReference r:id="rId20"/>
  </externalReferences>
  <definedNames>
    <definedName name="_AtRisk_SimSetting_AutomaticResultsDisplayMode" localSheetId="13" hidden="1">2</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localSheetId="13" hidden="1">10</definedName>
    <definedName name="_AtRisk_SimSetting_ConvergenceTestingPeriod" hidden="1">100</definedName>
    <definedName name="_AtRisk_SimSetting_ConvergenceTolerance" localSheetId="13" hidden="1">0.01</definedName>
    <definedName name="_AtRisk_SimSetting_ConvergenceTolerance" hidden="1">0.03</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localSheetId="13" hidden="1">1</definedName>
    <definedName name="_AtRisk_SimSetting_MacroRecalculationBehavior" hidden="1">0</definedName>
    <definedName name="_AtRisk_SimSetting_MaxAutoIterations" hidden="1">50000</definedName>
    <definedName name="_AtRisk_SimSetting_MultipleCPUCount" localSheetId="13" hidden="1">8</definedName>
    <definedName name="_AtRisk_SimSetting_MultipleCPUCount" hidden="1">-1</definedName>
    <definedName name="_AtRisk_SimSetting_MultipleCPUManualCount" hidden="1">8</definedName>
    <definedName name="_AtRisk_SimSetting_MultipleCPUMode" localSheetId="13" hidden="1">2</definedName>
    <definedName name="_AtRisk_SimSetting_MultipleCPUMode" hidden="1">1</definedName>
    <definedName name="_AtRisk_SimSetting_MultipleCPUModeV8" localSheetId="13" hidden="1">2</definedName>
    <definedName name="_AtRisk_SimSetting_MultipleCPUModeV8" hidden="1">1</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7" hidden="1">'2022 SIC to NAICS'!$A$1:$D$2169</definedName>
    <definedName name="_xlnm._FilterDatabase" localSheetId="10" hidden="1">'Facility Discharge Summary'!$A$3:$AO$8</definedName>
    <definedName name="_xlnm._FilterDatabase" localSheetId="9" hidden="1">'Facility Summary_All'!$A$1:$N$294</definedName>
    <definedName name="_xlnm._FilterDatabase" localSheetId="12" hidden="1">'Facility Summary_All QC'!$A$1:$N$294</definedName>
    <definedName name="_xlnm._FilterDatabase" localSheetId="11" hidden="1">'Facility Summary_Water'!$A$1:$Q$17</definedName>
    <definedName name="_xlnm._FilterDatabase" localSheetId="5" hidden="1">'Off-Site Locations'!$A$2:$O$200</definedName>
    <definedName name="_xlnm._FilterDatabase" localSheetId="7" hidden="1">'Processed Non-zero DMR Data'!$A$1:$T$100</definedName>
    <definedName name="_xlnm._FilterDatabase" localSheetId="8" hidden="1">'Processed Non-Zero TRI Data'!$A$1:$Z$16</definedName>
    <definedName name="_xlnm._FilterDatabase" localSheetId="2" hidden="1">'Raw Non-zero DMR Data'!$A$1:$X$112</definedName>
    <definedName name="_xlnm._FilterDatabase" localSheetId="3" hidden="1">'Raw TRI Data'!$A$1:$AK$294</definedName>
    <definedName name="_xlnm._FilterDatabase" localSheetId="4" hidden="1">'TRIFD.FRS-NPDES'!$A$1:$B$452</definedName>
    <definedName name="AT">#REF!</definedName>
    <definedName name="AT_50th_non_cancer">#REF!</definedName>
    <definedName name="AT_50th_non_cancer_DC">#REF!</definedName>
    <definedName name="AT_95th_non_cancer">#REF!</definedName>
    <definedName name="AT_95th_non_cancer_DC">#REF!</definedName>
    <definedName name="AT_AC">#REF!</definedName>
    <definedName name="AT_AC_DC">#REF!</definedName>
    <definedName name="AT_ADC_high">#REF!</definedName>
    <definedName name="AT_ADC_mid">#REF!</definedName>
    <definedName name="AT_cancer">#REF!</definedName>
    <definedName name="AT_cancer_DC">#REF!</definedName>
    <definedName name="AT_LADC">#REF!</definedName>
    <definedName name="AWD">#REF!</definedName>
    <definedName name="AWD_DC_50th">#REF!</definedName>
    <definedName name="AWD_DC_95th">#REF!</definedName>
    <definedName name="CASRN">#REF!</definedName>
    <definedName name="CEM_Input__Area_of_Article_Mouthed">[1]Article_Data!#REF!</definedName>
    <definedName name="CEM_Input__Chemical_Migration_Rate">[1]Article_Data!#REF!</definedName>
    <definedName name="CEM_Input__Surface_Area_of_Articles">[1]Article_Data!#REF!</definedName>
    <definedName name="ED">#REF!</definedName>
    <definedName name="ED_AC">#REF!</definedName>
    <definedName name="ED_AC_DC">#REF!</definedName>
    <definedName name="ED_chronic">#REF!</definedName>
    <definedName name="ED_chronic_DC">#REF!</definedName>
    <definedName name="EF">#REF!</definedName>
    <definedName name="Pal_Workbook_GUID" hidden="1">"SK39RLEDQA2L46YW8H5SUKN3"</definedName>
    <definedName name="Registry_ID_Xwalk">#REF!</definedName>
    <definedName name="RiskAfterRecalcMacro" localSheetId="13" hidden="1">"'PERC_Dry Cleaner Model_4.9.2019.xlsm'!RK4Solver.RK4Solver"</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localSheetId="13" hidden="1">FALSE</definedName>
    <definedName name="RiskMultipleCPUSupportEnabled" hidden="1">TRUE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localSheetId="13" hidden="1">FALSE</definedName>
    <definedName name="RiskUseMultipleCPUs" hidden="1">TRUE</definedName>
    <definedName name="tbl_Default_Product_Models_SVOC">#REF!</definedName>
    <definedName name="WY_50th">#REF!</definedName>
    <definedName name="WY_50th_DC">#REF!</definedName>
    <definedName name="WY_95th">#REF!</definedName>
    <definedName name="WY_95th_DC">#REF!</definedName>
    <definedName name="WY_high">#REF!</definedName>
    <definedName name="WY_mi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8" i="48" l="1" a="1"/>
  <c r="AO8" i="48" s="1"/>
  <c r="AO7" i="48" a="1"/>
  <c r="AO7" i="48" s="1"/>
  <c r="AO6" i="48" a="1"/>
  <c r="AO6" i="48" s="1"/>
  <c r="AO5" i="48" a="1"/>
  <c r="AO5" i="48" s="1"/>
  <c r="AO4" i="48" a="1"/>
  <c r="AO4" i="48" s="1"/>
  <c r="AH8" i="48" a="1"/>
  <c r="AH8" i="48" s="1"/>
  <c r="AH7" i="48" a="1"/>
  <c r="AH7" i="48" s="1"/>
  <c r="AH6" i="48" a="1"/>
  <c r="AH6" i="48" s="1"/>
  <c r="AH5" i="48" a="1"/>
  <c r="AH5" i="48" s="1"/>
  <c r="AH4" i="48" a="1"/>
  <c r="AH4" i="48" s="1"/>
  <c r="AA8" i="48" a="1"/>
  <c r="AA8" i="48" s="1"/>
  <c r="AA5" i="48" a="1"/>
  <c r="AA5" i="48" s="1"/>
  <c r="AA4" i="48" a="1"/>
  <c r="AA4" i="48" s="1"/>
  <c r="L109" i="101" l="1"/>
  <c r="W2" i="101"/>
  <c r="O2" i="73"/>
  <c r="R5" i="73" a="1"/>
  <c r="R5" i="73"/>
  <c r="S5" i="73"/>
  <c r="R6" i="73" a="1"/>
  <c r="R6" i="73"/>
  <c r="S6" i="73"/>
  <c r="R7" i="73" a="1"/>
  <c r="R7" i="73"/>
  <c r="S7" i="73"/>
  <c r="Z12" i="73" a="1"/>
  <c r="Z12" i="73" s="1"/>
  <c r="Y12" i="73" a="1"/>
  <c r="Y12" i="73" s="1"/>
  <c r="X12" i="73" a="1"/>
  <c r="X12" i="73"/>
  <c r="V12" i="73" a="1"/>
  <c r="V12" i="73"/>
  <c r="T12" i="73" a="1"/>
  <c r="T12" i="73"/>
  <c r="U12" i="73"/>
  <c r="R12" i="73" a="1"/>
  <c r="R12" i="73"/>
  <c r="S12" i="73"/>
  <c r="O12" i="73"/>
  <c r="L12" i="73"/>
  <c r="N12" i="73"/>
  <c r="K12" i="73"/>
  <c r="D12" i="73"/>
  <c r="E12" i="73"/>
  <c r="F12" i="73"/>
  <c r="G12" i="73"/>
  <c r="H12" i="73"/>
  <c r="J12" i="73"/>
  <c r="C11" i="73"/>
  <c r="C12" i="73"/>
  <c r="Y4" i="73" a="1"/>
  <c r="Y4" i="73" s="1"/>
  <c r="Y5" i="73" a="1"/>
  <c r="Y5" i="73" s="1"/>
  <c r="G4" i="48" a="1"/>
  <c r="Z2" i="73" a="1"/>
  <c r="Z2" i="73" s="1"/>
  <c r="J4" i="48" s="1"/>
  <c r="Z3" i="73" a="1"/>
  <c r="Z3" i="73" s="1"/>
  <c r="J5" i="48" s="1"/>
  <c r="Z4" i="73" a="1"/>
  <c r="Z4" i="73" s="1"/>
  <c r="J6" i="48" s="1"/>
  <c r="Z5" i="73" a="1"/>
  <c r="Z5" i="73" s="1"/>
  <c r="Z6" i="73" a="1"/>
  <c r="Z6" i="73" s="1"/>
  <c r="Z7" i="73" a="1"/>
  <c r="Z7" i="73" s="1"/>
  <c r="Z8" i="73" a="1"/>
  <c r="Z8" i="73" s="1"/>
  <c r="J7" i="48" s="1"/>
  <c r="Z9" i="73" a="1"/>
  <c r="Z9" i="73" s="1"/>
  <c r="Z10" i="73" a="1"/>
  <c r="Z10" i="73" s="1"/>
  <c r="Z11" i="73" a="1"/>
  <c r="Z11" i="73" s="1"/>
  <c r="Z13" i="73" a="1"/>
  <c r="Z13" i="73" s="1"/>
  <c r="J8" i="48" s="1"/>
  <c r="Z14" i="73" a="1"/>
  <c r="Z14" i="73" s="1"/>
  <c r="Z15" i="73" a="1"/>
  <c r="Z15" i="73" s="1"/>
  <c r="Z16" i="73" a="1"/>
  <c r="Z16" i="73" s="1"/>
  <c r="Y16" i="73" a="1"/>
  <c r="Y16" i="73" s="1"/>
  <c r="Y15" i="73" a="1"/>
  <c r="Y15" i="73" s="1"/>
  <c r="Y14" i="73" a="1"/>
  <c r="Y14" i="73" s="1"/>
  <c r="Y13" i="73" a="1"/>
  <c r="Y13" i="73" s="1"/>
  <c r="Y11" i="73" a="1"/>
  <c r="Y11" i="73" s="1"/>
  <c r="Y10" i="73" a="1"/>
  <c r="Y10" i="73" s="1"/>
  <c r="Y9" i="73" a="1"/>
  <c r="Y9" i="73" s="1"/>
  <c r="Y8" i="73" a="1"/>
  <c r="Y8" i="73" s="1"/>
  <c r="Y7" i="73" a="1"/>
  <c r="Y7" i="73" s="1"/>
  <c r="Y6" i="73" a="1"/>
  <c r="Y6" i="73" s="1"/>
  <c r="Y3" i="73" a="1"/>
  <c r="Y3" i="73" s="1"/>
  <c r="Y2" i="73" a="1"/>
  <c r="Y2" i="73" s="1"/>
  <c r="I2" i="47" a="1"/>
  <c r="J4" i="73"/>
  <c r="X8" i="73" a="1"/>
  <c r="X8" i="73"/>
  <c r="X13" i="73" a="1"/>
  <c r="X13" i="73"/>
  <c r="X9" i="73" a="1"/>
  <c r="X9" i="73"/>
  <c r="X14" i="73" a="1"/>
  <c r="X14" i="73"/>
  <c r="X3" i="73" a="1"/>
  <c r="X3" i="73"/>
  <c r="X5" i="73" a="1"/>
  <c r="X5" i="73"/>
  <c r="X10" i="73" a="1"/>
  <c r="X10" i="73"/>
  <c r="X15" i="73" a="1"/>
  <c r="X15" i="73"/>
  <c r="X6" i="73" a="1"/>
  <c r="X6" i="73"/>
  <c r="X11" i="73" a="1"/>
  <c r="X11" i="73"/>
  <c r="X16" i="73" a="1"/>
  <c r="X16" i="73"/>
  <c r="X2" i="73" a="1"/>
  <c r="X2" i="73"/>
  <c r="X7" i="73" a="1"/>
  <c r="X7" i="73"/>
  <c r="X4" i="73" a="1"/>
  <c r="X4" i="73"/>
  <c r="V7" i="73" a="1"/>
  <c r="V7" i="73"/>
  <c r="V2" i="73" a="1"/>
  <c r="V2" i="73"/>
  <c r="V16" i="73" a="1"/>
  <c r="V16" i="73"/>
  <c r="V11" i="73" a="1"/>
  <c r="V11" i="73"/>
  <c r="V6" i="73" a="1"/>
  <c r="V6" i="73"/>
  <c r="V15" i="73" a="1"/>
  <c r="V15" i="73"/>
  <c r="V10" i="73" a="1"/>
  <c r="V10" i="73"/>
  <c r="V5" i="73" a="1"/>
  <c r="V5" i="73"/>
  <c r="V3" i="73" a="1"/>
  <c r="V3" i="73"/>
  <c r="V14" i="73" a="1"/>
  <c r="V14" i="73"/>
  <c r="V9" i="73" a="1"/>
  <c r="V9" i="73"/>
  <c r="V13" i="73" a="1"/>
  <c r="V13" i="73"/>
  <c r="V8" i="73" a="1"/>
  <c r="V8" i="73"/>
  <c r="V4" i="73" a="1"/>
  <c r="V4" i="73"/>
  <c r="T7" i="73" a="1"/>
  <c r="T7" i="73"/>
  <c r="U7" i="73"/>
  <c r="T2" i="73" a="1"/>
  <c r="T2" i="73"/>
  <c r="U2" i="73"/>
  <c r="T16" i="73" a="1"/>
  <c r="T16" i="73"/>
  <c r="U16" i="73"/>
  <c r="T11" i="73" a="1"/>
  <c r="T11" i="73"/>
  <c r="U11" i="73"/>
  <c r="T6" i="73" a="1"/>
  <c r="T6" i="73"/>
  <c r="U6" i="73"/>
  <c r="T15" i="73" a="1"/>
  <c r="T15" i="73"/>
  <c r="U15" i="73"/>
  <c r="T10" i="73" a="1"/>
  <c r="T10" i="73"/>
  <c r="U10" i="73"/>
  <c r="T5" i="73" a="1"/>
  <c r="T5" i="73"/>
  <c r="U5" i="73"/>
  <c r="T3" i="73" a="1"/>
  <c r="T3" i="73"/>
  <c r="U3" i="73"/>
  <c r="T14" i="73" a="1"/>
  <c r="T14" i="73"/>
  <c r="U14" i="73"/>
  <c r="T9" i="73" a="1"/>
  <c r="T9" i="73"/>
  <c r="U9" i="73"/>
  <c r="T13" i="73" a="1"/>
  <c r="T13" i="73"/>
  <c r="U13" i="73"/>
  <c r="T8" i="73" a="1"/>
  <c r="T8" i="73"/>
  <c r="U8" i="73"/>
  <c r="T4" i="73" a="1"/>
  <c r="T4" i="73"/>
  <c r="U4" i="73"/>
  <c r="R4" i="73" a="1"/>
  <c r="R4" i="73"/>
  <c r="R2" i="73" a="1"/>
  <c r="R2" i="73"/>
  <c r="R16" i="73" a="1"/>
  <c r="R16" i="73"/>
  <c r="R11" i="73" a="1"/>
  <c r="R11" i="73"/>
  <c r="R15" i="73" a="1"/>
  <c r="R15" i="73"/>
  <c r="R10" i="73" a="1"/>
  <c r="R10" i="73"/>
  <c r="R3" i="73" a="1"/>
  <c r="R3" i="73"/>
  <c r="R14" i="73" a="1"/>
  <c r="R14" i="73"/>
  <c r="R9" i="73" a="1"/>
  <c r="R9" i="73"/>
  <c r="R13" i="73" a="1"/>
  <c r="R13" i="73"/>
  <c r="R8" i="73" a="1"/>
  <c r="R8" i="73"/>
  <c r="O8" i="73"/>
  <c r="C7" i="48" s="1"/>
  <c r="O13" i="73"/>
  <c r="C8" i="48" s="1"/>
  <c r="O9" i="73"/>
  <c r="O14" i="73"/>
  <c r="O3" i="73"/>
  <c r="C5" i="48" s="1"/>
  <c r="O5" i="73"/>
  <c r="O10" i="73"/>
  <c r="O15" i="73"/>
  <c r="O6" i="73"/>
  <c r="O11" i="73"/>
  <c r="O16" i="73"/>
  <c r="O7" i="73"/>
  <c r="O4" i="73"/>
  <c r="C6" i="48" s="1"/>
  <c r="L7" i="73"/>
  <c r="N7" i="73"/>
  <c r="L2" i="73"/>
  <c r="N2" i="73"/>
  <c r="L16" i="73"/>
  <c r="N16" i="73"/>
  <c r="L11" i="73"/>
  <c r="N11" i="73"/>
  <c r="L6" i="73"/>
  <c r="N6" i="73"/>
  <c r="L15" i="73"/>
  <c r="N15" i="73"/>
  <c r="L10" i="73"/>
  <c r="N10" i="73"/>
  <c r="L5" i="73"/>
  <c r="N5" i="73"/>
  <c r="L3" i="73"/>
  <c r="N3" i="73"/>
  <c r="L14" i="73"/>
  <c r="N14" i="73"/>
  <c r="L9" i="73"/>
  <c r="N9" i="73"/>
  <c r="L13" i="73"/>
  <c r="N13" i="73"/>
  <c r="L8" i="73"/>
  <c r="N8" i="73"/>
  <c r="L4" i="73"/>
  <c r="N4" i="73"/>
  <c r="K7" i="73"/>
  <c r="K2" i="73"/>
  <c r="K16" i="73"/>
  <c r="K11" i="73"/>
  <c r="K6" i="73"/>
  <c r="K15" i="73"/>
  <c r="K10" i="73"/>
  <c r="K5" i="73"/>
  <c r="K3" i="73"/>
  <c r="K14" i="73"/>
  <c r="K9" i="73"/>
  <c r="K13" i="73"/>
  <c r="K8" i="73"/>
  <c r="K4" i="73"/>
  <c r="J7" i="73"/>
  <c r="J2" i="73"/>
  <c r="J16" i="73"/>
  <c r="J11" i="73"/>
  <c r="J6" i="73"/>
  <c r="J15" i="73"/>
  <c r="J10" i="73"/>
  <c r="J5" i="73"/>
  <c r="J3" i="73"/>
  <c r="J14" i="73"/>
  <c r="J9" i="73"/>
  <c r="J13" i="73"/>
  <c r="J8" i="73"/>
  <c r="H8" i="73"/>
  <c r="H13" i="73"/>
  <c r="H9" i="73"/>
  <c r="H14" i="73"/>
  <c r="H3" i="73"/>
  <c r="H5" i="73"/>
  <c r="H10" i="73"/>
  <c r="H15" i="73"/>
  <c r="H6" i="73"/>
  <c r="H11" i="73"/>
  <c r="H16" i="73"/>
  <c r="H2" i="73"/>
  <c r="H7" i="73"/>
  <c r="H4" i="73"/>
  <c r="G7" i="73"/>
  <c r="G2" i="73"/>
  <c r="G16" i="73"/>
  <c r="G11" i="73"/>
  <c r="G6" i="73"/>
  <c r="G15" i="73"/>
  <c r="G10" i="73"/>
  <c r="G5" i="73"/>
  <c r="G3" i="73"/>
  <c r="G14" i="73"/>
  <c r="G9" i="73"/>
  <c r="G13" i="73"/>
  <c r="G8" i="73"/>
  <c r="G4" i="73"/>
  <c r="F7" i="73"/>
  <c r="F2" i="73"/>
  <c r="F16" i="73"/>
  <c r="F11" i="73"/>
  <c r="F6" i="73"/>
  <c r="F15" i="73"/>
  <c r="F10" i="73"/>
  <c r="F5" i="73"/>
  <c r="F3" i="73"/>
  <c r="F14" i="73"/>
  <c r="F9" i="73"/>
  <c r="F13" i="73"/>
  <c r="F8" i="73"/>
  <c r="F4" i="73"/>
  <c r="E8" i="73"/>
  <c r="E13" i="73"/>
  <c r="E9" i="73"/>
  <c r="E14" i="73"/>
  <c r="E3" i="73"/>
  <c r="E5" i="73"/>
  <c r="E10" i="73"/>
  <c r="E15" i="73"/>
  <c r="E6" i="73"/>
  <c r="E11" i="73"/>
  <c r="E16" i="73"/>
  <c r="E2" i="73"/>
  <c r="E7" i="73"/>
  <c r="E4" i="73"/>
  <c r="D8" i="73"/>
  <c r="D13" i="73"/>
  <c r="D9" i="73"/>
  <c r="D14" i="73"/>
  <c r="D3" i="73"/>
  <c r="D5" i="73"/>
  <c r="D10" i="73"/>
  <c r="D15" i="73"/>
  <c r="D6" i="73"/>
  <c r="D11" i="73"/>
  <c r="D16" i="73"/>
  <c r="D2" i="73"/>
  <c r="D7" i="73"/>
  <c r="D4" i="73"/>
  <c r="C4" i="73"/>
  <c r="C13" i="73"/>
  <c r="C9" i="73"/>
  <c r="C14" i="73"/>
  <c r="C3" i="73"/>
  <c r="C5" i="73"/>
  <c r="C10" i="73"/>
  <c r="C15" i="73"/>
  <c r="C6" i="73"/>
  <c r="C16" i="73"/>
  <c r="C2" i="73"/>
  <c r="E4" i="48" s="1"/>
  <c r="C7" i="73"/>
  <c r="C8" i="73"/>
  <c r="M52" i="106"/>
  <c r="W231" i="101"/>
  <c r="W58" i="101"/>
  <c r="W57" i="101"/>
  <c r="W6" i="101"/>
  <c r="W13" i="101"/>
  <c r="W118" i="101"/>
  <c r="W239" i="101"/>
  <c r="W248" i="101"/>
  <c r="W111" i="101"/>
  <c r="W289" i="101"/>
  <c r="W273" i="101"/>
  <c r="W86" i="101"/>
  <c r="W154" i="101"/>
  <c r="W278" i="101"/>
  <c r="W121" i="101"/>
  <c r="W162" i="101"/>
  <c r="W271" i="101"/>
  <c r="W70" i="101"/>
  <c r="W36" i="101"/>
  <c r="W141" i="101"/>
  <c r="W122" i="101"/>
  <c r="W116" i="101"/>
  <c r="W41" i="101"/>
  <c r="W260" i="101"/>
  <c r="W106" i="101"/>
  <c r="W65" i="101"/>
  <c r="W236" i="101"/>
  <c r="W148" i="101"/>
  <c r="W78" i="101"/>
  <c r="W25" i="101"/>
  <c r="W220" i="101"/>
  <c r="W210" i="101"/>
  <c r="W137" i="101"/>
  <c r="W191" i="101"/>
  <c r="W100" i="101"/>
  <c r="W199" i="101"/>
  <c r="W30" i="101"/>
  <c r="W176" i="101"/>
  <c r="W255" i="101"/>
  <c r="W127" i="101"/>
  <c r="W283" i="101"/>
  <c r="W83" i="101"/>
  <c r="W132" i="101"/>
  <c r="W22" i="101"/>
  <c r="W294" i="101"/>
  <c r="W186" i="101"/>
  <c r="W51" i="101"/>
  <c r="W226" i="101"/>
  <c r="W250" i="101"/>
  <c r="W115" i="101"/>
  <c r="W93" i="101"/>
  <c r="W97" i="101"/>
  <c r="W143" i="101"/>
  <c r="W284" i="101"/>
  <c r="W216" i="101"/>
  <c r="W46" i="101"/>
  <c r="W193" i="101"/>
  <c r="W17" i="101"/>
  <c r="W112" i="101"/>
  <c r="W247" i="101"/>
  <c r="W85" i="101"/>
  <c r="W24" i="101"/>
  <c r="W272" i="101"/>
  <c r="W126" i="101"/>
  <c r="W161" i="101"/>
  <c r="W119" i="101"/>
  <c r="W50" i="101"/>
  <c r="W259" i="101"/>
  <c r="W230" i="101"/>
  <c r="W56" i="101"/>
  <c r="W55" i="101"/>
  <c r="W277" i="101"/>
  <c r="W35" i="101"/>
  <c r="W180" i="101"/>
  <c r="W153" i="101"/>
  <c r="W5" i="101"/>
  <c r="W12" i="101"/>
  <c r="W288" i="101"/>
  <c r="W21" i="101"/>
  <c r="W270" i="101"/>
  <c r="W282" i="101"/>
  <c r="W88" i="101"/>
  <c r="W77" i="101"/>
  <c r="W215" i="101"/>
  <c r="W131" i="101"/>
  <c r="W147" i="101"/>
  <c r="W249" i="101"/>
  <c r="W293" i="101"/>
  <c r="W235" i="101"/>
  <c r="W101" i="101"/>
  <c r="W254" i="101"/>
  <c r="W175" i="101"/>
  <c r="W238" i="101"/>
  <c r="W140" i="101"/>
  <c r="W29" i="101"/>
  <c r="W96" i="101"/>
  <c r="W92" i="101"/>
  <c r="W203" i="101"/>
  <c r="W209" i="101"/>
  <c r="W198" i="101"/>
  <c r="W136" i="101"/>
  <c r="W64" i="101"/>
  <c r="W69" i="101"/>
  <c r="W61" i="101"/>
  <c r="W185" i="101"/>
  <c r="W190" i="101"/>
  <c r="W73" i="101"/>
  <c r="W225" i="101"/>
  <c r="W243" i="101"/>
  <c r="W107" i="101"/>
  <c r="W40" i="101"/>
  <c r="W45" i="101"/>
  <c r="W105" i="101"/>
  <c r="W82" i="101"/>
  <c r="W242" i="101"/>
  <c r="W16" i="101"/>
  <c r="W192" i="101"/>
  <c r="W246" i="101"/>
  <c r="W23" i="101"/>
  <c r="W208" i="101"/>
  <c r="W292" i="101"/>
  <c r="W39" i="101"/>
  <c r="W268" i="101"/>
  <c r="W63" i="101"/>
  <c r="W60" i="101"/>
  <c r="W68" i="101"/>
  <c r="W72" i="101"/>
  <c r="W142" i="101"/>
  <c r="W34" i="101"/>
  <c r="W117" i="101"/>
  <c r="W276" i="101"/>
  <c r="W54" i="101"/>
  <c r="W76" i="101"/>
  <c r="W281" i="101"/>
  <c r="W139" i="101"/>
  <c r="W87" i="101"/>
  <c r="W241" i="101"/>
  <c r="W4" i="101"/>
  <c r="W20" i="101"/>
  <c r="W174" i="101"/>
  <c r="W146" i="101"/>
  <c r="W160" i="101"/>
  <c r="W44" i="101"/>
  <c r="W152" i="101"/>
  <c r="W237" i="101"/>
  <c r="W258" i="101"/>
  <c r="W171" i="101"/>
  <c r="W214" i="101"/>
  <c r="W234" i="101"/>
  <c r="W135" i="101"/>
  <c r="W130" i="101"/>
  <c r="W11" i="101"/>
  <c r="W189" i="101"/>
  <c r="W49" i="101"/>
  <c r="W184" i="101"/>
  <c r="W202" i="101"/>
  <c r="W179" i="101"/>
  <c r="W15" i="101"/>
  <c r="W104" i="101"/>
  <c r="W81" i="101"/>
  <c r="W95" i="101"/>
  <c r="W91" i="101"/>
  <c r="W263" i="101"/>
  <c r="W266" i="101"/>
  <c r="W28" i="101"/>
  <c r="W287" i="101"/>
  <c r="W224" i="101"/>
  <c r="W157" i="101"/>
  <c r="W244" i="101"/>
  <c r="W84" i="101"/>
  <c r="W197" i="101"/>
  <c r="W125" i="101"/>
  <c r="W240" i="101"/>
  <c r="W253" i="101"/>
  <c r="W223" i="101"/>
  <c r="W177" i="101"/>
  <c r="W207" i="101"/>
  <c r="W291" i="101"/>
  <c r="W245" i="101"/>
  <c r="W159" i="101"/>
  <c r="W67" i="101"/>
  <c r="W201" i="101"/>
  <c r="W212" i="101"/>
  <c r="W213" i="101"/>
  <c r="W8" i="101"/>
  <c r="W59" i="101"/>
  <c r="W262" i="101"/>
  <c r="W228" i="101"/>
  <c r="W90" i="101"/>
  <c r="W94" i="101"/>
  <c r="W53" i="101"/>
  <c r="W151" i="101"/>
  <c r="W71" i="101"/>
  <c r="W138" i="101"/>
  <c r="W10" i="101"/>
  <c r="W75" i="101"/>
  <c r="W145" i="101"/>
  <c r="W280" i="101"/>
  <c r="W168" i="101"/>
  <c r="W170" i="101"/>
  <c r="W48" i="101"/>
  <c r="W286" i="101"/>
  <c r="W166" i="101"/>
  <c r="W275" i="101"/>
  <c r="W27" i="101"/>
  <c r="W233" i="101"/>
  <c r="W80" i="101"/>
  <c r="W103" i="101"/>
  <c r="W14" i="101"/>
  <c r="W33" i="101"/>
  <c r="W99" i="101"/>
  <c r="W269" i="101"/>
  <c r="W114" i="101"/>
  <c r="W194" i="101"/>
  <c r="W3" i="101"/>
  <c r="W173" i="101"/>
  <c r="W38" i="101"/>
  <c r="W156" i="101"/>
  <c r="W129" i="101"/>
  <c r="W134" i="101"/>
  <c r="W219" i="101"/>
  <c r="W188" i="101"/>
  <c r="W257" i="101"/>
  <c r="W183" i="101"/>
  <c r="W222" i="101"/>
  <c r="W19" i="101"/>
  <c r="W196" i="101"/>
  <c r="W37" i="101"/>
  <c r="W124" i="101"/>
  <c r="W205" i="101"/>
  <c r="W43" i="101"/>
  <c r="W252" i="101"/>
  <c r="W167" i="101"/>
  <c r="W265" i="101"/>
  <c r="W163" i="101"/>
  <c r="W206" i="101"/>
  <c r="W290" i="101"/>
  <c r="W128" i="101"/>
  <c r="W158" i="101"/>
  <c r="W285" i="101"/>
  <c r="W279" i="101"/>
  <c r="W74" i="101"/>
  <c r="W110" i="101"/>
  <c r="W47" i="101"/>
  <c r="W120" i="101"/>
  <c r="W261" i="101"/>
  <c r="W267" i="101"/>
  <c r="W66" i="101"/>
  <c r="W150" i="101"/>
  <c r="W62" i="101"/>
  <c r="W52" i="101"/>
  <c r="W79" i="101"/>
  <c r="W9" i="101"/>
  <c r="W113" i="101"/>
  <c r="W164" i="101"/>
  <c r="W264" i="101"/>
  <c r="W182" i="101"/>
  <c r="W7" i="101"/>
  <c r="W102" i="101"/>
  <c r="W187" i="101"/>
  <c r="W211" i="101"/>
  <c r="W218" i="101"/>
  <c r="W229" i="101"/>
  <c r="W274" i="101"/>
  <c r="W144" i="101"/>
  <c r="W149" i="101"/>
  <c r="W200" i="101"/>
  <c r="W217" i="101"/>
  <c r="W232" i="101"/>
  <c r="W227" i="101"/>
  <c r="W251" i="101"/>
  <c r="W133" i="101"/>
  <c r="W165" i="101"/>
  <c r="W89" i="101"/>
  <c r="W32" i="101"/>
  <c r="W221" i="101"/>
  <c r="W155" i="101"/>
  <c r="W169" i="101"/>
  <c r="W26" i="101"/>
  <c r="W109" i="101"/>
  <c r="W98" i="101"/>
  <c r="W42" i="101"/>
  <c r="W18" i="101"/>
  <c r="W172" i="101"/>
  <c r="W256" i="101"/>
  <c r="W123" i="101"/>
  <c r="W31" i="101"/>
  <c r="W178" i="101"/>
  <c r="W108" i="101"/>
  <c r="W204" i="101"/>
  <c r="W181" i="101"/>
  <c r="W195" i="101"/>
  <c r="L181" i="101"/>
  <c r="M2" i="73"/>
  <c r="L204" i="101"/>
  <c r="L108" i="101"/>
  <c r="L178" i="101"/>
  <c r="M3" i="73"/>
  <c r="L31" i="101"/>
  <c r="L123" i="101"/>
  <c r="L256" i="101"/>
  <c r="L172" i="101"/>
  <c r="L18" i="101"/>
  <c r="L42" i="101"/>
  <c r="L98" i="101"/>
  <c r="L26" i="101"/>
  <c r="L169" i="101"/>
  <c r="L155" i="101"/>
  <c r="L221" i="101"/>
  <c r="L32" i="101"/>
  <c r="L89" i="101"/>
  <c r="L165" i="101"/>
  <c r="L133" i="101"/>
  <c r="L251" i="101"/>
  <c r="L227" i="101"/>
  <c r="L232" i="101"/>
  <c r="L217" i="101"/>
  <c r="L200" i="101"/>
  <c r="L149" i="101"/>
  <c r="L144" i="101"/>
  <c r="L274" i="101"/>
  <c r="L229" i="101"/>
  <c r="L218" i="101"/>
  <c r="L211" i="101"/>
  <c r="L187" i="101"/>
  <c r="L102" i="101"/>
  <c r="L7" i="101"/>
  <c r="L182" i="101"/>
  <c r="L264" i="101"/>
  <c r="L164" i="101"/>
  <c r="L113" i="101"/>
  <c r="L9" i="101"/>
  <c r="L79" i="101"/>
  <c r="L52" i="101"/>
  <c r="L62" i="101"/>
  <c r="L150" i="101"/>
  <c r="L66" i="101"/>
  <c r="L267" i="101"/>
  <c r="L2" i="101"/>
  <c r="L261" i="101"/>
  <c r="L120" i="101"/>
  <c r="L47" i="101"/>
  <c r="L110" i="101"/>
  <c r="L74" i="101"/>
  <c r="L279" i="101"/>
  <c r="L285" i="101"/>
  <c r="L158" i="101"/>
  <c r="L128" i="101"/>
  <c r="L290" i="101"/>
  <c r="L206" i="101"/>
  <c r="L163" i="101"/>
  <c r="L265" i="101"/>
  <c r="L167" i="101"/>
  <c r="L252" i="101"/>
  <c r="L43" i="101"/>
  <c r="L205" i="101"/>
  <c r="L124" i="101"/>
  <c r="L37" i="101"/>
  <c r="L196" i="101"/>
  <c r="L19" i="101"/>
  <c r="L222" i="101"/>
  <c r="L183" i="101"/>
  <c r="L257" i="101"/>
  <c r="L188" i="101"/>
  <c r="L219" i="101"/>
  <c r="L134" i="101"/>
  <c r="L129" i="101"/>
  <c r="L156" i="101"/>
  <c r="L38" i="101"/>
  <c r="L173" i="101"/>
  <c r="L3" i="101"/>
  <c r="L194" i="101"/>
  <c r="L114" i="101"/>
  <c r="L269" i="101"/>
  <c r="L99" i="101"/>
  <c r="L33" i="101"/>
  <c r="L14" i="101"/>
  <c r="L103" i="101"/>
  <c r="L80" i="101"/>
  <c r="L233" i="101"/>
  <c r="L27" i="101"/>
  <c r="L275" i="101"/>
  <c r="L166" i="101"/>
  <c r="L286" i="101"/>
  <c r="L48" i="101"/>
  <c r="L170" i="101"/>
  <c r="L168" i="101"/>
  <c r="L280" i="101"/>
  <c r="L145" i="101"/>
  <c r="L75" i="101"/>
  <c r="L10" i="101"/>
  <c r="L138" i="101"/>
  <c r="L71" i="101"/>
  <c r="L151" i="101"/>
  <c r="L53" i="101"/>
  <c r="L94" i="101"/>
  <c r="L90" i="101"/>
  <c r="L228" i="101"/>
  <c r="L262" i="101"/>
  <c r="L59" i="101"/>
  <c r="L8" i="101"/>
  <c r="L213" i="101"/>
  <c r="L212" i="101"/>
  <c r="L201" i="101"/>
  <c r="L67" i="101"/>
  <c r="L159" i="101"/>
  <c r="L245" i="101"/>
  <c r="L291" i="101"/>
  <c r="L207" i="101"/>
  <c r="L177" i="101"/>
  <c r="L223" i="101"/>
  <c r="M12" i="73"/>
  <c r="L253" i="101"/>
  <c r="L240" i="101"/>
  <c r="L125" i="101"/>
  <c r="L197" i="101"/>
  <c r="L84" i="101"/>
  <c r="L244" i="101"/>
  <c r="L157" i="101"/>
  <c r="L224" i="101"/>
  <c r="L287" i="101"/>
  <c r="L28" i="101"/>
  <c r="L266" i="101"/>
  <c r="L263" i="101"/>
  <c r="L91" i="101"/>
  <c r="L95" i="101"/>
  <c r="L81" i="101"/>
  <c r="L104" i="101"/>
  <c r="L15" i="101"/>
  <c r="L179" i="101"/>
  <c r="L202" i="101"/>
  <c r="L184" i="101"/>
  <c r="L49" i="101"/>
  <c r="L189" i="101"/>
  <c r="L11" i="101"/>
  <c r="L130" i="101"/>
  <c r="L135" i="101"/>
  <c r="L234" i="101"/>
  <c r="L214" i="101"/>
  <c r="L171" i="101"/>
  <c r="L258" i="101"/>
  <c r="L237" i="101"/>
  <c r="L152" i="101"/>
  <c r="L44" i="101"/>
  <c r="L160" i="101"/>
  <c r="L146" i="101"/>
  <c r="L174" i="101"/>
  <c r="L20" i="101"/>
  <c r="L4" i="101"/>
  <c r="L241" i="101"/>
  <c r="L87" i="101"/>
  <c r="L139" i="101"/>
  <c r="L281" i="101"/>
  <c r="L76" i="101"/>
  <c r="L54" i="101"/>
  <c r="L276" i="101"/>
  <c r="L117" i="101"/>
  <c r="L34" i="101"/>
  <c r="L142" i="101"/>
  <c r="L72" i="101"/>
  <c r="L68" i="101"/>
  <c r="L60" i="101"/>
  <c r="L63" i="101"/>
  <c r="L268" i="101"/>
  <c r="L39" i="101"/>
  <c r="L292" i="101"/>
  <c r="L208" i="101"/>
  <c r="L23" i="101"/>
  <c r="L246" i="101"/>
  <c r="L192" i="101"/>
  <c r="L16" i="101"/>
  <c r="L242" i="101"/>
  <c r="L82" i="101"/>
  <c r="L105" i="101"/>
  <c r="L45" i="101"/>
  <c r="L40" i="101"/>
  <c r="L107" i="101"/>
  <c r="L243" i="101"/>
  <c r="L225" i="101"/>
  <c r="L73" i="101"/>
  <c r="L190" i="101"/>
  <c r="L185" i="101"/>
  <c r="L61" i="101"/>
  <c r="L69" i="101"/>
  <c r="L64" i="101"/>
  <c r="L136" i="101"/>
  <c r="L198" i="101"/>
  <c r="L209" i="101"/>
  <c r="L203" i="101"/>
  <c r="L92" i="101"/>
  <c r="L96" i="101"/>
  <c r="L29" i="101"/>
  <c r="L140" i="101"/>
  <c r="L238" i="101"/>
  <c r="L175" i="101"/>
  <c r="L254" i="101"/>
  <c r="L101" i="101"/>
  <c r="L235" i="101"/>
  <c r="L293" i="101"/>
  <c r="L249" i="101"/>
  <c r="L147" i="101"/>
  <c r="L131" i="101"/>
  <c r="L215" i="101"/>
  <c r="L77" i="101"/>
  <c r="L88" i="101"/>
  <c r="L282" i="101"/>
  <c r="L270" i="101"/>
  <c r="L21" i="101"/>
  <c r="L288" i="101"/>
  <c r="L12" i="101"/>
  <c r="L5" i="101"/>
  <c r="L153" i="101"/>
  <c r="L180" i="101"/>
  <c r="L35" i="101"/>
  <c r="L277" i="101"/>
  <c r="L55" i="101"/>
  <c r="L56" i="101"/>
  <c r="L230" i="101"/>
  <c r="L259" i="101"/>
  <c r="L50" i="101"/>
  <c r="L119" i="101"/>
  <c r="L161" i="101"/>
  <c r="L126" i="101"/>
  <c r="L272" i="101"/>
  <c r="L24" i="101"/>
  <c r="L85" i="101"/>
  <c r="L247" i="101"/>
  <c r="L112" i="101"/>
  <c r="L17" i="101"/>
  <c r="L193" i="101"/>
  <c r="L46" i="101"/>
  <c r="L216" i="101"/>
  <c r="L284" i="101"/>
  <c r="L143" i="101"/>
  <c r="L97" i="101"/>
  <c r="L93" i="101"/>
  <c r="L115" i="101"/>
  <c r="L250" i="101"/>
  <c r="L226" i="101"/>
  <c r="L51" i="101"/>
  <c r="L186" i="101"/>
  <c r="L294" i="101"/>
  <c r="L22" i="101"/>
  <c r="L132" i="101"/>
  <c r="L83" i="101"/>
  <c r="L283" i="101"/>
  <c r="L127" i="101"/>
  <c r="L255" i="101"/>
  <c r="L176" i="101"/>
  <c r="L30" i="101"/>
  <c r="L199" i="101"/>
  <c r="L100" i="101"/>
  <c r="L191" i="101"/>
  <c r="L137" i="101"/>
  <c r="L210" i="101"/>
  <c r="L220" i="101"/>
  <c r="L25" i="101"/>
  <c r="L78" i="101"/>
  <c r="L148" i="101"/>
  <c r="L236" i="101"/>
  <c r="L65" i="101"/>
  <c r="L106" i="101"/>
  <c r="L260" i="101"/>
  <c r="L41" i="101"/>
  <c r="L116" i="101"/>
  <c r="L122" i="101"/>
  <c r="L141" i="101"/>
  <c r="L36" i="101"/>
  <c r="L70" i="101"/>
  <c r="L271" i="101"/>
  <c r="L162" i="101"/>
  <c r="L121" i="101"/>
  <c r="L278" i="101"/>
  <c r="L154" i="101"/>
  <c r="L86" i="101"/>
  <c r="L273" i="101"/>
  <c r="L289" i="101"/>
  <c r="L111" i="101"/>
  <c r="L248" i="101"/>
  <c r="L239" i="101"/>
  <c r="L118" i="101"/>
  <c r="L13" i="101"/>
  <c r="L6" i="101"/>
  <c r="L57" i="101"/>
  <c r="L58" i="101"/>
  <c r="L231" i="101"/>
  <c r="L195" i="101"/>
  <c r="M122" i="106"/>
  <c r="L122" i="106"/>
  <c r="M111" i="106"/>
  <c r="L111" i="106"/>
  <c r="M107" i="106"/>
  <c r="L107" i="106"/>
  <c r="M101" i="106"/>
  <c r="L101" i="106"/>
  <c r="M94" i="106"/>
  <c r="L94" i="106"/>
  <c r="M71" i="106"/>
  <c r="L71" i="106"/>
  <c r="M59" i="106"/>
  <c r="M55" i="106"/>
  <c r="L59" i="106"/>
  <c r="L55" i="106"/>
  <c r="M31" i="106"/>
  <c r="L31" i="106"/>
  <c r="M23" i="106"/>
  <c r="L23" i="106"/>
  <c r="M14" i="106"/>
  <c r="L14" i="106"/>
  <c r="M37" i="106"/>
  <c r="L37" i="106"/>
  <c r="M284" i="106"/>
  <c r="L284" i="106"/>
  <c r="M272" i="106"/>
  <c r="L272" i="106"/>
  <c r="M270" i="106"/>
  <c r="L270" i="106"/>
  <c r="M269" i="106"/>
  <c r="L269" i="106"/>
  <c r="M255" i="106"/>
  <c r="L255" i="106"/>
  <c r="M249" i="106"/>
  <c r="L249" i="106"/>
  <c r="M245" i="106"/>
  <c r="L245" i="106"/>
  <c r="L237" i="106"/>
  <c r="M237" i="106"/>
  <c r="M230" i="106"/>
  <c r="L230" i="106"/>
  <c r="M212" i="106"/>
  <c r="M211" i="106"/>
  <c r="L212" i="106"/>
  <c r="L211" i="106"/>
  <c r="M194" i="106"/>
  <c r="L194" i="106"/>
  <c r="M192" i="106"/>
  <c r="L192" i="106"/>
  <c r="M163" i="106"/>
  <c r="L163" i="106"/>
  <c r="L7" i="80"/>
  <c r="L9" i="80"/>
  <c r="L18" i="80"/>
  <c r="L26" i="80"/>
  <c r="L32" i="80"/>
  <c r="L42" i="80"/>
  <c r="L43" i="80"/>
  <c r="L47" i="80"/>
  <c r="L52" i="80"/>
  <c r="L62" i="80"/>
  <c r="L66" i="80"/>
  <c r="L74" i="80"/>
  <c r="L79" i="80"/>
  <c r="L84" i="80"/>
  <c r="L89" i="80"/>
  <c r="L98" i="80"/>
  <c r="L102" i="80"/>
  <c r="L108" i="80"/>
  <c r="L109" i="80"/>
  <c r="L110" i="80"/>
  <c r="L112" i="80"/>
  <c r="L113" i="80"/>
  <c r="L123" i="80"/>
  <c r="L124" i="80"/>
  <c r="L128" i="80"/>
  <c r="L133" i="80"/>
  <c r="L138" i="80"/>
  <c r="L144" i="80"/>
  <c r="L149" i="80"/>
  <c r="L150" i="80"/>
  <c r="L155" i="80"/>
  <c r="L158" i="80"/>
  <c r="L165" i="80"/>
  <c r="L167" i="80"/>
  <c r="L169" i="80"/>
  <c r="L172" i="80"/>
  <c r="L177" i="80"/>
  <c r="L178" i="80"/>
  <c r="L182" i="80"/>
  <c r="L187" i="80"/>
  <c r="L195" i="80"/>
  <c r="L200" i="80"/>
  <c r="L204" i="80"/>
  <c r="L205" i="80"/>
  <c r="L206" i="80"/>
  <c r="L213" i="80"/>
  <c r="L214" i="80"/>
  <c r="L218" i="80"/>
  <c r="L219" i="80"/>
  <c r="L224" i="80"/>
  <c r="L229" i="80"/>
  <c r="L232" i="80"/>
  <c r="L240" i="80"/>
  <c r="L241" i="80"/>
  <c r="L250" i="80"/>
  <c r="L256" i="80"/>
  <c r="L261" i="80"/>
  <c r="L264" i="80"/>
  <c r="L265" i="80"/>
  <c r="L267" i="80"/>
  <c r="L274" i="80"/>
  <c r="L279" i="80"/>
  <c r="L285" i="80"/>
  <c r="L290" i="80"/>
  <c r="M7" i="80"/>
  <c r="M9" i="80"/>
  <c r="M18" i="80"/>
  <c r="M26" i="80"/>
  <c r="M32" i="80"/>
  <c r="M42" i="80"/>
  <c r="M43" i="80"/>
  <c r="M47" i="80"/>
  <c r="M52" i="80"/>
  <c r="M62" i="80"/>
  <c r="M66" i="80"/>
  <c r="M74" i="80"/>
  <c r="M79" i="80"/>
  <c r="M84" i="80"/>
  <c r="M89" i="80"/>
  <c r="M98" i="80"/>
  <c r="M102" i="80"/>
  <c r="M108" i="80"/>
  <c r="M109" i="80"/>
  <c r="M110" i="80"/>
  <c r="M112" i="80"/>
  <c r="M113" i="80"/>
  <c r="M123" i="80"/>
  <c r="M124" i="80"/>
  <c r="M128" i="80"/>
  <c r="M133" i="80"/>
  <c r="M138" i="80"/>
  <c r="M144" i="80"/>
  <c r="M149" i="80"/>
  <c r="M150" i="80"/>
  <c r="M155" i="80"/>
  <c r="M158" i="80"/>
  <c r="M165" i="80"/>
  <c r="M167" i="80"/>
  <c r="M169" i="80"/>
  <c r="M172" i="80"/>
  <c r="M177" i="80"/>
  <c r="M182" i="80"/>
  <c r="M187" i="80"/>
  <c r="M195" i="80"/>
  <c r="M200" i="80"/>
  <c r="M204" i="80"/>
  <c r="M205" i="80"/>
  <c r="M206" i="80"/>
  <c r="M213" i="80"/>
  <c r="M214" i="80"/>
  <c r="M218" i="80"/>
  <c r="M219" i="80"/>
  <c r="M224" i="80"/>
  <c r="M229" i="80"/>
  <c r="M232" i="80"/>
  <c r="M240" i="80"/>
  <c r="M241" i="80"/>
  <c r="M250" i="80"/>
  <c r="M256" i="80"/>
  <c r="M261" i="80"/>
  <c r="M264" i="80"/>
  <c r="M265" i="80"/>
  <c r="M267" i="80"/>
  <c r="M274" i="80"/>
  <c r="M279" i="80"/>
  <c r="M285" i="80"/>
  <c r="M290" i="80"/>
  <c r="M43" i="106"/>
  <c r="L43" i="106"/>
  <c r="L178" i="106"/>
  <c r="M206" i="106"/>
  <c r="L206" i="106"/>
  <c r="M290" i="106"/>
  <c r="L290" i="106"/>
  <c r="M128" i="106"/>
  <c r="L128" i="106"/>
  <c r="M158" i="106"/>
  <c r="L158" i="106"/>
  <c r="M285" i="106"/>
  <c r="L285" i="106"/>
  <c r="M279" i="106"/>
  <c r="L279" i="106"/>
  <c r="M74" i="106"/>
  <c r="L74" i="106"/>
  <c r="M110" i="106"/>
  <c r="L110" i="106"/>
  <c r="M47" i="106"/>
  <c r="L47" i="106"/>
  <c r="M138" i="106"/>
  <c r="L138" i="106"/>
  <c r="M261" i="106"/>
  <c r="L261" i="106"/>
  <c r="M2" i="106"/>
  <c r="L2" i="106"/>
  <c r="M267" i="106"/>
  <c r="L267" i="106"/>
  <c r="M66" i="106"/>
  <c r="L66" i="106"/>
  <c r="M150" i="106"/>
  <c r="L150" i="106"/>
  <c r="M62" i="106"/>
  <c r="L62" i="106"/>
  <c r="L52" i="106"/>
  <c r="M79" i="106"/>
  <c r="L79" i="106"/>
  <c r="M9" i="106"/>
  <c r="L9" i="106"/>
  <c r="M113" i="106"/>
  <c r="L113" i="106"/>
  <c r="M219" i="106"/>
  <c r="L219" i="106"/>
  <c r="M264" i="106"/>
  <c r="L264" i="106"/>
  <c r="M182" i="106"/>
  <c r="L182" i="106"/>
  <c r="M7" i="106"/>
  <c r="L7" i="106"/>
  <c r="M102" i="106"/>
  <c r="L102" i="106"/>
  <c r="M187" i="106"/>
  <c r="L187" i="106"/>
  <c r="M84" i="106"/>
  <c r="L84" i="106"/>
  <c r="M218" i="106"/>
  <c r="L218" i="106"/>
  <c r="M229" i="106"/>
  <c r="L229" i="106"/>
  <c r="M274" i="106"/>
  <c r="L274" i="106"/>
  <c r="M144" i="106"/>
  <c r="L144" i="106"/>
  <c r="M149" i="106"/>
  <c r="L149" i="106"/>
  <c r="M200" i="106"/>
  <c r="L200" i="106"/>
  <c r="M167" i="106"/>
  <c r="L167" i="106"/>
  <c r="M232" i="106"/>
  <c r="L232" i="106"/>
  <c r="M112" i="106"/>
  <c r="L112" i="106"/>
  <c r="M177" i="106"/>
  <c r="L177" i="106"/>
  <c r="M133" i="106"/>
  <c r="L133" i="106"/>
  <c r="M165" i="106"/>
  <c r="L165" i="106"/>
  <c r="M89" i="106"/>
  <c r="L89" i="106"/>
  <c r="M32" i="106"/>
  <c r="L32" i="106"/>
  <c r="M224" i="106"/>
  <c r="L224" i="106"/>
  <c r="M155" i="106"/>
  <c r="L155" i="106"/>
  <c r="M169" i="106"/>
  <c r="L169" i="106"/>
  <c r="M26" i="106"/>
  <c r="L26" i="106"/>
  <c r="M109" i="106"/>
  <c r="L109" i="106"/>
  <c r="M98" i="106"/>
  <c r="L98" i="106"/>
  <c r="M42" i="106"/>
  <c r="L42" i="106"/>
  <c r="M18" i="106"/>
  <c r="L18" i="106"/>
  <c r="M172" i="106"/>
  <c r="L172" i="106"/>
  <c r="M256" i="106"/>
  <c r="L256" i="106"/>
  <c r="M123" i="106"/>
  <c r="L123" i="106"/>
  <c r="M250" i="106"/>
  <c r="L250" i="106"/>
  <c r="M240" i="106"/>
  <c r="L240" i="106"/>
  <c r="M108" i="106"/>
  <c r="L108" i="106"/>
  <c r="M204" i="106"/>
  <c r="L204" i="106"/>
  <c r="M213" i="106"/>
  <c r="L213" i="106"/>
  <c r="M195" i="106"/>
  <c r="L195" i="106"/>
  <c r="B6" i="68"/>
  <c r="B5" i="68"/>
  <c r="B4" i="68"/>
  <c r="I6" i="48"/>
  <c r="I7" i="48"/>
  <c r="I8" i="48"/>
  <c r="I5" i="48"/>
  <c r="U6" i="48" a="1"/>
  <c r="U6" i="48" s="1"/>
  <c r="V6" i="48" s="1"/>
  <c r="L8" i="48"/>
  <c r="L7" i="48"/>
  <c r="L6" i="48"/>
  <c r="L5" i="48"/>
  <c r="U7" i="48" a="1"/>
  <c r="U7" i="48" s="1"/>
  <c r="V7" i="48" s="1"/>
  <c r="P12" i="73"/>
  <c r="H6" i="48"/>
  <c r="H8" i="48"/>
  <c r="F8" i="48"/>
  <c r="F7" i="48"/>
  <c r="F6" i="48"/>
  <c r="F5" i="48"/>
  <c r="E8" i="48"/>
  <c r="E7" i="48"/>
  <c r="E6" i="48"/>
  <c r="E5" i="48"/>
  <c r="D8" i="48"/>
  <c r="D7" i="48"/>
  <c r="D6" i="48"/>
  <c r="D5" i="48"/>
  <c r="B7" i="48"/>
  <c r="H7" i="48"/>
  <c r="H5" i="48"/>
  <c r="K5" i="48"/>
  <c r="M13" i="73"/>
  <c r="M14" i="73"/>
  <c r="M15" i="73"/>
  <c r="M16" i="73"/>
  <c r="M5" i="73"/>
  <c r="M6" i="73"/>
  <c r="M7" i="73"/>
  <c r="M4" i="73"/>
  <c r="L4" i="47"/>
  <c r="M8" i="73"/>
  <c r="L5" i="47"/>
  <c r="M9" i="73"/>
  <c r="M10" i="73"/>
  <c r="M11" i="73"/>
  <c r="G4" i="48"/>
  <c r="I2" i="47"/>
  <c r="J2" i="47"/>
  <c r="B6" i="47"/>
  <c r="B5" i="48"/>
  <c r="AB5" i="48" a="1"/>
  <c r="AB5" i="48" s="1"/>
  <c r="AC5" i="48" s="1"/>
  <c r="AI5" i="48" a="1"/>
  <c r="AI5" i="48" s="1"/>
  <c r="AJ5" i="48" s="1"/>
  <c r="AK5" i="48" a="1"/>
  <c r="AK5" i="48" s="1"/>
  <c r="AL5" i="48" s="1"/>
  <c r="AM5" i="48"/>
  <c r="F3" i="47"/>
  <c r="F4" i="47"/>
  <c r="H3" i="47"/>
  <c r="H4" i="47"/>
  <c r="H5" i="47"/>
  <c r="H6" i="47"/>
  <c r="F5" i="47"/>
  <c r="G3" i="47"/>
  <c r="G4" i="47"/>
  <c r="G5" i="47"/>
  <c r="G6" i="47"/>
  <c r="F6" i="47"/>
  <c r="E3" i="47"/>
  <c r="E4" i="47"/>
  <c r="E5" i="47"/>
  <c r="E6" i="47"/>
  <c r="D3" i="47"/>
  <c r="D4" i="47"/>
  <c r="D5" i="47"/>
  <c r="D6" i="47"/>
  <c r="C3" i="47"/>
  <c r="C4" i="47"/>
  <c r="C5" i="47"/>
  <c r="C6" i="47"/>
  <c r="B3" i="47"/>
  <c r="B4" i="47"/>
  <c r="B5" i="47"/>
  <c r="L3" i="47"/>
  <c r="L6" i="47"/>
  <c r="K6" i="47"/>
  <c r="K5" i="47"/>
  <c r="K4" i="47"/>
  <c r="K3" i="47"/>
  <c r="J3" i="47"/>
  <c r="J6" i="47"/>
  <c r="J5" i="47"/>
  <c r="J4" i="47"/>
  <c r="AF5" i="48"/>
  <c r="AG5" i="48" s="1"/>
  <c r="AG15" i="48" s="1"/>
  <c r="P7" i="73"/>
  <c r="S2" i="73"/>
  <c r="S16" i="73"/>
  <c r="U8" i="48" a="1"/>
  <c r="U8" i="48" s="1"/>
  <c r="V8" i="48" s="1"/>
  <c r="S11" i="73"/>
  <c r="P6" i="73"/>
  <c r="S15" i="73"/>
  <c r="P15" i="73"/>
  <c r="S10" i="73"/>
  <c r="P10" i="73"/>
  <c r="P5" i="73"/>
  <c r="S3" i="73"/>
  <c r="P3" i="73"/>
  <c r="M3" i="47"/>
  <c r="S14" i="73"/>
  <c r="P14" i="73"/>
  <c r="S9" i="73"/>
  <c r="P9" i="73"/>
  <c r="S13" i="73"/>
  <c r="S8" i="73"/>
  <c r="P8" i="73"/>
  <c r="M5" i="47"/>
  <c r="S4" i="73"/>
  <c r="B4" i="48"/>
  <c r="D5" i="68"/>
  <c r="F5" i="68"/>
  <c r="AB37" i="101"/>
  <c r="AB196" i="101"/>
  <c r="AB19" i="101"/>
  <c r="AB222" i="101"/>
  <c r="AB183" i="101"/>
  <c r="AB257" i="101"/>
  <c r="AB188" i="101"/>
  <c r="AB219" i="101"/>
  <c r="AB134" i="101"/>
  <c r="AB129" i="101"/>
  <c r="AB156" i="101"/>
  <c r="AB38" i="101"/>
  <c r="AB173" i="101"/>
  <c r="AB3" i="101"/>
  <c r="AB194" i="101"/>
  <c r="AB114" i="101"/>
  <c r="AB269" i="101"/>
  <c r="AB99" i="101"/>
  <c r="AB33" i="101"/>
  <c r="AB14" i="101"/>
  <c r="AB103" i="101"/>
  <c r="AB80" i="101"/>
  <c r="AB233" i="101"/>
  <c r="AB27" i="101"/>
  <c r="AB275" i="101"/>
  <c r="AB166" i="101"/>
  <c r="AB286" i="101"/>
  <c r="AB48" i="101"/>
  <c r="AB170" i="101"/>
  <c r="AB240" i="101"/>
  <c r="AB280" i="101"/>
  <c r="AB145" i="101"/>
  <c r="AB75" i="101"/>
  <c r="AB10" i="101"/>
  <c r="AB138" i="101"/>
  <c r="AB71" i="101"/>
  <c r="AB151" i="101"/>
  <c r="AB53" i="101"/>
  <c r="AB94" i="101"/>
  <c r="AB90" i="101"/>
  <c r="AB228" i="101"/>
  <c r="AB262" i="101"/>
  <c r="AB59" i="101"/>
  <c r="AB8" i="101"/>
  <c r="AB213" i="101"/>
  <c r="AB212" i="101"/>
  <c r="AB201" i="101"/>
  <c r="AB67" i="101"/>
  <c r="AB159" i="101"/>
  <c r="AB245" i="101"/>
  <c r="AB291" i="101"/>
  <c r="AB207" i="101"/>
  <c r="AB167" i="101"/>
  <c r="AB178" i="101"/>
  <c r="AB253" i="101"/>
  <c r="AB115" i="101"/>
  <c r="AB125" i="101"/>
  <c r="AB197" i="101"/>
  <c r="AB84" i="101"/>
  <c r="AB244" i="101"/>
  <c r="AB157" i="101"/>
  <c r="AB224" i="101"/>
  <c r="AB287" i="101"/>
  <c r="AB28" i="101"/>
  <c r="AB266" i="101"/>
  <c r="AB263" i="101"/>
  <c r="AB91" i="101"/>
  <c r="AB95" i="101"/>
  <c r="AB81" i="101"/>
  <c r="AB104" i="101"/>
  <c r="AB15" i="101"/>
  <c r="AB179" i="101"/>
  <c r="AB202" i="101"/>
  <c r="AB184" i="101"/>
  <c r="AB49" i="101"/>
  <c r="AB189" i="101"/>
  <c r="AB11" i="101"/>
  <c r="AB130" i="101"/>
  <c r="AB135" i="101"/>
  <c r="AB234" i="101"/>
  <c r="AB214" i="101"/>
  <c r="AB171" i="101"/>
  <c r="AB258" i="101"/>
  <c r="AB237" i="101"/>
  <c r="AB152" i="101"/>
  <c r="AB44" i="101"/>
  <c r="AB160" i="101"/>
  <c r="AB146" i="101"/>
  <c r="AB174" i="101"/>
  <c r="AB20" i="101"/>
  <c r="AB4" i="101"/>
  <c r="AB241" i="101"/>
  <c r="AB87" i="101"/>
  <c r="AB139" i="101"/>
  <c r="AB281" i="101"/>
  <c r="AB76" i="101"/>
  <c r="AB54" i="101"/>
  <c r="AB276" i="101"/>
  <c r="AB117" i="101"/>
  <c r="AB34" i="101"/>
  <c r="AB142" i="101"/>
  <c r="AB72" i="101"/>
  <c r="AB68" i="101"/>
  <c r="AB60" i="101"/>
  <c r="AB63" i="101"/>
  <c r="AB268" i="101"/>
  <c r="AB39" i="101"/>
  <c r="AB292" i="101"/>
  <c r="AB208" i="101"/>
  <c r="AB23" i="101"/>
  <c r="AB246" i="101"/>
  <c r="AB192" i="101"/>
  <c r="AB16" i="101"/>
  <c r="AB116" i="101"/>
  <c r="AB82" i="101"/>
  <c r="AB105" i="101"/>
  <c r="AB45" i="101"/>
  <c r="AB40" i="101"/>
  <c r="AB107" i="101"/>
  <c r="AB168" i="101"/>
  <c r="AB225" i="101"/>
  <c r="AB73" i="101"/>
  <c r="AB190" i="101"/>
  <c r="AB185" i="101"/>
  <c r="AB61" i="101"/>
  <c r="AB69" i="101"/>
  <c r="AB64" i="101"/>
  <c r="AB136" i="101"/>
  <c r="AB198" i="101"/>
  <c r="AB209" i="101"/>
  <c r="AB203" i="101"/>
  <c r="AB92" i="101"/>
  <c r="AB96" i="101"/>
  <c r="AB29" i="101"/>
  <c r="AB140" i="101"/>
  <c r="AB238" i="101"/>
  <c r="AB175" i="101"/>
  <c r="AB254" i="101"/>
  <c r="AB101" i="101"/>
  <c r="AB235" i="101"/>
  <c r="AB293" i="101"/>
  <c r="AB249" i="101"/>
  <c r="AB147" i="101"/>
  <c r="AB131" i="101"/>
  <c r="AB215" i="101"/>
  <c r="AB77" i="101"/>
  <c r="AB242" i="101"/>
  <c r="AB282" i="101"/>
  <c r="AB270" i="101"/>
  <c r="AB21" i="101"/>
  <c r="AB288" i="101"/>
  <c r="AB12" i="101"/>
  <c r="AB5" i="101"/>
  <c r="AB153" i="101"/>
  <c r="AB180" i="101"/>
  <c r="AB35" i="101"/>
  <c r="AB277" i="101"/>
  <c r="AB55" i="101"/>
  <c r="AB56" i="101"/>
  <c r="AB230" i="101"/>
  <c r="AB259" i="101"/>
  <c r="AB50" i="101"/>
  <c r="AB119" i="101"/>
  <c r="AB161" i="101"/>
  <c r="AB126" i="101"/>
  <c r="AB272" i="101"/>
  <c r="AB24" i="101"/>
  <c r="AB85" i="101"/>
  <c r="AB247" i="101"/>
  <c r="AB118" i="101"/>
  <c r="AB17" i="101"/>
  <c r="AB193" i="101"/>
  <c r="AB46" i="101"/>
  <c r="AB216" i="101"/>
  <c r="AB284" i="101"/>
  <c r="AB143" i="101"/>
  <c r="AB97" i="101"/>
  <c r="AB93" i="101"/>
  <c r="AB177" i="101"/>
  <c r="AB250" i="101"/>
  <c r="AB226" i="101"/>
  <c r="AB51" i="101"/>
  <c r="AB186" i="101"/>
  <c r="AB294" i="101"/>
  <c r="AB22" i="101"/>
  <c r="AB132" i="101"/>
  <c r="AB83" i="101"/>
  <c r="AB283" i="101"/>
  <c r="AB127" i="101"/>
  <c r="AB255" i="101"/>
  <c r="AB176" i="101"/>
  <c r="AB30" i="101"/>
  <c r="AB199" i="101"/>
  <c r="AB100" i="101"/>
  <c r="AB191" i="101"/>
  <c r="AB137" i="101"/>
  <c r="AB210" i="101"/>
  <c r="AB220" i="101"/>
  <c r="AB25" i="101"/>
  <c r="AB78" i="101"/>
  <c r="AB148" i="101"/>
  <c r="AB236" i="101"/>
  <c r="AB65" i="101"/>
  <c r="AB106" i="101"/>
  <c r="AB260" i="101"/>
  <c r="AB41" i="101"/>
  <c r="AB181" i="101"/>
  <c r="AB122" i="101"/>
  <c r="AB141" i="101"/>
  <c r="AB36" i="101"/>
  <c r="AB70" i="101"/>
  <c r="AB271" i="101"/>
  <c r="AB162" i="101"/>
  <c r="AB121" i="101"/>
  <c r="AB278" i="101"/>
  <c r="AB154" i="101"/>
  <c r="AB86" i="101"/>
  <c r="AB273" i="101"/>
  <c r="AB289" i="101"/>
  <c r="AB111" i="101"/>
  <c r="AB248" i="101"/>
  <c r="AB239" i="101"/>
  <c r="AB243" i="101"/>
  <c r="AB13" i="101"/>
  <c r="AB6" i="101"/>
  <c r="AB57" i="101"/>
  <c r="AB58" i="101"/>
  <c r="AB231" i="101"/>
  <c r="N5" i="48" a="1"/>
  <c r="N5" i="48"/>
  <c r="C4" i="48"/>
  <c r="D4" i="48"/>
  <c r="H3" i="83"/>
  <c r="I3" i="83" s="1"/>
  <c r="T5" i="48" a="1"/>
  <c r="T5" i="48"/>
  <c r="H4" i="48"/>
  <c r="K4" i="48"/>
  <c r="F4" i="48"/>
  <c r="I4" i="48"/>
  <c r="R5" i="48"/>
  <c r="P5" i="48" a="1"/>
  <c r="P5" i="48"/>
  <c r="W6" i="48" a="1"/>
  <c r="W6" i="48" s="1"/>
  <c r="X6" i="48" s="1"/>
  <c r="W7" i="48" a="1"/>
  <c r="W7" i="48" s="1"/>
  <c r="X7" i="48" s="1"/>
  <c r="L4" i="48"/>
  <c r="P2" i="73"/>
  <c r="M2" i="47"/>
  <c r="Y4" i="48"/>
  <c r="P11" i="73"/>
  <c r="G2" i="47"/>
  <c r="D2" i="47"/>
  <c r="H2" i="47"/>
  <c r="C2" i="47"/>
  <c r="F2" i="47"/>
  <c r="B2" i="47"/>
  <c r="E2" i="47"/>
  <c r="P4" i="73"/>
  <c r="C4" i="68"/>
  <c r="K2" i="47"/>
  <c r="L2" i="47"/>
  <c r="U5" i="48" a="1"/>
  <c r="U5" i="48" s="1"/>
  <c r="V5" i="48" s="1"/>
  <c r="P16" i="73"/>
  <c r="Y5" i="48"/>
  <c r="P13" i="73"/>
  <c r="M6" i="47"/>
  <c r="G5" i="68"/>
  <c r="E5" i="68"/>
  <c r="B6" i="48"/>
  <c r="B8" i="48"/>
  <c r="R4" i="48"/>
  <c r="P4" i="48" a="1"/>
  <c r="P4" i="48"/>
  <c r="N4" i="48" a="1"/>
  <c r="N4" i="48"/>
  <c r="T4" i="48" a="1"/>
  <c r="T4" i="48"/>
  <c r="S5" i="48"/>
  <c r="M4" i="47"/>
  <c r="O5" i="48"/>
  <c r="Q5" i="48"/>
  <c r="N232" i="80"/>
  <c r="N123" i="80"/>
  <c r="N108" i="106"/>
  <c r="N290" i="80"/>
  <c r="N26" i="80"/>
  <c r="N267" i="80"/>
  <c r="N218" i="106"/>
  <c r="N285" i="106"/>
  <c r="N224" i="80"/>
  <c r="N113" i="80"/>
  <c r="N47" i="80"/>
  <c r="N7" i="80"/>
  <c r="N245" i="106"/>
  <c r="N42" i="106"/>
  <c r="N62" i="106"/>
  <c r="N74" i="106"/>
  <c r="N204" i="80"/>
  <c r="N284" i="106"/>
  <c r="N94" i="106"/>
  <c r="N32" i="106"/>
  <c r="N66" i="106"/>
  <c r="N274" i="80"/>
  <c r="N172" i="80"/>
  <c r="N84" i="80"/>
  <c r="N149" i="80"/>
  <c r="N232" i="106"/>
  <c r="N47" i="106"/>
  <c r="N264" i="80"/>
  <c r="N167" i="80"/>
  <c r="N43" i="80"/>
  <c r="N194" i="106"/>
  <c r="N37" i="106"/>
  <c r="N84" i="106"/>
  <c r="N138" i="106"/>
  <c r="N279" i="80"/>
  <c r="N165" i="80"/>
  <c r="N31" i="106"/>
  <c r="N256" i="106"/>
  <c r="N144" i="106"/>
  <c r="N279" i="106"/>
  <c r="N195" i="80"/>
  <c r="N200" i="106"/>
  <c r="N274" i="106"/>
  <c r="N79" i="106"/>
  <c r="N206" i="106"/>
  <c r="N177" i="80"/>
  <c r="N66" i="80"/>
  <c r="N9" i="80"/>
  <c r="N237" i="106"/>
  <c r="N59" i="106"/>
  <c r="N98" i="106"/>
  <c r="N187" i="106"/>
  <c r="N158" i="106"/>
  <c r="N261" i="80"/>
  <c r="N158" i="80"/>
  <c r="N102" i="80"/>
  <c r="N270" i="106"/>
  <c r="N122" i="106"/>
  <c r="N229" i="106"/>
  <c r="N128" i="80"/>
  <c r="N204" i="106"/>
  <c r="N102" i="106"/>
  <c r="N150" i="106"/>
  <c r="N128" i="106"/>
  <c r="N241" i="80"/>
  <c r="N200" i="80"/>
  <c r="N133" i="80"/>
  <c r="N112" i="80"/>
  <c r="N62" i="80"/>
  <c r="N42" i="80"/>
  <c r="N18" i="80"/>
  <c r="N163" i="106"/>
  <c r="N212" i="106"/>
  <c r="N272" i="106"/>
  <c r="N290" i="106"/>
  <c r="N265" i="80"/>
  <c r="N219" i="80"/>
  <c r="N182" i="80"/>
  <c r="N138" i="80"/>
  <c r="N109" i="80"/>
  <c r="N14" i="106"/>
  <c r="N71" i="106"/>
  <c r="N250" i="106"/>
  <c r="N155" i="106"/>
  <c r="N133" i="106"/>
  <c r="N167" i="106"/>
  <c r="N264" i="106"/>
  <c r="N9" i="106"/>
  <c r="N261" i="106"/>
  <c r="N112" i="106"/>
  <c r="N240" i="80"/>
  <c r="N214" i="80"/>
  <c r="N144" i="80"/>
  <c r="N124" i="80"/>
  <c r="N110" i="80"/>
  <c r="N89" i="80"/>
  <c r="N79" i="80"/>
  <c r="N23" i="106"/>
  <c r="N2" i="80"/>
  <c r="N240" i="106"/>
  <c r="N109" i="106"/>
  <c r="N169" i="106"/>
  <c r="N165" i="106"/>
  <c r="N52" i="106"/>
  <c r="N229" i="80"/>
  <c r="N205" i="80"/>
  <c r="N187" i="80"/>
  <c r="N98" i="80"/>
  <c r="N230" i="106"/>
  <c r="N149" i="106"/>
  <c r="N219" i="106"/>
  <c r="N2" i="106"/>
  <c r="N110" i="106"/>
  <c r="N285" i="80"/>
  <c r="N213" i="80"/>
  <c r="N150" i="80"/>
  <c r="N74" i="80"/>
  <c r="N52" i="80"/>
  <c r="N32" i="80"/>
  <c r="N192" i="106"/>
  <c r="N211" i="106"/>
  <c r="N269" i="106"/>
  <c r="N107" i="106"/>
  <c r="N26" i="106"/>
  <c r="N182" i="106"/>
  <c r="N113" i="106"/>
  <c r="N267" i="106"/>
  <c r="N195" i="106"/>
  <c r="N250" i="80"/>
  <c r="N206" i="80"/>
  <c r="N155" i="80"/>
  <c r="N255" i="106"/>
  <c r="N213" i="106"/>
  <c r="N111" i="106"/>
  <c r="N172" i="106"/>
  <c r="N89" i="106"/>
  <c r="N249" i="106"/>
  <c r="N55" i="106"/>
  <c r="N101" i="106"/>
  <c r="N123" i="106"/>
  <c r="N18" i="106"/>
  <c r="N224" i="106"/>
  <c r="N177" i="106"/>
  <c r="N7" i="106"/>
  <c r="N256" i="80"/>
  <c r="N218" i="80"/>
  <c r="N169" i="80"/>
  <c r="N108" i="80"/>
  <c r="AB6" i="48" a="1"/>
  <c r="AB6" i="48" s="1"/>
  <c r="AC6" i="48" s="1"/>
  <c r="AB7" i="48" a="1"/>
  <c r="AB7" i="48" s="1"/>
  <c r="AC7" i="48" s="1"/>
  <c r="AB8" i="48" a="1"/>
  <c r="AB8" i="48" s="1"/>
  <c r="AC8" i="48" s="1"/>
  <c r="C5" i="68"/>
  <c r="L2" i="80"/>
  <c r="M2" i="80"/>
  <c r="O3" i="100"/>
  <c r="O4" i="100"/>
  <c r="O5" i="100"/>
  <c r="O6" i="100"/>
  <c r="O7" i="100"/>
  <c r="O8" i="100"/>
  <c r="O9" i="100"/>
  <c r="O10" i="100"/>
  <c r="O11" i="100"/>
  <c r="O12" i="100"/>
  <c r="O13" i="100"/>
  <c r="O14" i="100"/>
  <c r="O15" i="100"/>
  <c r="O16" i="100"/>
  <c r="O17" i="100"/>
  <c r="O18" i="100"/>
  <c r="O19" i="100"/>
  <c r="O20" i="100"/>
  <c r="O21" i="100"/>
  <c r="O22" i="100"/>
  <c r="O23" i="100"/>
  <c r="O24" i="100"/>
  <c r="O25" i="100"/>
  <c r="O26" i="100"/>
  <c r="O27" i="100"/>
  <c r="O28" i="100"/>
  <c r="O29" i="100"/>
  <c r="O30" i="100"/>
  <c r="O31" i="100"/>
  <c r="O32" i="100"/>
  <c r="O33" i="100"/>
  <c r="O34" i="100"/>
  <c r="O35" i="100"/>
  <c r="O36" i="100"/>
  <c r="O37" i="100"/>
  <c r="O38" i="100"/>
  <c r="O39" i="100"/>
  <c r="O40" i="100"/>
  <c r="O41" i="100"/>
  <c r="O42" i="100"/>
  <c r="O43" i="100"/>
  <c r="O44" i="100"/>
  <c r="O45" i="100"/>
  <c r="O46" i="100"/>
  <c r="O47" i="100"/>
  <c r="O48" i="100"/>
  <c r="O49" i="100"/>
  <c r="O50" i="100"/>
  <c r="O51" i="100"/>
  <c r="O52" i="100"/>
  <c r="O53" i="100"/>
  <c r="O54" i="100"/>
  <c r="O55" i="100"/>
  <c r="O56" i="100"/>
  <c r="O57" i="100"/>
  <c r="O58" i="100"/>
  <c r="O59" i="100"/>
  <c r="O60" i="100"/>
  <c r="O61" i="100"/>
  <c r="O62" i="100"/>
  <c r="O63" i="100"/>
  <c r="O64" i="100"/>
  <c r="O65" i="100"/>
  <c r="O66" i="100"/>
  <c r="O67" i="100"/>
  <c r="O68" i="100"/>
  <c r="O69" i="100"/>
  <c r="O70" i="100"/>
  <c r="O71" i="100"/>
  <c r="O72" i="100"/>
  <c r="O73" i="100"/>
  <c r="O74" i="100"/>
  <c r="O75" i="100"/>
  <c r="O76" i="100"/>
  <c r="O77" i="100"/>
  <c r="O78" i="100"/>
  <c r="O79" i="100"/>
  <c r="O80" i="100"/>
  <c r="O81" i="100"/>
  <c r="O82" i="100"/>
  <c r="O83" i="100"/>
  <c r="O84" i="100"/>
  <c r="O85" i="100"/>
  <c r="O86" i="100"/>
  <c r="O87" i="100"/>
  <c r="O88" i="100"/>
  <c r="O89" i="100"/>
  <c r="O90" i="100"/>
  <c r="O91" i="100"/>
  <c r="O92" i="100"/>
  <c r="O93" i="100"/>
  <c r="O94" i="100"/>
  <c r="O95" i="100"/>
  <c r="O96" i="100"/>
  <c r="O97" i="100"/>
  <c r="O98" i="100"/>
  <c r="O99" i="100"/>
  <c r="O100" i="100"/>
  <c r="O101" i="100"/>
  <c r="O102" i="100"/>
  <c r="O103" i="100"/>
  <c r="O104" i="100"/>
  <c r="O105" i="100"/>
  <c r="O106" i="100"/>
  <c r="O107" i="100"/>
  <c r="O108" i="100"/>
  <c r="O109" i="100"/>
  <c r="O110" i="100"/>
  <c r="O111" i="100"/>
  <c r="O112" i="100"/>
  <c r="O2" i="100"/>
  <c r="N3" i="100"/>
  <c r="N4" i="100"/>
  <c r="N5" i="100"/>
  <c r="N6" i="100"/>
  <c r="N7" i="100"/>
  <c r="N8" i="100"/>
  <c r="N9" i="100"/>
  <c r="N10" i="100"/>
  <c r="N11" i="100"/>
  <c r="N12" i="100"/>
  <c r="N13" i="100"/>
  <c r="N14" i="100"/>
  <c r="N15" i="100"/>
  <c r="N16" i="100"/>
  <c r="N17" i="100"/>
  <c r="N18" i="100"/>
  <c r="N19" i="100"/>
  <c r="N20" i="100"/>
  <c r="N21" i="100"/>
  <c r="N22" i="100"/>
  <c r="N23" i="100"/>
  <c r="N24" i="100"/>
  <c r="N25" i="100"/>
  <c r="N26" i="100"/>
  <c r="N27" i="100"/>
  <c r="N28" i="100"/>
  <c r="N29" i="100"/>
  <c r="N30" i="100"/>
  <c r="N31" i="100"/>
  <c r="N32" i="100"/>
  <c r="N33" i="100"/>
  <c r="N34" i="100"/>
  <c r="N35" i="100"/>
  <c r="N36" i="100"/>
  <c r="N37" i="100"/>
  <c r="N38" i="100"/>
  <c r="N39" i="100"/>
  <c r="N40" i="100"/>
  <c r="N41" i="100"/>
  <c r="N42" i="100"/>
  <c r="N43" i="100"/>
  <c r="N44" i="100"/>
  <c r="N45" i="100"/>
  <c r="N46" i="100"/>
  <c r="N47" i="100"/>
  <c r="N48" i="100"/>
  <c r="N49" i="100"/>
  <c r="N50" i="100"/>
  <c r="N51" i="100"/>
  <c r="N52" i="100"/>
  <c r="N53" i="100"/>
  <c r="N54" i="100"/>
  <c r="N55" i="100"/>
  <c r="N56" i="100"/>
  <c r="N57" i="100"/>
  <c r="N58" i="100"/>
  <c r="N59" i="100"/>
  <c r="N60" i="100"/>
  <c r="N61" i="100"/>
  <c r="N62" i="100"/>
  <c r="N63" i="100"/>
  <c r="N64" i="100"/>
  <c r="N65" i="100"/>
  <c r="N66" i="100"/>
  <c r="N67" i="100"/>
  <c r="N68" i="100"/>
  <c r="N69" i="100"/>
  <c r="N70" i="100"/>
  <c r="N71" i="100"/>
  <c r="N72" i="100"/>
  <c r="N73" i="100"/>
  <c r="N74" i="100"/>
  <c r="N75" i="100"/>
  <c r="N76" i="100"/>
  <c r="N77" i="100"/>
  <c r="N78" i="100"/>
  <c r="N79" i="100"/>
  <c r="N80" i="100"/>
  <c r="N81" i="100"/>
  <c r="N82" i="100"/>
  <c r="N83" i="100"/>
  <c r="N84" i="100"/>
  <c r="N85" i="100"/>
  <c r="N86" i="100"/>
  <c r="N87" i="100"/>
  <c r="N88" i="100"/>
  <c r="N89" i="100"/>
  <c r="N90" i="100"/>
  <c r="N91" i="100"/>
  <c r="N92" i="100"/>
  <c r="N93" i="100"/>
  <c r="N94" i="100"/>
  <c r="N95" i="100"/>
  <c r="N96" i="100"/>
  <c r="N97" i="100"/>
  <c r="N98" i="100"/>
  <c r="N99" i="100"/>
  <c r="N100" i="100"/>
  <c r="N101" i="100"/>
  <c r="N102" i="100"/>
  <c r="N103" i="100"/>
  <c r="N104" i="100"/>
  <c r="N105" i="100"/>
  <c r="N106" i="100"/>
  <c r="N107" i="100"/>
  <c r="N108" i="100"/>
  <c r="N109" i="100"/>
  <c r="N110" i="100"/>
  <c r="N111" i="100"/>
  <c r="N112" i="100"/>
  <c r="M3" i="100"/>
  <c r="M4" i="100"/>
  <c r="M5" i="100"/>
  <c r="M6" i="100"/>
  <c r="M7" i="100"/>
  <c r="M8" i="100"/>
  <c r="M9" i="100"/>
  <c r="M10" i="100"/>
  <c r="M11" i="100"/>
  <c r="M12" i="100"/>
  <c r="M13" i="100"/>
  <c r="M14" i="100"/>
  <c r="M15" i="100"/>
  <c r="M16" i="100"/>
  <c r="M17" i="100"/>
  <c r="M18" i="100"/>
  <c r="M19" i="100"/>
  <c r="M20" i="100"/>
  <c r="M21" i="100"/>
  <c r="M22" i="100"/>
  <c r="M23" i="100"/>
  <c r="M24" i="100"/>
  <c r="M25" i="100"/>
  <c r="M26" i="100"/>
  <c r="M27" i="100"/>
  <c r="M28" i="100"/>
  <c r="M29" i="100"/>
  <c r="M30" i="100"/>
  <c r="M31" i="100"/>
  <c r="M32" i="100"/>
  <c r="M33" i="100"/>
  <c r="M34" i="100"/>
  <c r="M35" i="100"/>
  <c r="M36" i="100"/>
  <c r="M37" i="100"/>
  <c r="M38" i="100"/>
  <c r="M39" i="100"/>
  <c r="M40" i="100"/>
  <c r="M41" i="100"/>
  <c r="M42" i="100"/>
  <c r="M43" i="100"/>
  <c r="M44" i="100"/>
  <c r="M45" i="100"/>
  <c r="M46" i="100"/>
  <c r="M47" i="100"/>
  <c r="M48" i="100"/>
  <c r="M49" i="100"/>
  <c r="M50" i="100"/>
  <c r="M51" i="100"/>
  <c r="M52" i="100"/>
  <c r="M53" i="100"/>
  <c r="M54" i="100"/>
  <c r="M55" i="100"/>
  <c r="M56" i="100"/>
  <c r="M57" i="100"/>
  <c r="M58" i="100"/>
  <c r="M59" i="100"/>
  <c r="M60" i="100"/>
  <c r="M61" i="100"/>
  <c r="M62" i="100"/>
  <c r="M63" i="100"/>
  <c r="M64" i="100"/>
  <c r="M65" i="100"/>
  <c r="M66" i="100"/>
  <c r="M67" i="100"/>
  <c r="M68" i="100"/>
  <c r="M69" i="100"/>
  <c r="M70" i="100"/>
  <c r="M71" i="100"/>
  <c r="M72" i="100"/>
  <c r="M73" i="100"/>
  <c r="M74" i="100"/>
  <c r="M75" i="100"/>
  <c r="M76" i="100"/>
  <c r="M77" i="100"/>
  <c r="M78" i="100"/>
  <c r="M79" i="100"/>
  <c r="M80" i="100"/>
  <c r="M81" i="100"/>
  <c r="M82" i="100"/>
  <c r="M83" i="100"/>
  <c r="M84" i="100"/>
  <c r="M85" i="100"/>
  <c r="M86" i="100"/>
  <c r="M87" i="100"/>
  <c r="M88" i="100"/>
  <c r="M89" i="100"/>
  <c r="M90" i="100"/>
  <c r="M91" i="100"/>
  <c r="M92" i="100"/>
  <c r="M93" i="100"/>
  <c r="M94" i="100"/>
  <c r="M95" i="100"/>
  <c r="M96" i="100"/>
  <c r="M97" i="100"/>
  <c r="M98" i="100"/>
  <c r="M99" i="100"/>
  <c r="M100" i="100"/>
  <c r="M101" i="100"/>
  <c r="M102" i="100"/>
  <c r="M103" i="100"/>
  <c r="M104" i="100"/>
  <c r="M105" i="100"/>
  <c r="M106" i="100"/>
  <c r="M107" i="100"/>
  <c r="M108" i="100"/>
  <c r="M109" i="100"/>
  <c r="M110" i="100"/>
  <c r="M111" i="100"/>
  <c r="M112" i="100"/>
  <c r="N2" i="100"/>
  <c r="L2" i="44"/>
  <c r="K6" i="48"/>
  <c r="K7" i="48"/>
  <c r="K8" i="48"/>
  <c r="B3" i="90"/>
  <c r="B4" i="90"/>
  <c r="B5" i="90"/>
  <c r="B6" i="90"/>
  <c r="B7" i="90"/>
  <c r="B8" i="90"/>
  <c r="B9" i="90"/>
  <c r="B10" i="90"/>
  <c r="B11" i="90"/>
  <c r="B12" i="90"/>
  <c r="B13" i="90"/>
  <c r="B14" i="90"/>
  <c r="B15" i="90"/>
  <c r="B16" i="90"/>
  <c r="B17" i="90"/>
  <c r="B18" i="90"/>
  <c r="B19" i="90"/>
  <c r="B20" i="90"/>
  <c r="B21" i="90"/>
  <c r="B22" i="90"/>
  <c r="B23" i="90"/>
  <c r="B24" i="90"/>
  <c r="B25" i="90"/>
  <c r="B26" i="90"/>
  <c r="B27" i="90"/>
  <c r="B28" i="90"/>
  <c r="B29" i="90"/>
  <c r="B30" i="90"/>
  <c r="B31" i="90"/>
  <c r="B32" i="90"/>
  <c r="B33" i="90"/>
  <c r="B34" i="90"/>
  <c r="B35" i="90"/>
  <c r="B36" i="90"/>
  <c r="B37" i="90"/>
  <c r="B38" i="90"/>
  <c r="B39" i="90"/>
  <c r="B40" i="90"/>
  <c r="B41" i="90"/>
  <c r="B42" i="90"/>
  <c r="B43" i="90"/>
  <c r="B44" i="90"/>
  <c r="B45" i="90"/>
  <c r="B46" i="90"/>
  <c r="B47" i="90"/>
  <c r="B48" i="90"/>
  <c r="B49" i="90"/>
  <c r="B50" i="90"/>
  <c r="B51" i="90"/>
  <c r="B52" i="90"/>
  <c r="B53" i="90"/>
  <c r="B54" i="90"/>
  <c r="B55" i="90"/>
  <c r="B56" i="90"/>
  <c r="B57" i="90"/>
  <c r="B58" i="90"/>
  <c r="B59" i="90"/>
  <c r="B60" i="90"/>
  <c r="B61" i="90"/>
  <c r="B62" i="90"/>
  <c r="B63" i="90"/>
  <c r="B64" i="90"/>
  <c r="B65" i="90"/>
  <c r="B66" i="90"/>
  <c r="B67" i="90"/>
  <c r="B68" i="90"/>
  <c r="B69" i="90"/>
  <c r="B70" i="90"/>
  <c r="B71" i="90"/>
  <c r="B72" i="90"/>
  <c r="B73" i="90"/>
  <c r="B74" i="90"/>
  <c r="B75" i="90"/>
  <c r="B76" i="90"/>
  <c r="B77" i="90"/>
  <c r="B78" i="90"/>
  <c r="B79" i="90"/>
  <c r="B80" i="90"/>
  <c r="B81" i="90"/>
  <c r="B82" i="90"/>
  <c r="B83" i="90"/>
  <c r="B84" i="90"/>
  <c r="B85" i="90"/>
  <c r="B86" i="90"/>
  <c r="B87" i="90"/>
  <c r="B88" i="90"/>
  <c r="B89" i="90"/>
  <c r="B90" i="90"/>
  <c r="B91" i="90"/>
  <c r="B92" i="90"/>
  <c r="B93" i="90"/>
  <c r="B94" i="90"/>
  <c r="B95" i="90"/>
  <c r="B96" i="90"/>
  <c r="B97" i="90"/>
  <c r="B98" i="90"/>
  <c r="B99" i="90"/>
  <c r="B100" i="90"/>
  <c r="B101" i="90"/>
  <c r="B102" i="90"/>
  <c r="B103" i="90"/>
  <c r="B104" i="90"/>
  <c r="B105" i="90"/>
  <c r="B106" i="90"/>
  <c r="B107" i="90"/>
  <c r="B108" i="90"/>
  <c r="B109" i="90"/>
  <c r="B110" i="90"/>
  <c r="B111" i="90"/>
  <c r="B112" i="90"/>
  <c r="B113" i="90"/>
  <c r="B114" i="90"/>
  <c r="B115" i="90"/>
  <c r="B116" i="90"/>
  <c r="B117" i="90"/>
  <c r="B118" i="90"/>
  <c r="B119" i="90"/>
  <c r="B120" i="90"/>
  <c r="B121" i="90"/>
  <c r="B122" i="90"/>
  <c r="B123" i="90"/>
  <c r="B124" i="90"/>
  <c r="B125" i="90"/>
  <c r="B126" i="90"/>
  <c r="B127" i="90"/>
  <c r="B128" i="90"/>
  <c r="B129" i="90"/>
  <c r="B130" i="90"/>
  <c r="B131" i="90"/>
  <c r="B132" i="90"/>
  <c r="B133" i="90"/>
  <c r="B134" i="90"/>
  <c r="B135" i="90"/>
  <c r="B136" i="90"/>
  <c r="B137" i="90"/>
  <c r="B138" i="90"/>
  <c r="B139" i="90"/>
  <c r="B140" i="90"/>
  <c r="B141" i="90"/>
  <c r="B142" i="90"/>
  <c r="B143" i="90"/>
  <c r="B144" i="90"/>
  <c r="B145" i="90"/>
  <c r="B146" i="90"/>
  <c r="B147" i="90"/>
  <c r="B148" i="90"/>
  <c r="B149" i="90"/>
  <c r="B150" i="90"/>
  <c r="B151" i="90"/>
  <c r="B152" i="90"/>
  <c r="B153" i="90"/>
  <c r="B154" i="90"/>
  <c r="B155" i="90"/>
  <c r="B156" i="90"/>
  <c r="B157" i="90"/>
  <c r="B158" i="90"/>
  <c r="B159" i="90"/>
  <c r="B160" i="90"/>
  <c r="B161" i="90"/>
  <c r="B162" i="90"/>
  <c r="B163" i="90"/>
  <c r="B164" i="90"/>
  <c r="B165" i="90"/>
  <c r="B166" i="90"/>
  <c r="B167" i="90"/>
  <c r="B168" i="90"/>
  <c r="B169" i="90"/>
  <c r="B170" i="90"/>
  <c r="B171" i="90"/>
  <c r="B172" i="90"/>
  <c r="B173" i="90"/>
  <c r="B174" i="90"/>
  <c r="B175" i="90"/>
  <c r="B176" i="90"/>
  <c r="B177" i="90"/>
  <c r="B178" i="90"/>
  <c r="B179" i="90"/>
  <c r="B180" i="90"/>
  <c r="B181" i="90"/>
  <c r="B182" i="90"/>
  <c r="B183" i="90"/>
  <c r="B184" i="90"/>
  <c r="B185" i="90"/>
  <c r="B186" i="90"/>
  <c r="B187" i="90"/>
  <c r="B188" i="90"/>
  <c r="B189" i="90"/>
  <c r="B190" i="90"/>
  <c r="B191" i="90"/>
  <c r="B192" i="90"/>
  <c r="B193" i="90"/>
  <c r="B194" i="90"/>
  <c r="B195" i="90"/>
  <c r="B196" i="90"/>
  <c r="B197" i="90"/>
  <c r="B198" i="90"/>
  <c r="B199" i="90"/>
  <c r="B200" i="90"/>
  <c r="B201" i="90"/>
  <c r="B202" i="90"/>
  <c r="B203" i="90"/>
  <c r="B204" i="90"/>
  <c r="B205" i="90"/>
  <c r="B206" i="90"/>
  <c r="B207" i="90"/>
  <c r="B208" i="90"/>
  <c r="B209" i="90"/>
  <c r="B210" i="90"/>
  <c r="B211" i="90"/>
  <c r="B212" i="90"/>
  <c r="B213" i="90"/>
  <c r="B214" i="90"/>
  <c r="B215" i="90"/>
  <c r="B216" i="90"/>
  <c r="B217" i="90"/>
  <c r="B218" i="90"/>
  <c r="B219" i="90"/>
  <c r="B220" i="90"/>
  <c r="B221" i="90"/>
  <c r="B222" i="90"/>
  <c r="B223" i="90"/>
  <c r="B224" i="90"/>
  <c r="B225" i="90"/>
  <c r="B226" i="90"/>
  <c r="B227" i="90"/>
  <c r="B228" i="90"/>
  <c r="B229" i="90"/>
  <c r="B230" i="90"/>
  <c r="B231" i="90"/>
  <c r="B232" i="90"/>
  <c r="B233" i="90"/>
  <c r="B234" i="90"/>
  <c r="B235" i="90"/>
  <c r="B236" i="90"/>
  <c r="B237" i="90"/>
  <c r="B238" i="90"/>
  <c r="B239" i="90"/>
  <c r="B240" i="90"/>
  <c r="B241" i="90"/>
  <c r="B242" i="90"/>
  <c r="B243" i="90"/>
  <c r="B244" i="90"/>
  <c r="B245" i="90"/>
  <c r="B246" i="90"/>
  <c r="B247" i="90"/>
  <c r="B248" i="90"/>
  <c r="B249" i="90"/>
  <c r="B250" i="90"/>
  <c r="B251" i="90"/>
  <c r="B252" i="90"/>
  <c r="B253" i="90"/>
  <c r="B254" i="90"/>
  <c r="B255" i="90"/>
  <c r="B256" i="90"/>
  <c r="B257" i="90"/>
  <c r="B258" i="90"/>
  <c r="B259" i="90"/>
  <c r="B260" i="90"/>
  <c r="B261" i="90"/>
  <c r="B262" i="90"/>
  <c r="B263" i="90"/>
  <c r="B264" i="90"/>
  <c r="B265" i="90"/>
  <c r="B266" i="90"/>
  <c r="B267" i="90"/>
  <c r="B268" i="90"/>
  <c r="B269" i="90"/>
  <c r="B270" i="90"/>
  <c r="B271" i="90"/>
  <c r="B272" i="90"/>
  <c r="B273" i="90"/>
  <c r="B274" i="90"/>
  <c r="B275" i="90"/>
  <c r="B276" i="90"/>
  <c r="B277" i="90"/>
  <c r="B278" i="90"/>
  <c r="B279" i="90"/>
  <c r="B280" i="90"/>
  <c r="B281" i="90"/>
  <c r="B282" i="90"/>
  <c r="B283" i="90"/>
  <c r="B284" i="90"/>
  <c r="B285" i="90"/>
  <c r="B286" i="90"/>
  <c r="B287" i="90"/>
  <c r="B288" i="90"/>
  <c r="B289" i="90"/>
  <c r="B290" i="90"/>
  <c r="B291" i="90"/>
  <c r="B292" i="90"/>
  <c r="B293" i="90"/>
  <c r="B294" i="90"/>
  <c r="B295" i="90"/>
  <c r="B296" i="90"/>
  <c r="B297" i="90"/>
  <c r="B298" i="90"/>
  <c r="B299" i="90"/>
  <c r="B300" i="90"/>
  <c r="B301" i="90"/>
  <c r="B302" i="90"/>
  <c r="B303" i="90"/>
  <c r="B304" i="90"/>
  <c r="B305" i="90"/>
  <c r="B306" i="90"/>
  <c r="B307" i="90"/>
  <c r="B308" i="90"/>
  <c r="B309" i="90"/>
  <c r="B310" i="90"/>
  <c r="B311" i="90"/>
  <c r="B312" i="90"/>
  <c r="B313" i="90"/>
  <c r="B314" i="90"/>
  <c r="B315" i="90"/>
  <c r="B316" i="90"/>
  <c r="B317" i="90"/>
  <c r="B318" i="90"/>
  <c r="B319" i="90"/>
  <c r="B320" i="90"/>
  <c r="B321" i="90"/>
  <c r="B322" i="90"/>
  <c r="B323" i="90"/>
  <c r="B324" i="90"/>
  <c r="B325" i="90"/>
  <c r="B326" i="90"/>
  <c r="B327" i="90"/>
  <c r="B328" i="90"/>
  <c r="B329" i="90"/>
  <c r="B330" i="90"/>
  <c r="B331" i="90"/>
  <c r="B332" i="90"/>
  <c r="B333" i="90"/>
  <c r="B334" i="90"/>
  <c r="B335" i="90"/>
  <c r="B336" i="90"/>
  <c r="B337" i="90"/>
  <c r="B338" i="90"/>
  <c r="B339" i="90"/>
  <c r="B340" i="90"/>
  <c r="B341" i="90"/>
  <c r="B342" i="90"/>
  <c r="B343" i="90"/>
  <c r="B344" i="90"/>
  <c r="B345" i="90"/>
  <c r="B346" i="90"/>
  <c r="B347" i="90"/>
  <c r="B348" i="90"/>
  <c r="B349" i="90"/>
  <c r="B350" i="90"/>
  <c r="B351" i="90"/>
  <c r="B352" i="90"/>
  <c r="B353" i="90"/>
  <c r="B354" i="90"/>
  <c r="B355" i="90"/>
  <c r="B356" i="90"/>
  <c r="B357" i="90"/>
  <c r="B358" i="90"/>
  <c r="B359" i="90"/>
  <c r="B360" i="90"/>
  <c r="B361" i="90"/>
  <c r="B362" i="90"/>
  <c r="B363" i="90"/>
  <c r="B364" i="90"/>
  <c r="B365" i="90"/>
  <c r="B366" i="90"/>
  <c r="B367" i="90"/>
  <c r="B368" i="90"/>
  <c r="B369" i="90"/>
  <c r="B370" i="90"/>
  <c r="B371" i="90"/>
  <c r="B372" i="90"/>
  <c r="B373" i="90"/>
  <c r="B374" i="90"/>
  <c r="B375" i="90"/>
  <c r="B376" i="90"/>
  <c r="B377" i="90"/>
  <c r="B378" i="90"/>
  <c r="B379" i="90"/>
  <c r="B380" i="90"/>
  <c r="B381" i="90"/>
  <c r="B382" i="90"/>
  <c r="B383" i="90"/>
  <c r="B384" i="90"/>
  <c r="B385" i="90"/>
  <c r="B386" i="90"/>
  <c r="B387" i="90"/>
  <c r="B388" i="90"/>
  <c r="B389" i="90"/>
  <c r="B390" i="90"/>
  <c r="B391" i="90"/>
  <c r="B392" i="90"/>
  <c r="B393" i="90"/>
  <c r="B394" i="90"/>
  <c r="B395" i="90"/>
  <c r="B396" i="90"/>
  <c r="B397" i="90"/>
  <c r="B398" i="90"/>
  <c r="B399" i="90"/>
  <c r="B400" i="90"/>
  <c r="B401" i="90"/>
  <c r="B402" i="90"/>
  <c r="B403" i="90"/>
  <c r="B404" i="90"/>
  <c r="B405" i="90"/>
  <c r="B406" i="90"/>
  <c r="B407" i="90"/>
  <c r="B408" i="90"/>
  <c r="B409" i="90"/>
  <c r="B410" i="90"/>
  <c r="B411" i="90"/>
  <c r="B412" i="90"/>
  <c r="B413" i="90"/>
  <c r="B414" i="90"/>
  <c r="B415" i="90"/>
  <c r="B416" i="90"/>
  <c r="B417" i="90"/>
  <c r="B418" i="90"/>
  <c r="B419" i="90"/>
  <c r="B420" i="90"/>
  <c r="B421" i="90"/>
  <c r="B422" i="90"/>
  <c r="B423" i="90"/>
  <c r="B424" i="90"/>
  <c r="B425" i="90"/>
  <c r="B426" i="90"/>
  <c r="B427" i="90"/>
  <c r="B428" i="90"/>
  <c r="B429" i="90"/>
  <c r="B430" i="90"/>
  <c r="B431" i="90"/>
  <c r="B432" i="90"/>
  <c r="B433" i="90"/>
  <c r="B434" i="90"/>
  <c r="B435" i="90"/>
  <c r="B436" i="90"/>
  <c r="B437" i="90"/>
  <c r="B438" i="90"/>
  <c r="B439" i="90"/>
  <c r="B440" i="90"/>
  <c r="B441" i="90"/>
  <c r="B442" i="90"/>
  <c r="B443" i="90"/>
  <c r="B444" i="90"/>
  <c r="B445" i="90"/>
  <c r="B446" i="90"/>
  <c r="B447" i="90"/>
  <c r="B448" i="90"/>
  <c r="B449" i="90"/>
  <c r="B450" i="90"/>
  <c r="B451" i="90"/>
  <c r="B452" i="90"/>
  <c r="B2" i="90"/>
  <c r="H6" i="83"/>
  <c r="I6" i="83" s="1"/>
  <c r="M3" i="44"/>
  <c r="N3" i="44"/>
  <c r="O3" i="44"/>
  <c r="M4" i="44"/>
  <c r="M5" i="44"/>
  <c r="M6" i="44"/>
  <c r="N6" i="44"/>
  <c r="O6" i="44"/>
  <c r="M7" i="44"/>
  <c r="N7" i="44"/>
  <c r="O7" i="44"/>
  <c r="M8" i="44"/>
  <c r="N8" i="44"/>
  <c r="O8" i="44"/>
  <c r="M9" i="44"/>
  <c r="N9" i="44"/>
  <c r="O9" i="44"/>
  <c r="M10" i="44"/>
  <c r="M11" i="44"/>
  <c r="M12" i="44"/>
  <c r="M13" i="44"/>
  <c r="O13" i="44"/>
  <c r="M14" i="44"/>
  <c r="M15" i="44"/>
  <c r="M16" i="44"/>
  <c r="M17" i="44"/>
  <c r="M18" i="44"/>
  <c r="N18" i="44"/>
  <c r="O18" i="44"/>
  <c r="M19" i="44"/>
  <c r="N19" i="44"/>
  <c r="O19" i="44"/>
  <c r="M20" i="44"/>
  <c r="N20" i="44"/>
  <c r="O20" i="44"/>
  <c r="M21" i="44"/>
  <c r="N21" i="44"/>
  <c r="M22" i="44"/>
  <c r="N22" i="44"/>
  <c r="O22" i="44"/>
  <c r="M23" i="44"/>
  <c r="N23" i="44"/>
  <c r="O23" i="44"/>
  <c r="M24" i="44"/>
  <c r="N24" i="44"/>
  <c r="M25" i="44"/>
  <c r="N25" i="44"/>
  <c r="M26" i="44"/>
  <c r="M27" i="44"/>
  <c r="M28" i="44"/>
  <c r="N28" i="44"/>
  <c r="O28" i="44"/>
  <c r="M29" i="44"/>
  <c r="N29" i="44"/>
  <c r="M30" i="44"/>
  <c r="N30" i="44"/>
  <c r="O30" i="44"/>
  <c r="M31" i="44"/>
  <c r="N31" i="44"/>
  <c r="M32" i="44"/>
  <c r="M33" i="44"/>
  <c r="N33" i="44"/>
  <c r="O33" i="44"/>
  <c r="M34" i="44"/>
  <c r="N34" i="44"/>
  <c r="O34" i="44"/>
  <c r="M35" i="44"/>
  <c r="N35" i="44"/>
  <c r="O35" i="44"/>
  <c r="M36" i="44"/>
  <c r="M37" i="44"/>
  <c r="M38" i="44"/>
  <c r="N38" i="44"/>
  <c r="O38" i="44"/>
  <c r="M39" i="44"/>
  <c r="N39" i="44"/>
  <c r="O39" i="44"/>
  <c r="M40" i="44"/>
  <c r="N40" i="44"/>
  <c r="O40" i="44"/>
  <c r="M41" i="44"/>
  <c r="N41" i="44"/>
  <c r="O41" i="44"/>
  <c r="M42" i="44"/>
  <c r="M43" i="44"/>
  <c r="M44" i="44"/>
  <c r="M45" i="44"/>
  <c r="O45" i="44"/>
  <c r="M46" i="44"/>
  <c r="M47" i="44"/>
  <c r="M48" i="44"/>
  <c r="M49" i="44"/>
  <c r="M50" i="44"/>
  <c r="N50" i="44"/>
  <c r="O50" i="44"/>
  <c r="M51" i="44"/>
  <c r="N51" i="44"/>
  <c r="O51" i="44"/>
  <c r="M52" i="44"/>
  <c r="N52" i="44"/>
  <c r="O52" i="44"/>
  <c r="M53" i="44"/>
  <c r="N53" i="44"/>
  <c r="M54" i="44"/>
  <c r="N54" i="44"/>
  <c r="O54" i="44"/>
  <c r="M55" i="44"/>
  <c r="N55" i="44"/>
  <c r="O55" i="44"/>
  <c r="M56" i="44"/>
  <c r="N56" i="44"/>
  <c r="M57" i="44"/>
  <c r="N57" i="44"/>
  <c r="M58" i="44"/>
  <c r="M59" i="44"/>
  <c r="M60" i="44"/>
  <c r="N60" i="44"/>
  <c r="O60" i="44"/>
  <c r="M61" i="44"/>
  <c r="N61" i="44"/>
  <c r="M62" i="44"/>
  <c r="N62" i="44"/>
  <c r="O62" i="44"/>
  <c r="M63" i="44"/>
  <c r="N63" i="44"/>
  <c r="M64" i="44"/>
  <c r="M65" i="44"/>
  <c r="N65" i="44"/>
  <c r="O65" i="44"/>
  <c r="M66" i="44"/>
  <c r="N66" i="44"/>
  <c r="O66" i="44"/>
  <c r="M67" i="44"/>
  <c r="N67" i="44"/>
  <c r="O67" i="44"/>
  <c r="M68" i="44"/>
  <c r="M69" i="44"/>
  <c r="M70" i="44"/>
  <c r="N70" i="44"/>
  <c r="O70" i="44"/>
  <c r="M71" i="44"/>
  <c r="N71" i="44"/>
  <c r="O71" i="44"/>
  <c r="M72" i="44"/>
  <c r="N72" i="44"/>
  <c r="O72" i="44"/>
  <c r="M73" i="44"/>
  <c r="N73" i="44"/>
  <c r="O73" i="44"/>
  <c r="M74" i="44"/>
  <c r="M75" i="44"/>
  <c r="M76" i="44"/>
  <c r="M77" i="44"/>
  <c r="O77" i="44"/>
  <c r="M78" i="44"/>
  <c r="M79" i="44"/>
  <c r="M80" i="44"/>
  <c r="M81" i="44"/>
  <c r="M82" i="44"/>
  <c r="N82" i="44"/>
  <c r="O82" i="44"/>
  <c r="M83" i="44"/>
  <c r="N83" i="44"/>
  <c r="O83" i="44"/>
  <c r="M84" i="44"/>
  <c r="N84" i="44"/>
  <c r="O84" i="44"/>
  <c r="M85" i="44"/>
  <c r="N85" i="44"/>
  <c r="M86" i="44"/>
  <c r="N86" i="44"/>
  <c r="O86" i="44"/>
  <c r="M87" i="44"/>
  <c r="N87" i="44"/>
  <c r="O87" i="44"/>
  <c r="M88" i="44"/>
  <c r="N88" i="44"/>
  <c r="M89" i="44"/>
  <c r="N89" i="44"/>
  <c r="M90" i="44"/>
  <c r="M91" i="44"/>
  <c r="M92" i="44"/>
  <c r="N92" i="44"/>
  <c r="O92" i="44"/>
  <c r="M93" i="44"/>
  <c r="N93" i="44"/>
  <c r="M94" i="44"/>
  <c r="N94" i="44"/>
  <c r="O94" i="44"/>
  <c r="M95" i="44"/>
  <c r="N95" i="44"/>
  <c r="M96" i="44"/>
  <c r="M97" i="44"/>
  <c r="N97" i="44"/>
  <c r="O97" i="44"/>
  <c r="M98" i="44"/>
  <c r="N98" i="44"/>
  <c r="O98" i="44"/>
  <c r="M99" i="44"/>
  <c r="N99" i="44"/>
  <c r="O99" i="44"/>
  <c r="M100" i="44"/>
  <c r="L3" i="44"/>
  <c r="L4" i="44"/>
  <c r="N4" i="44"/>
  <c r="L5" i="44"/>
  <c r="N5" i="44"/>
  <c r="L6" i="44"/>
  <c r="L7" i="44"/>
  <c r="L8" i="44"/>
  <c r="L9" i="44"/>
  <c r="L10" i="44"/>
  <c r="N10" i="44"/>
  <c r="L11" i="44"/>
  <c r="N11" i="44"/>
  <c r="L12" i="44"/>
  <c r="N12" i="44"/>
  <c r="L13" i="44"/>
  <c r="N13" i="44"/>
  <c r="L14" i="44"/>
  <c r="N14" i="44"/>
  <c r="L15" i="44"/>
  <c r="N15" i="44"/>
  <c r="L16" i="44"/>
  <c r="N16" i="44"/>
  <c r="L17" i="44"/>
  <c r="O17" i="44"/>
  <c r="L18" i="44"/>
  <c r="L19" i="44"/>
  <c r="L20" i="44"/>
  <c r="L21" i="44"/>
  <c r="O21" i="44"/>
  <c r="L22" i="44"/>
  <c r="L23" i="44"/>
  <c r="L24" i="44"/>
  <c r="O24" i="44"/>
  <c r="L25" i="44"/>
  <c r="O25" i="44"/>
  <c r="L26" i="44"/>
  <c r="N26" i="44"/>
  <c r="L27" i="44"/>
  <c r="N27" i="44"/>
  <c r="L28" i="44"/>
  <c r="L29" i="44"/>
  <c r="O29" i="44"/>
  <c r="L30" i="44"/>
  <c r="L31" i="44"/>
  <c r="O31" i="44"/>
  <c r="L32" i="44"/>
  <c r="N32" i="44"/>
  <c r="L33" i="44"/>
  <c r="L34" i="44"/>
  <c r="L35" i="44"/>
  <c r="L36" i="44"/>
  <c r="N36" i="44"/>
  <c r="L37" i="44"/>
  <c r="N37" i="44"/>
  <c r="L38" i="44"/>
  <c r="L39" i="44"/>
  <c r="L40" i="44"/>
  <c r="L41" i="44"/>
  <c r="L42" i="44"/>
  <c r="N42" i="44"/>
  <c r="L43" i="44"/>
  <c r="N43" i="44"/>
  <c r="L44" i="44"/>
  <c r="N44" i="44"/>
  <c r="L45" i="44"/>
  <c r="N45" i="44"/>
  <c r="L46" i="44"/>
  <c r="N46" i="44"/>
  <c r="L47" i="44"/>
  <c r="N47" i="44"/>
  <c r="L48" i="44"/>
  <c r="N48" i="44"/>
  <c r="L49" i="44"/>
  <c r="O49" i="44"/>
  <c r="L50" i="44"/>
  <c r="L51" i="44"/>
  <c r="L52" i="44"/>
  <c r="L53" i="44"/>
  <c r="O53" i="44"/>
  <c r="L54" i="44"/>
  <c r="L55" i="44"/>
  <c r="L56" i="44"/>
  <c r="O56" i="44"/>
  <c r="L57" i="44"/>
  <c r="O57" i="44"/>
  <c r="L58" i="44"/>
  <c r="N58" i="44"/>
  <c r="L59" i="44"/>
  <c r="N59" i="44"/>
  <c r="L60" i="44"/>
  <c r="L61" i="44"/>
  <c r="O61" i="44"/>
  <c r="L62" i="44"/>
  <c r="L63" i="44"/>
  <c r="O63" i="44"/>
  <c r="L64" i="44"/>
  <c r="N64" i="44"/>
  <c r="L65" i="44"/>
  <c r="L66" i="44"/>
  <c r="L67" i="44"/>
  <c r="L68" i="44"/>
  <c r="N68" i="44"/>
  <c r="L69" i="44"/>
  <c r="N69" i="44"/>
  <c r="L70" i="44"/>
  <c r="L71" i="44"/>
  <c r="L72" i="44"/>
  <c r="L73" i="44"/>
  <c r="L74" i="44"/>
  <c r="N74" i="44"/>
  <c r="L75" i="44"/>
  <c r="N75" i="44"/>
  <c r="L76" i="44"/>
  <c r="N76" i="44"/>
  <c r="L77" i="44"/>
  <c r="N77" i="44"/>
  <c r="L78" i="44"/>
  <c r="N78" i="44"/>
  <c r="L79" i="44"/>
  <c r="N79" i="44"/>
  <c r="L80" i="44"/>
  <c r="N80" i="44"/>
  <c r="L81" i="44"/>
  <c r="O81" i="44"/>
  <c r="L82" i="44"/>
  <c r="L83" i="44"/>
  <c r="L84" i="44"/>
  <c r="L85" i="44"/>
  <c r="O85" i="44"/>
  <c r="L86" i="44"/>
  <c r="L87" i="44"/>
  <c r="L88" i="44"/>
  <c r="O88" i="44"/>
  <c r="L89" i="44"/>
  <c r="O89" i="44"/>
  <c r="L90" i="44"/>
  <c r="N90" i="44"/>
  <c r="L91" i="44"/>
  <c r="N91" i="44"/>
  <c r="L92" i="44"/>
  <c r="L93" i="44"/>
  <c r="O93" i="44"/>
  <c r="L94" i="44"/>
  <c r="L95" i="44"/>
  <c r="O95" i="44"/>
  <c r="L96" i="44"/>
  <c r="N96" i="44"/>
  <c r="L97" i="44"/>
  <c r="L98" i="44"/>
  <c r="L99" i="44"/>
  <c r="L100" i="44"/>
  <c r="N100" i="44"/>
  <c r="K3" i="44"/>
  <c r="K4" i="44"/>
  <c r="K5" i="44"/>
  <c r="K6" i="44"/>
  <c r="K7" i="44"/>
  <c r="K8" i="44"/>
  <c r="K9" i="44"/>
  <c r="K10" i="44"/>
  <c r="K11" i="44"/>
  <c r="K12" i="44"/>
  <c r="K13" i="44"/>
  <c r="K14" i="44"/>
  <c r="K15" i="44"/>
  <c r="K16" i="44"/>
  <c r="K17" i="44"/>
  <c r="K18" i="44"/>
  <c r="K19" i="44"/>
  <c r="K20" i="44"/>
  <c r="K21" i="44"/>
  <c r="K22" i="44"/>
  <c r="K23" i="44"/>
  <c r="K24" i="44"/>
  <c r="K25" i="44"/>
  <c r="K26" i="44"/>
  <c r="K27" i="44"/>
  <c r="K28" i="44"/>
  <c r="K29" i="44"/>
  <c r="K30" i="44"/>
  <c r="K31" i="44"/>
  <c r="K32" i="44"/>
  <c r="K33" i="44"/>
  <c r="K34" i="44"/>
  <c r="K35" i="44"/>
  <c r="K36" i="44"/>
  <c r="K37" i="44"/>
  <c r="K38" i="44"/>
  <c r="K39" i="44"/>
  <c r="K40" i="44"/>
  <c r="K41" i="44"/>
  <c r="K42" i="44"/>
  <c r="K43" i="44"/>
  <c r="K44" i="44"/>
  <c r="K45" i="44"/>
  <c r="K46" i="44"/>
  <c r="K47" i="44"/>
  <c r="K48" i="44"/>
  <c r="K49" i="44"/>
  <c r="K50" i="44"/>
  <c r="K51" i="44"/>
  <c r="K52" i="44"/>
  <c r="K53" i="44"/>
  <c r="K54" i="44"/>
  <c r="K55" i="44"/>
  <c r="K56" i="44"/>
  <c r="K57" i="44"/>
  <c r="K58" i="44"/>
  <c r="K59" i="44"/>
  <c r="K60" i="44"/>
  <c r="K61" i="44"/>
  <c r="K62" i="44"/>
  <c r="K63" i="44"/>
  <c r="K64" i="44"/>
  <c r="K65" i="44"/>
  <c r="K66" i="44"/>
  <c r="K67" i="44"/>
  <c r="K68" i="44"/>
  <c r="K69" i="44"/>
  <c r="K70" i="44"/>
  <c r="K71" i="44"/>
  <c r="K72" i="44"/>
  <c r="K73" i="44"/>
  <c r="K74" i="44"/>
  <c r="K75" i="44"/>
  <c r="K76" i="44"/>
  <c r="K77" i="44"/>
  <c r="K78" i="44"/>
  <c r="K79" i="44"/>
  <c r="K80" i="44"/>
  <c r="K81" i="44"/>
  <c r="K82" i="44"/>
  <c r="K83" i="44"/>
  <c r="K84" i="44"/>
  <c r="K85" i="44"/>
  <c r="K86" i="44"/>
  <c r="K87" i="44"/>
  <c r="K88" i="44"/>
  <c r="K89" i="44"/>
  <c r="K90" i="44"/>
  <c r="K91" i="44"/>
  <c r="K92" i="44"/>
  <c r="K93" i="44"/>
  <c r="K94" i="44"/>
  <c r="K95" i="44"/>
  <c r="K96" i="44"/>
  <c r="K97" i="44"/>
  <c r="K98" i="44"/>
  <c r="K99" i="44"/>
  <c r="K100" i="44"/>
  <c r="AB164" i="101"/>
  <c r="AB204" i="101"/>
  <c r="AB108" i="101"/>
  <c r="AB88" i="101"/>
  <c r="AB31" i="101"/>
  <c r="AB123" i="101"/>
  <c r="AB256" i="101"/>
  <c r="AB172" i="101"/>
  <c r="AB18" i="101"/>
  <c r="AB42" i="101"/>
  <c r="AB98" i="101"/>
  <c r="AB109" i="101"/>
  <c r="AB26" i="101"/>
  <c r="AB169" i="101"/>
  <c r="AB155" i="101"/>
  <c r="AB221" i="101"/>
  <c r="AB32" i="101"/>
  <c r="AB89" i="101"/>
  <c r="AB165" i="101"/>
  <c r="AB133" i="101"/>
  <c r="AB251" i="101"/>
  <c r="AB227" i="101"/>
  <c r="AB232" i="101"/>
  <c r="AB217" i="101"/>
  <c r="AB200" i="101"/>
  <c r="AB149" i="101"/>
  <c r="AB144" i="101"/>
  <c r="AB274" i="101"/>
  <c r="AB229" i="101"/>
  <c r="AB218" i="101"/>
  <c r="AB211" i="101"/>
  <c r="AB187" i="101"/>
  <c r="AB102" i="101"/>
  <c r="AB7" i="101"/>
  <c r="AB182" i="101"/>
  <c r="AB264" i="101"/>
  <c r="AB223" i="101"/>
  <c r="AB113" i="101"/>
  <c r="AB9" i="101"/>
  <c r="AB79" i="101"/>
  <c r="AB52" i="101"/>
  <c r="AB62" i="101"/>
  <c r="AB150" i="101"/>
  <c r="AB66" i="101"/>
  <c r="AB267" i="101"/>
  <c r="AB2" i="101"/>
  <c r="AB261" i="101"/>
  <c r="AB120" i="101"/>
  <c r="AB47" i="101"/>
  <c r="AB110" i="101"/>
  <c r="AB74" i="101"/>
  <c r="AB279" i="101"/>
  <c r="AB285" i="101"/>
  <c r="AB158" i="101"/>
  <c r="AB128" i="101"/>
  <c r="AB290" i="101"/>
  <c r="AB206" i="101"/>
  <c r="AB163" i="101"/>
  <c r="AB265" i="101"/>
  <c r="AB112" i="101"/>
  <c r="AB252" i="101"/>
  <c r="AB43" i="101"/>
  <c r="AB205" i="101"/>
  <c r="AB124" i="101"/>
  <c r="H11" i="83"/>
  <c r="I11" i="83" s="1"/>
  <c r="H10" i="83"/>
  <c r="I10" i="83" s="1"/>
  <c r="H8" i="83"/>
  <c r="I8" i="83" s="1"/>
  <c r="H7" i="83"/>
  <c r="I7" i="83" s="1"/>
  <c r="H9" i="83"/>
  <c r="I9" i="83" s="1"/>
  <c r="H12" i="83"/>
  <c r="I12" i="83" s="1"/>
  <c r="H5" i="83"/>
  <c r="I5" i="83" s="1"/>
  <c r="H4" i="83"/>
  <c r="I4" i="83" s="1"/>
  <c r="N81" i="44"/>
  <c r="N49" i="44"/>
  <c r="N17" i="44"/>
  <c r="O78" i="44"/>
  <c r="O46" i="44"/>
  <c r="O14" i="44"/>
  <c r="O76" i="44"/>
  <c r="O44" i="44"/>
  <c r="O12" i="44"/>
  <c r="O75" i="44"/>
  <c r="O43" i="44"/>
  <c r="O11" i="44"/>
  <c r="O96" i="44"/>
  <c r="O64" i="44"/>
  <c r="O32" i="44"/>
  <c r="O74" i="44"/>
  <c r="O42" i="44"/>
  <c r="O10" i="44"/>
  <c r="O91" i="44"/>
  <c r="O59" i="44"/>
  <c r="O27" i="44"/>
  <c r="O80" i="44"/>
  <c r="O48" i="44"/>
  <c r="O16" i="44"/>
  <c r="O69" i="44"/>
  <c r="O37" i="44"/>
  <c r="O5" i="44"/>
  <c r="O90" i="44"/>
  <c r="O58" i="44"/>
  <c r="O26" i="44"/>
  <c r="O79" i="44"/>
  <c r="O47" i="44"/>
  <c r="O15" i="44"/>
  <c r="O100" i="44"/>
  <c r="O68" i="44"/>
  <c r="O36" i="44"/>
  <c r="O4" i="44"/>
  <c r="V3" i="100"/>
  <c r="V4" i="100"/>
  <c r="V5" i="100"/>
  <c r="V6" i="100"/>
  <c r="V7" i="100"/>
  <c r="V8" i="100"/>
  <c r="V9" i="100"/>
  <c r="V10" i="100"/>
  <c r="V11" i="100"/>
  <c r="V12" i="100"/>
  <c r="V13" i="100"/>
  <c r="V14" i="100"/>
  <c r="V15" i="100"/>
  <c r="V16" i="100"/>
  <c r="V17" i="100"/>
  <c r="V18" i="100"/>
  <c r="V19" i="100"/>
  <c r="V20" i="100"/>
  <c r="V21" i="100"/>
  <c r="V22" i="100"/>
  <c r="V23" i="100"/>
  <c r="V24" i="100"/>
  <c r="V25" i="100"/>
  <c r="V26" i="100"/>
  <c r="V27" i="100"/>
  <c r="V28" i="100"/>
  <c r="V29" i="100"/>
  <c r="V30" i="100"/>
  <c r="V31" i="100"/>
  <c r="V32" i="100"/>
  <c r="V33" i="100"/>
  <c r="V34" i="100"/>
  <c r="V35" i="100"/>
  <c r="V36" i="100"/>
  <c r="V37" i="100"/>
  <c r="V38" i="100"/>
  <c r="V39" i="100"/>
  <c r="V40" i="100"/>
  <c r="V41" i="100"/>
  <c r="V42" i="100"/>
  <c r="V43" i="100"/>
  <c r="V44" i="100"/>
  <c r="V45" i="100"/>
  <c r="V46" i="100"/>
  <c r="V47" i="100"/>
  <c r="V48" i="100"/>
  <c r="V49" i="100"/>
  <c r="V50" i="100"/>
  <c r="V51" i="100"/>
  <c r="V52" i="100"/>
  <c r="V53" i="100"/>
  <c r="V54" i="100"/>
  <c r="V55" i="100"/>
  <c r="V56" i="100"/>
  <c r="V57" i="100"/>
  <c r="V58" i="100"/>
  <c r="V59" i="100"/>
  <c r="V60" i="100"/>
  <c r="V61" i="100"/>
  <c r="V62" i="100"/>
  <c r="V63" i="100"/>
  <c r="V64" i="100"/>
  <c r="V65" i="100"/>
  <c r="V66" i="100"/>
  <c r="V67" i="100"/>
  <c r="V68" i="100"/>
  <c r="V69" i="100"/>
  <c r="V70" i="100"/>
  <c r="V71" i="100"/>
  <c r="V72" i="100"/>
  <c r="V73" i="100"/>
  <c r="V74" i="100"/>
  <c r="V75" i="100"/>
  <c r="V76" i="100"/>
  <c r="V77" i="100"/>
  <c r="V78" i="100"/>
  <c r="V79" i="100"/>
  <c r="V80" i="100"/>
  <c r="V81" i="100"/>
  <c r="V82" i="100"/>
  <c r="V83" i="100"/>
  <c r="V84" i="100"/>
  <c r="V85" i="100"/>
  <c r="V86" i="100"/>
  <c r="V87" i="100"/>
  <c r="V88" i="100"/>
  <c r="V89" i="100"/>
  <c r="V90" i="100"/>
  <c r="V91" i="100"/>
  <c r="V92" i="100"/>
  <c r="V93" i="100"/>
  <c r="V94" i="100"/>
  <c r="V95" i="100"/>
  <c r="V96" i="100"/>
  <c r="V97" i="100"/>
  <c r="V98" i="100"/>
  <c r="V99" i="100"/>
  <c r="V100" i="100"/>
  <c r="V101" i="100"/>
  <c r="V102" i="100"/>
  <c r="V103" i="100"/>
  <c r="V104" i="100"/>
  <c r="V105" i="100"/>
  <c r="V106" i="100"/>
  <c r="V107" i="100"/>
  <c r="V108" i="100"/>
  <c r="V109" i="100"/>
  <c r="V110" i="100"/>
  <c r="V111" i="100"/>
  <c r="V112" i="100"/>
  <c r="V2" i="100"/>
  <c r="M2" i="100"/>
  <c r="X3" i="100"/>
  <c r="X16" i="100"/>
  <c r="X111" i="100"/>
  <c r="X15" i="100"/>
  <c r="X78" i="100"/>
  <c r="X44" i="100"/>
  <c r="X107" i="100"/>
  <c r="X106" i="100"/>
  <c r="X72" i="100"/>
  <c r="X40" i="100"/>
  <c r="X8" i="100"/>
  <c r="X103" i="100"/>
  <c r="X71" i="100"/>
  <c r="X39" i="100"/>
  <c r="X7" i="100"/>
  <c r="X102" i="100"/>
  <c r="X70" i="100"/>
  <c r="X38" i="100"/>
  <c r="X6" i="100"/>
  <c r="X101" i="100"/>
  <c r="X69" i="100"/>
  <c r="X37" i="100"/>
  <c r="X5" i="100"/>
  <c r="X4" i="100"/>
  <c r="X34" i="100"/>
  <c r="X41" i="100"/>
  <c r="X104" i="100"/>
  <c r="X68" i="100"/>
  <c r="X99" i="100"/>
  <c r="X63" i="100"/>
  <c r="X83" i="100"/>
  <c r="X18" i="100"/>
  <c r="X80" i="100"/>
  <c r="X65" i="100"/>
  <c r="X64" i="100"/>
  <c r="X95" i="100"/>
  <c r="X31" i="100"/>
  <c r="X94" i="100"/>
  <c r="X62" i="100"/>
  <c r="X30" i="100"/>
  <c r="X17" i="100"/>
  <c r="X11" i="100"/>
  <c r="X98" i="100"/>
  <c r="X47" i="100"/>
  <c r="X73" i="100"/>
  <c r="X33" i="100"/>
  <c r="X93" i="100"/>
  <c r="X61" i="100"/>
  <c r="X29" i="100"/>
  <c r="X92" i="100"/>
  <c r="X60" i="100"/>
  <c r="X28" i="100"/>
  <c r="X81" i="100"/>
  <c r="X32" i="100"/>
  <c r="X91" i="100"/>
  <c r="X59" i="100"/>
  <c r="X27" i="100"/>
  <c r="X2" i="100"/>
  <c r="X76" i="100"/>
  <c r="X10" i="100"/>
  <c r="X97" i="100"/>
  <c r="X90" i="100"/>
  <c r="X58" i="100"/>
  <c r="X26" i="100"/>
  <c r="X48" i="100"/>
  <c r="X79" i="100"/>
  <c r="X110" i="100"/>
  <c r="X14" i="100"/>
  <c r="X77" i="100"/>
  <c r="X75" i="100"/>
  <c r="X89" i="100"/>
  <c r="X57" i="100"/>
  <c r="X25" i="100"/>
  <c r="X45" i="100"/>
  <c r="X12" i="100"/>
  <c r="X100" i="100"/>
  <c r="X36" i="100"/>
  <c r="X67" i="100"/>
  <c r="X66" i="100"/>
  <c r="X88" i="100"/>
  <c r="X56" i="100"/>
  <c r="X24" i="100"/>
  <c r="X105" i="100"/>
  <c r="X19" i="100"/>
  <c r="X50" i="100"/>
  <c r="X109" i="100"/>
  <c r="X13" i="100"/>
  <c r="X108" i="100"/>
  <c r="X43" i="100"/>
  <c r="X42" i="100"/>
  <c r="X35" i="100"/>
  <c r="X96" i="100"/>
  <c r="X87" i="100"/>
  <c r="X55" i="100"/>
  <c r="X23" i="100"/>
  <c r="X86" i="100"/>
  <c r="X54" i="100"/>
  <c r="X22" i="100"/>
  <c r="X74" i="100"/>
  <c r="X9" i="100"/>
  <c r="X85" i="100"/>
  <c r="X53" i="100"/>
  <c r="X21" i="100"/>
  <c r="X51" i="100"/>
  <c r="X82" i="100"/>
  <c r="X49" i="100"/>
  <c r="X112" i="100"/>
  <c r="X46" i="100"/>
  <c r="X84" i="100"/>
  <c r="X52" i="100"/>
  <c r="X20" i="100"/>
  <c r="P2" i="100"/>
  <c r="R6" i="48"/>
  <c r="T6" i="48" a="1"/>
  <c r="T6" i="48"/>
  <c r="R7" i="48"/>
  <c r="T7" i="48" a="1"/>
  <c r="T7" i="48"/>
  <c r="R8" i="48"/>
  <c r="T8" i="48" a="1"/>
  <c r="T8" i="48"/>
  <c r="P6" i="48" a="1"/>
  <c r="P6" i="48"/>
  <c r="P7" i="48" a="1"/>
  <c r="P7" i="48"/>
  <c r="P8" i="48" a="1"/>
  <c r="P8" i="48"/>
  <c r="N6" i="48" a="1"/>
  <c r="N6" i="48"/>
  <c r="N7" i="48" a="1"/>
  <c r="N7" i="48"/>
  <c r="N8" i="48" a="1"/>
  <c r="N8" i="48"/>
  <c r="M2" i="44"/>
  <c r="P3" i="44"/>
  <c r="P16" i="44"/>
  <c r="P17" i="44"/>
  <c r="P18" i="44"/>
  <c r="P19" i="44"/>
  <c r="P32" i="44"/>
  <c r="P33" i="44"/>
  <c r="P34" i="44"/>
  <c r="P35" i="44"/>
  <c r="P48" i="44"/>
  <c r="P49" i="44"/>
  <c r="P50" i="44"/>
  <c r="P51" i="44"/>
  <c r="P64" i="44"/>
  <c r="P65" i="44"/>
  <c r="P66" i="44"/>
  <c r="P67" i="44"/>
  <c r="P80" i="44"/>
  <c r="P81" i="44"/>
  <c r="P82" i="44"/>
  <c r="P83" i="44"/>
  <c r="P96" i="44"/>
  <c r="P97" i="44"/>
  <c r="P98" i="44"/>
  <c r="P99" i="44"/>
  <c r="P94" i="100"/>
  <c r="K2" i="44"/>
  <c r="P33" i="100"/>
  <c r="P3" i="100"/>
  <c r="P63" i="100"/>
  <c r="P36" i="100"/>
  <c r="P28" i="100"/>
  <c r="P18" i="100"/>
  <c r="P103" i="100"/>
  <c r="P68" i="100"/>
  <c r="P79" i="100"/>
  <c r="P39" i="100"/>
  <c r="P73" i="100"/>
  <c r="P9" i="100"/>
  <c r="P65" i="100"/>
  <c r="P25" i="100"/>
  <c r="P84" i="100"/>
  <c r="P57" i="100"/>
  <c r="P75" i="100"/>
  <c r="P95" i="100"/>
  <c r="P105" i="100"/>
  <c r="P74" i="100"/>
  <c r="P4" i="100"/>
  <c r="P67" i="100"/>
  <c r="P81" i="100"/>
  <c r="P17" i="100"/>
  <c r="P32" i="100"/>
  <c r="P34" i="100"/>
  <c r="P13" i="100"/>
  <c r="P77" i="100"/>
  <c r="P11" i="100"/>
  <c r="P80" i="100"/>
  <c r="P85" i="100"/>
  <c r="P37" i="100"/>
  <c r="P100" i="100"/>
  <c r="P86" i="100"/>
  <c r="P49" i="100"/>
  <c r="P90" i="100"/>
  <c r="P62" i="100"/>
  <c r="P26" i="100"/>
  <c r="P72" i="100"/>
  <c r="P31" i="100"/>
  <c r="P53" i="100"/>
  <c r="P38" i="100"/>
  <c r="P96" i="100"/>
  <c r="P59" i="100"/>
  <c r="P16" i="100"/>
  <c r="P51" i="100"/>
  <c r="P15" i="100"/>
  <c r="P19" i="100"/>
  <c r="P14" i="100"/>
  <c r="P76" i="100"/>
  <c r="P104" i="100"/>
  <c r="P69" i="100"/>
  <c r="P82" i="100"/>
  <c r="P61" i="100"/>
  <c r="P45" i="100"/>
  <c r="P78" i="100"/>
  <c r="P99" i="100"/>
  <c r="P71" i="100"/>
  <c r="P52" i="100"/>
  <c r="P24" i="100"/>
  <c r="P101" i="100"/>
  <c r="P41" i="100"/>
  <c r="P20" i="100"/>
  <c r="P50" i="100"/>
  <c r="P12" i="100"/>
  <c r="P23" i="100"/>
  <c r="P111" i="100"/>
  <c r="P109" i="100"/>
  <c r="P42" i="100"/>
  <c r="P89" i="100"/>
  <c r="P40" i="100"/>
  <c r="P8" i="100"/>
  <c r="P43" i="100"/>
  <c r="P98" i="100"/>
  <c r="P5" i="100"/>
  <c r="P48" i="100"/>
  <c r="P66" i="100"/>
  <c r="P87" i="100"/>
  <c r="P60" i="100"/>
  <c r="P54" i="100"/>
  <c r="P112" i="100"/>
  <c r="P97" i="100"/>
  <c r="P35" i="100"/>
  <c r="P29" i="100"/>
  <c r="P91" i="100"/>
  <c r="P93" i="100"/>
  <c r="P56" i="100"/>
  <c r="P30" i="100"/>
  <c r="P106" i="100"/>
  <c r="P21" i="100"/>
  <c r="P92" i="100"/>
  <c r="P10" i="100"/>
  <c r="P64" i="100"/>
  <c r="P27" i="100"/>
  <c r="P88" i="100"/>
  <c r="P44" i="100"/>
  <c r="P110" i="100"/>
  <c r="P6" i="100"/>
  <c r="P83" i="100"/>
  <c r="P70" i="100"/>
  <c r="P107" i="100"/>
  <c r="P46" i="100"/>
  <c r="P47" i="100"/>
  <c r="P22" i="100"/>
  <c r="P102" i="100"/>
  <c r="P55" i="100"/>
  <c r="P7" i="100"/>
  <c r="P58" i="100"/>
  <c r="P108" i="100"/>
  <c r="P94" i="44"/>
  <c r="P92" i="44"/>
  <c r="P60" i="44"/>
  <c r="P28" i="44"/>
  <c r="P62" i="44"/>
  <c r="P30" i="44"/>
  <c r="P91" i="44"/>
  <c r="P59" i="44"/>
  <c r="P27" i="44"/>
  <c r="P58" i="44"/>
  <c r="P89" i="44"/>
  <c r="P57" i="44"/>
  <c r="P25" i="44"/>
  <c r="P26" i="44"/>
  <c r="P88" i="44"/>
  <c r="P56" i="44"/>
  <c r="P24" i="44"/>
  <c r="P90" i="44"/>
  <c r="P87" i="44"/>
  <c r="P55" i="44"/>
  <c r="P23" i="44"/>
  <c r="P86" i="44"/>
  <c r="P54" i="44"/>
  <c r="P22" i="44"/>
  <c r="P85" i="44"/>
  <c r="P53" i="44"/>
  <c r="P21" i="44"/>
  <c r="P84" i="44"/>
  <c r="P52" i="44"/>
  <c r="P20" i="44"/>
  <c r="P79" i="44"/>
  <c r="P47" i="44"/>
  <c r="P15" i="44"/>
  <c r="P78" i="44"/>
  <c r="P46" i="44"/>
  <c r="P14" i="44"/>
  <c r="P77" i="44"/>
  <c r="P45" i="44"/>
  <c r="P13" i="44"/>
  <c r="P76" i="44"/>
  <c r="P44" i="44"/>
  <c r="P12" i="44"/>
  <c r="P75" i="44"/>
  <c r="P43" i="44"/>
  <c r="P11" i="44"/>
  <c r="P74" i="44"/>
  <c r="P42" i="44"/>
  <c r="P10" i="44"/>
  <c r="P72" i="44"/>
  <c r="P40" i="44"/>
  <c r="P8" i="44"/>
  <c r="P71" i="44"/>
  <c r="P39" i="44"/>
  <c r="P7" i="44"/>
  <c r="P70" i="44"/>
  <c r="P38" i="44"/>
  <c r="P6" i="44"/>
  <c r="O2" i="44"/>
  <c r="P2" i="44"/>
  <c r="P69" i="44"/>
  <c r="P37" i="44"/>
  <c r="P5" i="44"/>
  <c r="P100" i="44"/>
  <c r="P68" i="44"/>
  <c r="P36" i="44"/>
  <c r="P4" i="44"/>
  <c r="P73" i="44"/>
  <c r="P41" i="44"/>
  <c r="P9" i="44"/>
  <c r="P95" i="44"/>
  <c r="P63" i="44"/>
  <c r="P31" i="44"/>
  <c r="P93" i="44"/>
  <c r="P61" i="44"/>
  <c r="P29" i="44"/>
  <c r="N2" i="44"/>
  <c r="AB195" i="101"/>
  <c r="AB4" i="48" a="1"/>
  <c r="AB4" i="48" s="1"/>
  <c r="AC4" i="48" s="1"/>
  <c r="AF4" i="48"/>
  <c r="AG4" i="48" s="1"/>
  <c r="AD4" i="48" a="1"/>
  <c r="AD4" i="48" s="1"/>
  <c r="Y7" i="48"/>
  <c r="AF7" i="48"/>
  <c r="AG7" i="48" s="1"/>
  <c r="Y8" i="48"/>
  <c r="Z8" i="48" s="1"/>
  <c r="AD6" i="48" a="1"/>
  <c r="AD6" i="48" s="1"/>
  <c r="AD7" i="48" a="1"/>
  <c r="AD7" i="48" s="1"/>
  <c r="AE7" i="48" s="1"/>
  <c r="AD8" i="48" a="1"/>
  <c r="AD8" i="48" s="1"/>
  <c r="AF6" i="48"/>
  <c r="AG6" i="48" s="1"/>
  <c r="AG16" i="48" s="1"/>
  <c r="AF8" i="48"/>
  <c r="AG8" i="48" s="1"/>
  <c r="AG17" i="48" s="1"/>
  <c r="AA7" i="48" a="1"/>
  <c r="AA7" i="48" s="1"/>
  <c r="Z7" i="48"/>
  <c r="O8" i="48"/>
  <c r="O7" i="48"/>
  <c r="O6" i="48"/>
  <c r="Q8" i="48"/>
  <c r="S8" i="48"/>
  <c r="S7" i="48"/>
  <c r="Q7" i="48"/>
  <c r="Q6" i="48"/>
  <c r="S6" i="48"/>
  <c r="AI6" i="48" a="1"/>
  <c r="AI6" i="48" s="1"/>
  <c r="AJ6" i="48" s="1"/>
  <c r="E6" i="68"/>
  <c r="G6" i="68"/>
  <c r="F6" i="68"/>
  <c r="AI4" i="48" a="1"/>
  <c r="AI4" i="48" s="1"/>
  <c r="AJ4" i="48" s="1"/>
  <c r="AM6" i="48"/>
  <c r="AN6" i="48" s="1"/>
  <c r="Q4" i="48"/>
  <c r="O4" i="48"/>
  <c r="S4" i="48"/>
  <c r="D6" i="68"/>
  <c r="C6" i="68"/>
  <c r="AK7" i="48" a="1"/>
  <c r="AK7" i="48" s="1"/>
  <c r="AL7" i="48" s="1"/>
  <c r="AK6" i="48" a="1"/>
  <c r="AK6" i="48" s="1"/>
  <c r="AL6" i="48" s="1"/>
  <c r="AK8" i="48" a="1"/>
  <c r="AK8" i="48" s="1"/>
  <c r="AL8" i="48" s="1"/>
  <c r="AM4" i="48"/>
  <c r="AK4" i="48" a="1"/>
  <c r="AK4" i="48" s="1"/>
  <c r="AL4" i="48" s="1"/>
  <c r="AI7" i="48" a="1"/>
  <c r="AI7" i="48" s="1"/>
  <c r="AJ7" i="48" s="1"/>
  <c r="AM7" i="48"/>
  <c r="AI8" i="48" a="1"/>
  <c r="AI8" i="48" s="1"/>
  <c r="AJ8" i="48" s="1"/>
  <c r="AM8" i="48"/>
  <c r="W8" i="48" a="1"/>
  <c r="W8" i="48" s="1"/>
  <c r="X8" i="48" s="1"/>
  <c r="AN8" i="48"/>
  <c r="W4" i="48" a="1"/>
  <c r="W4" i="48" s="1"/>
  <c r="X4" i="48" s="1"/>
  <c r="D4" i="68"/>
  <c r="Y6" i="48"/>
  <c r="AA6" i="48" s="1" a="1"/>
  <c r="AA6" i="48" s="1"/>
  <c r="F4" i="68"/>
  <c r="G4" i="68"/>
  <c r="U4" i="48" a="1"/>
  <c r="U4" i="48" s="1"/>
  <c r="V4" i="48" s="1"/>
  <c r="E4" i="68"/>
  <c r="Z4" i="48"/>
  <c r="W5" i="48" a="1"/>
  <c r="W5" i="48" s="1"/>
  <c r="X5" i="48" s="1"/>
  <c r="AD5" i="48" a="1"/>
  <c r="AD5" i="48" s="1"/>
  <c r="AN5" i="48" l="1"/>
  <c r="AN7" i="48"/>
  <c r="AN4" i="48"/>
  <c r="AE5" i="48"/>
  <c r="AE15" i="48" s="1"/>
  <c r="AD15" i="48"/>
  <c r="AE6" i="48"/>
  <c r="AE16" i="48" s="1"/>
  <c r="AD16" i="48"/>
  <c r="AE8" i="48"/>
  <c r="AE17" i="48" s="1"/>
  <c r="AD17" i="48"/>
  <c r="AG14" i="48"/>
  <c r="AG12" i="48"/>
  <c r="AD12" i="48"/>
  <c r="AE4" i="48"/>
  <c r="AD14" i="48"/>
  <c r="AD18" i="48" s="1"/>
  <c r="AF12" i="48"/>
  <c r="AF15" i="48"/>
  <c r="AF16" i="48"/>
  <c r="AF17" i="48"/>
  <c r="AF14" i="48"/>
  <c r="AF18" i="48" s="1"/>
  <c r="Z6" i="48"/>
  <c r="Z5" i="48"/>
  <c r="AG18" i="48"/>
  <c r="AE14" i="48" l="1"/>
  <c r="AE18" i="48" s="1"/>
  <c r="AE12" i="4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<sst xmlns="http://schemas.openxmlformats.org/spreadsheetml/2006/main" count="16950" uniqueCount="3776">
  <si>
    <t>PUBLIC RELEASE DRAFT</t>
  </si>
  <si>
    <t>June 2026</t>
  </si>
  <si>
    <t>Draft Water Releases for 4,4'-(1-Methylethylidene)bis[2,6-dibromophenol] (TBBPA)</t>
  </si>
  <si>
    <t>CASRN: 79-94-7</t>
  </si>
  <si>
    <t>This spreadsheet contains TRI data downloaded on March 1, 2025.</t>
  </si>
  <si>
    <t xml:space="preserve"> </t>
  </si>
  <si>
    <t>The data are for reporting years 2019-2023; (reporting year and year of release to water or transfer to POTW or WWT are the same)</t>
  </si>
  <si>
    <t xml:space="preserve"> Worksheet</t>
  </si>
  <si>
    <t>Raw TRI Data</t>
  </si>
  <si>
    <t>Off-Site Locations</t>
  </si>
  <si>
    <t>This worksheet contains a list of facilities that are reported in TRI as off-site locations that received transfers from TRI facilities. The "Non-POTW Offsite Transfer FRS IDs" and "POTW Transfer FRS IDs" data were pulled from the 3A and 3C Basic Plus TRI data files.</t>
  </si>
  <si>
    <t>Total Annual Releases</t>
  </si>
  <si>
    <t>This worksheet contains the total of the annual releases to surface water from all sites. The total annual release amount is given for each of the reporting years.   TRI releases  are categorized as On-Site (direct discharge), Transfer to POTW (indirect discharge) or Transfer to WWT (non-POTW) (indirect discharge). This worksheet also contains information about the total number of sites.</t>
  </si>
  <si>
    <t>Facility Discharge Summary</t>
  </si>
  <si>
    <t>Facility Summary_Water</t>
  </si>
  <si>
    <t xml:space="preserve">This worksheet contains identification information about the facilities that reported water discharges in TRI. This information was obtained from the TRI databases and provided in the worksheets named "Raw Non-zero TRI Data". Those worksheets only contain non-zero discharge data as further explained below and therefore facilities that reported zero discharge are not mentioned in this worksheet. Information about POTWs and WWT facilities that receive transfers from TRI sites is not included in this worksheet unless these facilities reported to DMR. In this sheet, facilities are reported as direct and/or indirect dischargers based on the following conditions: facilities that report both onsite and offsite discharges will be labeled as Direct and Indirect Dischargers, TRI Form A reporters will be labeled as Direct and/or Indirect Dischargers as these facilities do not report how they release with their waste, the remaining facilities will be labeled as direct dischargers if they have onsite releases only, and indirect if not. </t>
  </si>
  <si>
    <t>Facility Summary_All</t>
  </si>
  <si>
    <t>Facility Summary_All QC</t>
  </si>
  <si>
    <t xml:space="preserve">This worksheet is a copy of the Facility Summary_All worksheet and was used for water release QC purposes. See Versions tab for QC completed for this spreadsheet version. </t>
  </si>
  <si>
    <t>COU.OES Summary</t>
  </si>
  <si>
    <t>This worksheet contains a list of the TBBPA COU &amp; OESs, the number of sites per COU/OES, and assumptions for the number of release days for each COU/OES. The number of sites associated with each COU/OES was obtained from the worksheet titled "Facility Summary_Water" and is the number of facilities that reported non-zero release data during the reporting period of 2019 - 2023 (if a facility reported non-zero releases during more than a single year of the reporting period, then it was counted only once.)</t>
  </si>
  <si>
    <t>TRIFD-OES Crosswalk</t>
  </si>
  <si>
    <t>Description</t>
  </si>
  <si>
    <t>Reporting Year</t>
  </si>
  <si>
    <t>Data Source</t>
  </si>
  <si>
    <t>NPDES Permit Number</t>
  </si>
  <si>
    <t>FRS ID</t>
  </si>
  <si>
    <t>Facility Name</t>
  </si>
  <si>
    <t>City</t>
  </si>
  <si>
    <t>County</t>
  </si>
  <si>
    <t>State</t>
  </si>
  <si>
    <t>Major/Non-Major Status</t>
  </si>
  <si>
    <t>Facility Latitude</t>
  </si>
  <si>
    <t>Facility Longitude</t>
  </si>
  <si>
    <t>SIC Code</t>
  </si>
  <si>
    <t>SIC Description</t>
  </si>
  <si>
    <t xml:space="preserve">NAICS </t>
  </si>
  <si>
    <t>NAICS description</t>
  </si>
  <si>
    <t>Possible OESs from NAICS-OES Crosswalk</t>
  </si>
  <si>
    <t>OES (EPA)</t>
  </si>
  <si>
    <t>OES rationale</t>
  </si>
  <si>
    <t>Facility Mapping Consistency Check</t>
  </si>
  <si>
    <t>HUC 12 Code</t>
  </si>
  <si>
    <t>Watershed Name</t>
  </si>
  <si>
    <t>Total kg (kg/year)</t>
  </si>
  <si>
    <t>Total Pounds (lb/yr)</t>
  </si>
  <si>
    <t>Bottom 10th percentile</t>
  </si>
  <si>
    <t>1. FORM TYPE</t>
  </si>
  <si>
    <t>2. REPORTING YEAR</t>
  </si>
  <si>
    <t>9. TRIFD</t>
  </si>
  <si>
    <t>10. FACILITY NAME</t>
  </si>
  <si>
    <t>11. FACILITY STREET</t>
  </si>
  <si>
    <t>12. FACILITY CITY</t>
  </si>
  <si>
    <t>13. FACILITY COUNTY</t>
  </si>
  <si>
    <t>14. FACILITY STATE</t>
  </si>
  <si>
    <t>15. FACILITY ZIP CODE</t>
  </si>
  <si>
    <t>41. PRIMARY NAICS CODE</t>
  </si>
  <si>
    <t>Primary NAICS Meaning</t>
  </si>
  <si>
    <t>Non-TSCA NAICS Code?</t>
  </si>
  <si>
    <t>47. LATITUDE</t>
  </si>
  <si>
    <t>48. LONGITUDE</t>
  </si>
  <si>
    <t>74. FRS FACILITY ID</t>
  </si>
  <si>
    <t>75. DOCUMENT CONTROL NUMBER</t>
  </si>
  <si>
    <t>76. CAS NUMBER</t>
  </si>
  <si>
    <t>78. CHEMICAL NAME</t>
  </si>
  <si>
    <t>TRI USE</t>
  </si>
  <si>
    <t>CDR Use</t>
  </si>
  <si>
    <t>EPA Mapped Shorthand COU</t>
  </si>
  <si>
    <t>Notes</t>
  </si>
  <si>
    <t>171. TOTAL SURFACE WATER DISCHARGE</t>
  </si>
  <si>
    <t>263. TOTAL POTW TRANSFER</t>
  </si>
  <si>
    <t>257. OFF-SITE - WASTEWATER TREATMENT (EXCLUDING POTWs) – NON-METALS ONLY</t>
  </si>
  <si>
    <t>61. NPDES NR A</t>
  </si>
  <si>
    <t>82. POTW ADDRESS</t>
  </si>
  <si>
    <t>83. POTW CITY</t>
  </si>
  <si>
    <t>84. POTW STATE</t>
  </si>
  <si>
    <t>85. POTW COUNTY</t>
  </si>
  <si>
    <t>86. POTW ZIP</t>
  </si>
  <si>
    <t>87. POTW REGISTRY ID</t>
  </si>
  <si>
    <t>R</t>
  </si>
  <si>
    <t>9713WDPLST271E2</t>
  </si>
  <si>
    <t>3D PLASTICS INC.</t>
  </si>
  <si>
    <t>2701 E 2ND ST</t>
  </si>
  <si>
    <t>NEWBERG</t>
  </si>
  <si>
    <t>YAMHILL</t>
  </si>
  <si>
    <t>OR</t>
  </si>
  <si>
    <t>79-94-7</t>
  </si>
  <si>
    <t>Tetrabromobisphenol A</t>
  </si>
  <si>
    <t>100 to 999</t>
  </si>
  <si>
    <t>Processing: As an article component</t>
  </si>
  <si>
    <t>0 to 99</t>
  </si>
  <si>
    <t>55016MCHMLHIGHW</t>
  </si>
  <si>
    <t>3M CHEMICAL OPERATIONS' COTTAGE GROVE FACILITY</t>
  </si>
  <si>
    <t>10746 INNOVATION RD</t>
  </si>
  <si>
    <t>COTTAGE GROVE</t>
  </si>
  <si>
    <t>WASHINGTON</t>
  </si>
  <si>
    <t>MN</t>
  </si>
  <si>
    <t>1,000 to 9,999</t>
  </si>
  <si>
    <t>65802MXXXX3211E</t>
  </si>
  <si>
    <t>3211 E CHESTNUT EXPY</t>
  </si>
  <si>
    <t>SPRINGFIELD</t>
  </si>
  <si>
    <t>GREENE</t>
  </si>
  <si>
    <t>MO</t>
  </si>
  <si>
    <t>10,000 to 99,999</t>
  </si>
  <si>
    <t>70805LBMRLGULFS</t>
  </si>
  <si>
    <t>ALBEMARLE CORP</t>
  </si>
  <si>
    <t>1201 GULF STATES RD</t>
  </si>
  <si>
    <t>BATON ROUGE</t>
  </si>
  <si>
    <t>EAST BATON ROUGE PARISH</t>
  </si>
  <si>
    <t>LA</t>
  </si>
  <si>
    <t>100,000 to 999,999</t>
  </si>
  <si>
    <t>Processing: Repackaging</t>
  </si>
  <si>
    <t>71753THYLCROUTE</t>
  </si>
  <si>
    <t>ALBEMARLE CORP SOUTH PLANT</t>
  </si>
  <si>
    <t>2270 HWY 79 S</t>
  </si>
  <si>
    <t>MAGNOLIA</t>
  </si>
  <si>
    <t>COLUMBIA</t>
  </si>
  <si>
    <t>AR</t>
  </si>
  <si>
    <t>1,000,000 to 9,999,999</t>
  </si>
  <si>
    <t>Manufacture: Produce; Manufacture: For sale/distribution</t>
  </si>
  <si>
    <t>01453LPHWR128TO</t>
  </si>
  <si>
    <t>ALPHA WIRE CO</t>
  </si>
  <si>
    <t>128 TOLMAN AVE</t>
  </si>
  <si>
    <t>LEOMINSTER</t>
  </si>
  <si>
    <t>WORCESTER</t>
  </si>
  <si>
    <t>MA</t>
  </si>
  <si>
    <t>01453</t>
  </si>
  <si>
    <t>38017LPHRSHIGHW</t>
  </si>
  <si>
    <t>AOC TENNESSEE PLANT</t>
  </si>
  <si>
    <t>860 HWY 57 E</t>
  </si>
  <si>
    <t>COLLIERVILLE</t>
  </si>
  <si>
    <t>FAYETTE</t>
  </si>
  <si>
    <t>TN</t>
  </si>
  <si>
    <t>06430RGRSCMILLA</t>
  </si>
  <si>
    <t>SUMITOMO BAKELITE N.A. INC</t>
  </si>
  <si>
    <t>24 MILL ST</t>
  </si>
  <si>
    <t>MANCHESTER</t>
  </si>
  <si>
    <t>HARTFORD</t>
  </si>
  <si>
    <t>CT</t>
  </si>
  <si>
    <t>06042</t>
  </si>
  <si>
    <t>9270WXMMTR2322P</t>
  </si>
  <si>
    <t>AXIOM MATERIALS</t>
  </si>
  <si>
    <t>2322 PULLMAN ST</t>
  </si>
  <si>
    <t>SANTA ANA</t>
  </si>
  <si>
    <t>ORANGE</t>
  </si>
  <si>
    <t>CA</t>
  </si>
  <si>
    <t>NA</t>
  </si>
  <si>
    <t>85205MCDNN5000E</t>
  </si>
  <si>
    <t>BOEING CO</t>
  </si>
  <si>
    <t>5000 E MCDOWELL RD</t>
  </si>
  <si>
    <t>MESA</t>
  </si>
  <si>
    <t>MARICOPA</t>
  </si>
  <si>
    <t>AZ</t>
  </si>
  <si>
    <t>98203BNGCM3003W</t>
  </si>
  <si>
    <t>BOEING COMMERCIAL AIRPLANES - EVERETT</t>
  </si>
  <si>
    <t>3003 W CASINO RD</t>
  </si>
  <si>
    <t>EVERETT</t>
  </si>
  <si>
    <t>SNOHOMISH</t>
  </si>
  <si>
    <t>WA</t>
  </si>
  <si>
    <t>ALBION WWTP</t>
  </si>
  <si>
    <t>1000 BROWNSWOOD RD</t>
  </si>
  <si>
    <t>ALBION</t>
  </si>
  <si>
    <t>MI</t>
  </si>
  <si>
    <t>CALHOUN</t>
  </si>
  <si>
    <t>49224-1274</t>
  </si>
  <si>
    <t>TNR182556</t>
  </si>
  <si>
    <t>MANCHESTER STP</t>
  </si>
  <si>
    <t>736 WEST HIGH STREET</t>
  </si>
  <si>
    <t>COFFEE</t>
  </si>
  <si>
    <t>37355-1648</t>
  </si>
  <si>
    <t>INRM00130</t>
  </si>
  <si>
    <t>OHIO RIVER</t>
  </si>
  <si>
    <t>NYR00F126</t>
  </si>
  <si>
    <t>OLEAN (C) WWTP</t>
  </si>
  <si>
    <t>174 S. 19TH STREET</t>
  </si>
  <si>
    <t>OLEAN</t>
  </si>
  <si>
    <t>NY</t>
  </si>
  <si>
    <t>CATTARAUGUS</t>
  </si>
  <si>
    <t>14760-3326</t>
  </si>
  <si>
    <t>2945WBNGST9775P</t>
  </si>
  <si>
    <t>BOEING SOUTH CAROLINA INTERIORS RESPONSIBILITY CENTER SOUTH</t>
  </si>
  <si>
    <t>9775 PATRIOT BLVD</t>
  </si>
  <si>
    <t>LADSON</t>
  </si>
  <si>
    <t>CHARLESTON</t>
  </si>
  <si>
    <t>SC</t>
  </si>
  <si>
    <t>01949BSTKDBOSTO</t>
  </si>
  <si>
    <t>BOSTIK MANUFACTURING PLANT</t>
  </si>
  <si>
    <t>211 BOSTON ST</t>
  </si>
  <si>
    <t>MIDDLETON</t>
  </si>
  <si>
    <t>ESSEX</t>
  </si>
  <si>
    <t>01949</t>
  </si>
  <si>
    <t>98270RCLLN12806</t>
  </si>
  <si>
    <t>C&amp;D ZODIAC INC</t>
  </si>
  <si>
    <t>12806 STATE AVE</t>
  </si>
  <si>
    <t>MARYSVILLE</t>
  </si>
  <si>
    <t>84029SFTYK11600</t>
  </si>
  <si>
    <t>CLEAN HARBORS ARAGONITE LLC</t>
  </si>
  <si>
    <t>11600 NORTH APTUS ROAD</t>
  </si>
  <si>
    <t>GRANTSVILLE</t>
  </si>
  <si>
    <t>TOOELE</t>
  </si>
  <si>
    <t>UT</t>
  </si>
  <si>
    <t>77536SFTYK2027B</t>
  </si>
  <si>
    <t>CLEAN HARBORS DEER PARK LLC</t>
  </si>
  <si>
    <t>2027 INDEPENDENCE PARKWAY SOUTH</t>
  </si>
  <si>
    <t>LA PORTE</t>
  </si>
  <si>
    <t>HARRIS</t>
  </si>
  <si>
    <t>TX</t>
  </si>
  <si>
    <t>71730NVRNM309AM</t>
  </si>
  <si>
    <t>CLEAN HARBORS EL DORADO LLC</t>
  </si>
  <si>
    <t>309 AMERICAN CIR UNION</t>
  </si>
  <si>
    <t>EL DORADO</t>
  </si>
  <si>
    <t>UNION</t>
  </si>
  <si>
    <t>69145CLNHR5MISO</t>
  </si>
  <si>
    <t>CLEAN HARBORS ENVIRONMENTAL SERVICES INC</t>
  </si>
  <si>
    <t>2247 S HWY 71</t>
  </si>
  <si>
    <t>KIMBALL</t>
  </si>
  <si>
    <t>NE</t>
  </si>
  <si>
    <t>14760CPRPW1648D</t>
  </si>
  <si>
    <t>COOPER POWER SYSTEMS LLC</t>
  </si>
  <si>
    <t>1648 DUGAN RD</t>
  </si>
  <si>
    <t>21078MRCNC1300R</t>
  </si>
  <si>
    <t>CYTEC ENGINEERED INC</t>
  </si>
  <si>
    <t>1300 REVOLUTION ST</t>
  </si>
  <si>
    <t>HAVRE DE GRACE</t>
  </si>
  <si>
    <t>HARFORD</t>
  </si>
  <si>
    <t>MD</t>
  </si>
  <si>
    <t>0808WNFNTY279CE</t>
  </si>
  <si>
    <t>INFINITY LTL</t>
  </si>
  <si>
    <t>2079 CENTER SQUARE RD</t>
  </si>
  <si>
    <t>SWEDESBORO</t>
  </si>
  <si>
    <t>GLOUCESTER</t>
  </si>
  <si>
    <t>NJ</t>
  </si>
  <si>
    <t>08085</t>
  </si>
  <si>
    <t>14760HYSLL211FR</t>
  </si>
  <si>
    <t>SOLEPOXY INC.</t>
  </si>
  <si>
    <t>211 FRANKLIN STREET</t>
  </si>
  <si>
    <t>-</t>
  </si>
  <si>
    <t>92806BSFST1440N</t>
  </si>
  <si>
    <t>CYTEC SOLVAY COMPOSITE MATERIALS  ANAHEIM</t>
  </si>
  <si>
    <t>1440 N KRAEMER BLVD</t>
  </si>
  <si>
    <t>ANAHEIM</t>
  </si>
  <si>
    <t>92669FBRTX645NC</t>
  </si>
  <si>
    <t>CYTEC SOLVAY COMPOSITE MATERIALS ORANGE</t>
  </si>
  <si>
    <t>645 N CYPRESS BLVD</t>
  </si>
  <si>
    <t>72201FLCNJ10THL</t>
  </si>
  <si>
    <t>DASSAULT FALCON JET CORP.</t>
  </si>
  <si>
    <t>3801 E 10TH</t>
  </si>
  <si>
    <t>LITTLE ROCK</t>
  </si>
  <si>
    <t>PULASKI</t>
  </si>
  <si>
    <t>48211SLCTY1923F</t>
  </si>
  <si>
    <t>EQ DETROIT INC</t>
  </si>
  <si>
    <t>1923 FREDERICK ST</t>
  </si>
  <si>
    <t>DETROIT</t>
  </si>
  <si>
    <t>WAYNE</t>
  </si>
  <si>
    <t>48077STRLN38111</t>
  </si>
  <si>
    <t>FCA US STERLING HEIGHTS ASSEMBLY PLANT</t>
  </si>
  <si>
    <t>38111 VAN DYKE</t>
  </si>
  <si>
    <t>STERLING HEIGHTS</t>
  </si>
  <si>
    <t>MACOMB</t>
  </si>
  <si>
    <t>24354BRNSW150JO</t>
  </si>
  <si>
    <t>GENERAL DYNAMICS MISSION SYSTEMS INC.</t>
  </si>
  <si>
    <t>150 JOHNSTON RD</t>
  </si>
  <si>
    <t>MARION</t>
  </si>
  <si>
    <t>SMYTH</t>
  </si>
  <si>
    <t>VA</t>
  </si>
  <si>
    <t>44065NTLLP9988K</t>
  </si>
  <si>
    <t>HB CHEMICAL - RAVAGO CHEMICAL DISTRIBUTION INC</t>
  </si>
  <si>
    <t>9988 KINSMAN RD</t>
  </si>
  <si>
    <t>NEWBURY</t>
  </si>
  <si>
    <t>GEAUGA</t>
  </si>
  <si>
    <t>OH</t>
  </si>
  <si>
    <t>53154THMCR530WE</t>
  </si>
  <si>
    <t>HENKEL US OPERATIONS CORP</t>
  </si>
  <si>
    <t>420 W MARQUETTE AVE</t>
  </si>
  <si>
    <t>OAK CREEK</t>
  </si>
  <si>
    <t>MILWAUKEE</t>
  </si>
  <si>
    <t>WI</t>
  </si>
  <si>
    <t>28144NTNLSCEDAR</t>
  </si>
  <si>
    <t>825 CEDAR SPRINGS RD</t>
  </si>
  <si>
    <t>SALISBURY</t>
  </si>
  <si>
    <t>ROWAN</t>
  </si>
  <si>
    <t>NC</t>
  </si>
  <si>
    <t>94565THDXT2850W</t>
  </si>
  <si>
    <t>2850 WILLOW PASS RD</t>
  </si>
  <si>
    <t>BAY POINT</t>
  </si>
  <si>
    <t>CONTRA COSTA</t>
  </si>
  <si>
    <t>98032HTHTC19819</t>
  </si>
  <si>
    <t>HEXCEL CORP</t>
  </si>
  <si>
    <t>19819 84TH AVE S</t>
  </si>
  <si>
    <t>KENT</t>
  </si>
  <si>
    <t>KING</t>
  </si>
  <si>
    <t>1906WNFNTY2PRGR</t>
  </si>
  <si>
    <t>20 PROGRESS DR</t>
  </si>
  <si>
    <t>MORRISVILLE</t>
  </si>
  <si>
    <t>BUCKS</t>
  </si>
  <si>
    <t>PA</t>
  </si>
  <si>
    <t>00694HRVYHRD686</t>
  </si>
  <si>
    <t>HUBBELL CARIBE LTD</t>
  </si>
  <si>
    <t>RD 686 KM 17.3</t>
  </si>
  <si>
    <t>VEGA BAJA</t>
  </si>
  <si>
    <t>VEGA BAJA MUNICIPIO</t>
  </si>
  <si>
    <t>PR</t>
  </si>
  <si>
    <t>00693</t>
  </si>
  <si>
    <t>36553HNTSM555HU</t>
  </si>
  <si>
    <t>HUNTSMAN ADVANCED MATERIALS LLC</t>
  </si>
  <si>
    <t>555 HUNTSMAN RD</t>
  </si>
  <si>
    <t>MC INTOSH</t>
  </si>
  <si>
    <t>AL</t>
  </si>
  <si>
    <t>19148SHLND2801S</t>
  </si>
  <si>
    <t>INEOS COMPOSITES PHILADELPHIA PLANT</t>
  </si>
  <si>
    <t>2801 CHRISTOPHER COLUMBUS BLVD</t>
  </si>
  <si>
    <t>PHILADELPHIA</t>
  </si>
  <si>
    <t>90040SHLND6608E</t>
  </si>
  <si>
    <t>INEOS COMPOSITES US LLC</t>
  </si>
  <si>
    <t>6608 E 26TH ST</t>
  </si>
  <si>
    <t>COMMERCE</t>
  </si>
  <si>
    <t>LOS ANGELES</t>
  </si>
  <si>
    <t>2526WSTRPL326JA</t>
  </si>
  <si>
    <t>STAR PLASTICS INC.</t>
  </si>
  <si>
    <t>326 JACK BURLINGAME DRIVE</t>
  </si>
  <si>
    <t>MILLWOOD</t>
  </si>
  <si>
    <t>JACKSON</t>
  </si>
  <si>
    <t>WV</t>
  </si>
  <si>
    <t>37347NLCLR193CO</t>
  </si>
  <si>
    <t>PRIMEX COLOR COMPOUNDING &amp; ADDITIVES CORP</t>
  </si>
  <si>
    <t>193 COMMERCE PL</t>
  </si>
  <si>
    <t>JASPER</t>
  </si>
  <si>
    <t>74362NTRPLHUNTS</t>
  </si>
  <si>
    <t>INTERPLASTIC CORP</t>
  </si>
  <si>
    <t>5019 HUNT ST</t>
  </si>
  <si>
    <t>PRYOR</t>
  </si>
  <si>
    <t>MAYES</t>
  </si>
  <si>
    <t>OK</t>
  </si>
  <si>
    <t>85224NRPLX165SP</t>
  </si>
  <si>
    <t>ISOLA USA CORP</t>
  </si>
  <si>
    <t>165 S PRICE RD</t>
  </si>
  <si>
    <t>CHANDLER</t>
  </si>
  <si>
    <t>75401SYSTMMAJOR</t>
  </si>
  <si>
    <t>L3HARRIS TECHNOLOGIES INTEGRATED SYSTEMS L.P.</t>
  </si>
  <si>
    <t>10001 JACK FINNEY BLVD MS-031</t>
  </si>
  <si>
    <t>GREENVILLE</t>
  </si>
  <si>
    <t>HUNT</t>
  </si>
  <si>
    <t>07011LMRTC16RIC</t>
  </si>
  <si>
    <t>LAMART CORP</t>
  </si>
  <si>
    <t>16 RICHMOND ST</t>
  </si>
  <si>
    <t>CLIFTON</t>
  </si>
  <si>
    <t>PASSAIC</t>
  </si>
  <si>
    <t>07011</t>
  </si>
  <si>
    <t>71731GRTLKHIGHW</t>
  </si>
  <si>
    <t>LANXESS - CENTRAL</t>
  </si>
  <si>
    <t>2226 HAYNESVILLE HWY</t>
  </si>
  <si>
    <t>3735WRVGMN45PAR</t>
  </si>
  <si>
    <t>RAVAGO MANUFACTURING AMERICAS</t>
  </si>
  <si>
    <t>405 PARK TOWER DR</t>
  </si>
  <si>
    <t>Processing: As a formulation component; P210 - Flame Retardants; Processing: As an article component</t>
  </si>
  <si>
    <t>UNNAMED WATER BODY</t>
  </si>
  <si>
    <t>28677MCKML149WA</t>
  </si>
  <si>
    <t>MACK MOLDING CO</t>
  </si>
  <si>
    <t>149 WATER TANK RD</t>
  </si>
  <si>
    <t>STATESVILLE</t>
  </si>
  <si>
    <t>IREDELL</t>
  </si>
  <si>
    <t>64030PTRSN4200E</t>
  </si>
  <si>
    <t>MISSION PLASTICS NORTH</t>
  </si>
  <si>
    <t>4202 E 135TH ST</t>
  </si>
  <si>
    <t>GRANDVIEW</t>
  </si>
  <si>
    <t>92064LDLNC13450</t>
  </si>
  <si>
    <t>MITSUBISHI CHEMICAL CARBON FIBER &amp; COMPOSITES I</t>
  </si>
  <si>
    <t>13450 STOWE DR</t>
  </si>
  <si>
    <t>POWAY</t>
  </si>
  <si>
    <t>SAN DIEGO</t>
  </si>
  <si>
    <t>43570TRNTY6AKST</t>
  </si>
  <si>
    <t>BENVIC TRINITY LLC</t>
  </si>
  <si>
    <t>600 OAK ST</t>
  </si>
  <si>
    <t>WEST UNITY</t>
  </si>
  <si>
    <t>WILLIAMS</t>
  </si>
  <si>
    <t>WEST UNITY STP</t>
  </si>
  <si>
    <t>317 S LIBERTY ST</t>
  </si>
  <si>
    <t>4771WLCNTP17LYN</t>
  </si>
  <si>
    <t>LYONDELLBASELL ADVANCED POLYMERS INC.</t>
  </si>
  <si>
    <t>1700 LYNCH RD</t>
  </si>
  <si>
    <t>EVANSVILLE</t>
  </si>
  <si>
    <t>VANDERBURGH</t>
  </si>
  <si>
    <t>IN</t>
  </si>
  <si>
    <t>49224RDPLSALBIO</t>
  </si>
  <si>
    <t>AVIENT COLORANTS USA LLC - ALBION FACILITY</t>
  </si>
  <si>
    <t>926 ELLIOTT RD</t>
  </si>
  <si>
    <t>74117NRDMS691NW</t>
  </si>
  <si>
    <t>NORDAM I&amp;S DIV</t>
  </si>
  <si>
    <t>6910 N WHIRLPOOL DR</t>
  </si>
  <si>
    <t>TULSA</t>
  </si>
  <si>
    <t>74116NRDMM11200</t>
  </si>
  <si>
    <t>NORDAM REPAIR DIV</t>
  </si>
  <si>
    <t>11200 E PINE ST</t>
  </si>
  <si>
    <t>ROGERS</t>
  </si>
  <si>
    <t>8401WTKRSPPBX16</t>
  </si>
  <si>
    <t>NORTHROP GRUMMAN SYSTEMS CORP. AEROSPACE STRUCTURES BUSINES</t>
  </si>
  <si>
    <t>FREEPORT CENTER BLDG. A-15</t>
  </si>
  <si>
    <t>CLEARFIELD</t>
  </si>
  <si>
    <t>DAVIS</t>
  </si>
  <si>
    <t>4354WCRSNN1675I</t>
  </si>
  <si>
    <t>OLDCASTLE INFRASTRUCTURES INC - NAPOLEON</t>
  </si>
  <si>
    <t>1675 INDUSTRIAL DR</t>
  </si>
  <si>
    <t>NAPOLEON</t>
  </si>
  <si>
    <t>HENRY</t>
  </si>
  <si>
    <t>6711WPRKRC486NR</t>
  </si>
  <si>
    <t>PARK AEROSPACE CORP.</t>
  </si>
  <si>
    <t>486 NORTH OLIVER ROAD BLDG Z</t>
  </si>
  <si>
    <t>NEWTON</t>
  </si>
  <si>
    <t>HARVEY</t>
  </si>
  <si>
    <t>KS</t>
  </si>
  <si>
    <t>03051CHMRC16FLA</t>
  </si>
  <si>
    <t>PARKER HANNIFIN CORP CHOMERICS DIV</t>
  </si>
  <si>
    <t>16 FLAGSTONE DR</t>
  </si>
  <si>
    <t>HUDSON</t>
  </si>
  <si>
    <t>HILLSBOROUGH</t>
  </si>
  <si>
    <t>NH</t>
  </si>
  <si>
    <t>03051</t>
  </si>
  <si>
    <t>55069PLSTC920SF</t>
  </si>
  <si>
    <t>PLASTECH CORP</t>
  </si>
  <si>
    <t>920 S FRANDSEN AVE</t>
  </si>
  <si>
    <t>RUSH CITY</t>
  </si>
  <si>
    <t>CHISAGO</t>
  </si>
  <si>
    <t>32501RCHHL407SO</t>
  </si>
  <si>
    <t>POLYNT COMPOSITES USA INC</t>
  </si>
  <si>
    <t>425 S PACE BLVD</t>
  </si>
  <si>
    <t>PENSACOLA</t>
  </si>
  <si>
    <t>ESCAMBIA</t>
  </si>
  <si>
    <t>FL</t>
  </si>
  <si>
    <t>55987CCMPS501W3</t>
  </si>
  <si>
    <t>CYTEC ENGINEERED MATERIALS INC</t>
  </si>
  <si>
    <t>501 W 3RD</t>
  </si>
  <si>
    <t>WINONA</t>
  </si>
  <si>
    <t>03894GPLST5WICK</t>
  </si>
  <si>
    <t>PSI MOLDED PLASTICS FORMERLY KNOWN AS GI PLASTEK</t>
  </si>
  <si>
    <t>5 WICKERS DR</t>
  </si>
  <si>
    <t>WOLFEBORO</t>
  </si>
  <si>
    <t>CARROLL</t>
  </si>
  <si>
    <t>03894</t>
  </si>
  <si>
    <t>55987MLLRW580EF</t>
  </si>
  <si>
    <t>MILLER WASTE MILLS (DBA RTP CO.)</t>
  </si>
  <si>
    <t>580 E FRONT ST</t>
  </si>
  <si>
    <t>44044RSSNC36790</t>
  </si>
  <si>
    <t>ROSS INCINERATION SERVICES INC</t>
  </si>
  <si>
    <t>36790 GILES RD</t>
  </si>
  <si>
    <t>GRAFTON</t>
  </si>
  <si>
    <t>LORAIN</t>
  </si>
  <si>
    <t>60510SHPDW900DO</t>
  </si>
  <si>
    <t>TECHMER PM LLC ILLINOIS</t>
  </si>
  <si>
    <t>900 DOUGLAS RD</t>
  </si>
  <si>
    <t>BATAVIA</t>
  </si>
  <si>
    <t>KANE</t>
  </si>
  <si>
    <t>IL</t>
  </si>
  <si>
    <t>61350BRGWRCANAL</t>
  </si>
  <si>
    <t>SABIC INNOVATIVE PLASTICS US LLC</t>
  </si>
  <si>
    <t>2148 N 2753RD RD</t>
  </si>
  <si>
    <t>OTTAWA</t>
  </si>
  <si>
    <t>LASALLE</t>
  </si>
  <si>
    <t>47620GPLSTLEXAN</t>
  </si>
  <si>
    <t>SABIC INNOVATIVE PLASTICS MT. VERNON LLC</t>
  </si>
  <si>
    <t>1 LEXAN LN</t>
  </si>
  <si>
    <t>MOUNT VERNON</t>
  </si>
  <si>
    <t>POSEY</t>
  </si>
  <si>
    <t>84044HRCLS6800W</t>
  </si>
  <si>
    <t>6800 W 5400 S</t>
  </si>
  <si>
    <t>SALT LAKE CITY</t>
  </si>
  <si>
    <t>SALT LAKE</t>
  </si>
  <si>
    <t>98826BRTXH3225W</t>
  </si>
  <si>
    <t>SAFRAN CABIN BELLINGHAM INC</t>
  </si>
  <si>
    <t>3225 WOBURN STREET</t>
  </si>
  <si>
    <t>BELLINGHAM</t>
  </si>
  <si>
    <t>WHATCOM</t>
  </si>
  <si>
    <t>9915WCDZDC51NNE</t>
  </si>
  <si>
    <t>SAFRAN CABIN MATERIALS LLC</t>
  </si>
  <si>
    <t>501 N NEWPORT AVE</t>
  </si>
  <si>
    <t>NEWPORT</t>
  </si>
  <si>
    <t>PEND OREILLE</t>
  </si>
  <si>
    <t>06601SKRSK6900M</t>
  </si>
  <si>
    <t>SIKORSKY AIRCRAFT STRATFORD FACILITY</t>
  </si>
  <si>
    <t>6900 MAIN ST</t>
  </si>
  <si>
    <t>STRATFORD</t>
  </si>
  <si>
    <t>FAIRFIELD</t>
  </si>
  <si>
    <t>06614</t>
  </si>
  <si>
    <t>0641WDPRVR12BRI</t>
  </si>
  <si>
    <t>SMITH &amp; WESSON PRECISION COMPONENTS PLASTICS LLC</t>
  </si>
  <si>
    <t>12 BRIDGE ST</t>
  </si>
  <si>
    <t>DEEP RIVER</t>
  </si>
  <si>
    <t>MIDDLESEX</t>
  </si>
  <si>
    <t>06417</t>
  </si>
  <si>
    <t>45331SPRTC15LAN</t>
  </si>
  <si>
    <t>SPARTECH LLC.</t>
  </si>
  <si>
    <t>1050 LANDSDOWNE AVE</t>
  </si>
  <si>
    <t>DARKE</t>
  </si>
  <si>
    <t>92614NWPRT1822R</t>
  </si>
  <si>
    <t>MITSUBISHI CHEMICAL CARBON FIBER &amp; COMPOSITES INC</t>
  </si>
  <si>
    <t>1822 REYNOLDS AVE</t>
  </si>
  <si>
    <t>IRVINE</t>
  </si>
  <si>
    <t>1907WTHBNGSTEWA</t>
  </si>
  <si>
    <t>THE BOEING CO DEFENSE SPACE &amp; SECURITY ROTORCRAFT PR</t>
  </si>
  <si>
    <t>1 S STEWART AVE</t>
  </si>
  <si>
    <t>RIDLEY PARK</t>
  </si>
  <si>
    <t>DELAWARE</t>
  </si>
  <si>
    <t>4672WPRCSN9WCNN</t>
  </si>
  <si>
    <t>TITUS PRECISION LLC</t>
  </si>
  <si>
    <t>900 W. CONNEXION WAY</t>
  </si>
  <si>
    <t>COLUMBIA CITY</t>
  </si>
  <si>
    <t>WHITLEY</t>
  </si>
  <si>
    <t>9453WTNCTD245CR</t>
  </si>
  <si>
    <t>TORAY ADVANCED COMPOSITES</t>
  </si>
  <si>
    <t>2450 CORDELIA ROAD</t>
  </si>
  <si>
    <t>SOLANO</t>
  </si>
  <si>
    <t>46312PLLTN4343K</t>
  </si>
  <si>
    <t>TRADEBE TREATMENT &amp; RECYCLING LLC</t>
  </si>
  <si>
    <t>4343 KENNEDY AVE</t>
  </si>
  <si>
    <t>EAST CHICAGO</t>
  </si>
  <si>
    <t>LAKE</t>
  </si>
  <si>
    <t>Processing: As an impurity; Processing: Recycling</t>
  </si>
  <si>
    <t>84056SRFRC7274W</t>
  </si>
  <si>
    <t>U.S. DOD USAF HILL AFB</t>
  </si>
  <si>
    <t>7290 WEINER ST</t>
  </si>
  <si>
    <t>HILL AFB</t>
  </si>
  <si>
    <t>73145TNKRR8745E</t>
  </si>
  <si>
    <t>US DOD USAF TINKER AFB</t>
  </si>
  <si>
    <t>72 ABW/CEIE 7535 FIFTH ST, BUILDING 400</t>
  </si>
  <si>
    <t>TINKER AFB</t>
  </si>
  <si>
    <t>OKLAHOMA</t>
  </si>
  <si>
    <t>83624NVRSF1012M</t>
  </si>
  <si>
    <t>US ECOLOGY IDAHO INC.</t>
  </si>
  <si>
    <t>20400 LEMLEY RD</t>
  </si>
  <si>
    <t>GRAND VIEW</t>
  </si>
  <si>
    <t>OWYHEE</t>
  </si>
  <si>
    <t>ID</t>
  </si>
  <si>
    <t>89003SCLGYHWY95</t>
  </si>
  <si>
    <t>US ECOLOGY NEVADA INC.</t>
  </si>
  <si>
    <t>12 MILES S OF BEATTY ON HWY 95</t>
  </si>
  <si>
    <t>BEATTY</t>
  </si>
  <si>
    <t>NYE</t>
  </si>
  <si>
    <t>NV</t>
  </si>
  <si>
    <t>78380TXSCLPETRO</t>
  </si>
  <si>
    <t>US ECOLOGY TEXAS INC</t>
  </si>
  <si>
    <t>3277 COUNTY RD 69</t>
  </si>
  <si>
    <t>ROBSTOWN</t>
  </si>
  <si>
    <t>NUECES</t>
  </si>
  <si>
    <t>78419NVLRS11001</t>
  </si>
  <si>
    <t>US NAVY NAVAL AIR STATION CORPUS CHRISTI</t>
  </si>
  <si>
    <t>10651 E ST - BLDG H-100 SUITE 5042</t>
  </si>
  <si>
    <t>CORPUS CHRISTI</t>
  </si>
  <si>
    <t>60501SHLLC8600W</t>
  </si>
  <si>
    <t>WESTLAKE EPOXY INC</t>
  </si>
  <si>
    <t>8600 WEST 71ST STREET</t>
  </si>
  <si>
    <t>BEDFORD PARK</t>
  </si>
  <si>
    <t>COOK</t>
  </si>
  <si>
    <t>3791WWDSTR536NR</t>
  </si>
  <si>
    <t>WOODSTREAM CORP</t>
  </si>
  <si>
    <t>5360 NORTH NATIONAL DRIVE</t>
  </si>
  <si>
    <t>KNOXVILLE</t>
  </si>
  <si>
    <t>KNOX</t>
  </si>
  <si>
    <t>Processing: As an impurity</t>
  </si>
  <si>
    <t>TRIFD/FRS ID</t>
  </si>
  <si>
    <t>NPDES Permit</t>
  </si>
  <si>
    <t>Non-POTW Offsite Transfer FRS IDs</t>
  </si>
  <si>
    <t>POTW Transfer FRS IDs</t>
  </si>
  <si>
    <t>2. TRIFID</t>
  </si>
  <si>
    <t>36. FACILITY NAME</t>
  </si>
  <si>
    <t>97. OFFSITE NAME</t>
  </si>
  <si>
    <t>106. FRS ID – TRANSFER LOCATION</t>
  </si>
  <si>
    <t>Reports to TRI?</t>
  </si>
  <si>
    <t>168. OFFSITE WASTEWATER TRTMT (EXCLUDING POTWs) –  M61 NON-METAL LBS</t>
  </si>
  <si>
    <t>Release Days</t>
  </si>
  <si>
    <t>19. FACILITY NAME</t>
  </si>
  <si>
    <t>77. FRS FACILITY ID</t>
  </si>
  <si>
    <t>78. POTW NAME</t>
  </si>
  <si>
    <t>84. POTW REGISTRY ID</t>
  </si>
  <si>
    <t>85. QUANTITY TRANSFERRED</t>
  </si>
  <si>
    <t>NPDES</t>
  </si>
  <si>
    <t>Annual Water Releases (kg/yr-all sites)</t>
  </si>
  <si>
    <t>TRI (Form R Only)</t>
  </si>
  <si>
    <t>On-Site</t>
  </si>
  <si>
    <t xml:space="preserve">Transfer to POTW </t>
  </si>
  <si>
    <t>Transfer to WWT (non-POTW)</t>
  </si>
  <si>
    <t>Notes:</t>
  </si>
  <si>
    <t xml:space="preserve">(1) None of the companies who reported data did so on TRI Form A. </t>
  </si>
  <si>
    <t>(2) The number of TRI sites associated with the TRI total annual releases shown above may vary from one reporting year to the other . If releases from a given site or transfers from a given site during a given reporting year are nil, then this number does vary.  The maximum and minimum of this range of number of sites that reported non-zero releases is as follows (if the maximum and minimum values of the range are equal, then the number of sites does not vary by reporting year):</t>
  </si>
  <si>
    <t>TRI Release Category</t>
  </si>
  <si>
    <t>Maximum Number of Sites that Submitted Form R</t>
  </si>
  <si>
    <t>Minimum Number of Sites that Submitted Form R</t>
  </si>
  <si>
    <t>TRI Facility ID(s)</t>
  </si>
  <si>
    <t>4-Digit SIC Code</t>
  </si>
  <si>
    <t>NAICS</t>
  </si>
  <si>
    <t>IS Code</t>
  </si>
  <si>
    <t>Industry Sector Designation</t>
  </si>
  <si>
    <t>OES (EPA added)</t>
  </si>
  <si>
    <t>Annual Discharge (kg/yr)</t>
  </si>
  <si>
    <t>Facility Street</t>
  </si>
  <si>
    <t>Facility City</t>
  </si>
  <si>
    <t>Facility State</t>
  </si>
  <si>
    <t>Facility Zip Code</t>
  </si>
  <si>
    <t>Latitutde</t>
  </si>
  <si>
    <t>Longitude</t>
  </si>
  <si>
    <t>TRIFD</t>
  </si>
  <si>
    <t>FRS Facility ID</t>
  </si>
  <si>
    <t>Form Type</t>
  </si>
  <si>
    <t>NAICS Code</t>
  </si>
  <si>
    <t>NAICS Description</t>
  </si>
  <si>
    <t>IS Code and Description</t>
  </si>
  <si>
    <t>Short Hand COU</t>
  </si>
  <si>
    <t>Indirect or Direct Discharger</t>
  </si>
  <si>
    <t>Release Pattern</t>
  </si>
  <si>
    <t>Receiving POTW</t>
  </si>
  <si>
    <t>Receiving Water Body for Direct Discharge</t>
  </si>
  <si>
    <t>Street Address</t>
  </si>
  <si>
    <t>ZIP Code</t>
  </si>
  <si>
    <t>NAICS/SIC Code</t>
  </si>
  <si>
    <t>NAICS/SIC Code Description</t>
  </si>
  <si>
    <t>IS Code Description</t>
  </si>
  <si>
    <t>All Other Plastics Product Manufacturing</t>
  </si>
  <si>
    <t>All Other Miscellaneous Chemical Product and Preparation Manufacturing</t>
  </si>
  <si>
    <t>Adhesive Manufacturing</t>
  </si>
  <si>
    <t>All Other Basic Organic Chemical Manufacturing</t>
  </si>
  <si>
    <t>Other Basic Inorganic Chemical Manufacturing</t>
  </si>
  <si>
    <t>Other Communication and Energy Wire Manufacturing</t>
  </si>
  <si>
    <t>Plastics Material and Resin Manufacturing</t>
  </si>
  <si>
    <t>Custom Compounding of Purchased Resins</t>
  </si>
  <si>
    <t>Fabric Coating Mills</t>
  </si>
  <si>
    <t>Aircraft Manufacturing</t>
  </si>
  <si>
    <t>Other Aircraft Parts and Auxiliary Equipment Manufacturing</t>
  </si>
  <si>
    <t>Hazardous Waste Treatment and Disposal</t>
  </si>
  <si>
    <t>Current-Carrying Wiring Device Manufacturing</t>
  </si>
  <si>
    <t>Other Nonhazardous Waste Treatment and Disposal</t>
  </si>
  <si>
    <t>Automobile and Light Duty Motor Vehicle Manufacturing</t>
  </si>
  <si>
    <t>All Other Miscellaneous Electrical Equipment and Component Manufacturing</t>
  </si>
  <si>
    <t>Other Electronic Component Manufacturing</t>
  </si>
  <si>
    <t>Paper Bag and Coated and Treated Paper Manufacturing</t>
  </si>
  <si>
    <t>Carbon and Graphite Product Manufacturing</t>
  </si>
  <si>
    <t>Other Concrete Product Manufacturing</t>
  </si>
  <si>
    <t>Semiconductor and Related Device Manufacturing</t>
  </si>
  <si>
    <t>Unlaminated Plastics Film and Sheet (except Packaging) Manufacturing</t>
  </si>
  <si>
    <t>Laminated Plastics Plate, Sheet (except Packaging), and Shape Manufacturing</t>
  </si>
  <si>
    <t>National Security</t>
  </si>
  <si>
    <t>ANNUAL and AVERAGE DAILY Direct Discharge</t>
  </si>
  <si>
    <t>ANNUAL and AVERAGE DAILY Indirect Discharge</t>
  </si>
  <si>
    <t>DMR</t>
  </si>
  <si>
    <t>TRI</t>
  </si>
  <si>
    <t>Row Number</t>
  </si>
  <si>
    <t>NPDES Permit #</t>
  </si>
  <si>
    <t>Direct Discharge Receiving Waterbody Name</t>
  </si>
  <si>
    <t>Number of Release Days</t>
  </si>
  <si>
    <t>Most Recent ANNUAL Discharge (kg/yr)</t>
  </si>
  <si>
    <t>Most Recent ANNUAL AVERAGE DAILY DISCHARGE (kg/day)</t>
  </si>
  <si>
    <t>Median ANNUAL Discharge (kg/yr)</t>
  </si>
  <si>
    <t>Daily Discharge Corresponding to Median ANNUAL Discharge (kg/day)</t>
  </si>
  <si>
    <t>Maximum ANNUAL Discharge (kg/yr)</t>
  </si>
  <si>
    <t>Daily Discharge Corresponding to Maximum ANNUAL Discharge (kg/day)</t>
  </si>
  <si>
    <t>Reporting Year of Maximum Annual Discharge</t>
  </si>
  <si>
    <t>50th</t>
  </si>
  <si>
    <t>Shorthand COU</t>
  </si>
  <si>
    <t>OES</t>
  </si>
  <si>
    <t>Water Releases per T3 Spreadsheet</t>
  </si>
  <si>
    <t>Off-Site Water Releases per T3 Spreadsheet</t>
  </si>
  <si>
    <t>MAXIMUM AMOUNT ON SITE CODE</t>
  </si>
  <si>
    <t>MAXIMUM AMOUNT ON SITE VALUE</t>
  </si>
  <si>
    <t>STATE</t>
  </si>
  <si>
    <t>EPA REGION</t>
  </si>
  <si>
    <t>AK</t>
  </si>
  <si>
    <t>CO</t>
  </si>
  <si>
    <t>10,000,000 to 49,999,999</t>
  </si>
  <si>
    <t>50,000,000 to 99,999,999</t>
  </si>
  <si>
    <t>DE</t>
  </si>
  <si>
    <t>100,000,000 to 499,999,999</t>
  </si>
  <si>
    <t>DC</t>
  </si>
  <si>
    <t>500,000,000 to 999,999,999</t>
  </si>
  <si>
    <t>1,000,000,000 to 10,000,000,000</t>
  </si>
  <si>
    <t>GA</t>
  </si>
  <si>
    <t>HI</t>
  </si>
  <si>
    <t>IA</t>
  </si>
  <si>
    <t>KY</t>
  </si>
  <si>
    <t>ME</t>
  </si>
  <si>
    <t>MS</t>
  </si>
  <si>
    <t>MT</t>
  </si>
  <si>
    <t>NM</t>
  </si>
  <si>
    <t>ND</t>
  </si>
  <si>
    <t>RI</t>
  </si>
  <si>
    <t>SD</t>
  </si>
  <si>
    <t>VT</t>
  </si>
  <si>
    <t>WY</t>
  </si>
  <si>
    <t>VI</t>
  </si>
  <si>
    <r>
      <t>Category</t>
    </r>
    <r>
      <rPr>
        <b/>
        <i/>
        <vertAlign val="superscript"/>
        <sz val="8.5"/>
        <rFont val="Times New Roman"/>
        <family val="1"/>
      </rPr>
      <t>b</t>
    </r>
    <r>
      <rPr>
        <b/>
        <sz val="8.5"/>
        <rFont val="Times New Roman"/>
        <family val="1"/>
      </rPr>
      <t> </t>
    </r>
  </si>
  <si>
    <r>
      <t>Subcategory</t>
    </r>
    <r>
      <rPr>
        <b/>
        <i/>
        <vertAlign val="superscript"/>
        <sz val="8.5"/>
        <rFont val="Times New Roman"/>
        <family val="1"/>
      </rPr>
      <t>c</t>
    </r>
    <r>
      <rPr>
        <b/>
        <sz val="8.5"/>
        <rFont val="Times New Roman"/>
        <family val="1"/>
      </rPr>
      <t> </t>
    </r>
  </si>
  <si>
    <t>COU Abbreviation </t>
  </si>
  <si>
    <t>Manufacture </t>
  </si>
  <si>
    <t>Domestic manufacture   </t>
  </si>
  <si>
    <t>N/A  </t>
  </si>
  <si>
    <t>Manufacturing </t>
  </si>
  <si>
    <t>Import  </t>
  </si>
  <si>
    <t>Repackaging </t>
  </si>
  <si>
    <t>Processing  </t>
  </si>
  <si>
    <t>As a reactant  </t>
  </si>
  <si>
    <t>Flame retardant in plastic material and resin manufacturing  </t>
  </si>
  <si>
    <t>Processing as a reactant in plastic material and resin manufacturing  </t>
  </si>
  <si>
    <t>Intermediate in all other chemical product and preparation manufacturing </t>
  </si>
  <si>
    <r>
      <t>Processing as a reactant </t>
    </r>
    <r>
      <rPr>
        <sz val="11"/>
        <color rgb="FF000000"/>
        <rFont val="Times New Roman"/>
        <family val="1"/>
      </rPr>
      <t>in all other chemical product and preparation manufacturing </t>
    </r>
  </si>
  <si>
    <t>Incorporation into formulation, mixture, or reaction product  </t>
  </si>
  <si>
    <t>Adhesive manufacturing  </t>
  </si>
  <si>
    <t>Incorporation into article  </t>
  </si>
  <si>
    <r>
      <t>Reactive flame retardant in transportation equipment manufacturing (</t>
    </r>
    <r>
      <rPr>
        <i/>
        <sz val="11"/>
        <rFont val="Times New Roman"/>
        <family val="1"/>
      </rPr>
      <t>e.g.,</t>
    </r>
    <r>
      <rPr>
        <sz val="11"/>
        <rFont val="Times New Roman"/>
        <family val="1"/>
      </rPr>
      <t> interior material for automotive and aviation articles)  </t>
    </r>
  </si>
  <si>
    <t>Repackaging  </t>
  </si>
  <si>
    <t>Recycling  </t>
  </si>
  <si>
    <t>Recycling </t>
  </si>
  <si>
    <t>Distribution in commerce  </t>
  </si>
  <si>
    <t>N/A   </t>
  </si>
  <si>
    <t>N/A </t>
  </si>
  <si>
    <t>Industrial use </t>
  </si>
  <si>
    <t>Construction, paint, electrical, and metal products  </t>
  </si>
  <si>
    <t>Powder coatings  </t>
  </si>
  <si>
    <t>Industrial use in powder coatings </t>
  </si>
  <si>
    <t>Industrial and commercial use  </t>
  </si>
  <si>
    <t>Reactive flame retardant in electrical and electronic articles  </t>
  </si>
  <si>
    <t>Reactive use in electrical and electronic articles </t>
  </si>
  <si>
    <r>
      <t>Reactive flame retardant in automotive and aviation articles (</t>
    </r>
    <r>
      <rPr>
        <i/>
        <sz val="11"/>
        <rFont val="Times New Roman"/>
        <family val="1"/>
      </rPr>
      <t>i.e., </t>
    </r>
    <r>
      <rPr>
        <sz val="11"/>
        <rFont val="Times New Roman"/>
        <family val="1"/>
      </rPr>
      <t>laminate and prepreg material)  </t>
    </r>
  </si>
  <si>
    <t>Reactive use in automotive and aviation articles </t>
  </si>
  <si>
    <r>
      <t>Additive flame retardant in electrical and electronic articles (</t>
    </r>
    <r>
      <rPr>
        <i/>
        <sz val="11"/>
        <rFont val="Times New Roman"/>
        <family val="1"/>
      </rPr>
      <t>i.e.,</t>
    </r>
    <r>
      <rPr>
        <sz val="11"/>
        <rFont val="Times New Roman"/>
        <family val="1"/>
      </rPr>
      <t> plastic enclosures)  </t>
    </r>
  </si>
  <si>
    <t>Additive use in electrical and electronic articles </t>
  </si>
  <si>
    <t>Building/construction materials   </t>
  </si>
  <si>
    <t>Use in building and construction materials </t>
  </si>
  <si>
    <t>Packaging, paper, plastic, hobby products  </t>
  </si>
  <si>
    <t>Plastic and rubber products   </t>
  </si>
  <si>
    <t>Use in plastic and rubber products </t>
  </si>
  <si>
    <t>Other  </t>
  </si>
  <si>
    <t>Laboratory chemical  </t>
  </si>
  <si>
    <t>Laboratory chemical use </t>
  </si>
  <si>
    <t>Disposal   </t>
  </si>
  <si>
    <t>Disposal </t>
  </si>
  <si>
    <t>Short Hand COU Mapped (EPA)</t>
  </si>
  <si>
    <t>Disposal</t>
  </si>
  <si>
    <t>Manufacturing</t>
  </si>
  <si>
    <t>Reactive use in electrical and electronic articles; Additive use in electrical and electronic articles</t>
  </si>
  <si>
    <t xml:space="preserve">Processing as a reactant in plastic material and resin manufacturing; Processing as a reactant in all other chemical product and preparation manufacturing </t>
  </si>
  <si>
    <t>Repackaging</t>
  </si>
  <si>
    <t>2017 NAICS U.S. Matched to 2022 NAICS U.S. (Full Concordance)</t>
  </si>
  <si>
    <t>2017 NAICS Code</t>
  </si>
  <si>
    <t>2022 NAICS Code</t>
  </si>
  <si>
    <t>2022 NAICS Title</t>
  </si>
  <si>
    <t>Soybean Farming</t>
  </si>
  <si>
    <t>Oilseed (except Soybean) Farming</t>
  </si>
  <si>
    <t>Dry Pea and Bean Farming</t>
  </si>
  <si>
    <t>Wheat Farming</t>
  </si>
  <si>
    <t>Corn Farming</t>
  </si>
  <si>
    <t>Rice Farming</t>
  </si>
  <si>
    <t>Oilseed and Grain Combination Farming</t>
  </si>
  <si>
    <t>All Other Grain Farming</t>
  </si>
  <si>
    <t>Potato Farming</t>
  </si>
  <si>
    <t>Other Vegetable (except Potato) and Melon Farming</t>
  </si>
  <si>
    <t>Orange Groves</t>
  </si>
  <si>
    <t>Citrus (except Orange) Groves</t>
  </si>
  <si>
    <t>Apple Orchards</t>
  </si>
  <si>
    <t>Grape Vineyards</t>
  </si>
  <si>
    <t>Strawberry Farming</t>
  </si>
  <si>
    <t>Berry (except Strawberry) Farming</t>
  </si>
  <si>
    <t>Tree Nut Farming</t>
  </si>
  <si>
    <t>Fruit and Tree Nut Combination Farming</t>
  </si>
  <si>
    <t>Other Noncitrus Fruit Farming</t>
  </si>
  <si>
    <t>Mushroom Production</t>
  </si>
  <si>
    <t>Other Food Crops Grown Under Cover</t>
  </si>
  <si>
    <t>Nursery and Tree Production</t>
  </si>
  <si>
    <t>Floriculture Production</t>
  </si>
  <si>
    <t>Tobacco Farming</t>
  </si>
  <si>
    <t>Cotton Farming</t>
  </si>
  <si>
    <t>Sugarcane Farming</t>
  </si>
  <si>
    <t>Hay Farming</t>
  </si>
  <si>
    <t>Sugar Beet Farming</t>
  </si>
  <si>
    <t>Peanut Farming</t>
  </si>
  <si>
    <t>All Other Miscellaneous Crop Farming</t>
  </si>
  <si>
    <t>Beef Cattle Ranching and Farming</t>
  </si>
  <si>
    <t>Cattle Feedlots</t>
  </si>
  <si>
    <t>Dairy Cattle and Milk Production</t>
  </si>
  <si>
    <t>Dual-Purpose Cattle Ranching and Farming</t>
  </si>
  <si>
    <t>Hog and Pig Farming</t>
  </si>
  <si>
    <t>Chicken Egg Production</t>
  </si>
  <si>
    <t>Broilers and Other Meat Type Chicken Production</t>
  </si>
  <si>
    <t>Turkey Production</t>
  </si>
  <si>
    <t>Poultry Hatcheries</t>
  </si>
  <si>
    <t>Other Poultry Production</t>
  </si>
  <si>
    <t>Sheep Farming</t>
  </si>
  <si>
    <t>Goat Farming</t>
  </si>
  <si>
    <t>Finfish Farming and Fish Hatcheries</t>
  </si>
  <si>
    <t>Shellfish Farming</t>
  </si>
  <si>
    <t>Other Aquaculture</t>
  </si>
  <si>
    <t>Apiculture</t>
  </si>
  <si>
    <t>Horses and Other Equine Production</t>
  </si>
  <si>
    <t>Fur-Bearing Animal and Rabbit Production</t>
  </si>
  <si>
    <t>All Other Animal Production</t>
  </si>
  <si>
    <t>Timber Tract Operations</t>
  </si>
  <si>
    <t>Forest Nurseries and Gathering of Forest Products</t>
  </si>
  <si>
    <t>Logging</t>
  </si>
  <si>
    <t>Finfish Fishing</t>
  </si>
  <si>
    <t>Shellfish Fishing</t>
  </si>
  <si>
    <t>Other Marine Fishing</t>
  </si>
  <si>
    <t>Hunting and Trapping</t>
  </si>
  <si>
    <t>Cotton Ginning</t>
  </si>
  <si>
    <t>Soil Preparation, Planting, and Cultivating</t>
  </si>
  <si>
    <t>Crop Harvesting, Primarily by Machine</t>
  </si>
  <si>
    <t>Postharvest Crop Activities (except Cotton Ginning)</t>
  </si>
  <si>
    <t>Farm Labor Contractors and Crew Leaders</t>
  </si>
  <si>
    <t>Farm Management Services</t>
  </si>
  <si>
    <t>Support Activities for Animal Production</t>
  </si>
  <si>
    <t>Support Activities for Forestry</t>
  </si>
  <si>
    <t>Crude Petroleum Extraction</t>
  </si>
  <si>
    <t>Natural Gas Extraction</t>
  </si>
  <si>
    <t>Bituminous Coal and Lignite Surface Mining</t>
  </si>
  <si>
    <t>Surface Coal Mining</t>
  </si>
  <si>
    <t>Bituminous Coal Underground Mining</t>
  </si>
  <si>
    <t>Underground Coal Mining</t>
  </si>
  <si>
    <t>Iron Ore Mining</t>
  </si>
  <si>
    <t>Gold Ore Mining</t>
  </si>
  <si>
    <t>Gold Ore and Silver Ore Mining</t>
  </si>
  <si>
    <t>Silver Ore Mining</t>
  </si>
  <si>
    <t>Copper, Nickel, Lead, and Zinc Mining</t>
  </si>
  <si>
    <t>Uranium-Radium-Vanadium Ore Mining</t>
  </si>
  <si>
    <t>Other Metal Ore Mining</t>
  </si>
  <si>
    <t>All Other Metal Ore Mining</t>
  </si>
  <si>
    <t>Dimension Stone Mining and Quarrying</t>
  </si>
  <si>
    <t>Crushed and Broken Limestone Mining and Quarrying</t>
  </si>
  <si>
    <t>Crushed and Broken Granite Mining and Quarrying</t>
  </si>
  <si>
    <t>Other Crushed and Broken Stone Mining and Quarrying</t>
  </si>
  <si>
    <t>Construction Sand and Gravel Mining</t>
  </si>
  <si>
    <t>Industrial Sand Mining</t>
  </si>
  <si>
    <t>Kaolin and Ball Clay Mining</t>
  </si>
  <si>
    <t>Kaolin, Clay, and Ceramic and Refractory Minerals Mining</t>
  </si>
  <si>
    <t>Clay and Ceramic and Refractory Minerals Mining</t>
  </si>
  <si>
    <t>Potash, Soda, and Borate Mineral Mining</t>
  </si>
  <si>
    <t>Other Nonmetallic Mineral Mining and Quarrying</t>
  </si>
  <si>
    <t>Phosphate Rock Mining</t>
  </si>
  <si>
    <t>Other Chemical and Fertilizer Mineral Mining</t>
  </si>
  <si>
    <t>All Other Nonmetallic Mineral Mining</t>
  </si>
  <si>
    <t>Drilling Oil and Gas Wells</t>
  </si>
  <si>
    <t>Support Activities for Oil and Gas Operations</t>
  </si>
  <si>
    <t>Support Activities for Coal Mining</t>
  </si>
  <si>
    <t>Support Activities for Metal Mining</t>
  </si>
  <si>
    <t>Support Activities for Nonmetallic Minerals (except Fuels) Mining</t>
  </si>
  <si>
    <t>Hydroelectric Power Generation</t>
  </si>
  <si>
    <t>Fossil Fuel Electric Power Generation</t>
  </si>
  <si>
    <t>Nuclear Electric Power Generation</t>
  </si>
  <si>
    <t>Solar Electric Power Generation</t>
  </si>
  <si>
    <t>Wind Electric Power Generation</t>
  </si>
  <si>
    <t>Geothermal Electric Power Generation</t>
  </si>
  <si>
    <t>Biomass Electric Power Generation</t>
  </si>
  <si>
    <t>Other Electric Power Generation</t>
  </si>
  <si>
    <t>Electric Bulk Power Transmission and Control</t>
  </si>
  <si>
    <t>Electric Power Distribution</t>
  </si>
  <si>
    <t>Natural Gas Distribution</t>
  </si>
  <si>
    <t>Water Supply and Irrigation Systems</t>
  </si>
  <si>
    <t>Sewage Treatment Facilities</t>
  </si>
  <si>
    <t>Steam and Air-Conditioning Supply</t>
  </si>
  <si>
    <t>New Single-Family Housing Construction (except For-Sale Builders)</t>
  </si>
  <si>
    <t>New Multifamily Housing Construction (except For-Sale Builders)</t>
  </si>
  <si>
    <t>New Housing For-Sale Builders</t>
  </si>
  <si>
    <t>Residential Remodelers</t>
  </si>
  <si>
    <t>Industrial Building Construction</t>
  </si>
  <si>
    <t>Commercial and Institutional Building Construction</t>
  </si>
  <si>
    <t>Water and Sewer Line and Related Structures Construction</t>
  </si>
  <si>
    <t>Oil and Gas Pipeline and Related Structures Construction</t>
  </si>
  <si>
    <t>Power and Communication Line and Related Structures Construction</t>
  </si>
  <si>
    <t>Land Subdivision</t>
  </si>
  <si>
    <t>Highway, Street, and Bridge Construction</t>
  </si>
  <si>
    <t>Other Heavy and Civil Engineering Construction</t>
  </si>
  <si>
    <t>Poured Concrete Foundation and Structure Contractors</t>
  </si>
  <si>
    <t>Structural Steel and Precast Concrete Contractors</t>
  </si>
  <si>
    <t>Framing Contractors</t>
  </si>
  <si>
    <t>Masonry Contractors</t>
  </si>
  <si>
    <t>Glass and Glazing Contractors</t>
  </si>
  <si>
    <t>Roofing Contractors</t>
  </si>
  <si>
    <t>Siding Contractors</t>
  </si>
  <si>
    <t>Other Foundation, Structure, and Building Exterior Contractors</t>
  </si>
  <si>
    <t>Electrical Contractors and Other Wiring Installation Contractors</t>
  </si>
  <si>
    <t>Plumbing, Heating, and Air-Conditioning Contractors</t>
  </si>
  <si>
    <t>Other Building Equipment Contractors</t>
  </si>
  <si>
    <t>Drywall and Insulation Contractors</t>
  </si>
  <si>
    <t>Painting and Wall Covering Contractors</t>
  </si>
  <si>
    <t>Flooring Contractors</t>
  </si>
  <si>
    <t>Tile and Terrazzo Contractors</t>
  </si>
  <si>
    <t>Finish Carpentry Contractors</t>
  </si>
  <si>
    <t>Other Building Finishing Contractors</t>
  </si>
  <si>
    <t>Site Preparation Contractors</t>
  </si>
  <si>
    <t>All Other Specialty Trade Contractors</t>
  </si>
  <si>
    <t>Dog and Cat Food Manufacturing</t>
  </si>
  <si>
    <t>Other Animal Food Manufacturing</t>
  </si>
  <si>
    <t>Flour Milling</t>
  </si>
  <si>
    <t>Rice Milling</t>
  </si>
  <si>
    <t>Malt Manufacturing</t>
  </si>
  <si>
    <t>Wet Corn Milling</t>
  </si>
  <si>
    <t>Wet Corn Milling and Starch Manufacturing</t>
  </si>
  <si>
    <t>Soybean and Other Oilseed Processing</t>
  </si>
  <si>
    <t>Fats and Oils Refining and Blending</t>
  </si>
  <si>
    <t>Breakfast Cereal Manufacturing</t>
  </si>
  <si>
    <t>Beet Sugar Manufacturing</t>
  </si>
  <si>
    <t>Cane Sugar Manufacturing</t>
  </si>
  <si>
    <t>Nonchocolate Confectionery Manufacturing</t>
  </si>
  <si>
    <t>Chocolate and Confectionery Manufacturing from Cacao Beans</t>
  </si>
  <si>
    <t>Confectionery Manufacturing from Purchased Chocolate</t>
  </si>
  <si>
    <t>Frozen Fruit, Juice, and Vegetable Manufacturing</t>
  </si>
  <si>
    <t>Frozen Specialty Food Manufacturing</t>
  </si>
  <si>
    <t>Fruit and Vegetable Canning</t>
  </si>
  <si>
    <t>Specialty Canning</t>
  </si>
  <si>
    <t>Dried and Dehydrated Food Manufacturing</t>
  </si>
  <si>
    <t>Fluid Milk Manufacturing</t>
  </si>
  <si>
    <t>Creamery Butter Manufacturing</t>
  </si>
  <si>
    <t>Cheese Manufacturing</t>
  </si>
  <si>
    <t>Dry, Condensed, and Evaporated Dairy Product Manufacturing</t>
  </si>
  <si>
    <t>Ice Cream and Frozen Dessert Manufacturing</t>
  </si>
  <si>
    <t>Animal (except Poultry) Slaughtering</t>
  </si>
  <si>
    <t>Meat Processed from Carcasses</t>
  </si>
  <si>
    <t>Rendering and Meat Byproduct Processing</t>
  </si>
  <si>
    <t>Poultry Processing</t>
  </si>
  <si>
    <t>Seafood Product Preparation and Packaging</t>
  </si>
  <si>
    <t>Retail Bakeries</t>
  </si>
  <si>
    <t>Commercial Bakeries</t>
  </si>
  <si>
    <t>Frozen Cakes, Pies, and Other Pastries Manufacturing</t>
  </si>
  <si>
    <t>Cookie and Cracker Manufacturing</t>
  </si>
  <si>
    <t>Dry Pasta, Dough, and Flour Mixes Manufacturing from Purchased Flour</t>
  </si>
  <si>
    <t>Tortilla Manufacturing</t>
  </si>
  <si>
    <t>Roasted Nuts and Peanut Butter Manufacturing</t>
  </si>
  <si>
    <t>Other Snack Food Manufacturing</t>
  </si>
  <si>
    <t>Coffee and Tea Manufacturing</t>
  </si>
  <si>
    <t>Flavoring Syrup and Concentrate Manufacturing</t>
  </si>
  <si>
    <t>Mayonnaise, Dressing, and Other Prepared Sauce Manufacturing</t>
  </si>
  <si>
    <t>Spice and Extract Manufacturing</t>
  </si>
  <si>
    <t>Perishable Prepared Food Manufacturing</t>
  </si>
  <si>
    <t>All Other Miscellaneous Food Manufacturing</t>
  </si>
  <si>
    <t>Soft Drink Manufacturing</t>
  </si>
  <si>
    <t>Bottled Water Manufacturing</t>
  </si>
  <si>
    <t>Ice Manufacturing</t>
  </si>
  <si>
    <t>Breweries</t>
  </si>
  <si>
    <t>Wineries</t>
  </si>
  <si>
    <t>Distilleries</t>
  </si>
  <si>
    <t>Tobacco Manufacturing</t>
  </si>
  <si>
    <t>Fiber, Yarn, and Thread Mills</t>
  </si>
  <si>
    <t>Broadwoven Fabric Mills</t>
  </si>
  <si>
    <t>Narrow Fabric Mills and Schiffli Machine Embroidery</t>
  </si>
  <si>
    <t>Nonwoven Fabric Mills</t>
  </si>
  <si>
    <t>Knit Fabric Mills</t>
  </si>
  <si>
    <t>Textile and Fabric Finishing Mills</t>
  </si>
  <si>
    <t>Carpet and Rug Mills</t>
  </si>
  <si>
    <t>Curtain and Linen Mills</t>
  </si>
  <si>
    <t>Textile Bag and Canvas Mills</t>
  </si>
  <si>
    <t>Rope, Cordage, Twine, Tire Cord, and Tire Fabric Mills</t>
  </si>
  <si>
    <t>All Other Miscellaneous Textile Product Mills</t>
  </si>
  <si>
    <t>Hosiery and Sock Mills</t>
  </si>
  <si>
    <t>Apparel Knitting Mills</t>
  </si>
  <si>
    <t>Other Apparel Knitting Mills</t>
  </si>
  <si>
    <t>Cut and Sew Apparel Contractors</t>
  </si>
  <si>
    <t>Men's and Boys' Cut and Sew Apparel Manufacturing</t>
  </si>
  <si>
    <t>Cut and Sew Apparel Manufacturing (except Contractors)</t>
  </si>
  <si>
    <t>Women's, Girls', and Infants' Cut and Sew Apparel Manufacturing</t>
  </si>
  <si>
    <t>Other Cut and Sew Apparel Manufacturing</t>
  </si>
  <si>
    <t>Apparel Accessories and Other Apparel Manufacturing</t>
  </si>
  <si>
    <t>Leather and Hide Tanning and Finishing</t>
  </si>
  <si>
    <t>Footwear Manufacturing</t>
  </si>
  <si>
    <t>Women's Handbag and Purse Manufacturing</t>
  </si>
  <si>
    <t>Other Leather and Allied Product Manufacturing</t>
  </si>
  <si>
    <t>All Other Leather Good and Allied Product Manufacturing</t>
  </si>
  <si>
    <t>Sawmills</t>
  </si>
  <si>
    <t>Wood Preservation</t>
  </si>
  <si>
    <t>Hardwood Veneer and Plywood Manufacturing</t>
  </si>
  <si>
    <t>Softwood Veneer and Plywood Manufacturing</t>
  </si>
  <si>
    <t>Engineered Wood Member (except Truss) Manufacturing</t>
  </si>
  <si>
    <t>Engineered Wood Member Manufacturing</t>
  </si>
  <si>
    <t>Truss Manufacturing</t>
  </si>
  <si>
    <t>Reconstituted Wood Product Manufacturing</t>
  </si>
  <si>
    <t>Wood Window and Door Manufacturing</t>
  </si>
  <si>
    <t>Cut Stock, Resawing Lumber, and Planing</t>
  </si>
  <si>
    <t>Other Millwork (including Flooring)</t>
  </si>
  <si>
    <t>Wood Container and Pallet Manufacturing</t>
  </si>
  <si>
    <t>Manufactured Home (Mobile Home) Manufacturing</t>
  </si>
  <si>
    <t>Prefabricated Wood Building Manufacturing</t>
  </si>
  <si>
    <t>All Other Miscellaneous Wood Product Manufacturing</t>
  </si>
  <si>
    <t>Pulp Mills</t>
  </si>
  <si>
    <t>Paper (except Newsprint) Mills</t>
  </si>
  <si>
    <t>Paper Mills</t>
  </si>
  <si>
    <t>Newsprint Mills</t>
  </si>
  <si>
    <t>Paperboard Mills</t>
  </si>
  <si>
    <t>Corrugated and Solid Fiber Box Manufacturing</t>
  </si>
  <si>
    <t>Folding Paperboard Box Manufacturing</t>
  </si>
  <si>
    <t>Other Paperboard Container Manufacturing</t>
  </si>
  <si>
    <t>Stationery Product Manufacturing</t>
  </si>
  <si>
    <t>Sanitary Paper Product Manufacturing</t>
  </si>
  <si>
    <t>All Other Converted Paper Product Manufacturing</t>
  </si>
  <si>
    <t>Commercial Printing (except Screen and Books)</t>
  </si>
  <si>
    <t>Commercial Screen Printing</t>
  </si>
  <si>
    <t>Books Printing</t>
  </si>
  <si>
    <t>Support Activites for Printing</t>
  </si>
  <si>
    <t>Petroleum Refineries</t>
  </si>
  <si>
    <t>Asphalt Paving Mixture and Block Manufacturing</t>
  </si>
  <si>
    <t>Asphalt Shingle and Coating Materials Manufacturing</t>
  </si>
  <si>
    <t>Petroleum Lubricating Oil and Grease Manufacturing</t>
  </si>
  <si>
    <t>All Other Petroleum and Coal Products Manufacturing</t>
  </si>
  <si>
    <t>Petrochemical Manufacturing</t>
  </si>
  <si>
    <t>Industrial Gas Manufacturing</t>
  </si>
  <si>
    <t>Synthetic Dye and Pigment Manufacturing</t>
  </si>
  <si>
    <t>Ethyl Alcohol Manufacturing</t>
  </si>
  <si>
    <t>Cyclic Crude, Intermediate, and Gum and Wood Chemical Manufacturing</t>
  </si>
  <si>
    <t>Synthetic Rubber Manufacturing</t>
  </si>
  <si>
    <t>Artificial and Synthetic Fibers and Filaments Manufacturing</t>
  </si>
  <si>
    <t>Nitrogenous Fertilizer Manufacturing</t>
  </si>
  <si>
    <t>Phosphatic Fertilizer Manufacturing</t>
  </si>
  <si>
    <t>Fertilizer (Mixing Only) Manufacturing</t>
  </si>
  <si>
    <t>Compost Manufacturing</t>
  </si>
  <si>
    <t>Pesticide and Other Agricultural Chemical Manufacturing</t>
  </si>
  <si>
    <t>Medicinal and Botanical Manufacturing</t>
  </si>
  <si>
    <t>Pharmaceutical Preparation Manufacturing</t>
  </si>
  <si>
    <t>In-Vitro Diagnostic Substance Manufacturing</t>
  </si>
  <si>
    <t>Biological Product (except Diagnostic) Manufacturing</t>
  </si>
  <si>
    <t>Paint and Coating Manufacturing</t>
  </si>
  <si>
    <t>Soap and Other Detergent Manufacturing</t>
  </si>
  <si>
    <t>Polish and Other Sanitation Good Manufacturing</t>
  </si>
  <si>
    <t>Surface Active Agent Manufacturing</t>
  </si>
  <si>
    <t>Toilet Preparation Manufacturing</t>
  </si>
  <si>
    <t>Printing Ink Manufacturing</t>
  </si>
  <si>
    <t>Explosives Manufacturing</t>
  </si>
  <si>
    <t>Photographic Film, Paper, Plate, and Chemical Manufacturing</t>
  </si>
  <si>
    <t>Photographic Film, Paper, Plate, Chemical, and Copy Toner Manufacturing</t>
  </si>
  <si>
    <t>Plastics Bag and Pouch Manufacturing</t>
  </si>
  <si>
    <t>Plastics Packaging Film and Sheet (including Laminated) Manufacturing</t>
  </si>
  <si>
    <t>Unlaminated Plastics Profile Shape Manufacturing</t>
  </si>
  <si>
    <t>Plastics Pipe and Pipe Fitting Manufacturing</t>
  </si>
  <si>
    <t>Polystyrene Foam Product Manufacturing</t>
  </si>
  <si>
    <t>Urethane and Other Foam Product (except Polystyrene) Manufacturing</t>
  </si>
  <si>
    <t>Plastics Bottle Manufacturing</t>
  </si>
  <si>
    <t>Plastics Plumbing Fixture Manufacturing</t>
  </si>
  <si>
    <t>Tire Manufacturing (except Retreading)</t>
  </si>
  <si>
    <t>Tire Retreading</t>
  </si>
  <si>
    <t>Rubber and Plastics Hoses and Belting Manufacturing</t>
  </si>
  <si>
    <t>Rubber Product Manufacturing for Mechanical Use</t>
  </si>
  <si>
    <t>All Other Rubber Product Manufacturing</t>
  </si>
  <si>
    <t>Pottery, Ceramics, and Plumbing Fixture Manufacturing</t>
  </si>
  <si>
    <t>Clay Building Material and Refractories Manufacturing</t>
  </si>
  <si>
    <t>Flat Glass Manufacturing</t>
  </si>
  <si>
    <t>Other Pressed and Blown Glass and Glassware Manufacturing</t>
  </si>
  <si>
    <t>Glass Container Manufacturing</t>
  </si>
  <si>
    <t>Glass Product Manufacturing Made of Purchased Glass</t>
  </si>
  <si>
    <t>Cement Manufacturing</t>
  </si>
  <si>
    <t>Ready-Mix Concrete Manufacturing</t>
  </si>
  <si>
    <t>Concrete Block and Brick Manufacturing</t>
  </si>
  <si>
    <t>Concrete Pipe Manufacturing</t>
  </si>
  <si>
    <t>Lime Manufacturing</t>
  </si>
  <si>
    <t>Gypsum Product Manufacturing</t>
  </si>
  <si>
    <t>Abrasive Product Manufacturing</t>
  </si>
  <si>
    <t>Cut Stone and Stone Product Manufacturing</t>
  </si>
  <si>
    <t>Ground or Treated Mineral and Earth Manufacturing</t>
  </si>
  <si>
    <t>Mineral Wool Manufacturing</t>
  </si>
  <si>
    <t>All Other Miscellaneous Nonmetallic Mineral Product Manufacturing</t>
  </si>
  <si>
    <t>Iron and Steel Mills and Ferroalloy Manufacturing</t>
  </si>
  <si>
    <t>Iron and Steel Pipe and Tube Manufacturing from Purchased Steel</t>
  </si>
  <si>
    <t>Rolled Steel Shape Manufacturing</t>
  </si>
  <si>
    <t>Steel Wire Drawing</t>
  </si>
  <si>
    <t>Alumina Refining and Primary Aluminum Production</t>
  </si>
  <si>
    <t>Secondary Smelting and Alloying of Aluminum</t>
  </si>
  <si>
    <t>Aluminum Sheet, Plate, and Foil Manufacturing</t>
  </si>
  <si>
    <t>Other Aluminum Rolling, Drawing, and Extruding</t>
  </si>
  <si>
    <t>Nonferrous Metal (except Aluminum) Smelting and Refining</t>
  </si>
  <si>
    <t>Copper Rolling, Drawing, Extruding, and Alloying</t>
  </si>
  <si>
    <t>Nonferrous Metal (except Copper and Aluminum) Rolling, Drawing, and Extruding</t>
  </si>
  <si>
    <t>Secondary Smelting, Refining, and Alloying of Nonferrous Metal (except Copper and Aluminum)</t>
  </si>
  <si>
    <t>Iron Foundries</t>
  </si>
  <si>
    <t>Steel Investment Foundries</t>
  </si>
  <si>
    <t>Steel Foundries (except Investment)</t>
  </si>
  <si>
    <t>Nonferrous Metal Die-Casting Foundries</t>
  </si>
  <si>
    <t>Aluminum Foundries (except Die-Casting)</t>
  </si>
  <si>
    <t>Other Nonferrous Metal Foundries (except Die-Casting)</t>
  </si>
  <si>
    <t>Iron and Steel Forging</t>
  </si>
  <si>
    <t>Nonferrous Forging</t>
  </si>
  <si>
    <t>Custom Roll Forming</t>
  </si>
  <si>
    <t>Powder Metallurgy Part Manufacturing</t>
  </si>
  <si>
    <t>Metal Crown, Closure, and Other Metal Stamping (except Automotive)</t>
  </si>
  <si>
    <t>Metal Kitchen Cookware, Utensil, Cutlery, and Flatware (except Precious) Manufacturing</t>
  </si>
  <si>
    <t>Saw Blade and Handtool Manufacturing</t>
  </si>
  <si>
    <t>Prefabricated Metal Building and Component Manufacturing</t>
  </si>
  <si>
    <t>Fabricated Structural Metal Manufacturing</t>
  </si>
  <si>
    <t>Plate Work Manufacturing</t>
  </si>
  <si>
    <t>Metal Window and Door Manufacturing</t>
  </si>
  <si>
    <t>Sheet Metal Work Manufacturing</t>
  </si>
  <si>
    <t>Ornamental and Architectural Metal Work Manufacturing</t>
  </si>
  <si>
    <t>Power Boiler and Heat Exchanger Manufacturing</t>
  </si>
  <si>
    <t>Metal Tank (Heavy Gauge) Manufacturing</t>
  </si>
  <si>
    <t>Metal Can Manufacturing</t>
  </si>
  <si>
    <t>Other Metal Container Manufacturing</t>
  </si>
  <si>
    <t>Hardware Manufacturing</t>
  </si>
  <si>
    <t>Spring Manufacturing</t>
  </si>
  <si>
    <t>Other Fabricated Wire Product Manufacturing</t>
  </si>
  <si>
    <t>Machine Shops</t>
  </si>
  <si>
    <t>Precision Turned Product Manufacturing</t>
  </si>
  <si>
    <t>Bolt, Nut, Screw, Rivet, and Washer Manufacturing</t>
  </si>
  <si>
    <t>Metal Heat Treating</t>
  </si>
  <si>
    <t>Metal Coating, Engraving (except Jewelry and Silverware), and Allied Services to Manufacturers</t>
  </si>
  <si>
    <t>Electroplating, Plating, Polishing, Anodizing, and Coloring</t>
  </si>
  <si>
    <t>Industrial Valve Manufacturing</t>
  </si>
  <si>
    <t>Fluid Power Valve and Hose Fitting Manufacturing</t>
  </si>
  <si>
    <t>Plumbing Fixture Fitting and Trim Manufacturing</t>
  </si>
  <si>
    <t>Other Metal Valve and Pipe Fitting Manufacturing</t>
  </si>
  <si>
    <t>Ball and Roller Bearing Manufacturing</t>
  </si>
  <si>
    <t>Small Arms Ammunition Manufacturing</t>
  </si>
  <si>
    <t>Ammunition (except Small Arms) Manufacturing</t>
  </si>
  <si>
    <t>Small Arms, Ordnance, and Ordnance Accessories Manufacturing</t>
  </si>
  <si>
    <t>Fabricated Pipe and Pipe Fitting Manufacturing</t>
  </si>
  <si>
    <t>All Other Miscellaneous Fabricated Metal Product Manufacturing</t>
  </si>
  <si>
    <t>Farm Machinery and Equipment Manufacturing</t>
  </si>
  <si>
    <t>Lawn and Garden Tractor and Home Lawn and Garden Equipment Manufacturing</t>
  </si>
  <si>
    <t>Construction Machinery Manufacturing</t>
  </si>
  <si>
    <t>Mining Machinery and Equipment Manufacturing</t>
  </si>
  <si>
    <t>Oil and Gas Field Machinery and Equipment Manufacturing</t>
  </si>
  <si>
    <t>Food Product Machinery Manufacturing</t>
  </si>
  <si>
    <t>Semiconductor Machinery Manufacturing</t>
  </si>
  <si>
    <t>Sawmill, Woodworking, and Paper Machinery Manufacturing</t>
  </si>
  <si>
    <t>Printing Machinery and Equipment Manufacturing</t>
  </si>
  <si>
    <t>All Other Industrial Machinery Manufacturing</t>
  </si>
  <si>
    <t>Other Industrial Machinery Manufacturing</t>
  </si>
  <si>
    <t>Optical Instrument and Lens Manufacturing</t>
  </si>
  <si>
    <t>Commercial and Service Industry Machinery Manufacturing</t>
  </si>
  <si>
    <t>Photographic and Photocopying Equipment Manufacturing</t>
  </si>
  <si>
    <t>Other Commercial and Service Industry Machinery Manufacturing</t>
  </si>
  <si>
    <t>Industrial and Commercial Fan and Blower and Air Purification Equipment Manufacturing</t>
  </si>
  <si>
    <t>Heating Equipment (except Warm Air Furnaces) Manufacturing</t>
  </si>
  <si>
    <t>Air-Conditioning and Warm Air Heating Equipment and Commercial and Industrial Refrigeration Equipment Manufacturing</t>
  </si>
  <si>
    <t>Industrial Mold Manufacturing</t>
  </si>
  <si>
    <t>Special Die and Tool, Die Set, Jig, and Fixture Manufacturing</t>
  </si>
  <si>
    <t>Cutting Tool and Machine Tool Accessory Manufacturing</t>
  </si>
  <si>
    <t>Machine Tool Manufacturing</t>
  </si>
  <si>
    <t>Rolling Mill and Other Metalworking Machinery Manufacturing</t>
  </si>
  <si>
    <t>Turbine and Turbine Generator Set Units Manufacturing</t>
  </si>
  <si>
    <t>Speed Changer, Industrial High-Speed Drive, and Gear Manufacturing</t>
  </si>
  <si>
    <t>Mechanical Power Transmission Equipment Manufacturing</t>
  </si>
  <si>
    <t>Other Engine Equipment Manufacturing</t>
  </si>
  <si>
    <t>Air and Gas Compressor Manufacturing</t>
  </si>
  <si>
    <t>Measuring, Dispensing, and Other Pumping Equipment Manufacturing</t>
  </si>
  <si>
    <t>Elevator and Moving Stairway Manufacturing</t>
  </si>
  <si>
    <t>Conveyor and Conveying Equipment Manufacturing</t>
  </si>
  <si>
    <t>Overhead Traveling Crane, Hoist, and Monorail System Manufacturing</t>
  </si>
  <si>
    <t>Industrial Truck, Tractor, Trailer, and Stacker Machinery Manufacturing</t>
  </si>
  <si>
    <t>Power-Driven Handtool Manufacturing</t>
  </si>
  <si>
    <t>Welding and Soldering Equipment Manufacturing</t>
  </si>
  <si>
    <t>Packaging Machinery Manufacturing</t>
  </si>
  <si>
    <t>Industrial Process Furnace and Oven Manufacturing</t>
  </si>
  <si>
    <t>Fluid Power Cylinder and Actuator Manufacturing</t>
  </si>
  <si>
    <t>Fluid Power Pump and Motor Manufacturing</t>
  </si>
  <si>
    <t>Scale and Balance Manufacturing</t>
  </si>
  <si>
    <t>All Other Miscellaneous General Purpose Machinery Manufacturing</t>
  </si>
  <si>
    <t>Electronic Computer Manufacturing</t>
  </si>
  <si>
    <t>Computer Storage Device Manufacturing</t>
  </si>
  <si>
    <t>Computer Terminal and Other Computer Peripheral Equipment Manufacturing</t>
  </si>
  <si>
    <t>Telephone Apparatus Manufacturing</t>
  </si>
  <si>
    <t>Radio and Television Broadcasting and Wireless Communications Equipment Manufacturing</t>
  </si>
  <si>
    <t>Other Communications Equipment Manufacturing</t>
  </si>
  <si>
    <t>Audio and Video Equipment Manufacturing</t>
  </si>
  <si>
    <t>Bare Printed Circuit Board Manufacturing</t>
  </si>
  <si>
    <t>Capacitor, Resistor, Coil, Transformer, and Other Inductor Manufacturing</t>
  </si>
  <si>
    <t>Electronic Connector Manufacturing</t>
  </si>
  <si>
    <t>Printed Circuit Assembly (Electronic Assembly) Manufacturing</t>
  </si>
  <si>
    <t>Electromedical and Electrotherapeutic Apparatus Manufacturing</t>
  </si>
  <si>
    <t>Search, Detection, Navigation, Guidance, Aeronautical, and Nautical System and Instrument Manufacturing</t>
  </si>
  <si>
    <t>Automatic Environmental Control Manufacturing for Residential, Commercial, and Appliance Use</t>
  </si>
  <si>
    <t>Instruments and Related Products Manufacturing for Measuring, Displaying, and Controlling Industrial Process Variables</t>
  </si>
  <si>
    <t>Totalizing Fluid Meter and Counting Device Manufacturing</t>
  </si>
  <si>
    <t>Instrument Manufacturing for Measuring and Testing Electricity and Electrical Signals</t>
  </si>
  <si>
    <t>Analytical Laboratory Instrument Manufacturing</t>
  </si>
  <si>
    <t>Irradiation Apparatus Manufacturing</t>
  </si>
  <si>
    <t>Other Measuring and Controlling Device Manufacturing</t>
  </si>
  <si>
    <t>Blank Magnetic and Optical Recording Media Manufacturing</t>
  </si>
  <si>
    <t>Manufacturing and Reproducing Magnetic and Optical Media</t>
  </si>
  <si>
    <t xml:space="preserve">Software and Other Prerecorded Compact Disc, Tape, and Record Reproducing </t>
  </si>
  <si>
    <t>Residential Electric Lighting Fixture Manufacturing</t>
  </si>
  <si>
    <t>Commercial, Industrial, and Institutional Electric Lighting Fixture Manufacturing</t>
  </si>
  <si>
    <t>Electric Lamp Bulb and Part Manufacturing</t>
  </si>
  <si>
    <t>Electric Lamp Bulb and Other Lighting Equipment Manufacturing</t>
  </si>
  <si>
    <t>Other Lighting Equipment Manufacturing</t>
  </si>
  <si>
    <t>Small Electrical Appliance Manufacturing</t>
  </si>
  <si>
    <t>Major Household Appliance Manufacturing</t>
  </si>
  <si>
    <t>Power, Distribution, and Specialty Transformer Manufacturing</t>
  </si>
  <si>
    <t>Motor and Generator Manufacturing</t>
  </si>
  <si>
    <t>Switchgear and Switchboard Apparatus Manufacturing</t>
  </si>
  <si>
    <t>Relay and Industrial Control Manufacturing</t>
  </si>
  <si>
    <t>Storage Battery Manufacturing</t>
  </si>
  <si>
    <t>Battery Manufacturing</t>
  </si>
  <si>
    <t>Primary Battery Manufacturing</t>
  </si>
  <si>
    <t>Fiber Optic Cable Manufacturing</t>
  </si>
  <si>
    <t>Noncurrent-Carrying Wiring Device Manufacturing</t>
  </si>
  <si>
    <t>Automobile Manufacturing</t>
  </si>
  <si>
    <t>Light Truck and Utility Vehicle Manufacturing</t>
  </si>
  <si>
    <t>Heavy Duty Truck Manufacturing</t>
  </si>
  <si>
    <t>Motor Vehicle Body Manufacturing</t>
  </si>
  <si>
    <t>Truck Trailer Manufacturing</t>
  </si>
  <si>
    <t>Motor Home Manufacturing</t>
  </si>
  <si>
    <t>Travel Trailer and Camper Manufacturing</t>
  </si>
  <si>
    <t>Motor Vehicle Gasoline Engine and Engine Parts Manufacturing</t>
  </si>
  <si>
    <t>Motor Vehicle Electrical and Electronic Equipment Manufacturing</t>
  </si>
  <si>
    <t>Motor Vehicle Steering and Suspension Components (except Spring) Manufacturing</t>
  </si>
  <si>
    <t>Motor Vehicle Brake System Manufacturing</t>
  </si>
  <si>
    <t>Motor Vehicle Transmission and Power Train Parts Manufacturing</t>
  </si>
  <si>
    <t>Motor Vehicle Seating and Interior Trim Manufacturing</t>
  </si>
  <si>
    <t>Motor Vehicle Metal Stamping</t>
  </si>
  <si>
    <t>Other Motor Vehicle Parts Manufacturing</t>
  </si>
  <si>
    <t>Aircraft Engine and Engine Parts Manufacturing</t>
  </si>
  <si>
    <t>Guided Missile and Space Vehicle Manufacturing</t>
  </si>
  <si>
    <t>Guided Missile and Space Vehicle Propulsion Unit and Propulsion Unit Parts Manufacturing</t>
  </si>
  <si>
    <t>Other Guided Missile and Space Vehicle Parts and Auxiliary Equipment Manufacturing</t>
  </si>
  <si>
    <t>Railroad Rolling Stock Manufacturing</t>
  </si>
  <si>
    <t>Ship Building and Repairing</t>
  </si>
  <si>
    <t>Boat Building</t>
  </si>
  <si>
    <t>Motorcycle, Bicycle, and Parts Manufacturing</t>
  </si>
  <si>
    <t>Military Armored Vehicle, Tank, and Tank Component Manufacturing</t>
  </si>
  <si>
    <t>All Other Transportation Equipment Manufacturing</t>
  </si>
  <si>
    <t>Wood Kitchen Cabinet and Countertop Manufacturing</t>
  </si>
  <si>
    <t>Upholstered Household Furniture Manufacturing</t>
  </si>
  <si>
    <t>Nonupholstered Wood Household Furniture Manufacturing</t>
  </si>
  <si>
    <t>Metal Household Furniture Manufacturing</t>
  </si>
  <si>
    <t>Household Furniture (except Wood and Upholstered) Manufacturing</t>
  </si>
  <si>
    <t>Household Furniture (except Wood and Metal) Manufacturing</t>
  </si>
  <si>
    <t>Institutional Furniture Manufacturing</t>
  </si>
  <si>
    <t>Wood Office Furniture Manufacturing</t>
  </si>
  <si>
    <t>Custom Architectural Woodwork and Millwork Manufacturing</t>
  </si>
  <si>
    <t>Office Furniture (except Wood) Manufacturing</t>
  </si>
  <si>
    <t>Showcase, Partition, Shelving, and Locker Manufacturing</t>
  </si>
  <si>
    <t>Mattress Manufacturing</t>
  </si>
  <si>
    <t>Blind and Shade Manufacturing</t>
  </si>
  <si>
    <t>Surgical and Medical Instrument Manufacturing</t>
  </si>
  <si>
    <t>Surgical Appliance and Supplies Manufacturing</t>
  </si>
  <si>
    <t>Dental Equipment and Supplies Manufacturing</t>
  </si>
  <si>
    <t>Ophthalmic Goods Manufacturing</t>
  </si>
  <si>
    <t>Dental Laboratories</t>
  </si>
  <si>
    <t>Jewelry and Silverware Manufacturing</t>
  </si>
  <si>
    <t>Sporting and Athletic Goods Manufacturing</t>
  </si>
  <si>
    <t>Doll, Toy, and Game Manufacturing</t>
  </si>
  <si>
    <t>Office Supplies (except Paper) Manufacturing</t>
  </si>
  <si>
    <t>Sign Manufacturing</t>
  </si>
  <si>
    <t>Gasket, Packing, and Sealing Device Manufacturing</t>
  </si>
  <si>
    <t>Musical Instrument Manufacturing</t>
  </si>
  <si>
    <t>Fastener, Button, Needle, and Pin Manufacturing</t>
  </si>
  <si>
    <t>Broom, Brush, and Mop Manufacturing</t>
  </si>
  <si>
    <t>Burial Casket Manufacturing</t>
  </si>
  <si>
    <t>All Other Miscellaneous Manufacturing</t>
  </si>
  <si>
    <t>Automobile and Other Motor Vehicle Merchant Wholesalers</t>
  </si>
  <si>
    <t>Motor Vehicle Supplies and New Parts Merchant Wholesalers</t>
  </si>
  <si>
    <t>Tire and Tube Merchant Wholesalers</t>
  </si>
  <si>
    <t>Motor Vehicle Parts (Used) Merchant Wholesalers</t>
  </si>
  <si>
    <t>Furniture Merchant Wholesalers</t>
  </si>
  <si>
    <t>Home Furnishing Merchant Wholesalers</t>
  </si>
  <si>
    <t>Lumber, Plywood, Millwork, and Wood Panel Merchant Wholesalers</t>
  </si>
  <si>
    <t>Brick, Stone, and Related Construction Material Merchant Wholesalers</t>
  </si>
  <si>
    <t>Roofing, Siding, and Insulation Material Merchant Wholesalers</t>
  </si>
  <si>
    <t>Other Construction Material Merchant Wholesalers</t>
  </si>
  <si>
    <t>Photographic Equipment and Supplies Merchant Wholesalers</t>
  </si>
  <si>
    <t>Office Equipment Merchant Wholesalers</t>
  </si>
  <si>
    <t>Computer and Computer Peripheral Equipment and Software Merchant Wholesalers</t>
  </si>
  <si>
    <t>Other Commercial Equipment Merchant Wholesalers</t>
  </si>
  <si>
    <t>Medical, Dental, and Hospital Equipment and Supplies Merchant Wholesalers</t>
  </si>
  <si>
    <t>Ophthalmic Goods Merchant Wholesalers</t>
  </si>
  <si>
    <t>Other Professional Equipment and Supplies Merchant Wholesalers</t>
  </si>
  <si>
    <t>Metal Service Centers and Other Metal Merchant Wholesalers</t>
  </si>
  <si>
    <t>Coal and Other Mineral and Ore Merchant Wholesalers</t>
  </si>
  <si>
    <t>Electrical Apparatus and Equipment, Wiring Supplies, and Related Equipment Merchant Wholesalers</t>
  </si>
  <si>
    <t>Household Appliances, Electric Housewares, and Consumer Electronics Merchant Wholesalers</t>
  </si>
  <si>
    <t>Other Electronic Parts and Equipment Merchant Wholesalers</t>
  </si>
  <si>
    <t>Hardware Merchant Wholesalers</t>
  </si>
  <si>
    <t>Plumbing and Heating Equipment and Supplies (Hydronics) Merchant Wholesalers</t>
  </si>
  <si>
    <t>Warm Air Heating and Air-Conditioning Equipment and Supplies Merchant Wholesalers</t>
  </si>
  <si>
    <t>Refrigeration Equipment and Supplies Merchant Wholesalers</t>
  </si>
  <si>
    <t>Construction and Mining (except Oil Well) Machinery and Equipment Merchant Wholesalers</t>
  </si>
  <si>
    <t>Farm and Garden Machinery and Equipment Merchant Wholesalers</t>
  </si>
  <si>
    <t>Industrial Machinery and Equipment Merchant Wholesalers</t>
  </si>
  <si>
    <t>Industrial Supplies Merchant Wholesalers</t>
  </si>
  <si>
    <t>Service Establishment Equipment and Supplies Merchant Wholesalers</t>
  </si>
  <si>
    <t>Transportation Equipment and Supplies (except Motor Vehicle) Merchant Wholesalers</t>
  </si>
  <si>
    <t>Sporting and Recreational Goods and Supplies Merchant Wholesalers</t>
  </si>
  <si>
    <t>Toy and Hobby Goods and Supplies Merchant Wholesalers</t>
  </si>
  <si>
    <t>Recyclable Material Merchant Wholesalers</t>
  </si>
  <si>
    <t>Jewelry, Watch, Precious Stone, and Precious Metal Merchant Wholesalers</t>
  </si>
  <si>
    <t>Other Miscellaneous Durable Goods Merchant Wholesalers</t>
  </si>
  <si>
    <t>Printing and Writing Paper Merchant Wholesalers</t>
  </si>
  <si>
    <t>Stationery and Office Supplies Merchant Wholesalers</t>
  </si>
  <si>
    <t>Industrial and Personal Service Paper Merchant Wholesalers</t>
  </si>
  <si>
    <t>Drugs and Druggists' Sundries Merchant Wholesalers</t>
  </si>
  <si>
    <t>Piece Goods, Notions, and Other Dry Goods Merchant Wholesalers</t>
  </si>
  <si>
    <t>Footwear Merchant Wholesalers</t>
  </si>
  <si>
    <t>Men's and Boys' Clothing and Furnishings Merchant Wholesalers</t>
  </si>
  <si>
    <t>Clothing and Clothing Accessories Merchant Wholesalers</t>
  </si>
  <si>
    <t>Women's, Children's, and Infants' Clothing and Accessories Merchant Wholesalers</t>
  </si>
  <si>
    <t>General Line Grocery Merchant Wholesalers</t>
  </si>
  <si>
    <t>Packaged Frozen Food Merchant Wholesalers</t>
  </si>
  <si>
    <t>Dairy Product (except Dried or Canned) Merchant Wholesalers</t>
  </si>
  <si>
    <t>Poultry and Poultry Product Merchant Wholesalers</t>
  </si>
  <si>
    <t>Confectionery Merchant Wholesalers</t>
  </si>
  <si>
    <t>Fish and Seafood Merchant Wholesalers</t>
  </si>
  <si>
    <t>Meat and Meat Product Merchant Wholesalers</t>
  </si>
  <si>
    <t>Fresh Fruit and Vegetable Merchant Wholesalers</t>
  </si>
  <si>
    <t>Other Grocery and Related Products Merchant Wholesalers</t>
  </si>
  <si>
    <t>Grain and Field Bean Merchant Wholesalers</t>
  </si>
  <si>
    <t>Livestock Merchant Wholesalers</t>
  </si>
  <si>
    <t>Other Farm Product Raw Material Merchant Wholesalers</t>
  </si>
  <si>
    <t>Plastics Materials and Basic Forms and Shapes Merchant Wholesalers</t>
  </si>
  <si>
    <t>Other Chemical and Allied Products Merchant Wholesalers</t>
  </si>
  <si>
    <t>Petroleum Bulk Stations and Terminals</t>
  </si>
  <si>
    <t>Petroleum and Petroleum Products Merchant Wholesalers (except Bulk Stations and Terminals)</t>
  </si>
  <si>
    <t>Beer and Ale Merchant Wholesalers</t>
  </si>
  <si>
    <t>Wine and Distilled Alcoholic Beverage Merchant Wholesalers</t>
  </si>
  <si>
    <t>Farm Supplies Merchant Wholesalers</t>
  </si>
  <si>
    <t>Book, Periodical, and Newspaper Merchant Wholesalers</t>
  </si>
  <si>
    <t>Flower, Nursery Stock, and Florists' Supplies Merchant Wholesalers</t>
  </si>
  <si>
    <t>Tobacco and Tobacco Product Merchant Wholesalers</t>
  </si>
  <si>
    <t>Tobacco Product and Electronic Cigarette Merchant Wholesalers</t>
  </si>
  <si>
    <t>Paint, Varnish, and Supplies Merchant Wholesalers</t>
  </si>
  <si>
    <t>Other Miscellaneous Nondurable Goods Merchant Wholesalers</t>
  </si>
  <si>
    <t>Business to Business Electronic Markets</t>
  </si>
  <si>
    <t>Wholesale Trade Agents and Brokers</t>
  </si>
  <si>
    <t>New Car Dealers</t>
  </si>
  <si>
    <t>Used Car Dealers</t>
  </si>
  <si>
    <t>Recreational Vehicle Dealers</t>
  </si>
  <si>
    <t>Boat Dealers</t>
  </si>
  <si>
    <t>Motorcycle, ATV, and All Other Motor Vehicle Dealers</t>
  </si>
  <si>
    <t>Electronic Shopping and Mail-Order Houses</t>
  </si>
  <si>
    <t>Automotive Parts and Accessories Stores</t>
  </si>
  <si>
    <t>Automotive Parts and Accessories Retailers</t>
  </si>
  <si>
    <t>Other Direct Selling Establishments</t>
  </si>
  <si>
    <t>Tire Dealers</t>
  </si>
  <si>
    <t>Home Centers</t>
  </si>
  <si>
    <t>Paint and Wallpaper Stores</t>
  </si>
  <si>
    <t>Paint and Wallpaper Retailers</t>
  </si>
  <si>
    <t>Hardware Stores</t>
  </si>
  <si>
    <t>Hardware Retailers</t>
  </si>
  <si>
    <t>Other Building Material Dealers</t>
  </si>
  <si>
    <t>Outdoor Power Equipment Stores</t>
  </si>
  <si>
    <t>Outdoor Power Equipment Retailers</t>
  </si>
  <si>
    <t>Nursery, Garden Center, and Farm Supply Stores</t>
  </si>
  <si>
    <t>Nursery, Garden Center, and Farm Supply Retailers</t>
  </si>
  <si>
    <t>Supermarkets and Other Grocery (except Convenience) Stores</t>
  </si>
  <si>
    <t>Supermarkets and Other Grocery Retailers (except Convenience Retailers)</t>
  </si>
  <si>
    <t>Convenience Stores</t>
  </si>
  <si>
    <t>Convenience Retailers</t>
  </si>
  <si>
    <t>Vending Machine Operators</t>
  </si>
  <si>
    <t>Fruit and Vegetable Markets</t>
  </si>
  <si>
    <t>Fruit and Vegetable Retailers</t>
  </si>
  <si>
    <t>Meat Markets</t>
  </si>
  <si>
    <t>Meat Retailers</t>
  </si>
  <si>
    <t>Fish and Seafood Markets</t>
  </si>
  <si>
    <t>Fish and Seafood Retailers</t>
  </si>
  <si>
    <t>Baked Goods Stores</t>
  </si>
  <si>
    <t>Baked Goods Retailers</t>
  </si>
  <si>
    <t>Confectionery and Nut Stores</t>
  </si>
  <si>
    <t>Confectionery and Nut Retailers</t>
  </si>
  <si>
    <t>All Other Specialty Food Stores</t>
  </si>
  <si>
    <t>All Other Specialty Food Retailers</t>
  </si>
  <si>
    <t>Beer, Wine, and Liquor Stores</t>
  </si>
  <si>
    <t>Beer, Wine, and Liquor Retailers</t>
  </si>
  <si>
    <t>Furniture Stores</t>
  </si>
  <si>
    <t>Furniture Retailers</t>
  </si>
  <si>
    <t>Floor Covering Stores</t>
  </si>
  <si>
    <t>Floor Covering Retailers</t>
  </si>
  <si>
    <t>Window Treatment Stores</t>
  </si>
  <si>
    <t>Window Treatment Retailers</t>
  </si>
  <si>
    <t>All Other Home Furnishings Stores</t>
  </si>
  <si>
    <t>All Other Home Furnishings Retailers</t>
  </si>
  <si>
    <t>Household Appliance Stores</t>
  </si>
  <si>
    <t>Electronics and Appliance Retailers</t>
  </si>
  <si>
    <t>Electronics Stores</t>
  </si>
  <si>
    <t>Department Stores</t>
  </si>
  <si>
    <t>Warehouse Clubs and Supercenters</t>
  </si>
  <si>
    <t>All Other General Merchandise Stores</t>
  </si>
  <si>
    <t>All Other General Merchandise Retailers</t>
  </si>
  <si>
    <t>Pharmacies and Drug Stores</t>
  </si>
  <si>
    <t>Pharmacies and Drug Retailers</t>
  </si>
  <si>
    <t>Cosmetics, Beauty Supplies, and Perfume Stores</t>
  </si>
  <si>
    <t>Cosmetics, Beauty Supplies, and Perfume Retailers</t>
  </si>
  <si>
    <t>Optical Goods Stores</t>
  </si>
  <si>
    <t>Optical Goods Retailers</t>
  </si>
  <si>
    <t>Food (Health) Supplement Stores</t>
  </si>
  <si>
    <t>Food (Health) Supplement Retailers</t>
  </si>
  <si>
    <t>All Other Health and Personal Care Stores</t>
  </si>
  <si>
    <t>All Other Health and Personal Care Retailers</t>
  </si>
  <si>
    <t>Gasoline Stations with Convenience Stores</t>
  </si>
  <si>
    <t>Other Gasoline Stations</t>
  </si>
  <si>
    <t>Fuel Dealers</t>
  </si>
  <si>
    <t>Men's Clothing Stores</t>
  </si>
  <si>
    <t>Clothing and Clothing Accessories Retailers</t>
  </si>
  <si>
    <t>Women's Clothing Stores</t>
  </si>
  <si>
    <t>Children's and Infants' Clothing Stores</t>
  </si>
  <si>
    <t>Family Clothing Stores</t>
  </si>
  <si>
    <t>Clothing Accessories Stores</t>
  </si>
  <si>
    <t>Other Clothing Stores</t>
  </si>
  <si>
    <t>Shoe Stores</t>
  </si>
  <si>
    <t>Shoe Retailers</t>
  </si>
  <si>
    <t>Jewelry Stores</t>
  </si>
  <si>
    <t>Jewelry Retailers</t>
  </si>
  <si>
    <t>Luggage and Leather Goods Stores</t>
  </si>
  <si>
    <t>Luggage and Leather Goods Retailers</t>
  </si>
  <si>
    <t>Sporting Goods Stores</t>
  </si>
  <si>
    <t>Sporting Goods Retailers</t>
  </si>
  <si>
    <t>Hobby, Toy, and Game Stores</t>
  </si>
  <si>
    <t>Hobby, Toy, and Game Retailers</t>
  </si>
  <si>
    <t>Sewing, Needlework, and Piece Goods Stores</t>
  </si>
  <si>
    <t>Sewing, Needlework, and Piece Goods Retailers</t>
  </si>
  <si>
    <t>Musical Instrument and Supplies Stores</t>
  </si>
  <si>
    <t>Musical Instrument and Supplies Retailers</t>
  </si>
  <si>
    <t>Book Stores</t>
  </si>
  <si>
    <t>Book Retailers and News Dealers</t>
  </si>
  <si>
    <t>News Dealers and Newsstands</t>
  </si>
  <si>
    <t>Florists</t>
  </si>
  <si>
    <t>Office Supplies and Stationery Stores</t>
  </si>
  <si>
    <t>Office Supplies and Stationery Retailers</t>
  </si>
  <si>
    <t xml:space="preserve">  </t>
  </si>
  <si>
    <t>Gift, Novelty, and Souvenir Stores</t>
  </si>
  <si>
    <t>Gift, Novelty, and Souvenir Retailers</t>
  </si>
  <si>
    <t>Used Merchandise Stores</t>
  </si>
  <si>
    <t>Used Merchandise Retailers</t>
  </si>
  <si>
    <t>Pet and Pet Supplies Stores</t>
  </si>
  <si>
    <t>Pet and Pet Supplies Retailers</t>
  </si>
  <si>
    <t>Art Dealers</t>
  </si>
  <si>
    <t>Manufactured (Mobile) Home Dealers</t>
  </si>
  <si>
    <t>Tobacco Stores</t>
  </si>
  <si>
    <t>Tobacco, Electronic Cigarette, and Other Smoking Supplies Retailers</t>
  </si>
  <si>
    <t>All Other Miscellaneous Retailers</t>
  </si>
  <si>
    <t>Scheduled Passenger Air Transportation</t>
  </si>
  <si>
    <t>Scheduled Freight Air Transportation</t>
  </si>
  <si>
    <t>Nonscheduled Chartered Passenger Air Transportation</t>
  </si>
  <si>
    <t>Nonscheduled Chartered Freight Air Transportation</t>
  </si>
  <si>
    <t>Other Nonscheduled Air Transportation</t>
  </si>
  <si>
    <t>Line-Haul Railroads</t>
  </si>
  <si>
    <t>Short Line Railroads</t>
  </si>
  <si>
    <t>Deep Sea Freight Transportation</t>
  </si>
  <si>
    <t>Deep Sea Passenger Transportation</t>
  </si>
  <si>
    <t>Coastal and Great Lakes Freight Transportation</t>
  </si>
  <si>
    <t>Coastal and Great Lakes Passenger Transportation</t>
  </si>
  <si>
    <t>Inland Water Freight Transportation</t>
  </si>
  <si>
    <t>Inland Water Passenger Transportation</t>
  </si>
  <si>
    <t>General Freight Trucking, Local</t>
  </si>
  <si>
    <t>General Freight Trucking, Long-Distance, Truckload</t>
  </si>
  <si>
    <t>General Freight Trucking, Long-Distance, Less Than Truckload</t>
  </si>
  <si>
    <t>Used Household and Office Goods Moving</t>
  </si>
  <si>
    <t>Specialized Freight (except Used Goods) Trucking, Local</t>
  </si>
  <si>
    <t>Specialized Freight (except Used Goods) Trucking, Long-Distance</t>
  </si>
  <si>
    <t>Mixed Mode Transit Systems</t>
  </si>
  <si>
    <t>Commuter Rail Systems</t>
  </si>
  <si>
    <t>Bus and Other Motor Vehicle Transit Systems</t>
  </si>
  <si>
    <t>Other Urban Transit Systems</t>
  </si>
  <si>
    <t>Interurban and Rural Bus Transportation</t>
  </si>
  <si>
    <t>Taxi Service</t>
  </si>
  <si>
    <t>Taxi and Ridesharing Services</t>
  </si>
  <si>
    <t>Limousine Service</t>
  </si>
  <si>
    <t>School and Employee Bus Transportation</t>
  </si>
  <si>
    <t>Charter Bus Industry</t>
  </si>
  <si>
    <t>Special Needs Transportation</t>
  </si>
  <si>
    <t>All Other Transit and Ground Passenger Transportation</t>
  </si>
  <si>
    <t>Pipeline Transportation of Crude Oil</t>
  </si>
  <si>
    <t>Pipeline Transportation of Natural Gas</t>
  </si>
  <si>
    <t>Pipeline Transportation of Refined Petroleum Products</t>
  </si>
  <si>
    <t>All Other Pipeline Transportation</t>
  </si>
  <si>
    <t>Scenic and Sightseeing Transportation, Land</t>
  </si>
  <si>
    <t>Scenic and Sightseeing Transportation, Water</t>
  </si>
  <si>
    <t>Scenic and Sightseeing Transportation, Other</t>
  </si>
  <si>
    <t>Air Traffic Control</t>
  </si>
  <si>
    <t>Other Airport Operations</t>
  </si>
  <si>
    <t>Other Support Activities for Air Transportation</t>
  </si>
  <si>
    <t>Support Activities for Rail Transportation</t>
  </si>
  <si>
    <t>Port and Harbor Operations</t>
  </si>
  <si>
    <t>Marine Cargo Handling</t>
  </si>
  <si>
    <t>Navigational Services to Shipping</t>
  </si>
  <si>
    <t>Other Support Activities for Water Transportation</t>
  </si>
  <si>
    <t>Motor Vehicle Towing</t>
  </si>
  <si>
    <t>Other Support Activities for Road Transportation</t>
  </si>
  <si>
    <t>Freight Transportation Arrangement</t>
  </si>
  <si>
    <t>Packing and Crating</t>
  </si>
  <si>
    <t>All Other Support Activities for Transportation</t>
  </si>
  <si>
    <t>Postal Service</t>
  </si>
  <si>
    <t>Couriers and Express Delivery Services</t>
  </si>
  <si>
    <t>Local Messengers and Local Delivery</t>
  </si>
  <si>
    <t>General Warehousing and Storage</t>
  </si>
  <si>
    <t>Refrigerated Warehousing and Storage</t>
  </si>
  <si>
    <t>Farm Product Warehousing and Storage</t>
  </si>
  <si>
    <t>Other Warehousing and Storage</t>
  </si>
  <si>
    <t>Motion Picture and Video Production</t>
  </si>
  <si>
    <t>Motion Picture and Video Distribution</t>
  </si>
  <si>
    <t>Motion Picture Theaters (except Drive-Ins)</t>
  </si>
  <si>
    <t>Drive-In Motion Picture Theaters</t>
  </si>
  <si>
    <t>Teleproduction and Other Postproduction Services</t>
  </si>
  <si>
    <t>Other Motion Picture and Video Industries</t>
  </si>
  <si>
    <t>Music Publishers</t>
  </si>
  <si>
    <t>Sound Recording Studios</t>
  </si>
  <si>
    <t>Record Production and Distribution</t>
  </si>
  <si>
    <t>Other Sound Recording Industries</t>
  </si>
  <si>
    <t>Newspaper Publishers</t>
  </si>
  <si>
    <t>Periodical Publishers</t>
  </si>
  <si>
    <t>Book Publishers</t>
  </si>
  <si>
    <t>Directory and Mailing List Publishers</t>
  </si>
  <si>
    <t>Greeting Card Publishers</t>
  </si>
  <si>
    <t>All Other Publishers</t>
  </si>
  <si>
    <t>Software Publishers</t>
  </si>
  <si>
    <t>Radio Stations</t>
  </si>
  <si>
    <t>Radio Broadcasting Stations</t>
  </si>
  <si>
    <t>Television Broadcasting Stations</t>
  </si>
  <si>
    <t>Radio Networks</t>
  </si>
  <si>
    <t>Media Streaming Distribution Services, Social Networks, and Other Media Networks and Content Providers</t>
  </si>
  <si>
    <t>Cable and Other Subscription Programming</t>
  </si>
  <si>
    <t>News Syndicates</t>
  </si>
  <si>
    <t>Wired Telecommunications Carriers</t>
  </si>
  <si>
    <t>Wireless Telecommunications Carriers (except Satellite)</t>
  </si>
  <si>
    <t>Telecommunications Resellers</t>
  </si>
  <si>
    <t>Agents for Wireless Telecommunications Services</t>
  </si>
  <si>
    <t>Satellite Telecommunications</t>
  </si>
  <si>
    <t>All Other Telecommunications</t>
  </si>
  <si>
    <t>Data Processing, Hosting, and Related Services</t>
  </si>
  <si>
    <t>Computing Infrastructure Providers, Data Processing, Web Hosting, and Related Services</t>
  </si>
  <si>
    <t>Libraries and Archives</t>
  </si>
  <si>
    <t>Web Search Portals and All Other Information Services</t>
  </si>
  <si>
    <t>All Other Information Services</t>
  </si>
  <si>
    <t>Monetary Authorities-Central Bank</t>
  </si>
  <si>
    <t>Commercial Banking</t>
  </si>
  <si>
    <t>Credit Unions</t>
  </si>
  <si>
    <t>Savings Institutions</t>
  </si>
  <si>
    <t>Savings Institutions and Other Depository Credit Intermediation</t>
  </si>
  <si>
    <t>Other Depository Credit Intermediation</t>
  </si>
  <si>
    <t>Credit Card Issuing</t>
  </si>
  <si>
    <t>Sales Financing</t>
  </si>
  <si>
    <t>Consumer Lending</t>
  </si>
  <si>
    <t>Real Estate Credit</t>
  </si>
  <si>
    <t>International Trade Financing</t>
  </si>
  <si>
    <t>International, Secondary Market, and All Other Nondepository Credit Intermediation</t>
  </si>
  <si>
    <t>Secondary Market Financing</t>
  </si>
  <si>
    <t>All Other Nondepository Credit Intermediation</t>
  </si>
  <si>
    <t>Mortgage and Nonmortgage Loan Brokers</t>
  </si>
  <si>
    <t>Financial Transactions Processing, Reserve, and Clearinghouse Activities</t>
  </si>
  <si>
    <t>Other Activities Related to Credit Intermediation</t>
  </si>
  <si>
    <t>Investment Banking and Securities Dealing</t>
  </si>
  <si>
    <t>Investment Banking and Securities Intermediation</t>
  </si>
  <si>
    <t>Securities Brokerage</t>
  </si>
  <si>
    <t>Commodity Contracts Dealing</t>
  </si>
  <si>
    <t>Commodity Contracts Intermediation</t>
  </si>
  <si>
    <t>Commodity Contracts Brokerage</t>
  </si>
  <si>
    <t>Securities and Commodity Exchanges</t>
  </si>
  <si>
    <t>Miscellaneous Intermediation</t>
  </si>
  <si>
    <t>Portfolio Management</t>
  </si>
  <si>
    <t>Portfolio Management and Investment Advice</t>
  </si>
  <si>
    <t>Investment Advice</t>
  </si>
  <si>
    <t>Trust, Fiduciary, and Custody Activities</t>
  </si>
  <si>
    <t>Miscellaneous Financial Investment Activities</t>
  </si>
  <si>
    <t>Direct Life Insurance Carriers</t>
  </si>
  <si>
    <t>Direct Health and Medical Insurance Carriers</t>
  </si>
  <si>
    <t>Direct Property and Casualty Insurance Carriers</t>
  </si>
  <si>
    <t>Direct Title Insurance Carriers</t>
  </si>
  <si>
    <t>Other Direct Insurance (except Life, Health, and Medical) Carriers</t>
  </si>
  <si>
    <t>Reinsurance Carriers</t>
  </si>
  <si>
    <t>Insurance Agencies and Brokerages</t>
  </si>
  <si>
    <t>Claims Adjusting</t>
  </si>
  <si>
    <t>Third Party Administration of Insurance and Pension Funds</t>
  </si>
  <si>
    <t>Pharmacy Benefit Management and Other Third Party Administration of Insurance and Pension Funds</t>
  </si>
  <si>
    <t>All Other Insurance Related Activities</t>
  </si>
  <si>
    <t>Pension Funds</t>
  </si>
  <si>
    <t>Health and Welfare Funds</t>
  </si>
  <si>
    <t>Other Insurance Funds</t>
  </si>
  <si>
    <t>Open-End Investment Funds</t>
  </si>
  <si>
    <t>Trusts, Estates, and Agency Accounts</t>
  </si>
  <si>
    <t>Other Financial Vehicles</t>
  </si>
  <si>
    <t>Lessors of Residential Buildings and Dwellings</t>
  </si>
  <si>
    <t>Lessors of Nonresidential Buildings (except Miniwarehouses)</t>
  </si>
  <si>
    <t>Lessors of Miniwarehouses and Self-Storage Units</t>
  </si>
  <si>
    <t>Lessors of Other Real Estate Property</t>
  </si>
  <si>
    <t>Offices of Real Estate Agents and Brokers</t>
  </si>
  <si>
    <t>Residential Property Managers</t>
  </si>
  <si>
    <t>Nonresidential Property Managers</t>
  </si>
  <si>
    <t>Offices of Real Estate Appraisers</t>
  </si>
  <si>
    <t>Other Activities Related to Real Estate</t>
  </si>
  <si>
    <t>Passenger Car Rental</t>
  </si>
  <si>
    <t>Passenger Car Leasing</t>
  </si>
  <si>
    <t>Truck, Utility Trailer, and RV (Recreational Vehicle) Rental and Leasing</t>
  </si>
  <si>
    <t>Consumer Electronics and Appliances Rental</t>
  </si>
  <si>
    <t>Formal Wear and Costume Rental</t>
  </si>
  <si>
    <t>Video Tape and Disc Rental</t>
  </si>
  <si>
    <t>Home Health Equipment Rental</t>
  </si>
  <si>
    <t>Recreational Goods Rental</t>
  </si>
  <si>
    <t>All Other Consumer Goods Rental</t>
  </si>
  <si>
    <t>General Rental Centers</t>
  </si>
  <si>
    <t>Commercial Air, Rail, and Water Transportation Equipment Rental and Leasing</t>
  </si>
  <si>
    <t>Construction, Mining, and Forestry Machinery and Equipment Rental and Leasing</t>
  </si>
  <si>
    <t>Office Machinery and Equipment Rental and Leasing</t>
  </si>
  <si>
    <t>Other Commercial and Industrial Machinery and Equipment Rental and Leasing</t>
  </si>
  <si>
    <t>Lessors of Nonfinancial Intangible Assets (except Copyrighted Works)</t>
  </si>
  <si>
    <t>Offices of Lawyers</t>
  </si>
  <si>
    <t>Offices of Notaries</t>
  </si>
  <si>
    <t>Title Abstract and Settlement Offices</t>
  </si>
  <si>
    <t>All Other Legal Services</t>
  </si>
  <si>
    <t>Offices of Certified Public Accountants</t>
  </si>
  <si>
    <t>Tax Preparation Services</t>
  </si>
  <si>
    <t>Payroll Services</t>
  </si>
  <si>
    <t>Other Accounting Services</t>
  </si>
  <si>
    <t>Architectural Services</t>
  </si>
  <si>
    <t>Landscape Architectural Services</t>
  </si>
  <si>
    <t>Engineering Services</t>
  </si>
  <si>
    <t>Drafting Services</t>
  </si>
  <si>
    <t>Building Inspection Services</t>
  </si>
  <si>
    <t>Geophysical Surveying and Mapping Services</t>
  </si>
  <si>
    <t>Surveying and Mapping (except Geophysical) Services</t>
  </si>
  <si>
    <t>Testing Laboratories</t>
  </si>
  <si>
    <t>Testing Laboratories and Services</t>
  </si>
  <si>
    <t>Interior Design Services</t>
  </si>
  <si>
    <t>Industrial Design Services</t>
  </si>
  <si>
    <t>Graphic Design Services</t>
  </si>
  <si>
    <t>Other Specialized Design Services</t>
  </si>
  <si>
    <t>Custom Computer Programming Services</t>
  </si>
  <si>
    <t>Computer Systems Design Services</t>
  </si>
  <si>
    <t>Computer Facilities Management Services</t>
  </si>
  <si>
    <t>Other Computer Related Services</t>
  </si>
  <si>
    <t>Administrative Management and General Management Consulting Services</t>
  </si>
  <si>
    <t>Human Resources Consulting Services</t>
  </si>
  <si>
    <t>Marketing Consulting Services</t>
  </si>
  <si>
    <t>Process, Physical Distribution, and Logistics Consulting Services</t>
  </si>
  <si>
    <t>Other Management Consulting Services</t>
  </si>
  <si>
    <t>Environmental Consulting Services</t>
  </si>
  <si>
    <t>Other Scientific and Technical Consulting Services</t>
  </si>
  <si>
    <t>Research and Development in Nanotechnology</t>
  </si>
  <si>
    <t>Research and Development in Biotechnology (except Nanobiotechnology)</t>
  </si>
  <si>
    <t>Research and Development in the Physical, Engineering, and Life Sciences (except Nanotechnology and Biotechnology)</t>
  </si>
  <si>
    <t>Research and Development in the Social Sciences and Humanities</t>
  </si>
  <si>
    <t>Advertising Agencies</t>
  </si>
  <si>
    <t>Public Relations Agencies</t>
  </si>
  <si>
    <t>Media Buying Agencies</t>
  </si>
  <si>
    <t>Media Representatives</t>
  </si>
  <si>
    <t>Outdoor Advertising</t>
  </si>
  <si>
    <t>Indoor and Outdoor Display Advertising</t>
  </si>
  <si>
    <t>Direct Mail Advertising</t>
  </si>
  <si>
    <t>Advertising Material Distribution Services</t>
  </si>
  <si>
    <t>Other Services Related to Advertising</t>
  </si>
  <si>
    <t>Marketing Research and Public Opinion Polling</t>
  </si>
  <si>
    <t>Photography Studios, Portrait</t>
  </si>
  <si>
    <t>Commercial Photography</t>
  </si>
  <si>
    <t>Translation and Interpretation Services</t>
  </si>
  <si>
    <t>Veterinary Services</t>
  </si>
  <si>
    <t>All Other Professional, Scientific, and Technical Services</t>
  </si>
  <si>
    <t>Offices of Bank Holding Companies</t>
  </si>
  <si>
    <t>Offices of Other Holding Companies</t>
  </si>
  <si>
    <t>Corporate, Subsidiary, and Regional Managing Offices</t>
  </si>
  <si>
    <t>Office Administrative Services</t>
  </si>
  <si>
    <t>Facilities Support Services</t>
  </si>
  <si>
    <t>Employment Placement Agencies</t>
  </si>
  <si>
    <t>Executive Search Services</t>
  </si>
  <si>
    <t>Temporary Help Services</t>
  </si>
  <si>
    <t>Professional Employer Organizations</t>
  </si>
  <si>
    <t>Document Preparation Services</t>
  </si>
  <si>
    <t>Telephone Answering Services</t>
  </si>
  <si>
    <t>Telemarketing Bureaus and Other Contact Centers</t>
  </si>
  <si>
    <t>Private Mail Centers</t>
  </si>
  <si>
    <t>Other Business Service Centers (including Copy Shops)</t>
  </si>
  <si>
    <t>Collection Agencies</t>
  </si>
  <si>
    <t>Credit Bureaus</t>
  </si>
  <si>
    <t>Repossession Services</t>
  </si>
  <si>
    <t>Court Reporting and Stenotype Services</t>
  </si>
  <si>
    <t>All Other Business Support Services</t>
  </si>
  <si>
    <t>Travel Agencies</t>
  </si>
  <si>
    <t>Tour Operators</t>
  </si>
  <si>
    <t>Convention and Visitors Bureaus</t>
  </si>
  <si>
    <t>All Other Travel Arrangement and Reservation Services</t>
  </si>
  <si>
    <t>Investigation Services</t>
  </si>
  <si>
    <t>Investigation and Personal Background Check Services</t>
  </si>
  <si>
    <t>Security Guards and Patrol Services</t>
  </si>
  <si>
    <t>Armored Car Services</t>
  </si>
  <si>
    <t>Security Systems Services (except Locksmiths)</t>
  </si>
  <si>
    <t>Locksmiths</t>
  </si>
  <si>
    <t>Exterminating and Pest Control Services</t>
  </si>
  <si>
    <t>Janitorial Services</t>
  </si>
  <si>
    <t>Landscaping Services</t>
  </si>
  <si>
    <t>Carpet and Upholstery Cleaning Services</t>
  </si>
  <si>
    <t>Other Services to Buildings and Dwellings</t>
  </si>
  <si>
    <t>Packaging and Labeling Services</t>
  </si>
  <si>
    <t>Convention and Trade Show Organizers</t>
  </si>
  <si>
    <t>All Other Support Services</t>
  </si>
  <si>
    <t>Solid Waste Collection</t>
  </si>
  <si>
    <t>Hazardous Waste Collection</t>
  </si>
  <si>
    <t>Other Waste Collection</t>
  </si>
  <si>
    <t>Solid Waste Landfill</t>
  </si>
  <si>
    <t>Solid Waste Combustors and Incinerators</t>
  </si>
  <si>
    <t>Remediation Services</t>
  </si>
  <si>
    <t>Materials Recovery Facilities</t>
  </si>
  <si>
    <t>Septic Tank and Related Services</t>
  </si>
  <si>
    <t>All Other Miscellaneous Waste Management Services</t>
  </si>
  <si>
    <t>Elementary and Secondary Schools</t>
  </si>
  <si>
    <t>Junior Colleges</t>
  </si>
  <si>
    <t>Colleges, Universities, and Professional Schools</t>
  </si>
  <si>
    <t>Business and Secretarial Schools</t>
  </si>
  <si>
    <t>Computer Training</t>
  </si>
  <si>
    <t>Professional and Management Development Training</t>
  </si>
  <si>
    <t>Cosmetology and Barber Schools</t>
  </si>
  <si>
    <t>Flight Training</t>
  </si>
  <si>
    <t>Apprenticeship Training</t>
  </si>
  <si>
    <t>Other Technical and Trade Schools</t>
  </si>
  <si>
    <t>Fine Arts Schools</t>
  </si>
  <si>
    <t>Sports and Recreation Instruction</t>
  </si>
  <si>
    <t>Language Schools</t>
  </si>
  <si>
    <t>Exam Preparation and Tutoring</t>
  </si>
  <si>
    <t>Automobile Driving Schools</t>
  </si>
  <si>
    <t>All Other Miscellaneous Schools and Instruction</t>
  </si>
  <si>
    <t>Educational Support Services</t>
  </si>
  <si>
    <t>Offices of Physicians (except Mental Health Specialists)</t>
  </si>
  <si>
    <t>Offices of Physicians, Mental Health Specialists</t>
  </si>
  <si>
    <t>Offices of Dentists</t>
  </si>
  <si>
    <t>Offices of Chiropractors</t>
  </si>
  <si>
    <t>Offices of Optometrists</t>
  </si>
  <si>
    <t>Offices of Mental Health Practitioners (except Physicians)</t>
  </si>
  <si>
    <t>Offices of Physical, Occupational and Speech Therapists, and Audiologists</t>
  </si>
  <si>
    <t>Offices of Podiatrists</t>
  </si>
  <si>
    <t>Offices of All Other Miscellaneous Health Practitioners</t>
  </si>
  <si>
    <t>Family Planning Centers</t>
  </si>
  <si>
    <t>Outpatient Mental Health and Substance Abuse Centers</t>
  </si>
  <si>
    <t>HMO Medical Centers</t>
  </si>
  <si>
    <t>Kidney Dialysis Centers</t>
  </si>
  <si>
    <t>Freestanding Ambulatory Surgical and Emergency Centers</t>
  </si>
  <si>
    <t>All Other Outpatient Care Centers</t>
  </si>
  <si>
    <t>Medical Laboratories</t>
  </si>
  <si>
    <t>Diagnostic Imaging Centers</t>
  </si>
  <si>
    <t>Home Health Care Services</t>
  </si>
  <si>
    <t>Ambulance Services</t>
  </si>
  <si>
    <t>Blood and Organ Banks</t>
  </si>
  <si>
    <t>All Other Miscellaneous Ambulatory Health Care Services</t>
  </si>
  <si>
    <t>General Medical and Surgical Hospitals</t>
  </si>
  <si>
    <t>Psychiatric and Substance Abuse Hospitals</t>
  </si>
  <si>
    <t>Specialty (except Psychiatric and Substance Abuse) Hospitals</t>
  </si>
  <si>
    <t>Nursing Care Facilities (Skilled Nursing Facilities)</t>
  </si>
  <si>
    <t>Residential Intellectual and Developmental Disability Facilities</t>
  </si>
  <si>
    <t>Residential Mental Health and Substance Abuse Facilities</t>
  </si>
  <si>
    <t>Continuing Care Retirement Communities</t>
  </si>
  <si>
    <t>Assisted Living Facilities for the Elderly</t>
  </si>
  <si>
    <t>Other Residential Care Facilities</t>
  </si>
  <si>
    <t>Child and Youth Services</t>
  </si>
  <si>
    <t>Services for the Elderly and Persons with Disabilities</t>
  </si>
  <si>
    <t>Other Individual and Family Services</t>
  </si>
  <si>
    <t>Community Food Services</t>
  </si>
  <si>
    <t>Temporary Shelters</t>
  </si>
  <si>
    <t>Other Community Housing Services</t>
  </si>
  <si>
    <t>Emergency and Other Relief Services</t>
  </si>
  <si>
    <t>Vocational Rehabilitation Services</t>
  </si>
  <si>
    <t>Child Day Care Services</t>
  </si>
  <si>
    <t>Child Care Services</t>
  </si>
  <si>
    <t>Theater Companies and Dinner Theaters</t>
  </si>
  <si>
    <t>Dance Companies</t>
  </si>
  <si>
    <t>Musical Groups and Artists</t>
  </si>
  <si>
    <t>Other Performing Arts Companies</t>
  </si>
  <si>
    <t>Sports Teams and Clubs</t>
  </si>
  <si>
    <t>Racetracks</t>
  </si>
  <si>
    <t>Other Spectator Sports</t>
  </si>
  <si>
    <t>Promoters of Performing Arts, Sports, and Similar Events with Facilities</t>
  </si>
  <si>
    <t>Promoters of Performing Arts, Sports, and Similar Events without Facilities</t>
  </si>
  <si>
    <t>Agents and Managers for Artists, Athletes, Entertainers, and Other Public Figures</t>
  </si>
  <si>
    <t>Independent Artists, Writers, and Performers</t>
  </si>
  <si>
    <t>Museums</t>
  </si>
  <si>
    <t>Historical Sites</t>
  </si>
  <si>
    <t>Zoos and Botanical Gardens</t>
  </si>
  <si>
    <t>Nature Parks and Other Similar Institutions</t>
  </si>
  <si>
    <t>Amusement and Theme Parks</t>
  </si>
  <si>
    <t>Amusement Arcades</t>
  </si>
  <si>
    <t>Casinos (except Casino Hotels)</t>
  </si>
  <si>
    <t>Other Gambling Industries</t>
  </si>
  <si>
    <t>Golf Courses and Country Clubs</t>
  </si>
  <si>
    <t>Skiing Facilities</t>
  </si>
  <si>
    <t>Marinas</t>
  </si>
  <si>
    <t>Fitness and Recreational Sports Centers</t>
  </si>
  <si>
    <t>Bowling Centers</t>
  </si>
  <si>
    <t>All Other Amusement and Recreation Industries</t>
  </si>
  <si>
    <t>Hotels (except Casino Hotels) and Motels</t>
  </si>
  <si>
    <t>Casino Hotels</t>
  </si>
  <si>
    <t>Bed-and-Breakfast Inns</t>
  </si>
  <si>
    <t>All Other Traveler Accommodation</t>
  </si>
  <si>
    <t>RV (Recreational Vehicle) Parks and Campgrounds</t>
  </si>
  <si>
    <t>Recreational and Vacation Camps (except Campgrounds)</t>
  </si>
  <si>
    <t>Rooming and Boarding Houses, Dormitories, and Workers' Camps</t>
  </si>
  <si>
    <t>Food Service Contractors</t>
  </si>
  <si>
    <t>Caterers</t>
  </si>
  <si>
    <t>Mobile Food Services</t>
  </si>
  <si>
    <t>Drinking Places (Alcoholic Beverages)</t>
  </si>
  <si>
    <t>Full-Service Restaurants</t>
  </si>
  <si>
    <t>Limited-Service Restaurants</t>
  </si>
  <si>
    <t>Cafeterias, Grill Buffets, and Buffets</t>
  </si>
  <si>
    <t>Snack and Nonalcoholic Beverage Bars</t>
  </si>
  <si>
    <t>General Automotive Repair</t>
  </si>
  <si>
    <t>Automotive Exhaust System Repair</t>
  </si>
  <si>
    <t>Specialized Automotive Repair</t>
  </si>
  <si>
    <t>Automotive Transmission Repair</t>
  </si>
  <si>
    <t>Other Automotive Mechanical and Electrical Repair and Maintenance</t>
  </si>
  <si>
    <t>Automotive Body, Paint, and Interior Repair and Maintenance</t>
  </si>
  <si>
    <t>Automotive Glass Replacement Shops</t>
  </si>
  <si>
    <t>Automotive Oil Change and Lubrication Shops</t>
  </si>
  <si>
    <t>Car Washes</t>
  </si>
  <si>
    <t>All Other Automotive Repair and Maintenance</t>
  </si>
  <si>
    <t>Consumer Electronics Repair and Maintenance</t>
  </si>
  <si>
    <t>Electronic and Precision Equipment Repair and Maintenance</t>
  </si>
  <si>
    <t>Computer and Office Machine Repair and Maintenance</t>
  </si>
  <si>
    <t>Communication Equipment Repair and Maintenance</t>
  </si>
  <si>
    <t>Other Electronic and Precision Equipment Repair and Maintenance</t>
  </si>
  <si>
    <t>Commercial and Industrial Machinery and Equipment (except Automotive and Electronic) Repair and Maintenance</t>
  </si>
  <si>
    <t>Home and Garden Equipment Repair and Maintenance</t>
  </si>
  <si>
    <t>Appliance Repair and Maintenance</t>
  </si>
  <si>
    <t>Reupholstery and Furniture Repair</t>
  </si>
  <si>
    <t>Footwear and Leather Goods Repair</t>
  </si>
  <si>
    <t>Other Personal and Household Goods Repair and Maintenance</t>
  </si>
  <si>
    <t>Barber Shops</t>
  </si>
  <si>
    <t>Beauty Salons</t>
  </si>
  <si>
    <t>Nail Salons</t>
  </si>
  <si>
    <t>Diet and Weight Reducing Centers</t>
  </si>
  <si>
    <t>Other Personal Care Services</t>
  </si>
  <si>
    <t>Funeral Homes and Funeral Services</t>
  </si>
  <si>
    <t>Cemeteries and Crematories</t>
  </si>
  <si>
    <t>Coin-Operated Laundries and Drycleaners</t>
  </si>
  <si>
    <t>Drycleaning and Laundry Services (except Coin-Operated)</t>
  </si>
  <si>
    <t>Linen Supply</t>
  </si>
  <si>
    <t>Industrial Launderers</t>
  </si>
  <si>
    <t>Pet Care (except Veterinary) Services</t>
  </si>
  <si>
    <t>Photofinishing Laboratories (except One-Hour)</t>
  </si>
  <si>
    <t>One-Hour Photofinishing</t>
  </si>
  <si>
    <t>Parking Lots and Garages</t>
  </si>
  <si>
    <t>All Other Personal Services</t>
  </si>
  <si>
    <t>Religious Organizations</t>
  </si>
  <si>
    <t>Grantmaking Foundations</t>
  </si>
  <si>
    <t>Voluntary Health Organizations</t>
  </si>
  <si>
    <t>Other Grantmaking and Giving Services</t>
  </si>
  <si>
    <t>Human Rights Organizations</t>
  </si>
  <si>
    <t>Environment, Conservation and Wildlife Organizations</t>
  </si>
  <si>
    <t>Other Social Advocacy Organizations</t>
  </si>
  <si>
    <t>Civic and Social Organizations</t>
  </si>
  <si>
    <t>Business Associations</t>
  </si>
  <si>
    <t>Professional Organizations</t>
  </si>
  <si>
    <t>Labor Unions and Similar Labor Organizations</t>
  </si>
  <si>
    <t>Political Organizations</t>
  </si>
  <si>
    <t>Other Similar Organizations (except Business, Professional, Labor, and Political Organizations)</t>
  </si>
  <si>
    <t>Private Households</t>
  </si>
  <si>
    <t>Executive Offices</t>
  </si>
  <si>
    <t>Legislative Bodies</t>
  </si>
  <si>
    <t>Public Finance Activities</t>
  </si>
  <si>
    <t>Executive and Legislative Offices, Combined</t>
  </si>
  <si>
    <t>American Indian and Alaska Native Tribal Governments</t>
  </si>
  <si>
    <t>Other General Government Support</t>
  </si>
  <si>
    <t>Courts</t>
  </si>
  <si>
    <t>Police Protection</t>
  </si>
  <si>
    <t>Legal Counsel and Prosecution</t>
  </si>
  <si>
    <t>Correctional Institutions</t>
  </si>
  <si>
    <t>Parole Offices and Probation Offices</t>
  </si>
  <si>
    <t>Fire Protection</t>
  </si>
  <si>
    <t>Other Justice, Public Order, and Safety Activities</t>
  </si>
  <si>
    <t>Administration of Education Programs</t>
  </si>
  <si>
    <t>Administration of Public Health Programs</t>
  </si>
  <si>
    <t>Administration of Human Resource Programs (except Education, Public Health, and Veterans' Affairs Programs)</t>
  </si>
  <si>
    <t>Administration of Veterans' Affairs</t>
  </si>
  <si>
    <t>Administration of Air and Water Resource and Solid Waste Management Programs</t>
  </si>
  <si>
    <t>Administration of Conservation Programs</t>
  </si>
  <si>
    <t>Administration of Housing Programs</t>
  </si>
  <si>
    <t>Administration of Urban Planning and Community and Rural Development</t>
  </si>
  <si>
    <t>Administration of General Economic Programs</t>
  </si>
  <si>
    <t>Regulation and Administration of Transportation Programs</t>
  </si>
  <si>
    <t>Regulation and Administration of Communications, Electric, Gas, and Other Utilities</t>
  </si>
  <si>
    <t>Regulation of Agricultural Marketing and Commodities</t>
  </si>
  <si>
    <t>Regulation, Licensing, and Inspection of Miscellaneous Commercial Sectors</t>
  </si>
  <si>
    <t>Space Research and Technology</t>
  </si>
  <si>
    <t>International Affairs</t>
  </si>
  <si>
    <t>2017 SIC to NAICS Crosswalk</t>
  </si>
  <si>
    <t>Soybeans</t>
  </si>
  <si>
    <t>Cash Grains, Nec</t>
  </si>
  <si>
    <t xml:space="preserve">Oilseed (except Soybean) Farming </t>
  </si>
  <si>
    <t xml:space="preserve">Dry Pea and Bean Farming </t>
  </si>
  <si>
    <t>Wheat</t>
  </si>
  <si>
    <t>Corn</t>
  </si>
  <si>
    <t xml:space="preserve">Corn Farming </t>
  </si>
  <si>
    <t>Rice</t>
  </si>
  <si>
    <t xml:space="preserve">Oilseed and Grain Combination Farming </t>
  </si>
  <si>
    <t xml:space="preserve">All Other Grain Farming </t>
  </si>
  <si>
    <t>Field Crops, Except Cash Grain</t>
  </si>
  <si>
    <t>Irish Potatoes</t>
  </si>
  <si>
    <t xml:space="preserve">Potato Farming </t>
  </si>
  <si>
    <t>Vegetables and Melons</t>
  </si>
  <si>
    <t xml:space="preserve">Other Vegetable (except Potato) and Melon Farming </t>
  </si>
  <si>
    <t>Citrus Fruits</t>
  </si>
  <si>
    <t xml:space="preserve">Citrus (except Orange) Groves </t>
  </si>
  <si>
    <t>Deciduous Tree Fruits</t>
  </si>
  <si>
    <t xml:space="preserve">Apple Orchards </t>
  </si>
  <si>
    <t>Grapes</t>
  </si>
  <si>
    <t xml:space="preserve">Grape Vineyards </t>
  </si>
  <si>
    <t>Berry Crops</t>
  </si>
  <si>
    <t xml:space="preserve">Strawberry Farming </t>
  </si>
  <si>
    <t xml:space="preserve">Berry (except Strawberry) Farming </t>
  </si>
  <si>
    <t>Tree Nuts</t>
  </si>
  <si>
    <t xml:space="preserve">Tree Nut Farming </t>
  </si>
  <si>
    <t>Fruits and Tree Nuts, Nec</t>
  </si>
  <si>
    <t xml:space="preserve">Fruit and Tree Nut Combination Farming </t>
  </si>
  <si>
    <t xml:space="preserve">Other Noncitrus Fruit Farming </t>
  </si>
  <si>
    <t>Food Crops Grown Under Cover</t>
  </si>
  <si>
    <t xml:space="preserve">Mushroom Production </t>
  </si>
  <si>
    <t xml:space="preserve">Other Food Crops Grown Under Cover </t>
  </si>
  <si>
    <t>Ornamental Nursery Products</t>
  </si>
  <si>
    <t xml:space="preserve">Nursery and Tree Production </t>
  </si>
  <si>
    <t>Timber Tracts</t>
  </si>
  <si>
    <t xml:space="preserve">Floriculture Production </t>
  </si>
  <si>
    <t>Tobacco</t>
  </si>
  <si>
    <t>Cotton</t>
  </si>
  <si>
    <t>Sugarcane and Sugar Beets</t>
  </si>
  <si>
    <t xml:space="preserve">Hay Farming </t>
  </si>
  <si>
    <t xml:space="preserve">Sugar Beet Farming </t>
  </si>
  <si>
    <t xml:space="preserve">Peanut Farming </t>
  </si>
  <si>
    <t xml:space="preserve">All Other Miscellaneous Crop Farming </t>
  </si>
  <si>
    <t>General Farms, Primarily Crop</t>
  </si>
  <si>
    <t>Forest Products</t>
  </si>
  <si>
    <t>Miscellaneous Marine Products</t>
  </si>
  <si>
    <t>Food Preparations, Nec</t>
  </si>
  <si>
    <t>Beef Cattle, Except Feedlots</t>
  </si>
  <si>
    <t xml:space="preserve">Beef Cattle Ranching and Farming </t>
  </si>
  <si>
    <t>Dairy Farms</t>
  </si>
  <si>
    <t>Beef Cattle Feedlots</t>
  </si>
  <si>
    <t xml:space="preserve">Cattle Feedlots </t>
  </si>
  <si>
    <t>Aux</t>
  </si>
  <si>
    <t xml:space="preserve">Dual-Purpose Cattle Ranching and Farming </t>
  </si>
  <si>
    <t>Hogs</t>
  </si>
  <si>
    <t xml:space="preserve">Hog and Pig Farming </t>
  </si>
  <si>
    <t>Chicken Eggs</t>
  </si>
  <si>
    <t xml:space="preserve">Chicken Egg Production </t>
  </si>
  <si>
    <t>Broiler, Fryer, and Roaster Chickens</t>
  </si>
  <si>
    <t>Turkeys and Turkey Eggs</t>
  </si>
  <si>
    <t>Poultry and Eggs, Nec</t>
  </si>
  <si>
    <t xml:space="preserve">Other Poultry Production </t>
  </si>
  <si>
    <t>Sheep and Goats</t>
  </si>
  <si>
    <t>Animal Aquaculture</t>
  </si>
  <si>
    <t xml:space="preserve">Finfish Farming and Fish Hatcheries </t>
  </si>
  <si>
    <t>Fish Hatcheries and Preserves</t>
  </si>
  <si>
    <t xml:space="preserve">Shellfish Farming </t>
  </si>
  <si>
    <t xml:space="preserve">Other Aquaculture </t>
  </si>
  <si>
    <t>Animal Specialties, Nec</t>
  </si>
  <si>
    <t>Horses and Other Equines</t>
  </si>
  <si>
    <t>Fur-bearing Animals and Rabbits</t>
  </si>
  <si>
    <t>General Livestock, Nec</t>
  </si>
  <si>
    <t xml:space="preserve">All Other Animal Production </t>
  </si>
  <si>
    <t>General Farms, Primarily animals</t>
  </si>
  <si>
    <t xml:space="preserve">Forest Nurseries and Gathering of Forest Products </t>
  </si>
  <si>
    <t xml:space="preserve">Logging </t>
  </si>
  <si>
    <t>Finfish</t>
  </si>
  <si>
    <t xml:space="preserve">Finfish Fishing </t>
  </si>
  <si>
    <t>Shellfish</t>
  </si>
  <si>
    <t xml:space="preserve">Shellfish Fishing </t>
  </si>
  <si>
    <t xml:space="preserve">Other Marine Fishing </t>
  </si>
  <si>
    <t>Hunting, Trapping, Game Propagation</t>
  </si>
  <si>
    <t xml:space="preserve">Cotton Ginning </t>
  </si>
  <si>
    <t>Soil Preparation Services</t>
  </si>
  <si>
    <t xml:space="preserve">Soil Preparation, Planting, and Cultivating </t>
  </si>
  <si>
    <t>Crop Planting and Protection</t>
  </si>
  <si>
    <t>Crop Harvesting</t>
  </si>
  <si>
    <t xml:space="preserve">Crop Harvesting, Primarily by Machine </t>
  </si>
  <si>
    <t>Crop Preparation Services For Market</t>
  </si>
  <si>
    <t xml:space="preserve">Postharvest Crop Activities (except Cotton Ginning) </t>
  </si>
  <si>
    <t>Farm Labor Contractors</t>
  </si>
  <si>
    <t xml:space="preserve">Farm Labor Contractors and Crew Leaders </t>
  </si>
  <si>
    <t xml:space="preserve">Farm Management Services </t>
  </si>
  <si>
    <t>Livestock Services, Except Veterinary</t>
  </si>
  <si>
    <t>Animal Specialty Services</t>
  </si>
  <si>
    <t>Repair Services, Nec</t>
  </si>
  <si>
    <t>Forestry Services</t>
  </si>
  <si>
    <t>Crude Petroleum and Natural Gas</t>
  </si>
  <si>
    <t>Crude Petroleum Extraction </t>
  </si>
  <si>
    <t>Natural Gas Liquids</t>
  </si>
  <si>
    <t xml:space="preserve">Natural Gas Extraction </t>
  </si>
  <si>
    <t>Industrial Inorganic Chemicals, Nec</t>
  </si>
  <si>
    <t>Bituminous Coal and Lignite-surface Mining</t>
  </si>
  <si>
    <t xml:space="preserve">Surface Coal Mining </t>
  </si>
  <si>
    <t>Anthracite Mining</t>
  </si>
  <si>
    <t>Bituminous Coal-underground Mining</t>
  </si>
  <si>
    <t xml:space="preserve">Underground Coal Mining </t>
  </si>
  <si>
    <t>Iron Ores</t>
  </si>
  <si>
    <t>Gold Ores</t>
  </si>
  <si>
    <t xml:space="preserve">Gold Ore and Silver Ore Mining </t>
  </si>
  <si>
    <t>Silver Ores</t>
  </si>
  <si>
    <t>Copper Ores</t>
  </si>
  <si>
    <t xml:space="preserve">Copper, Nickel, Lead, and Zinc Mining </t>
  </si>
  <si>
    <t>Lead and Zinc Ores</t>
  </si>
  <si>
    <t>Ferroalloy Ores, Except Vanadium</t>
  </si>
  <si>
    <t xml:space="preserve">Other Metal Ore Mining </t>
  </si>
  <si>
    <t>Metal Ores, Nec</t>
  </si>
  <si>
    <t>Uranium-radium-vanadium Ores</t>
  </si>
  <si>
    <t>Dimension Stone</t>
  </si>
  <si>
    <t xml:space="preserve">Dimension Stone Mining and Quarrying </t>
  </si>
  <si>
    <t>Crushed and Broken Limestone</t>
  </si>
  <si>
    <t xml:space="preserve">Crushed and Broken Limestone Mining and Quarrying </t>
  </si>
  <si>
    <t>Crushed and Broken Granite</t>
  </si>
  <si>
    <t xml:space="preserve">Crushed and Broken Granite Mining and Quarrying </t>
  </si>
  <si>
    <t>Crushed and Broken Stone, Nec</t>
  </si>
  <si>
    <t xml:space="preserve">Other Crushed and Broken Stone Mining and Quarrying </t>
  </si>
  <si>
    <t>Miscellaneous Nonmetallic Mining</t>
  </si>
  <si>
    <t>Construction Sand and Gravel</t>
  </si>
  <si>
    <t xml:space="preserve">Construction Sand and Gravel Mining </t>
  </si>
  <si>
    <t>Industrial Sand</t>
  </si>
  <si>
    <t xml:space="preserve">Industrial Sand Mining </t>
  </si>
  <si>
    <t>Kaolin and Ball Clay</t>
  </si>
  <si>
    <t xml:space="preserve">Kaolin, Clay, and Ceramic and Refractory Minerals Mining </t>
  </si>
  <si>
    <t>Minerals, Ground or Treated</t>
  </si>
  <si>
    <t>Clay and Related Minerals, Nec</t>
  </si>
  <si>
    <t xml:space="preserve">Other Nonmetallic Mineral Mining and Quarrying </t>
  </si>
  <si>
    <t>Potash, Soda, and Borate Minerals</t>
  </si>
  <si>
    <t>Phosphate Rock</t>
  </si>
  <si>
    <t>Chemical and Fertilizer Mining</t>
  </si>
  <si>
    <t>Oil and Gas Exploration Services</t>
  </si>
  <si>
    <t xml:space="preserve">Support Activities for Oil and Gas Operations </t>
  </si>
  <si>
    <t>Oil and Gas Field Services, Nec</t>
  </si>
  <si>
    <t>Coal Mining Services</t>
  </si>
  <si>
    <t xml:space="preserve">Support Activities for Coal Mining </t>
  </si>
  <si>
    <t>Metal Mining Services</t>
  </si>
  <si>
    <t xml:space="preserve">Support Activities for Metal Mining </t>
  </si>
  <si>
    <t>Nonmetallic Minerals Services, Except Fuels</t>
  </si>
  <si>
    <t xml:space="preserve">Support Activities for Nonmetallic Minerals (except Fuels) Mining </t>
  </si>
  <si>
    <t>Electric Services</t>
  </si>
  <si>
    <t xml:space="preserve">Hydroelectric Power Generation </t>
  </si>
  <si>
    <t>Electric and Other Services Combined</t>
  </si>
  <si>
    <t>Combination Utilities, Nec</t>
  </si>
  <si>
    <t xml:space="preserve">Fossil Fuel Electric Power Generation </t>
  </si>
  <si>
    <t xml:space="preserve">Nuclear Electric Power Generation </t>
  </si>
  <si>
    <t xml:space="preserve">Solar Electric Power Generation </t>
  </si>
  <si>
    <t xml:space="preserve">Wind Electric Power Generation </t>
  </si>
  <si>
    <t xml:space="preserve">Geothermal Electric Power Generation </t>
  </si>
  <si>
    <t xml:space="preserve">Biomass Electric Power Generation </t>
  </si>
  <si>
    <t xml:space="preserve">Other Electric Power Generation </t>
  </si>
  <si>
    <t xml:space="preserve">Electric Bulk Power Transmission and Control </t>
  </si>
  <si>
    <t xml:space="preserve">Electric Power Distribution </t>
  </si>
  <si>
    <t>Gas Transmission and Distribution</t>
  </si>
  <si>
    <t xml:space="preserve">Natural Gas Distribution </t>
  </si>
  <si>
    <t>Gas Production and/or Distribution</t>
  </si>
  <si>
    <t>Gas and Other Services Combined</t>
  </si>
  <si>
    <t>Water Supply</t>
  </si>
  <si>
    <t xml:space="preserve">Water Supply and Irrigation Systems </t>
  </si>
  <si>
    <t>Irrigation Systems</t>
  </si>
  <si>
    <t>Sewerage Systems</t>
  </si>
  <si>
    <t xml:space="preserve">Sewage Treatment Facilities </t>
  </si>
  <si>
    <t>Steam and Air-conditioning Supply</t>
  </si>
  <si>
    <t xml:space="preserve">Steam and Air-Conditioning Supply </t>
  </si>
  <si>
    <t>Single-family Housing Construction</t>
  </si>
  <si>
    <t xml:space="preserve">New Single-Family Housing Construction (except For-Sale Builders) </t>
  </si>
  <si>
    <t>Management Services</t>
  </si>
  <si>
    <t>Residential Construction, Nec</t>
  </si>
  <si>
    <t xml:space="preserve">New Multifamily Housing Construction (except For-Sale Builders) </t>
  </si>
  <si>
    <t>Operative Builders</t>
  </si>
  <si>
    <t xml:space="preserve">New Housing For-Sale Builders </t>
  </si>
  <si>
    <t xml:space="preserve">Residential Remodelers </t>
  </si>
  <si>
    <t xml:space="preserve">Industrial Building Construction </t>
  </si>
  <si>
    <t>Industrial Buildings and Warehouses</t>
  </si>
  <si>
    <t>Heavy Construction, Nec</t>
  </si>
  <si>
    <t xml:space="preserve">Commercial and Institutional Building Construction </t>
  </si>
  <si>
    <t>Nonresidential Construction, Nec</t>
  </si>
  <si>
    <t>Special Trade Contractors, Nec</t>
  </si>
  <si>
    <t>Water, Sewer, and Utility Lines</t>
  </si>
  <si>
    <t xml:space="preserve">Water and Sewer Line and Related Structures Construction </t>
  </si>
  <si>
    <t>Water Well Drilling</t>
  </si>
  <si>
    <t xml:space="preserve">Oil and Gas Pipeline and Related Structures Construction </t>
  </si>
  <si>
    <t xml:space="preserve">Power and Communication Line and Related Structures Construction </t>
  </si>
  <si>
    <t>Subdividers and Developers, Nec</t>
  </si>
  <si>
    <t xml:space="preserve">Land Subdivision </t>
  </si>
  <si>
    <t>Highway and Street Construction</t>
  </si>
  <si>
    <t xml:space="preserve">Highway, Street, and Bridge Construction </t>
  </si>
  <si>
    <t>Bridge, Tunnel, and Elevated Highway</t>
  </si>
  <si>
    <t>Painting and Paper Hanging</t>
  </si>
  <si>
    <t xml:space="preserve">Other Heavy and Civil Engineering Construction </t>
  </si>
  <si>
    <t>Concrete Work</t>
  </si>
  <si>
    <t xml:space="preserve">Poured Concrete Foundation and Structure Contractors </t>
  </si>
  <si>
    <t>Structural Steel Erection</t>
  </si>
  <si>
    <t xml:space="preserve">Structural Steel and Precast Concrete Contractors </t>
  </si>
  <si>
    <t>Carpentry Work</t>
  </si>
  <si>
    <t xml:space="preserve">Framing Contractors </t>
  </si>
  <si>
    <t>Masonry and Other Stonework</t>
  </si>
  <si>
    <t xml:space="preserve">Masonry Contractors </t>
  </si>
  <si>
    <t>Glass and Glazing Work</t>
  </si>
  <si>
    <t xml:space="preserve">Glass and Glazing Contractors </t>
  </si>
  <si>
    <t>Roofing, Siding, and Sheetmetal Work</t>
  </si>
  <si>
    <t xml:space="preserve">Roofing Contractors </t>
  </si>
  <si>
    <t xml:space="preserve">Siding Contractors </t>
  </si>
  <si>
    <t xml:space="preserve">Other Foundation, Structure, and Building Exterior Contractors </t>
  </si>
  <si>
    <t>Plumbing, Heating, Air-conditioning</t>
  </si>
  <si>
    <t>Electrical Work</t>
  </si>
  <si>
    <t xml:space="preserve">Plumbing, Heating, and Air-Conditioning Contractors </t>
  </si>
  <si>
    <t>Installing Building Equipment</t>
  </si>
  <si>
    <t xml:space="preserve">Other Building Equipment Contractors </t>
  </si>
  <si>
    <t>Radio and Television Repair</t>
  </si>
  <si>
    <t>Plastering, Drywall, and Insulation</t>
  </si>
  <si>
    <t xml:space="preserve">Drywall and Insulation Contractors </t>
  </si>
  <si>
    <t>Terrazzo, Tile, Marble, Mosaic Work</t>
  </si>
  <si>
    <t>Floor Laying and Floor Work, Nec</t>
  </si>
  <si>
    <t>Nonmetallic Mineral Services</t>
  </si>
  <si>
    <t>Excavation Work</t>
  </si>
  <si>
    <t>Wrecking and Demolition Work</t>
  </si>
  <si>
    <t>Heavy Construction Equipment Rental</t>
  </si>
  <si>
    <t>Dog and Cat Food</t>
  </si>
  <si>
    <t xml:space="preserve">Dog and Cat Food Manufacturing </t>
  </si>
  <si>
    <t xml:space="preserve">Other Animal Food Manufacturing </t>
  </si>
  <si>
    <t>Prepared Feeds, Nec</t>
  </si>
  <si>
    <t>Dehydrated Fruits, Vegetables, Soups</t>
  </si>
  <si>
    <t xml:space="preserve">Flour Milling </t>
  </si>
  <si>
    <t>Flour and Other Grain Mill Products</t>
  </si>
  <si>
    <t xml:space="preserve">Rice Milling </t>
  </si>
  <si>
    <t>Malt</t>
  </si>
  <si>
    <t xml:space="preserve">Malt Manufacturing </t>
  </si>
  <si>
    <t xml:space="preserve">Wet Corn Milling and Starch Manufacturing </t>
  </si>
  <si>
    <t>Cottonseed Oil Mills</t>
  </si>
  <si>
    <t xml:space="preserve">Soybean and Other Oilseed Processing </t>
  </si>
  <si>
    <t>Soybean Oil Mills</t>
  </si>
  <si>
    <t>Vegetable Oil Mills, Nec</t>
  </si>
  <si>
    <t>Edible Fats and Oils</t>
  </si>
  <si>
    <t xml:space="preserve">Fats and Oils Refining and Blending </t>
  </si>
  <si>
    <t>Cereal Breakfast Foods</t>
  </si>
  <si>
    <t>Beet Sugar</t>
  </si>
  <si>
    <t xml:space="preserve">Beet Sugar Manufacturing </t>
  </si>
  <si>
    <t>Raw Cane Sugar</t>
  </si>
  <si>
    <t xml:space="preserve">Cane Sugar Manufacturing </t>
  </si>
  <si>
    <t>Cane Sugar Refining</t>
  </si>
  <si>
    <t>Candy and Other Confectionery Products</t>
  </si>
  <si>
    <t>Chewing Gum</t>
  </si>
  <si>
    <t>Candy, Nut, and Confectionery Stores</t>
  </si>
  <si>
    <t>Chocolate and Cocoa Products</t>
  </si>
  <si>
    <t xml:space="preserve">Chocolate and Confectionery Manufacturing from Cacao Beans </t>
  </si>
  <si>
    <t xml:space="preserve">Confectionery Manufacturing from Purchased Chocolate </t>
  </si>
  <si>
    <t>Frozen Fruits and Vegetables</t>
  </si>
  <si>
    <t xml:space="preserve">Frozen Fruit, Juice, and Vegetable Manufacturing </t>
  </si>
  <si>
    <t>Frozen Specialties, Nec</t>
  </si>
  <si>
    <t xml:space="preserve">Frozen Specialty Food Manufacturing </t>
  </si>
  <si>
    <t>Canned Fruits and Specialties</t>
  </si>
  <si>
    <t xml:space="preserve">Fruit and Vegetable Canning </t>
  </si>
  <si>
    <t>Pickles, Sauces, and Salad Dressings</t>
  </si>
  <si>
    <t>Canned Specialties</t>
  </si>
  <si>
    <t xml:space="preserve">Specialty Canning </t>
  </si>
  <si>
    <t xml:space="preserve">Dried and Dehydrated Food Manufacturing </t>
  </si>
  <si>
    <t>Dry, Condensed, Evaporated Products</t>
  </si>
  <si>
    <t xml:space="preserve">Fluid Milk Manufacturing </t>
  </si>
  <si>
    <t>Fluid Milk</t>
  </si>
  <si>
    <t>Creamery Butter</t>
  </si>
  <si>
    <t xml:space="preserve">Creamery Butter Manufacturing </t>
  </si>
  <si>
    <t>Cheese; Natural and Processed</t>
  </si>
  <si>
    <t xml:space="preserve">Cheese Manufacturing </t>
  </si>
  <si>
    <t xml:space="preserve">Dry, Condensed, and Evaporated Dairy Product Manufacturing </t>
  </si>
  <si>
    <t>Ice Cream and Frozen Desserts</t>
  </si>
  <si>
    <t xml:space="preserve">Animal (except Poultry) Slaughtering </t>
  </si>
  <si>
    <t>Meat Packing Plants</t>
  </si>
  <si>
    <t>Sausages and Other Prepared Meats</t>
  </si>
  <si>
    <t xml:space="preserve">Meat Processed from Carcasses </t>
  </si>
  <si>
    <t>Meats and Meat Products</t>
  </si>
  <si>
    <t xml:space="preserve">Rendering and Meat Byproduct Processing </t>
  </si>
  <si>
    <t>Animal and Marine Fats and Oils</t>
  </si>
  <si>
    <t>Poultry Slaughtering and Processing</t>
  </si>
  <si>
    <t xml:space="preserve">Poultry Processing </t>
  </si>
  <si>
    <t>Canned and Cured Fish and Seafoods</t>
  </si>
  <si>
    <t>Fresh or Frozen Packaged Fish</t>
  </si>
  <si>
    <t xml:space="preserve">Retail Bakeries </t>
  </si>
  <si>
    <t>Bread, Cake, and Related Products</t>
  </si>
  <si>
    <t xml:space="preserve">Commercial Bakeries </t>
  </si>
  <si>
    <t>Cookies and Crackers</t>
  </si>
  <si>
    <t>Frozen Bakery Products, Except Bread</t>
  </si>
  <si>
    <t xml:space="preserve">Frozen Cakes, Pies, and Other Pastries Manufacturing </t>
  </si>
  <si>
    <t xml:space="preserve">Cookie and Cracker Manufacturing </t>
  </si>
  <si>
    <t>Prepared Flour Mixes and Doughs</t>
  </si>
  <si>
    <t xml:space="preserve">Dry Pasta, Dough, and Flour Mixes Manufacturing from Purchased Flour </t>
  </si>
  <si>
    <t>Macaroni and Spaghetti</t>
  </si>
  <si>
    <t>Salted and Roasted Nuts and Seeds</t>
  </si>
  <si>
    <t xml:space="preserve">Roasted Nuts and Peanut Butter Manufacturing </t>
  </si>
  <si>
    <t xml:space="preserve">Other Snack Food Manufacturing </t>
  </si>
  <si>
    <t>Potato Chips and Similar Snacks</t>
  </si>
  <si>
    <t xml:space="preserve">Coffee and Tea Manufacturing </t>
  </si>
  <si>
    <t>Flavoring Extracts and Syrups, Nec</t>
  </si>
  <si>
    <t>Roasted Coffee</t>
  </si>
  <si>
    <t xml:space="preserve">Mayonnaise, Dressing, and Other Prepared Sauce Manufacturing </t>
  </si>
  <si>
    <t>Malt Beverages</t>
  </si>
  <si>
    <t xml:space="preserve">Spice and Extract Manufacturing </t>
  </si>
  <si>
    <t>Chemical Preparations, Nec</t>
  </si>
  <si>
    <t xml:space="preserve">Perishable Prepared Food Manufacturing </t>
  </si>
  <si>
    <t xml:space="preserve">All Other Miscellaneous Food Manufacturing </t>
  </si>
  <si>
    <t>Bottled and Canned Soft Drinks</t>
  </si>
  <si>
    <t xml:space="preserve">Soft Drink Manufacturing </t>
  </si>
  <si>
    <t xml:space="preserve">Bottled Water Manufacturing </t>
  </si>
  <si>
    <t>Groceries and Related Products, Nec</t>
  </si>
  <si>
    <t>Manufactured Ice</t>
  </si>
  <si>
    <t xml:space="preserve">Ice Manufacturing </t>
  </si>
  <si>
    <t>Wines, Brandy, and Brandy Spirits</t>
  </si>
  <si>
    <t xml:space="preserve">Wineries </t>
  </si>
  <si>
    <t>Distilled and Blended Liquors</t>
  </si>
  <si>
    <t xml:space="preserve">Distilleries </t>
  </si>
  <si>
    <t>Cigarettes</t>
  </si>
  <si>
    <t xml:space="preserve">Tobacco Manufacturing </t>
  </si>
  <si>
    <t>Cigars</t>
  </si>
  <si>
    <t>Chewing and Smoking Tobacco</t>
  </si>
  <si>
    <t>Tobacco Stemming and Redrying</t>
  </si>
  <si>
    <t>Business Services, Nec</t>
  </si>
  <si>
    <t>Yarn Spinning Mills</t>
  </si>
  <si>
    <t xml:space="preserve">Fiber, Yarn, and Thread Mills </t>
  </si>
  <si>
    <t>Throwing and Winding Mills</t>
  </si>
  <si>
    <t>Thread Mills</t>
  </si>
  <si>
    <t>Cordage and Twine</t>
  </si>
  <si>
    <t>Textile Goods, Nec</t>
  </si>
  <si>
    <t>Broadwoven Fabric Mills, Cotton</t>
  </si>
  <si>
    <t>Broadwoven Fabric Mills, Manmade</t>
  </si>
  <si>
    <t>Broadwoven Fabric Mills, Wool</t>
  </si>
  <si>
    <t>Narrow Fabric Mills</t>
  </si>
  <si>
    <t>Schiffli Machine Embroideries</t>
  </si>
  <si>
    <t>Nonwoven Fabrics</t>
  </si>
  <si>
    <t>Weft Knit Fabric Mills</t>
  </si>
  <si>
    <t>Lace and Warp Knit Fabric Mills</t>
  </si>
  <si>
    <t>Knitting Mills, Nec</t>
  </si>
  <si>
    <t>Women's Hosiery, Except Socks</t>
  </si>
  <si>
    <t>Hosiery, Nec</t>
  </si>
  <si>
    <t>Knit Outerwear Mills</t>
  </si>
  <si>
    <t>Knit Underwear Mills</t>
  </si>
  <si>
    <t>Finishing Plants, Cotton</t>
  </si>
  <si>
    <t>Finishing Plants, Manmade</t>
  </si>
  <si>
    <t>Finishing Plants, Nec</t>
  </si>
  <si>
    <t>Piece Goods and Notions</t>
  </si>
  <si>
    <t>Coated Fabrics, Not Rubberized</t>
  </si>
  <si>
    <t>Fabricated Rubber Products, Nec</t>
  </si>
  <si>
    <t>Carpets and Rugs</t>
  </si>
  <si>
    <t>Curtains and Draperies</t>
  </si>
  <si>
    <t>Household Furnishings, Nec</t>
  </si>
  <si>
    <t>Drapery and Upholstery Stores</t>
  </si>
  <si>
    <t xml:space="preserve">Textile Bag and Canvas Mills </t>
  </si>
  <si>
    <t>Textile Bags</t>
  </si>
  <si>
    <t>Canvas and Related Products</t>
  </si>
  <si>
    <t>Tire Cord and Fabrics</t>
  </si>
  <si>
    <t xml:space="preserve">Rope, Cordage, Twine, Tire Cord, and Tire Fabric Mills </t>
  </si>
  <si>
    <t xml:space="preserve">All Other Miscellaneous Textile Product Mills </t>
  </si>
  <si>
    <t>Men's and Boy's Suits and Coats</t>
  </si>
  <si>
    <t>Men's and Boy's Furnishings</t>
  </si>
  <si>
    <t>Men's and Boy's Underwear and Nightwear</t>
  </si>
  <si>
    <t>Men's and Boy's Neckwear</t>
  </si>
  <si>
    <t>Men's and Boy's Trousers and Slacks</t>
  </si>
  <si>
    <t>Men's and Boy's Work Clothing</t>
  </si>
  <si>
    <t>Men's and Boy's Clothing, Nec</t>
  </si>
  <si>
    <t>Women's and Misses' Blouses and Shirts</t>
  </si>
  <si>
    <t>Women's, Junior's, and Misses' Dresses</t>
  </si>
  <si>
    <t>Women's and Misses' Suits and Coats</t>
  </si>
  <si>
    <t>Women's and Misses' Outerwear, Nec</t>
  </si>
  <si>
    <t>Women's and Children's Underwear</t>
  </si>
  <si>
    <t>Bras, Girdles, and Allied Garments</t>
  </si>
  <si>
    <t>Hats, Caps, and Millinery</t>
  </si>
  <si>
    <t>Girl's and Children's Dresses, Blouses</t>
  </si>
  <si>
    <t>Girl's and Children's Outerwear, Nec</t>
  </si>
  <si>
    <t>Fur Goods</t>
  </si>
  <si>
    <t>Fabric Dress and Work Gloves</t>
  </si>
  <si>
    <t>Robes and Dressing Gowns</t>
  </si>
  <si>
    <t>Waterproof Outerwear</t>
  </si>
  <si>
    <t>Leather and Sheep-lined Clothing</t>
  </si>
  <si>
    <t>Apparel Belts</t>
  </si>
  <si>
    <t>Apparel and Accessories, Nec</t>
  </si>
  <si>
    <t>Pleating and Stitching</t>
  </si>
  <si>
    <t>Automotive and Apparel Trimmings</t>
  </si>
  <si>
    <t>Fabricated Textile Products, Nec</t>
  </si>
  <si>
    <t>Leather Gloves and Mittens</t>
  </si>
  <si>
    <t>General Industrial Machinery,</t>
  </si>
  <si>
    <t xml:space="preserve">Cut and Sew Apparel Contractors </t>
  </si>
  <si>
    <t xml:space="preserve">Cut and Sew Apparel Manufacturing (except Contractors) </t>
  </si>
  <si>
    <t>Miscellaneous Apparel and Accessories</t>
  </si>
  <si>
    <t xml:space="preserve">Apparel Accessories and Other Apparel Manufacturing </t>
  </si>
  <si>
    <t>Leather Tanning and Finishing</t>
  </si>
  <si>
    <t>Manufacturing Industries, Nec</t>
  </si>
  <si>
    <t>Rubber and Plastics Footwear</t>
  </si>
  <si>
    <t xml:space="preserve">Footwear Manufacturing </t>
  </si>
  <si>
    <t>House Slippers</t>
  </si>
  <si>
    <t>Men's Footwear, Except athletic</t>
  </si>
  <si>
    <t>Women's Footwear, Except athletic</t>
  </si>
  <si>
    <t>Footwear, Except Rubber, Nec</t>
  </si>
  <si>
    <t>Footwear Cut Stock</t>
  </si>
  <si>
    <t xml:space="preserve">Other Leather and Allied Product Manufacturing </t>
  </si>
  <si>
    <t>Luggage</t>
  </si>
  <si>
    <t>Personal Leather Goods, Nec</t>
  </si>
  <si>
    <t>Leather Goods, Nec</t>
  </si>
  <si>
    <t>Women's Handbags and Purses</t>
  </si>
  <si>
    <t>Sawmills and Planing Mills, General</t>
  </si>
  <si>
    <t xml:space="preserve">Sawmills </t>
  </si>
  <si>
    <t>Hardwood Dimension and Flooring Mills</t>
  </si>
  <si>
    <t>Special Product Sawmills, Nec</t>
  </si>
  <si>
    <t>Wood Preserving</t>
  </si>
  <si>
    <t xml:space="preserve">Wood Preservation </t>
  </si>
  <si>
    <t>Hardwood Veneer and Plywood</t>
  </si>
  <si>
    <t xml:space="preserve">Hardwood Veneer and Plywood Manufacturing </t>
  </si>
  <si>
    <t>Softwood Veneer and Plywood</t>
  </si>
  <si>
    <t xml:space="preserve">Softwood Veneer and Plywood Manufacturing </t>
  </si>
  <si>
    <t>Structural Wood Members, Nec</t>
  </si>
  <si>
    <t xml:space="preserve">Engineered Wood Member Manufacturing </t>
  </si>
  <si>
    <t>Reconstituted Wood Products</t>
  </si>
  <si>
    <t xml:space="preserve">Reconstituted Wood Product Manufacturing </t>
  </si>
  <si>
    <t>Millwork</t>
  </si>
  <si>
    <t xml:space="preserve">Wood Window and Door Manufacturing </t>
  </si>
  <si>
    <t xml:space="preserve">Cut Stock, Resawing Lumber, and Planing </t>
  </si>
  <si>
    <t xml:space="preserve">Other Millwork (including Flooring) </t>
  </si>
  <si>
    <t>Nailed Wood Boxes and Shook</t>
  </si>
  <si>
    <t>Wood Pallets and Skids</t>
  </si>
  <si>
    <t>Wood Containers, Nec</t>
  </si>
  <si>
    <t>Wood Products, Nec</t>
  </si>
  <si>
    <t>Mobile Homes</t>
  </si>
  <si>
    <t xml:space="preserve">Manufactured Home (Mobile Home) Manufacturing </t>
  </si>
  <si>
    <t>Prefabricated Wood Buildings</t>
  </si>
  <si>
    <t xml:space="preserve">Prefabricated Wood Building Manufacturing </t>
  </si>
  <si>
    <t xml:space="preserve">All Other Miscellaneous Wood Product Manufacturing </t>
  </si>
  <si>
    <t>Wood Television and Radio Cabinets</t>
  </si>
  <si>
    <t xml:space="preserve">Pulp Mills </t>
  </si>
  <si>
    <t xml:space="preserve">Paper Mills </t>
  </si>
  <si>
    <t xml:space="preserve">Paperboard Mills </t>
  </si>
  <si>
    <t>Corrugated and Solid Fiber Boxes</t>
  </si>
  <si>
    <t xml:space="preserve">Corrugated and Solid Fiber Box Manufacturing </t>
  </si>
  <si>
    <t>Converted Paper Products, Nec</t>
  </si>
  <si>
    <t>Folding Paperboard Boxes</t>
  </si>
  <si>
    <t xml:space="preserve">Folding Paperboard Box Manufacturing </t>
  </si>
  <si>
    <t>Setup Paperboard Boxes</t>
  </si>
  <si>
    <t xml:space="preserve">Other Paperboard Container Manufacturing </t>
  </si>
  <si>
    <t>Fiber Cans, Drums, and Similar Products</t>
  </si>
  <si>
    <t>Sanitary Food Containers</t>
  </si>
  <si>
    <t>Paper; Coated and Laminated Packaging</t>
  </si>
  <si>
    <t>Paper; Coated and Laminated, Nec</t>
  </si>
  <si>
    <t>Bags: Plastic, Laminated, and Coated</t>
  </si>
  <si>
    <t>Bags: Uncoated Paper and Multiwall</t>
  </si>
  <si>
    <t>Die-cut Paper and Board</t>
  </si>
  <si>
    <t>Metal Foil and Leaf</t>
  </si>
  <si>
    <t>Envelopes</t>
  </si>
  <si>
    <t>Stationery Products</t>
  </si>
  <si>
    <t>Sanitary Paper Products</t>
  </si>
  <si>
    <t xml:space="preserve">Sanitary Paper Product Manufacturing </t>
  </si>
  <si>
    <t>Surgical Appliances and Supplies</t>
  </si>
  <si>
    <t xml:space="preserve">All Other Converted Paper Product Manufacturing </t>
  </si>
  <si>
    <t>Commercial Printing, Lithographic</t>
  </si>
  <si>
    <t xml:space="preserve">Commercial Printing (except Screen and Books) </t>
  </si>
  <si>
    <t>Commercial Printing, Gravure</t>
  </si>
  <si>
    <t>Commercial Printing, Nec</t>
  </si>
  <si>
    <t>Manifold Business Forms</t>
  </si>
  <si>
    <t>Greeting Cards</t>
  </si>
  <si>
    <t>Blankbooks and Looseleaf Binders</t>
  </si>
  <si>
    <t>Photocopying and Duplicating Services</t>
  </si>
  <si>
    <t xml:space="preserve">Commercial Screen Printing </t>
  </si>
  <si>
    <t>Signs and Advertising Specialties</t>
  </si>
  <si>
    <t>Book Printing</t>
  </si>
  <si>
    <t xml:space="preserve">Books Printing </t>
  </si>
  <si>
    <t>Bookbinding and Related Work</t>
  </si>
  <si>
    <t>Support Activities for Printing</t>
  </si>
  <si>
    <t>Typesetting</t>
  </si>
  <si>
    <t>Platemaking Services</t>
  </si>
  <si>
    <t>Petroleum Refining</t>
  </si>
  <si>
    <t>Asphalt Paving Mixtures and Blocks</t>
  </si>
  <si>
    <t xml:space="preserve">Asphalt Paving Mixture and Block Manufacturing </t>
  </si>
  <si>
    <t>Asphalt Felts and Coatings</t>
  </si>
  <si>
    <t xml:space="preserve">Asphalt Shingle and Coating Materials Manufacturing </t>
  </si>
  <si>
    <t>Lubricating Oils and Greases</t>
  </si>
  <si>
    <t xml:space="preserve">Petroleum Lubricating Oil and Grease Manufacturing </t>
  </si>
  <si>
    <t>Petroleum and Coal Products, Nec</t>
  </si>
  <si>
    <t xml:space="preserve">All Other Petroleum and Coal Products Manufacturing </t>
  </si>
  <si>
    <t>Blast Furnaces and Steel Mills</t>
  </si>
  <si>
    <t>Cyclic Crudes and Intermediates</t>
  </si>
  <si>
    <t>Industrial Organic Chemicals, Nec</t>
  </si>
  <si>
    <t>Industrial Gases</t>
  </si>
  <si>
    <t>Inorganic Pigments</t>
  </si>
  <si>
    <t>Alkalies and Chlorine</t>
  </si>
  <si>
    <t xml:space="preserve">Other Basic Inorganic Chemical Manufacturing </t>
  </si>
  <si>
    <t>Carbon Black</t>
  </si>
  <si>
    <t xml:space="preserve">Ethyl Alcohol Manufacturing </t>
  </si>
  <si>
    <t>Gum and Wood Chemicals</t>
  </si>
  <si>
    <t xml:space="preserve">Cyclic Crude, Intermediate, and Gum and Wood Chemical Manufacturing </t>
  </si>
  <si>
    <t xml:space="preserve">All Other Basic Organic Chemical Manufacturing </t>
  </si>
  <si>
    <t>Plastics Materials and Resins</t>
  </si>
  <si>
    <t xml:space="preserve">Plastics Material and Resin Manufacturing </t>
  </si>
  <si>
    <t>Synthetic Rubber</t>
  </si>
  <si>
    <t xml:space="preserve">Synthetic Rubber Manufacturing </t>
  </si>
  <si>
    <t>Cellulosic Manmade Fibers</t>
  </si>
  <si>
    <t>Organic Fibers, Noncellulosic</t>
  </si>
  <si>
    <t>Nitrogenous Fertilizers</t>
  </si>
  <si>
    <t xml:space="preserve">Nitrogenous Fertilizer Manufacturing </t>
  </si>
  <si>
    <t>Phosphatic Fertilizers</t>
  </si>
  <si>
    <t xml:space="preserve">Phosphatic Fertilizer Manufacturing </t>
  </si>
  <si>
    <t>Fertilizers, Mixing Only</t>
  </si>
  <si>
    <t xml:space="preserve">Fertilizer (Mixing Only) Manufacturing </t>
  </si>
  <si>
    <t>Agricultural Chemicals, Nec</t>
  </si>
  <si>
    <t>Medicinals and Botanicals</t>
  </si>
  <si>
    <t xml:space="preserve">Medicinal and Botanical Manufacturing </t>
  </si>
  <si>
    <t>Pharmaceutical Preparations</t>
  </si>
  <si>
    <t xml:space="preserve">Pharmaceutical Preparation Manufacturing </t>
  </si>
  <si>
    <t>Diagnostic Substances</t>
  </si>
  <si>
    <t xml:space="preserve">In-Vitro Diagnostic Substance Manufacturing </t>
  </si>
  <si>
    <t>Biological Products, Except Diagnostic</t>
  </si>
  <si>
    <t xml:space="preserve">Biological Product (except Diagnostic) Manufacturing </t>
  </si>
  <si>
    <t>Paints and Allied Products</t>
  </si>
  <si>
    <t>Adhesives and Sealants</t>
  </si>
  <si>
    <t>Soap and Other Detergents</t>
  </si>
  <si>
    <t xml:space="preserve">Soap and Other Detergent Manufacturing </t>
  </si>
  <si>
    <t>Toilet Preparations</t>
  </si>
  <si>
    <t>Polishes and Sanitation Goods</t>
  </si>
  <si>
    <t xml:space="preserve">Polish and Other Sanitation Good Manufacturing </t>
  </si>
  <si>
    <t>Surface Active Agents</t>
  </si>
  <si>
    <t xml:space="preserve">Surface Active Agent Manufacturing </t>
  </si>
  <si>
    <t>Printing Ink</t>
  </si>
  <si>
    <t>Explosives</t>
  </si>
  <si>
    <t>Custom Compound Purchased Resins</t>
  </si>
  <si>
    <t xml:space="preserve">Custom Compounding of Purchased Resins </t>
  </si>
  <si>
    <t>Photographic Equipment and Supplies</t>
  </si>
  <si>
    <t xml:space="preserve">Photographic Film, Paper, Plate, Chemical, and Copy Toner Manufacturing </t>
  </si>
  <si>
    <t xml:space="preserve">All Other Miscellaneous Chemical Product and Preparation Manufacturing </t>
  </si>
  <si>
    <t>Lead Pencils and Art Goods</t>
  </si>
  <si>
    <t xml:space="preserve">Plastics Bag and Pouch Manufacturing </t>
  </si>
  <si>
    <t xml:space="preserve">Plastics Packaging Film and Sheet (including Laminated) Manufacturing </t>
  </si>
  <si>
    <t>Unsupported Plastics Film and Sheet</t>
  </si>
  <si>
    <t xml:space="preserve">Unlaminated Plastics Film and Sheet (except Packaging) Manufacturing </t>
  </si>
  <si>
    <t>Unsupported Plastics Profile Shapes</t>
  </si>
  <si>
    <t xml:space="preserve">Unlaminated Plastics Profile Shape Manufacturing </t>
  </si>
  <si>
    <t>Plastics Products, Nec</t>
  </si>
  <si>
    <t>Plastics Pipe</t>
  </si>
  <si>
    <t xml:space="preserve">Plastics Pipe and Pipe Fitting Manufacturing </t>
  </si>
  <si>
    <t>Laminated Plastics Plate and Sheet</t>
  </si>
  <si>
    <t>Plastics Foam Products</t>
  </si>
  <si>
    <t>Plastics Bottles</t>
  </si>
  <si>
    <t>Plastics Plumbing Fixtures</t>
  </si>
  <si>
    <t xml:space="preserve">Plastics Plumbing Fixture Manufacturing </t>
  </si>
  <si>
    <t xml:space="preserve">All Other Plastics Product Manufacturing </t>
  </si>
  <si>
    <t>Hard Surface Floor Coverings, Nec</t>
  </si>
  <si>
    <t>Tires and Inner Tubes</t>
  </si>
  <si>
    <t xml:space="preserve">Tire Manufacturing (except Retreading) </t>
  </si>
  <si>
    <t>Tire Retreading and Repair Shops</t>
  </si>
  <si>
    <t xml:space="preserve">Tire Retreading </t>
  </si>
  <si>
    <t>Rubber and Plastics Hose and Beltings</t>
  </si>
  <si>
    <t>Mechanical Rubber Goods</t>
  </si>
  <si>
    <t xml:space="preserve">Rubber Product Manufacturing for Mechanical Use </t>
  </si>
  <si>
    <t xml:space="preserve">All Other Rubber Product Manufacturing </t>
  </si>
  <si>
    <t>Vitreous Plumbing Fixtures</t>
  </si>
  <si>
    <t xml:space="preserve">Pottery, Ceramics, and Plumbing Fixture Manufacturing </t>
  </si>
  <si>
    <t>Vitreous China Table and Kitchenware</t>
  </si>
  <si>
    <t>Semivitreous Table and Kitchenware</t>
  </si>
  <si>
    <t>Porcelain Electrical Supplies</t>
  </si>
  <si>
    <t>Pottery Products, Nec</t>
  </si>
  <si>
    <t>Nonmetallic Mineral Products,</t>
  </si>
  <si>
    <t>Miscellaneous Homefurnishings</t>
  </si>
  <si>
    <t>Brick and Structural Clay Tile</t>
  </si>
  <si>
    <t xml:space="preserve">Clay Building Material and Refractories Manufacturing </t>
  </si>
  <si>
    <t>Ceramic Wall and Floor Tile</t>
  </si>
  <si>
    <t>Clay Refractories</t>
  </si>
  <si>
    <t>Structural Clay Products, Nec</t>
  </si>
  <si>
    <t>Nonclay Refractories</t>
  </si>
  <si>
    <t>Flat Glass</t>
  </si>
  <si>
    <t xml:space="preserve">Flat Glass Manufacturing </t>
  </si>
  <si>
    <t>Pressed and Blown Glass, Nec</t>
  </si>
  <si>
    <t xml:space="preserve">Other Pressed and Blown Glass and Glassware Manufacturing </t>
  </si>
  <si>
    <t>Glass Containers</t>
  </si>
  <si>
    <t xml:space="preserve">Glass Container Manufacturing </t>
  </si>
  <si>
    <t>Products of Purchased Glass</t>
  </si>
  <si>
    <t xml:space="preserve">Glass Product Manufacturing Made of Purchased Glass </t>
  </si>
  <si>
    <t>Cement, Hydraulic</t>
  </si>
  <si>
    <t>Ready-mixed Concrete</t>
  </si>
  <si>
    <t xml:space="preserve">Concrete Block and Brick Manufacturing </t>
  </si>
  <si>
    <t>Concrete Block and Brick</t>
  </si>
  <si>
    <t>Concrete Products, Nec</t>
  </si>
  <si>
    <t xml:space="preserve">Concrete Pipe Manufacturing </t>
  </si>
  <si>
    <t xml:space="preserve">Other Concrete Product Manufacturing </t>
  </si>
  <si>
    <t>Lime</t>
  </si>
  <si>
    <t>Gypsum Products</t>
  </si>
  <si>
    <t>Abrasive Products</t>
  </si>
  <si>
    <t>Cut Stone and Stone Products</t>
  </si>
  <si>
    <t xml:space="preserve">Cut Stone and Stone Product Manufacturing </t>
  </si>
  <si>
    <t xml:space="preserve">Ground or Treated Mineral and Earth Manufacturing </t>
  </si>
  <si>
    <t>Mineral Wool</t>
  </si>
  <si>
    <t xml:space="preserve">Mineral Wool Manufacturing </t>
  </si>
  <si>
    <t xml:space="preserve">All Other Miscellaneous Nonmetallic Mineral Product Manufacturing </t>
  </si>
  <si>
    <t>Asbestos Products</t>
  </si>
  <si>
    <t xml:space="preserve">Iron and Steel Mills and Ferroalloy Manufacturing </t>
  </si>
  <si>
    <t>Electrometallurgical Products</t>
  </si>
  <si>
    <t>Primary Metal Products</t>
  </si>
  <si>
    <t>Steel Pipe and Tubes</t>
  </si>
  <si>
    <t xml:space="preserve">Rolled Steel Shape Manufacturing </t>
  </si>
  <si>
    <t>Cold Finishing of Steel Shapes</t>
  </si>
  <si>
    <t>Steel Wire and Related Products</t>
  </si>
  <si>
    <t xml:space="preserve">Steel Wire Drawing </t>
  </si>
  <si>
    <t xml:space="preserve">Alumina Refining and Primary Aluminum Production </t>
  </si>
  <si>
    <t>Primary Aluminum</t>
  </si>
  <si>
    <t>Secondary Nonferrous Metals</t>
  </si>
  <si>
    <t xml:space="preserve">Secondary Smelting and Alloying of Aluminum </t>
  </si>
  <si>
    <t>Aluminum Sheet, Plate, and Foil</t>
  </si>
  <si>
    <t xml:space="preserve">Aluminum Sheet, Plate, and Foil Manufacturing </t>
  </si>
  <si>
    <t>Aluminum Extruded Products</t>
  </si>
  <si>
    <t xml:space="preserve">Other Aluminum Rolling, Drawing, and Extruding </t>
  </si>
  <si>
    <t>Aluminum Rolling and Drawing, Nec</t>
  </si>
  <si>
    <t>Nonferrous Wiredrawing and Insulating</t>
  </si>
  <si>
    <t>Primary Copper</t>
  </si>
  <si>
    <t xml:space="preserve">Nonferrous Metal (except Aluminum) Smelting and Refining </t>
  </si>
  <si>
    <t>Primary Nonferrous Metals, Nec</t>
  </si>
  <si>
    <t>Copper Rolling and Drawing</t>
  </si>
  <si>
    <t>Nonferrous Rolling and Drawing, Nec</t>
  </si>
  <si>
    <t xml:space="preserve">Nonferrous Metal (except Copper and Aluminum) Rolling, Drawing, and Extruding </t>
  </si>
  <si>
    <t xml:space="preserve">Secondary Smelting, Refining, and Alloying of Nonferrous Metal (except Copper and Aluminum) </t>
  </si>
  <si>
    <t>Gray and Ductile Iron Foundries</t>
  </si>
  <si>
    <t xml:space="preserve">Iron Foundries </t>
  </si>
  <si>
    <t>Malleable Iron Foundries</t>
  </si>
  <si>
    <t xml:space="preserve">Steel Investment Foundries </t>
  </si>
  <si>
    <t>Steel Foundries, Nec</t>
  </si>
  <si>
    <t xml:space="preserve">Steel Foundries (except Investment) </t>
  </si>
  <si>
    <t>Aluminum Die-castings</t>
  </si>
  <si>
    <t xml:space="preserve">Nonferrous Metal Die-Casting Foundries </t>
  </si>
  <si>
    <t>Nonferrous Die-castings Except Aluminum</t>
  </si>
  <si>
    <t>Aluminum Foundries</t>
  </si>
  <si>
    <t xml:space="preserve">Aluminum Foundries (except Die-Casting) </t>
  </si>
  <si>
    <t>Copper Foundries</t>
  </si>
  <si>
    <t xml:space="preserve">Other Nonferrous Metal Foundries (except Die-Casting) </t>
  </si>
  <si>
    <t>Nonferrous Foundries, Nec</t>
  </si>
  <si>
    <t>Iron and Steel Forgings</t>
  </si>
  <si>
    <t xml:space="preserve">Iron and Steel Forging </t>
  </si>
  <si>
    <t>Nonferrous Forgings</t>
  </si>
  <si>
    <t xml:space="preserve">Nonferrous Forging </t>
  </si>
  <si>
    <t>Miscellaneous Metalwork</t>
  </si>
  <si>
    <t xml:space="preserve">Custom Roll Forming </t>
  </si>
  <si>
    <t>Fabricated Metal Products, Nec</t>
  </si>
  <si>
    <t xml:space="preserve">Powder Metallurgy Part Manufacturing </t>
  </si>
  <si>
    <t>Crowns and Closures</t>
  </si>
  <si>
    <t xml:space="preserve">Metal Crown, Closure, and Other Metal Stamping (except Automotive) </t>
  </si>
  <si>
    <t>Metal Stampings, Nec</t>
  </si>
  <si>
    <t>Cutlery</t>
  </si>
  <si>
    <t xml:space="preserve">Metal Kitchen Cookware, Utensil, Cutlery, and Flatware (except Precious) Manufacturing </t>
  </si>
  <si>
    <t>Miscellaneous Fabricated Wire Products</t>
  </si>
  <si>
    <t>Silverware and Plated Ware</t>
  </si>
  <si>
    <t xml:space="preserve">Saw Blade and Handtool Manufacturing </t>
  </si>
  <si>
    <t>Hand and Edge Tools, Nec</t>
  </si>
  <si>
    <t>Saw Blades and Handsaws</t>
  </si>
  <si>
    <t>Farm Machinery and Equipment</t>
  </si>
  <si>
    <t>Lawn and Garden Equipment</t>
  </si>
  <si>
    <t>Machine Tool Accessories</t>
  </si>
  <si>
    <t>Noncurrent-carrying Wiring Devices</t>
  </si>
  <si>
    <t>Prefabricated Metal Buildings</t>
  </si>
  <si>
    <t xml:space="preserve">Prefabricated Metal Building and Component Manufacturing </t>
  </si>
  <si>
    <t>Fabricated Structural Metal</t>
  </si>
  <si>
    <t xml:space="preserve">Fabricated Structural Metal Manufacturing </t>
  </si>
  <si>
    <t>Fabricated Plate Work (boiler Shop)</t>
  </si>
  <si>
    <t xml:space="preserve">Plate Work Manufacturing </t>
  </si>
  <si>
    <t>Metal Doors, Sash, and Trim</t>
  </si>
  <si>
    <t xml:space="preserve">Metal Window and Door Manufacturing </t>
  </si>
  <si>
    <t>Sheet Metalwork</t>
  </si>
  <si>
    <t xml:space="preserve">Sheet Metal Work Manufacturing </t>
  </si>
  <si>
    <t>Architectural Metalwork</t>
  </si>
  <si>
    <t xml:space="preserve">Ornamental and Architectural Metal Work Manufacturing </t>
  </si>
  <si>
    <t>Special Industry Machinery, Nec</t>
  </si>
  <si>
    <t>Metal Cans</t>
  </si>
  <si>
    <t xml:space="preserve">Metal Can Manufacturing </t>
  </si>
  <si>
    <t>Metal Barrels, Drums, and Pails</t>
  </si>
  <si>
    <t xml:space="preserve">Other Metal Container Manufacturing </t>
  </si>
  <si>
    <t>Hardware, Nec</t>
  </si>
  <si>
    <t>Industrial Trucks and Tractors</t>
  </si>
  <si>
    <t>Steel Springs, Except Wire</t>
  </si>
  <si>
    <t xml:space="preserve">Spring Manufacturing </t>
  </si>
  <si>
    <t>Wire Springs</t>
  </si>
  <si>
    <t xml:space="preserve">Other Fabricated Wire Product Manufacturing </t>
  </si>
  <si>
    <t>Industrial Machinery, Nec</t>
  </si>
  <si>
    <t>Screw Machine Products</t>
  </si>
  <si>
    <t xml:space="preserve">Precision Turned Product Manufacturing </t>
  </si>
  <si>
    <t xml:space="preserve">Bolt, Nut, Screw, Rivet, and Washer Manufacturing </t>
  </si>
  <si>
    <t>Bolts, Nuts, Rivets, and Washers</t>
  </si>
  <si>
    <t xml:space="preserve">Metal Heat Treating </t>
  </si>
  <si>
    <t>Metal Coating and Allied Services</t>
  </si>
  <si>
    <t xml:space="preserve">Metal Coating, Engraving (except Jewelry and Silverware), and Allied Services to Manufacturers </t>
  </si>
  <si>
    <t xml:space="preserve">Electroplating, Plating, Polishing, Anodizing, and Coloring </t>
  </si>
  <si>
    <t>Plating and Polishing</t>
  </si>
  <si>
    <t>Industrial Valves</t>
  </si>
  <si>
    <t xml:space="preserve">Industrial Valve Manufacturing </t>
  </si>
  <si>
    <t>Fluid Power Valves and Hose Fittings</t>
  </si>
  <si>
    <t xml:space="preserve">Fluid Power Valve and Hose Fitting Manufacturing </t>
  </si>
  <si>
    <t>Aircraft Parts and Equipment, Nec</t>
  </si>
  <si>
    <t>Plumbing Fixture Fittings and Trim</t>
  </si>
  <si>
    <t xml:space="preserve">Plumbing Fixture Fitting and Trim Manufacturing </t>
  </si>
  <si>
    <t xml:space="preserve">Other Metal Valve and Pipe Fitting Manufacturing </t>
  </si>
  <si>
    <t>Valves and Pipe Fittings, Nec</t>
  </si>
  <si>
    <t>Ball and Roller Bearings</t>
  </si>
  <si>
    <t>Small Arms Ammunition</t>
  </si>
  <si>
    <t xml:space="preserve">Small Arms Ammunition Manufacturing </t>
  </si>
  <si>
    <t>Ammunition, Except For Small Arms, Nec</t>
  </si>
  <si>
    <t xml:space="preserve">Ammunition (except Small Arms) Manufacturing </t>
  </si>
  <si>
    <t>Small Arms</t>
  </si>
  <si>
    <t xml:space="preserve">Small Arms, Ordnance, and Ordnance Accessories Manufacturing </t>
  </si>
  <si>
    <t>Ordnance and Accessories, Nec</t>
  </si>
  <si>
    <t>Surgical and Medical Instruments</t>
  </si>
  <si>
    <t>Fabricated Pipe and Fittings</t>
  </si>
  <si>
    <t xml:space="preserve">Fabricated Pipe and Pipe Fitting Manufacturing </t>
  </si>
  <si>
    <t xml:space="preserve">All Other Miscellaneous Fabricated Metal Product Manufacturing </t>
  </si>
  <si>
    <t>Metal Sanitary Ware</t>
  </si>
  <si>
    <t>Industrial Patterns</t>
  </si>
  <si>
    <t xml:space="preserve">Farm Machinery and Equipment Manufacturing </t>
  </si>
  <si>
    <t xml:space="preserve">Lawn and Garden Tractor and Home Lawn and Garden Equipment Manufacturing </t>
  </si>
  <si>
    <t>Construction Machinery</t>
  </si>
  <si>
    <t>Mining Machinery</t>
  </si>
  <si>
    <t xml:space="preserve">Mining Machinery and Equipment Manufacturing </t>
  </si>
  <si>
    <t>Oil and Gas Field Machinery</t>
  </si>
  <si>
    <t xml:space="preserve">Oil and Gas Field Machinery and Equipment Manufacturing </t>
  </si>
  <si>
    <t>Food Products Machinery</t>
  </si>
  <si>
    <t xml:space="preserve">Food Product Machinery Manufacturing </t>
  </si>
  <si>
    <t xml:space="preserve">Semiconductor Machinery Manufacturing </t>
  </si>
  <si>
    <t>Woodworking Machinery</t>
  </si>
  <si>
    <t xml:space="preserve">Sawmill, Woodworking, and Paper Machinery Manufacturing </t>
  </si>
  <si>
    <t>Paper Industries Machinery</t>
  </si>
  <si>
    <t>Furniture and Fixtures, Nec</t>
  </si>
  <si>
    <t xml:space="preserve">All Other Industrial Machinery Manufacturing </t>
  </si>
  <si>
    <t>Textile Machinery</t>
  </si>
  <si>
    <t>Household Appliances, Nec</t>
  </si>
  <si>
    <t>Laboratory Apparatus and Furniture</t>
  </si>
  <si>
    <t>Printing Trades Machinery</t>
  </si>
  <si>
    <t>Computer Peripheral Equipment, Nec</t>
  </si>
  <si>
    <t xml:space="preserve">Commercial and Service Industry Machinery Manufacturing </t>
  </si>
  <si>
    <t>Calculating and Accounting Equipment</t>
  </si>
  <si>
    <t>Office Machines, Nec</t>
  </si>
  <si>
    <t>Automatic Vending Machines</t>
  </si>
  <si>
    <t>Commercial Laundry Equipment</t>
  </si>
  <si>
    <t>Service Industry Machinery, Nec</t>
  </si>
  <si>
    <t>Electrical Equipment and Supplies, Nec</t>
  </si>
  <si>
    <t>Optical Instruments and Lenses</t>
  </si>
  <si>
    <t>Blowers and Fans</t>
  </si>
  <si>
    <t xml:space="preserve">Industrial and Commercial Fan and Blower and Air Purification Equipment Manufacturing </t>
  </si>
  <si>
    <t>Heating Equipment, Except Electric</t>
  </si>
  <si>
    <t xml:space="preserve">Heating Equipment (except Warm Air Furnaces) Manufacturing </t>
  </si>
  <si>
    <t>Electric Housewares and Fans</t>
  </si>
  <si>
    <t xml:space="preserve">Air-Conditioning and Warm Air Heating Equipment and Commercial and Industrial Refrigeration Equipment Manufacturing </t>
  </si>
  <si>
    <t>Refrigeration and Heating Equipment</t>
  </si>
  <si>
    <t>Special Dies, Tools, Jigs, and Fixtures</t>
  </si>
  <si>
    <t xml:space="preserve">Industrial Mold Manufacturing </t>
  </si>
  <si>
    <t xml:space="preserve">Special Die and Tool, Die Set, Jig, and Fixture Manufacturing </t>
  </si>
  <si>
    <t xml:space="preserve">Cutting Tool and Machine Tool Accessory Manufacturing </t>
  </si>
  <si>
    <t>Machine Tools, Metal Cutting Type</t>
  </si>
  <si>
    <t xml:space="preserve">Machine Tool Manufacturing </t>
  </si>
  <si>
    <t>Machine Tools, Metal Forming Type</t>
  </si>
  <si>
    <t>Rolling Mill Machinery</t>
  </si>
  <si>
    <t xml:space="preserve">Rolling Mill and Other Metalworking Machinery Manufacturing </t>
  </si>
  <si>
    <t>Metalworking Machinery, Nec</t>
  </si>
  <si>
    <t>Turbines and Turbine Generator Sets</t>
  </si>
  <si>
    <t xml:space="preserve">Turbine and Turbine Generator Set Units Manufacturing </t>
  </si>
  <si>
    <t>Speed Changers, Drives, and Gears</t>
  </si>
  <si>
    <t xml:space="preserve">Speed Changer, Industrial High-Speed Drive, and Gear Manufacturing </t>
  </si>
  <si>
    <t>Power Transmission Equipment, Nec</t>
  </si>
  <si>
    <t xml:space="preserve">Mechanical Power Transmission Equipment Manufacturing </t>
  </si>
  <si>
    <t>Internal Combustion Engines, Nec</t>
  </si>
  <si>
    <t xml:space="preserve">Other Engine Equipment Manufacturing </t>
  </si>
  <si>
    <t>Air and Gas Compressors</t>
  </si>
  <si>
    <t xml:space="preserve">Air and Gas Compressor Manufacturing </t>
  </si>
  <si>
    <t>Pumps and Pumping Equipment</t>
  </si>
  <si>
    <t xml:space="preserve">Measuring, Dispensing, and Other Pumping Equipment Manufacturing </t>
  </si>
  <si>
    <t>Measuring and Dispensing Pumps</t>
  </si>
  <si>
    <t>Railroad Equipment</t>
  </si>
  <si>
    <t>Elevators and Moving Stairways</t>
  </si>
  <si>
    <t xml:space="preserve">Elevator and Moving Stairway Manufacturing </t>
  </si>
  <si>
    <t xml:space="preserve">Conveyor and Conveying Equipment Manufacturing </t>
  </si>
  <si>
    <t>Conveyors and Conveying Equipment</t>
  </si>
  <si>
    <t xml:space="preserve">Overhead Traveling Crane, Hoist, and Monorail System Manufacturing </t>
  </si>
  <si>
    <t>Hoists, Cranes, and Monorails</t>
  </si>
  <si>
    <t xml:space="preserve">Industrial Truck, Tractor, Trailer, and Stacker Machinery Manufacturing </t>
  </si>
  <si>
    <t>Transportation Equipment, Nec</t>
  </si>
  <si>
    <t>Power-driven Handtools</t>
  </si>
  <si>
    <t xml:space="preserve">Power-Driven Handtool Manufacturing </t>
  </si>
  <si>
    <t>Welding Apparatus</t>
  </si>
  <si>
    <t xml:space="preserve">Welding and Soldering Equipment Manufacturing </t>
  </si>
  <si>
    <t>Packaging Machinery</t>
  </si>
  <si>
    <t xml:space="preserve">Packaging Machinery Manufacturing </t>
  </si>
  <si>
    <t xml:space="preserve">Industrial Process Furnace and Oven Manufacturing </t>
  </si>
  <si>
    <t>Industrial Furnaces and Ovens</t>
  </si>
  <si>
    <t>Fluid Power Cylinders and Actuators</t>
  </si>
  <si>
    <t xml:space="preserve">Fluid Power Cylinder and Actuator Manufacturing </t>
  </si>
  <si>
    <t>Fluid Power Pumps and Motors</t>
  </si>
  <si>
    <t xml:space="preserve">Fluid Power Pump and Motor Manufacturing </t>
  </si>
  <si>
    <t xml:space="preserve">All Other Miscellaneous General Purpose Machinery Manufacturing </t>
  </si>
  <si>
    <t>Scales and Balances, Except Laboratory</t>
  </si>
  <si>
    <t>Electronic Computers</t>
  </si>
  <si>
    <t xml:space="preserve">Electronic Computer Manufacturing </t>
  </si>
  <si>
    <t>Computer Storage Devices</t>
  </si>
  <si>
    <t xml:space="preserve">Computer Storage Device Manufacturing </t>
  </si>
  <si>
    <t>Computer Terminals</t>
  </si>
  <si>
    <t xml:space="preserve">Computer Terminal and Other Computer Peripheral Equipment Manufacturing </t>
  </si>
  <si>
    <t>Telephone and Telegraph Apparatus</t>
  </si>
  <si>
    <t>Radio and T.v. Communications Equipment</t>
  </si>
  <si>
    <t>Electronic Components, Nec</t>
  </si>
  <si>
    <t>Communications Equipment, Nec</t>
  </si>
  <si>
    <t>Household Audio and Video Equipment</t>
  </si>
  <si>
    <t>Printed Circuit Boards</t>
  </si>
  <si>
    <t xml:space="preserve">Bare Printed Circuit Board Manufacturing  </t>
  </si>
  <si>
    <t>Semiconductors and Related Devices</t>
  </si>
  <si>
    <t xml:space="preserve">Semiconductor and Related Device Manufacturing </t>
  </si>
  <si>
    <t>Electronic Capacitors</t>
  </si>
  <si>
    <t xml:space="preserve">Capacitor, Resistor, Coil, Transformer, and Other Inductor Manufacturing </t>
  </si>
  <si>
    <t>Electronic Resistors</t>
  </si>
  <si>
    <t>Electronic Coils and Transformers</t>
  </si>
  <si>
    <t>Electronic Connectors</t>
  </si>
  <si>
    <t xml:space="preserve">Electronic Connector Manufacturing </t>
  </si>
  <si>
    <t xml:space="preserve">Printed Circuit Assembly (Electronic Assembly) Manufacturing </t>
  </si>
  <si>
    <t>Electron Tubes</t>
  </si>
  <si>
    <t xml:space="preserve">Other Electronic Component Manufacturing </t>
  </si>
  <si>
    <t xml:space="preserve">Electromedical and Electrotherapeutic Apparatus Manufacturing </t>
  </si>
  <si>
    <t>Electromedical Equipment</t>
  </si>
  <si>
    <t>Search and Navigation Equipment</t>
  </si>
  <si>
    <t xml:space="preserve">Search, Detection, Navigation, Guidance, Aeronautical, and Nautical System and Instrument Manufacturing </t>
  </si>
  <si>
    <t>Environmental Controls</t>
  </si>
  <si>
    <t xml:space="preserve">Automatic Environmental Control Manufacturing for Residential, Commercial, and Appliance Use </t>
  </si>
  <si>
    <t>Process Control Instruments</t>
  </si>
  <si>
    <t xml:space="preserve">Instruments and Related Products Manufacturing for Measuring, Displaying, and Controlling Industrial Process Variables </t>
  </si>
  <si>
    <t>Fluid Meters and Counting Devices</t>
  </si>
  <si>
    <t xml:space="preserve">Totalizing Fluid Meter and Counting Device Manufacturing </t>
  </si>
  <si>
    <t>Instruments To Measure Electricity</t>
  </si>
  <si>
    <t>Measuring and Controlling Devices, Nec</t>
  </si>
  <si>
    <t xml:space="preserve">Instrument Manufacturing for Measuring and Testing Electricity and Electrical Signals </t>
  </si>
  <si>
    <t>Analytical Instruments</t>
  </si>
  <si>
    <t xml:space="preserve">Analytical Laboratory Instrument Manufacturing </t>
  </si>
  <si>
    <t>X-ray Apparatus and Tubes</t>
  </si>
  <si>
    <t xml:space="preserve">Irradiation Apparatus Manufacturing </t>
  </si>
  <si>
    <t xml:space="preserve">Other Measuring and Controlling Device Manufacturing </t>
  </si>
  <si>
    <t>Watches, Clocks, Watchcases, and Parts</t>
  </si>
  <si>
    <t>Jewelers' Materials and Lapidary Work</t>
  </si>
  <si>
    <t xml:space="preserve">Manufacturing and Reproducing Magnetic and Optical Media </t>
  </si>
  <si>
    <t>Magnetic and Optical Recording Media</t>
  </si>
  <si>
    <t>Prerecorded Records and Tapes</t>
  </si>
  <si>
    <t>Prepackaged Software</t>
  </si>
  <si>
    <t>Services Allied To Motion Pictures</t>
  </si>
  <si>
    <t>Residential Lighting Fixtures</t>
  </si>
  <si>
    <t xml:space="preserve">Residential Electric Lighting Fixture Manufacturing </t>
  </si>
  <si>
    <t>Commercial, Industrial, and Institutional Electric Lighting Fixtures</t>
  </si>
  <si>
    <t xml:space="preserve">Commercial, Industrial, and Institutional Electric Lighting Fixture Manufacturing </t>
  </si>
  <si>
    <t>Electric Lamps</t>
  </si>
  <si>
    <t xml:space="preserve">Electric Lamp Bulb and Other Lighting Equipment Manufacturing </t>
  </si>
  <si>
    <t>Lighting Equipment, Nec</t>
  </si>
  <si>
    <t>Household Vacuum Cleaners</t>
  </si>
  <si>
    <t>Household Cooking Equipment</t>
  </si>
  <si>
    <t xml:space="preserve">Major Household Appliance Manufacturing </t>
  </si>
  <si>
    <t>Household Refrigerators and Freezers</t>
  </si>
  <si>
    <t>Household Laundry Equipment</t>
  </si>
  <si>
    <t xml:space="preserve">Power, Distribution, and Specialty Transformer Manufacturing </t>
  </si>
  <si>
    <t>Power, Distribution and Specialty Transformers</t>
  </si>
  <si>
    <t>Motors and Generators</t>
  </si>
  <si>
    <t xml:space="preserve">Motor and Generator Manufacturing </t>
  </si>
  <si>
    <t>Armature Rewinding Shops</t>
  </si>
  <si>
    <t>Switchgear and Switchboard Apparatus</t>
  </si>
  <si>
    <t xml:space="preserve">Switchgear and Switchboard Apparatus Manufacturing </t>
  </si>
  <si>
    <t>Relays and Industrial Controls</t>
  </si>
  <si>
    <t xml:space="preserve">Relay and Industrial Control Manufacturing </t>
  </si>
  <si>
    <t>Storage Batteries</t>
  </si>
  <si>
    <t xml:space="preserve">Battery Manufacturing </t>
  </si>
  <si>
    <t>Primary Batteries, Dry and Wet</t>
  </si>
  <si>
    <t xml:space="preserve">Fiber Optic Cable Manufacturing </t>
  </si>
  <si>
    <t xml:space="preserve">Other Communication and Energy Wire Manufacturing </t>
  </si>
  <si>
    <t>Current-carrying Wiring Devices</t>
  </si>
  <si>
    <t xml:space="preserve">Current-Carrying Wiring Device Manufacturing </t>
  </si>
  <si>
    <t xml:space="preserve">Noncurrent-Carrying Wiring Device Manufacturing </t>
  </si>
  <si>
    <t>Carbon and Graphite Products</t>
  </si>
  <si>
    <t xml:space="preserve">Carbon and Graphite Product Manufacturing </t>
  </si>
  <si>
    <t>Electrical Industrial Apparatus</t>
  </si>
  <si>
    <t xml:space="preserve">All Other Miscellaneous Electrical Equipment and Component Manufacturing </t>
  </si>
  <si>
    <t>Motor Vehicles and Car Bodies</t>
  </si>
  <si>
    <t xml:space="preserve">Automobile and Light Duty Motor Vehicle Manufacturing </t>
  </si>
  <si>
    <t xml:space="preserve">Motor Vehicle Body Manufacturing </t>
  </si>
  <si>
    <t>Truck and Bus Bodies</t>
  </si>
  <si>
    <t>Motor Vehicle Parts and Accessories</t>
  </si>
  <si>
    <t>Truck Trailers</t>
  </si>
  <si>
    <t xml:space="preserve">Truck Trailer Manufacturing </t>
  </si>
  <si>
    <t>Motor Homes</t>
  </si>
  <si>
    <t xml:space="preserve">Motor Home Manufacturing </t>
  </si>
  <si>
    <t>Travel Trailers and Campers</t>
  </si>
  <si>
    <t xml:space="preserve">Travel Trailer and Camper Manufacturing </t>
  </si>
  <si>
    <t>Carburetors, Pistons, Rings, Valves</t>
  </si>
  <si>
    <t>Vehicular Lighting Equipment</t>
  </si>
  <si>
    <t>Engine Electrical Equipment</t>
  </si>
  <si>
    <t>Public Building and Related Furniture</t>
  </si>
  <si>
    <t>Automotive Stampings</t>
  </si>
  <si>
    <t>Aircraft</t>
  </si>
  <si>
    <t xml:space="preserve">Aircraft Manufacturing </t>
  </si>
  <si>
    <t>Aircraft Engines and Engine Parts</t>
  </si>
  <si>
    <t xml:space="preserve">Aircraft Engine and Engine Parts Manufacturing </t>
  </si>
  <si>
    <t xml:space="preserve">Other Aircraft Parts and Auxiliary Equipment Manufacturing </t>
  </si>
  <si>
    <t>Guided Missiles and Space Vehicles</t>
  </si>
  <si>
    <t xml:space="preserve">Guided Missile and Space Vehicle Manufacturing </t>
  </si>
  <si>
    <t>Space Propulsion Units and Parts</t>
  </si>
  <si>
    <t xml:space="preserve">Guided Missile and Space Vehicle Propulsion Unit and Propulsion Unit Parts Manufacturing </t>
  </si>
  <si>
    <t>Space Vehicle Equipment, Nec</t>
  </si>
  <si>
    <t xml:space="preserve">Other Guided Missile and Space Vehicle Parts and Auxiliary Equipment Manufacturing </t>
  </si>
  <si>
    <t>Shipbuilding and Repairing</t>
  </si>
  <si>
    <t xml:space="preserve">Ship Building and Repairing </t>
  </si>
  <si>
    <t xml:space="preserve">Boat Building </t>
  </si>
  <si>
    <t>Boatbuilding and Repairing</t>
  </si>
  <si>
    <t>Motorcycles, Bicycles, and Parts</t>
  </si>
  <si>
    <t xml:space="preserve">Motorcycle, Bicycle, and Parts Manufacturing </t>
  </si>
  <si>
    <t>Games, Toys, and Children's Vehicles</t>
  </si>
  <si>
    <t xml:space="preserve">Military Armored Vehicle, Tank, and Tank Component Manufacturing </t>
  </si>
  <si>
    <t>Tanks and Tank Components</t>
  </si>
  <si>
    <t xml:space="preserve">All Other Transportation Equipment Manufacturing </t>
  </si>
  <si>
    <t>Wood Kitchen Cabinets</t>
  </si>
  <si>
    <t>Wood Partitions and Fixtures</t>
  </si>
  <si>
    <t>Upholstered Household Furniture</t>
  </si>
  <si>
    <t xml:space="preserve">Upholstered Household Furniture Manufacturing </t>
  </si>
  <si>
    <t>Metal Household Furniture</t>
  </si>
  <si>
    <t>Mattresses and Bedsprings</t>
  </si>
  <si>
    <t>Wood Household Furniture</t>
  </si>
  <si>
    <t xml:space="preserve">Nonupholstered Wood Household Furniture Manufacturing </t>
  </si>
  <si>
    <t xml:space="preserve">Household Furniture (except Wood and Upholstered) Manufacturing </t>
  </si>
  <si>
    <t>Household Furniture, Nec</t>
  </si>
  <si>
    <t xml:space="preserve">Institutional Furniture Manufacturing </t>
  </si>
  <si>
    <t>Partitions and Fixtures, Except Wood</t>
  </si>
  <si>
    <t>Wood Office Furniture</t>
  </si>
  <si>
    <t xml:space="preserve">Wood Office Furniture Manufacturing </t>
  </si>
  <si>
    <t xml:space="preserve">Custom Architectural Woodwork and Millwork Manufacturing </t>
  </si>
  <si>
    <t>Office Furniture, Except Wood</t>
  </si>
  <si>
    <t xml:space="preserve">Office Furniture (except Wood) Manufacturing </t>
  </si>
  <si>
    <t xml:space="preserve">Showcase, Partition, Shelving, and Locker Manufacturing </t>
  </si>
  <si>
    <t>Drapery Hardware and Blinds and Shades</t>
  </si>
  <si>
    <t xml:space="preserve">Surgical and Medical Instrument Manufacturing </t>
  </si>
  <si>
    <t xml:space="preserve">Surgical Appliance and Supplies Manufacturing </t>
  </si>
  <si>
    <t>Ophthalmic Goods</t>
  </si>
  <si>
    <t>Miscellaneous Retail Stores, Nec</t>
  </si>
  <si>
    <t>Dental Equipment and Supplies</t>
  </si>
  <si>
    <t xml:space="preserve">Dental Equipment and Supplies Manufacturing </t>
  </si>
  <si>
    <t xml:space="preserve">Ophthalmic Goods Manufacturing </t>
  </si>
  <si>
    <t xml:space="preserve">Dental Laboratories </t>
  </si>
  <si>
    <t xml:space="preserve">Jewelry and Silverware Manufacturing </t>
  </si>
  <si>
    <t>Jewelry, Precious Metal</t>
  </si>
  <si>
    <t>Costume Jewelry</t>
  </si>
  <si>
    <t>Sporting and athletic Goods, Nec</t>
  </si>
  <si>
    <t>Dolls and Stuffed Toys</t>
  </si>
  <si>
    <t>Pens and Mechanical Pencils</t>
  </si>
  <si>
    <t>Marking Devices</t>
  </si>
  <si>
    <t>Carbon Paper and Inked Ribbons</t>
  </si>
  <si>
    <t>Gaskets; Packing and Sealing Devices</t>
  </si>
  <si>
    <t xml:space="preserve">Gasket, Packing, and Sealing Device Manufacturing </t>
  </si>
  <si>
    <t>Musical Instruments</t>
  </si>
  <si>
    <t xml:space="preserve">Musical Instrument Manufacturing </t>
  </si>
  <si>
    <t xml:space="preserve">Fastener, Button, Needle, and Pin Manufacturing </t>
  </si>
  <si>
    <t>Fasteners, Buttons, Needles, and Pins</t>
  </si>
  <si>
    <t xml:space="preserve">Broom, Brush, and Mop Manufacturing </t>
  </si>
  <si>
    <t>Brooms and Brushes</t>
  </si>
  <si>
    <t>Burial Caskets</t>
  </si>
  <si>
    <t xml:space="preserve">Burial Casket Manufacturing </t>
  </si>
  <si>
    <t xml:space="preserve">All Other Miscellaneous Manufacturing </t>
  </si>
  <si>
    <t>Automobiles and Other Motor Vehicles</t>
  </si>
  <si>
    <t xml:space="preserve">Automobile and Other Motor Vehicle Merchant Wholesalers </t>
  </si>
  <si>
    <t>Motor Vehicle Supplies and New Parts</t>
  </si>
  <si>
    <t xml:space="preserve">Motor Vehicle Supplies and New Parts Merchant Wholesalers </t>
  </si>
  <si>
    <t>Tires and Tubes</t>
  </si>
  <si>
    <t xml:space="preserve">Tire and Tube Merchant Wholesalers </t>
  </si>
  <si>
    <t>Motor Vehicle Parts, Used</t>
  </si>
  <si>
    <t xml:space="preserve">Motor Vehicle Parts (Used) Merchant Wholesalers </t>
  </si>
  <si>
    <t>Furniture</t>
  </si>
  <si>
    <t xml:space="preserve">Furniture Merchant Wholesalers </t>
  </si>
  <si>
    <t>Homefurnishings</t>
  </si>
  <si>
    <t xml:space="preserve">Home Furnishing Merchant Wholesalers </t>
  </si>
  <si>
    <t>Lumber, Plywood, and Millwork</t>
  </si>
  <si>
    <t xml:space="preserve">Lumber, Plywood, Millwork, and Wood Panel Merchant Wholesalers </t>
  </si>
  <si>
    <t>Construction Materials, Nec</t>
  </si>
  <si>
    <t>Brick, Stone, and Related Material</t>
  </si>
  <si>
    <t xml:space="preserve">Brick, Stone, and Related Construction Material Merchant Wholesalers </t>
  </si>
  <si>
    <t>Roofing, Siding, and Insulation</t>
  </si>
  <si>
    <t xml:space="preserve">Roofing, Siding, and Insulation Material Merchant Wholesalers </t>
  </si>
  <si>
    <t xml:space="preserve">Other Construction Material Merchant Wholesalers </t>
  </si>
  <si>
    <t xml:space="preserve">Photographic Equipment and Supplies Merchant Wholesalers </t>
  </si>
  <si>
    <t>Office Equipment</t>
  </si>
  <si>
    <t xml:space="preserve">Office Equipment Merchant Wholesalers </t>
  </si>
  <si>
    <t>Computers, Peripherals, and Software</t>
  </si>
  <si>
    <t xml:space="preserve">Computer and Computer Peripheral Equipment and Software Merchant Wholesalers </t>
  </si>
  <si>
    <t>Commercial Equipment, Nec</t>
  </si>
  <si>
    <t xml:space="preserve">Other Commercial Equipment Merchant Wholesalers </t>
  </si>
  <si>
    <t>Medical and Hospital Equipment</t>
  </si>
  <si>
    <t xml:space="preserve">Medical, Dental, and Hospital Equipment and Supplies Merchant Wholesalers </t>
  </si>
  <si>
    <t xml:space="preserve">Ophthalmic Goods Merchant Wholesalers </t>
  </si>
  <si>
    <t>Professional Equipment, Nec</t>
  </si>
  <si>
    <t xml:space="preserve">Other Professional Equipment and Supplies Merchant Wholesalers </t>
  </si>
  <si>
    <t>Metals Service Centers and Offices</t>
  </si>
  <si>
    <t xml:space="preserve">Metal Service Centers and Other Metal Merchant Wholesalers </t>
  </si>
  <si>
    <t>Coal and Other Minerals and Ores</t>
  </si>
  <si>
    <t xml:space="preserve">Coal and Other Mineral and Ore Merchant Wholesalers </t>
  </si>
  <si>
    <t>Electrical Apparatus and Equipment</t>
  </si>
  <si>
    <t xml:space="preserve">Electrical Apparatus and Equipment, Wiring Supplies, and Related Equipment Merchant Wholesalers </t>
  </si>
  <si>
    <t>Electrical Appliances, Television and Radio</t>
  </si>
  <si>
    <t xml:space="preserve">Household Appliances, Electric Housewares, and Consumer Electronics Merchant Wholesalers </t>
  </si>
  <si>
    <t>Plumbing and Hydronic Heating Supplies</t>
  </si>
  <si>
    <t>Electronic Parts and Equipment, Nec</t>
  </si>
  <si>
    <t xml:space="preserve">Other Electronic Parts and Equipment Merchant Wholesalers </t>
  </si>
  <si>
    <t>Hardware</t>
  </si>
  <si>
    <t xml:space="preserve">Hardware Merchant Wholesalers </t>
  </si>
  <si>
    <t xml:space="preserve">Plumbing and Heating Equipment and Supplies (Hydronics) Merchant Wholesalers </t>
  </si>
  <si>
    <t>Warm Air Heating and Air Conditioning</t>
  </si>
  <si>
    <t xml:space="preserve">Warm Air Heating and Air-Conditioning Equipment and Supplies Merchant Wholesalers </t>
  </si>
  <si>
    <t>Refrigeration Equipment and Supplies</t>
  </si>
  <si>
    <t xml:space="preserve">Refrigeration Equipment and Supplies Merchant Wholesalers </t>
  </si>
  <si>
    <t>Construction and Mining Machinery</t>
  </si>
  <si>
    <t xml:space="preserve">Construction and Mining (except Oil Well) Machinery and Equipment Merchant Wholesalers </t>
  </si>
  <si>
    <t>Farm and Garden Machinery</t>
  </si>
  <si>
    <t xml:space="preserve">Farm and Garden Machinery and Equipment Merchant Wholesalers </t>
  </si>
  <si>
    <t>Industrial Machinery and Equipment</t>
  </si>
  <si>
    <t xml:space="preserve">Industrial Machinery and Equipment Merchant Wholesalers </t>
  </si>
  <si>
    <t>Industrial Supplies</t>
  </si>
  <si>
    <t>Service Establishment Equipment</t>
  </si>
  <si>
    <t xml:space="preserve">Service Establishment Equipment and Supplies Merchant Wholesalers </t>
  </si>
  <si>
    <t>Transportation Equipment and Supplies</t>
  </si>
  <si>
    <t xml:space="preserve">Transportation Equipment and Supplies (except Motor Vehicle) Merchant Wholesalers </t>
  </si>
  <si>
    <t>Sporting and Recreation Goods</t>
  </si>
  <si>
    <t xml:space="preserve">Sporting and Recreational Goods and Supplies Merchant Wholesalers </t>
  </si>
  <si>
    <t>Men's and Boy's Clothing</t>
  </si>
  <si>
    <t>Women's and Children's Clothing</t>
  </si>
  <si>
    <t>Toys and Hobby Goods and Supplies</t>
  </si>
  <si>
    <t xml:space="preserve">Toy and Hobby Goods and Supplies Merchant Wholesalers </t>
  </si>
  <si>
    <t>Scrap and Waste Materials</t>
  </si>
  <si>
    <t xml:space="preserve">Recyclable Material Merchant Wholesalers </t>
  </si>
  <si>
    <t>Jewelry and Precious Stones</t>
  </si>
  <si>
    <t xml:space="preserve">Jewelry, Watch, Precious Stone, and Precious Metal Merchant Wholesalers </t>
  </si>
  <si>
    <t>Durable Goods, Nec</t>
  </si>
  <si>
    <t xml:space="preserve">Other Miscellaneous Durable Goods Merchant Wholesalers </t>
  </si>
  <si>
    <t>Motion Picture and Tape Distribution</t>
  </si>
  <si>
    <t>Printing and Writing Paper</t>
  </si>
  <si>
    <t xml:space="preserve">Printing and Writing Paper Merchant Wholesalers </t>
  </si>
  <si>
    <t>Stationery and Office Supplies</t>
  </si>
  <si>
    <t xml:space="preserve">Stationery and Office Supplies Merchant Wholesalers </t>
  </si>
  <si>
    <t>Industrial and Personal Service Paper</t>
  </si>
  <si>
    <t xml:space="preserve">Industrial and Personal Service Paper Merchant Wholesalers </t>
  </si>
  <si>
    <t>Drugs, Proprietaries, and Sundries</t>
  </si>
  <si>
    <t xml:space="preserve">Drugs and Druggists' Sundries Merchant Wholesalers </t>
  </si>
  <si>
    <t xml:space="preserve">Piece Goods, Notions, and Other Dry Goods Merchant Wholesalers </t>
  </si>
  <si>
    <t>Nondurable Goods, Nec</t>
  </si>
  <si>
    <t>Footwear</t>
  </si>
  <si>
    <t xml:space="preserve">Footwear Merchant Wholesalers </t>
  </si>
  <si>
    <t>Groceries, General Line</t>
  </si>
  <si>
    <t xml:space="preserve">General Line Grocery Merchant Wholesalers </t>
  </si>
  <si>
    <t>Packaged Frozen Goods</t>
  </si>
  <si>
    <t xml:space="preserve">Packaged Frozen Food Merchant Wholesalers </t>
  </si>
  <si>
    <t>Dairy Products, Except Dried or Canned</t>
  </si>
  <si>
    <t xml:space="preserve">Dairy Product (except Dried or Canned) Merchant Wholesalers </t>
  </si>
  <si>
    <t>Poultry and Poultry Products</t>
  </si>
  <si>
    <t xml:space="preserve">Poultry and Poultry Product Merchant Wholesalers </t>
  </si>
  <si>
    <t>Confectionery</t>
  </si>
  <si>
    <t xml:space="preserve">Confectionery Merchant Wholesalers </t>
  </si>
  <si>
    <t>Fish and Seafoods</t>
  </si>
  <si>
    <t xml:space="preserve">Fish and Seafood Merchant Wholesalers </t>
  </si>
  <si>
    <t xml:space="preserve">Meat and Meat Product Merchant Wholesalers </t>
  </si>
  <si>
    <t>Fresh Fruits and Vegetables</t>
  </si>
  <si>
    <t xml:space="preserve">Fresh Fruit and Vegetable Merchant Wholesalers </t>
  </si>
  <si>
    <t xml:space="preserve">Other Grocery and Related Products Merchant Wholesalers </t>
  </si>
  <si>
    <t>Grain and Field Beans</t>
  </si>
  <si>
    <t xml:space="preserve">Grain and Field Bean Merchant Wholesalers </t>
  </si>
  <si>
    <t>Livestock</t>
  </si>
  <si>
    <t xml:space="preserve">Livestock Merchant Wholesalers </t>
  </si>
  <si>
    <t>Farm-product Raw Materials, Nec</t>
  </si>
  <si>
    <t xml:space="preserve">Other Farm Product Raw Material Merchant Wholesalers </t>
  </si>
  <si>
    <t>Plastics Materials and Basic Shapes</t>
  </si>
  <si>
    <t xml:space="preserve">Plastics Materials and Basic Forms and Shapes Merchant Wholesalers </t>
  </si>
  <si>
    <t>Chemicals and Allied Products, Nec</t>
  </si>
  <si>
    <t xml:space="preserve">Other Chemical and Allied Products Merchant Wholesalers </t>
  </si>
  <si>
    <t xml:space="preserve">Petroleum Bulk Stations and Terminals </t>
  </si>
  <si>
    <t>Petroleum Products, Nec</t>
  </si>
  <si>
    <t xml:space="preserve">Petroleum and Petroleum Products Merchant Wholesalers (except Bulk Stations and Terminals) </t>
  </si>
  <si>
    <t>Beer and Ale</t>
  </si>
  <si>
    <t xml:space="preserve">Beer and Ale Merchant Wholesalers </t>
  </si>
  <si>
    <t>Wine and Distilled Beverages</t>
  </si>
  <si>
    <t xml:space="preserve">Wine and Distilled Alcoholic Beverage Merchant Wholesalers </t>
  </si>
  <si>
    <t>Farm Supplies</t>
  </si>
  <si>
    <t xml:space="preserve">Farm Supplies Merchant Wholesalers </t>
  </si>
  <si>
    <t>Books, Periodicals, and Newspapers</t>
  </si>
  <si>
    <t xml:space="preserve">Book, Periodical, and Newspaper Merchant Wholesalers </t>
  </si>
  <si>
    <t>Flowers and Florists Supplies</t>
  </si>
  <si>
    <t xml:space="preserve">Flower, Nursery Stock, and Florists' Supplies Merchant Wholesalers </t>
  </si>
  <si>
    <t>Tobacco and Tobacco Products</t>
  </si>
  <si>
    <t xml:space="preserve">Tobacco Product and Electronic Cigarette Merchant Wholesalers </t>
  </si>
  <si>
    <t>Paints, Varnishes, and Supplies</t>
  </si>
  <si>
    <t xml:space="preserve">Paint, Varnish, and Supplies Merchant Wholesalers </t>
  </si>
  <si>
    <t xml:space="preserve">Other Miscellaneous Nondurable Goods Merchant Wholesalers </t>
  </si>
  <si>
    <t xml:space="preserve">Wholesale Trade Agents and Brokers </t>
  </si>
  <si>
    <t>New and Used Car Dealers</t>
  </si>
  <si>
    <t xml:space="preserve">New Car Dealers </t>
  </si>
  <si>
    <t xml:space="preserve">Used Car Dealers </t>
  </si>
  <si>
    <t xml:space="preserve">Recreational Vehicle Dealers </t>
  </si>
  <si>
    <t xml:space="preserve">Boat Dealers </t>
  </si>
  <si>
    <t>Motorcycle Dealers</t>
  </si>
  <si>
    <t xml:space="preserve">Motorcycle, ATV, and All Other Motor Vehicle Dealers </t>
  </si>
  <si>
    <t>Automotive Dealers, Nec</t>
  </si>
  <si>
    <t>Catalog and Mail-order Houses</t>
  </si>
  <si>
    <t xml:space="preserve">Automotive Parts and Accessories Retailers </t>
  </si>
  <si>
    <t>Auto and Home Supply Stores</t>
  </si>
  <si>
    <t>Radio, Television, and Electronic Stores</t>
  </si>
  <si>
    <t>Direct Selling Establishments</t>
  </si>
  <si>
    <t xml:space="preserve">Tire Dealers </t>
  </si>
  <si>
    <t xml:space="preserve">Home Centers </t>
  </si>
  <si>
    <t>Lumber and Other Building Materials</t>
  </si>
  <si>
    <t>Paint, Glass, and Wallpaper Stores</t>
  </si>
  <si>
    <t xml:space="preserve">Paint and Wallpaper Retailers </t>
  </si>
  <si>
    <t xml:space="preserve">Hardware Retailers </t>
  </si>
  <si>
    <t xml:space="preserve">Other Building Material Dealers </t>
  </si>
  <si>
    <t xml:space="preserve">Outdoor Power Equipment Retailers </t>
  </si>
  <si>
    <t>Retail Nurseries and Garden Stores</t>
  </si>
  <si>
    <t xml:space="preserve">Nursery, Garden Center, and Farm Supply Retailers </t>
  </si>
  <si>
    <t xml:space="preserve">Supermarkets and Other Grocery Retailers (except Convenience Retailers) </t>
  </si>
  <si>
    <t>Grocery Stores</t>
  </si>
  <si>
    <t>Merchandising Machine Operators</t>
  </si>
  <si>
    <t xml:space="preserve">Vending Machine Operators </t>
  </si>
  <si>
    <t xml:space="preserve">Fruit and Vegetable Retailers </t>
  </si>
  <si>
    <t xml:space="preserve">Meat Retailers </t>
  </si>
  <si>
    <t>Meat and Fish Markets</t>
  </si>
  <si>
    <t>Miscellaneous Food Stores</t>
  </si>
  <si>
    <t xml:space="preserve">Fish and Seafood Retailers </t>
  </si>
  <si>
    <t xml:space="preserve">Baked Goods Retailers </t>
  </si>
  <si>
    <t xml:space="preserve">Confectionery and Nut Retailers </t>
  </si>
  <si>
    <t xml:space="preserve">All Other Specialty Food Retailers </t>
  </si>
  <si>
    <t>Dairy Products Stores</t>
  </si>
  <si>
    <t xml:space="preserve">Beer, Wine, and Liquor Retailers </t>
  </si>
  <si>
    <t>Liquor Stores</t>
  </si>
  <si>
    <t xml:space="preserve">Furniture Retailers </t>
  </si>
  <si>
    <t xml:space="preserve">Floor Covering Retailers </t>
  </si>
  <si>
    <t xml:space="preserve">Window Treatment Retailers </t>
  </si>
  <si>
    <t xml:space="preserve">All Other Home Furnishings Retailers </t>
  </si>
  <si>
    <t>Refrigeration Service and Repair</t>
  </si>
  <si>
    <t>Electrical Repair Shops</t>
  </si>
  <si>
    <t>Computer and Software Stores</t>
  </si>
  <si>
    <t>Record and Prerecorded Tape Stores</t>
  </si>
  <si>
    <t>Camera and Photographic Supply Stores</t>
  </si>
  <si>
    <t>Computer Maintenance and Repair</t>
  </si>
  <si>
    <t xml:space="preserve">Department Stores </t>
  </si>
  <si>
    <t>Miscellaneous General Merchandise</t>
  </si>
  <si>
    <t xml:space="preserve">Warehouse Clubs and Supercenters </t>
  </si>
  <si>
    <t>Variety Stores</t>
  </si>
  <si>
    <t xml:space="preserve">All Other General Merchandise Retailers </t>
  </si>
  <si>
    <t xml:space="preserve">Pharmacies and Drug Retailers </t>
  </si>
  <si>
    <t>Drug Stores and Proprietary Stores</t>
  </si>
  <si>
    <t xml:space="preserve">Cosmetics, Beauty Supplies, and Perfume Retailers </t>
  </si>
  <si>
    <t xml:space="preserve">Optical Goods Retailers </t>
  </si>
  <si>
    <t xml:space="preserve">Food (Health) Supplement Retailers </t>
  </si>
  <si>
    <t xml:space="preserve">All Other Health and Personal Care Retailers </t>
  </si>
  <si>
    <t xml:space="preserve">Gasoline Stations with Convenience Stores </t>
  </si>
  <si>
    <t>Gasoline Service Stations</t>
  </si>
  <si>
    <t xml:space="preserve">Other Gasoline Stations </t>
  </si>
  <si>
    <t xml:space="preserve">Fuel Dealers </t>
  </si>
  <si>
    <t>Fuel Oil Dealers</t>
  </si>
  <si>
    <t>Liquefied Petroleum Gas Dealers</t>
  </si>
  <si>
    <t>Fuel Dealers, Nec</t>
  </si>
  <si>
    <t xml:space="preserve">Clothing and Clothing Accessories Retailers </t>
  </si>
  <si>
    <t>Men's and Boys' Clothing Stores</t>
  </si>
  <si>
    <t>Children's and Infants' Wear Stores</t>
  </si>
  <si>
    <t>Women's Accessory and Specialty Stores</t>
  </si>
  <si>
    <t xml:space="preserve">Shoe Retailers </t>
  </si>
  <si>
    <t xml:space="preserve">Jewelry Retailers </t>
  </si>
  <si>
    <t>Watch, Clock, and Jewelry Repair</t>
  </si>
  <si>
    <t xml:space="preserve">Luggage and Leather Goods Retailers </t>
  </si>
  <si>
    <t xml:space="preserve">Sporting Goods Retailers </t>
  </si>
  <si>
    <t>Sporting Goods and Bicycle Shops</t>
  </si>
  <si>
    <t xml:space="preserve">Hobby, Toy, and Game Retailers </t>
  </si>
  <si>
    <t>Hobby, Toy, and Game Shops</t>
  </si>
  <si>
    <t xml:space="preserve">Sewing, Needlework, and Piece Goods Retailers </t>
  </si>
  <si>
    <t>Sewing, Needlework, and Piece Goods</t>
  </si>
  <si>
    <t>Musical Instrument Stores</t>
  </si>
  <si>
    <t xml:space="preserve">Musical Instrument and Supplies Retailers </t>
  </si>
  <si>
    <t xml:space="preserve">Book Retailers and News Dealers </t>
  </si>
  <si>
    <t xml:space="preserve">Florists </t>
  </si>
  <si>
    <t xml:space="preserve">Office Supplies and Stationery Retailers </t>
  </si>
  <si>
    <t>Stationery Stores</t>
  </si>
  <si>
    <t xml:space="preserve">Gift, Novelty, and Souvenir Retailers </t>
  </si>
  <si>
    <t>Gift, Novelty, and Souvenir Shop</t>
  </si>
  <si>
    <t xml:space="preserve">Used Merchandise Retailers </t>
  </si>
  <si>
    <t xml:space="preserve">Pet and Pet Supplies Retailers </t>
  </si>
  <si>
    <t xml:space="preserve">Art Dealers </t>
  </si>
  <si>
    <t>Mobile Home Dealers</t>
  </si>
  <si>
    <t xml:space="preserve">Manufactured (Mobile) Home Dealers </t>
  </si>
  <si>
    <t xml:space="preserve">Tobacco, Electronic Cigarette, and Other Smoking Supplies Retailers </t>
  </si>
  <si>
    <t>Tobacco Stores and Stands</t>
  </si>
  <si>
    <t xml:space="preserve">All Other Miscellaneous Retailers </t>
  </si>
  <si>
    <t>Air Transportation, Scheduled</t>
  </si>
  <si>
    <t xml:space="preserve">Scheduled Passenger Air Transportation </t>
  </si>
  <si>
    <t xml:space="preserve">Scheduled Freight Air Transportation </t>
  </si>
  <si>
    <t>Air Transportation, Nonscheduled</t>
  </si>
  <si>
    <t xml:space="preserve">Nonscheduled Chartered Passenger Air Transportation </t>
  </si>
  <si>
    <t xml:space="preserve">Nonscheduled Chartered Freight Air Transportation </t>
  </si>
  <si>
    <t xml:space="preserve">Other Nonscheduled Air Transportation </t>
  </si>
  <si>
    <t>Advertising, Nec</t>
  </si>
  <si>
    <t>Membership Sports and Recreation Clubs</t>
  </si>
  <si>
    <t>Railroads, Line-haul Operating</t>
  </si>
  <si>
    <t xml:space="preserve">Line-Haul Railroads </t>
  </si>
  <si>
    <t>Switching and Terminal Services</t>
  </si>
  <si>
    <t xml:space="preserve">Short Line Railroads </t>
  </si>
  <si>
    <t>Deep Sea Foreign Transportation of Freight</t>
  </si>
  <si>
    <t xml:space="preserve">Deep Sea Freight Transportation </t>
  </si>
  <si>
    <t>Deep Sea Passenger Transportation, Except Ferry</t>
  </si>
  <si>
    <t xml:space="preserve">Deep Sea Passenger Transportation </t>
  </si>
  <si>
    <t>Deep Sea Domestic Transportation of Freight</t>
  </si>
  <si>
    <t xml:space="preserve">Coastal and Great Lakes Freight Transportation </t>
  </si>
  <si>
    <t>Freight Transportation On The Great Lakes</t>
  </si>
  <si>
    <t xml:space="preserve">Coastal and Great Lakes Passenger Transportation </t>
  </si>
  <si>
    <t>Ferries</t>
  </si>
  <si>
    <t>Water Transportation of Freight</t>
  </si>
  <si>
    <t xml:space="preserve">Inland Water Freight Transportation </t>
  </si>
  <si>
    <t>Water Transportation Services, Nec</t>
  </si>
  <si>
    <t xml:space="preserve">Inland Water Passenger Transportation </t>
  </si>
  <si>
    <t>Water Passenger Transportation</t>
  </si>
  <si>
    <t>Local Trucking, Without Storage</t>
  </si>
  <si>
    <t xml:space="preserve">General Freight Trucking, Local </t>
  </si>
  <si>
    <t>Local Trucking With Storage</t>
  </si>
  <si>
    <t>Trucking, Except Local</t>
  </si>
  <si>
    <t xml:space="preserve">General Freight Trucking, Long-Distance, Truckload </t>
  </si>
  <si>
    <t xml:space="preserve">General Freight Trucking, Long-Distance, Less Than Truckload </t>
  </si>
  <si>
    <t xml:space="preserve">Specialized Freight (except Used Goods) Trucking, Local </t>
  </si>
  <si>
    <t xml:space="preserve">Specialized Freight (except Used Goods) Trucking, Long-Distance </t>
  </si>
  <si>
    <t>Local and Suburban Transit</t>
  </si>
  <si>
    <t xml:space="preserve">Mixed Mode Transit Systems </t>
  </si>
  <si>
    <t xml:space="preserve">Commuter Rail Systems </t>
  </si>
  <si>
    <t xml:space="preserve">Bus and Other Motor Vehicle Transit Systems </t>
  </si>
  <si>
    <t xml:space="preserve">Other Urban Transit Systems </t>
  </si>
  <si>
    <t>Intercity and Rural Bus Transportation</t>
  </si>
  <si>
    <t>Taxicabs</t>
  </si>
  <si>
    <t xml:space="preserve">Taxi and Ridesharing Services </t>
  </si>
  <si>
    <t>Communication Services, Nec</t>
  </si>
  <si>
    <t>Local Passenger Transportation, Nec</t>
  </si>
  <si>
    <t>School Buses</t>
  </si>
  <si>
    <t>Local Bus Charter Service</t>
  </si>
  <si>
    <t>Bus Charter Service, Except Local</t>
  </si>
  <si>
    <t xml:space="preserve">Special Needs Transportation </t>
  </si>
  <si>
    <t xml:space="preserve">All Other Transit and Ground Passenger Transportation </t>
  </si>
  <si>
    <t>Crude Petroleum Pipelines</t>
  </si>
  <si>
    <t>Natural Gas Transmission</t>
  </si>
  <si>
    <t>Refined Petroleum Pipelines</t>
  </si>
  <si>
    <t>Pipelines, Nec</t>
  </si>
  <si>
    <t>Transportation Services, Nec</t>
  </si>
  <si>
    <t>Amusement and Recreation, Nec</t>
  </si>
  <si>
    <t>Airports, Flying Fields, and Services</t>
  </si>
  <si>
    <t>Regulation, Administration of Transportation</t>
  </si>
  <si>
    <t xml:space="preserve">Other Airport Operations </t>
  </si>
  <si>
    <t>Sanitary Services, Nec</t>
  </si>
  <si>
    <t>Rental of Railroad Cars</t>
  </si>
  <si>
    <t>Towing and Tugboat Service</t>
  </si>
  <si>
    <t xml:space="preserve">Navigational Services to Shipping </t>
  </si>
  <si>
    <t>Inspection and Fixed Facilities</t>
  </si>
  <si>
    <t>Automotive Services, Nec</t>
  </si>
  <si>
    <t>Bus Terminal and Service Facilities</t>
  </si>
  <si>
    <t xml:space="preserve">Other Support Activities for Road Transportation </t>
  </si>
  <si>
    <t>Trucking Terminal Facilities</t>
  </si>
  <si>
    <t xml:space="preserve">Freight Transportation Arrangement </t>
  </si>
  <si>
    <t xml:space="preserve">Packing and Crating </t>
  </si>
  <si>
    <t>Passenger Transportation Arrangement</t>
  </si>
  <si>
    <t xml:space="preserve">All Other Support Activities for Transportation </t>
  </si>
  <si>
    <t>U.S. Postal Service</t>
  </si>
  <si>
    <t>Courier Services, Except By Air</t>
  </si>
  <si>
    <t>Air Courier Services</t>
  </si>
  <si>
    <t xml:space="preserve">General Warehousing and Storage </t>
  </si>
  <si>
    <t>Special Warehousing and Storage, Nec</t>
  </si>
  <si>
    <t xml:space="preserve">Motion Picture and Video Production </t>
  </si>
  <si>
    <t>Motion Picture Distribution Services</t>
  </si>
  <si>
    <t>Motion Picture Theaters, Except Drive-in</t>
  </si>
  <si>
    <t xml:space="preserve">Motion Picture Theaters (except Drive-Ins) </t>
  </si>
  <si>
    <t>Drive-in Motion Picture Theaters</t>
  </si>
  <si>
    <t xml:space="preserve">Drive-In Motion Picture Theaters </t>
  </si>
  <si>
    <t xml:space="preserve">Teleproduction and Other Postproduction Services </t>
  </si>
  <si>
    <t xml:space="preserve">Other Motion Picture and Video Industries </t>
  </si>
  <si>
    <t>Book Publishing</t>
  </si>
  <si>
    <t>Miscellaneous Publishing</t>
  </si>
  <si>
    <t>Services, Nec</t>
  </si>
  <si>
    <t>Theatrical Producers and Services</t>
  </si>
  <si>
    <t>Newspapers</t>
  </si>
  <si>
    <t xml:space="preserve">Newspaper Publishers </t>
  </si>
  <si>
    <t>Periodicals</t>
  </si>
  <si>
    <t xml:space="preserve">Periodical Publishers </t>
  </si>
  <si>
    <t xml:space="preserve">Book Publishers </t>
  </si>
  <si>
    <t xml:space="preserve">Directory and Mailing List Publishers </t>
  </si>
  <si>
    <t>Direct Mail Advertising Services</t>
  </si>
  <si>
    <t xml:space="preserve">Greeting Card Publishers </t>
  </si>
  <si>
    <t xml:space="preserve">All Other Publishers </t>
  </si>
  <si>
    <t xml:space="preserve">Radio Broadcasting Stations </t>
  </si>
  <si>
    <t xml:space="preserve">Television Broadcasting Stations </t>
  </si>
  <si>
    <t>Cable and Other Pay Television Services</t>
  </si>
  <si>
    <t>Telephone Communications, Except Radiotelephone</t>
  </si>
  <si>
    <t xml:space="preserve">Wired Telecommunications Carriers </t>
  </si>
  <si>
    <t>Telegraph and Other Message Communications</t>
  </si>
  <si>
    <t>Information Retrieval Services</t>
  </si>
  <si>
    <t>Radiotelephone Communication</t>
  </si>
  <si>
    <t>Telephone Communication, Except Radio</t>
  </si>
  <si>
    <t>Telegraph and Other Communications</t>
  </si>
  <si>
    <t xml:space="preserve">All Other Telecommunications </t>
  </si>
  <si>
    <t>Data Processing and Preparation</t>
  </si>
  <si>
    <t>Computer Related Services, Nec</t>
  </si>
  <si>
    <t xml:space="preserve">Libraries and Archives </t>
  </si>
  <si>
    <t>Libraries</t>
  </si>
  <si>
    <t>Federal Reserve Banks</t>
  </si>
  <si>
    <t>National Commercial Banks</t>
  </si>
  <si>
    <t xml:space="preserve">Commercial Banking </t>
  </si>
  <si>
    <t>State Commercial Banks</t>
  </si>
  <si>
    <t>Commercial Banks, Nec</t>
  </si>
  <si>
    <t>Foreign Bank and Branches and Agencies</t>
  </si>
  <si>
    <t>Federal Credit Unions</t>
  </si>
  <si>
    <t xml:space="preserve">Credit Unions </t>
  </si>
  <si>
    <t>State Credit Unions</t>
  </si>
  <si>
    <t xml:space="preserve">Savings Institutions and Other Depository Credit Intermediation </t>
  </si>
  <si>
    <t>Federal Savings Institutions</t>
  </si>
  <si>
    <t>Savings Institutions, Except Federal</t>
  </si>
  <si>
    <t xml:space="preserve">Credit Card Issuing </t>
  </si>
  <si>
    <t>Personal Credit Institutions</t>
  </si>
  <si>
    <t>Short-term Business Credit</t>
  </si>
  <si>
    <t xml:space="preserve">Sales Financing </t>
  </si>
  <si>
    <t>Miscellaneous Business Credit</t>
  </si>
  <si>
    <t xml:space="preserve">Consumer Lending </t>
  </si>
  <si>
    <t>Federal and Federally Sponsored Credit</t>
  </si>
  <si>
    <t xml:space="preserve">Real Estate Credit </t>
  </si>
  <si>
    <t>Mortgage Bankers and Correspondents</t>
  </si>
  <si>
    <t xml:space="preserve">International, Secondary Market, and All Other Nondepository Credit Intermediation </t>
  </si>
  <si>
    <t>Foreign Trade and International Banks</t>
  </si>
  <si>
    <t>Central Reserve Depository, Nec</t>
  </si>
  <si>
    <t>Loan Brokers</t>
  </si>
  <si>
    <t xml:space="preserve">Mortgage and Nonmortgage Loan Brokers </t>
  </si>
  <si>
    <t>Functions Related To Depository Banking</t>
  </si>
  <si>
    <t xml:space="preserve">Financial Transactions Processing, Reserve, and Clearinghouse Activities </t>
  </si>
  <si>
    <t xml:space="preserve">Other Activities Related to Credit Intermediation </t>
  </si>
  <si>
    <t>Security Brokers and Dealers</t>
  </si>
  <si>
    <t xml:space="preserve">Investment Banking and Securities Intermediation </t>
  </si>
  <si>
    <t xml:space="preserve">Commodity Contracts Intermediation </t>
  </si>
  <si>
    <t>Commodity Contracts Brokers, Dealers</t>
  </si>
  <si>
    <t>Investors, Nec</t>
  </si>
  <si>
    <t>Security and Commodity Exchanges</t>
  </si>
  <si>
    <t xml:space="preserve">Miscellaneous Intermediation </t>
  </si>
  <si>
    <t>Oil Royalty Traders</t>
  </si>
  <si>
    <t xml:space="preserve">Portfolio Management and Investment Advice </t>
  </si>
  <si>
    <t>Pension, Health, and Welfare Funds</t>
  </si>
  <si>
    <t>Trusts, Nec</t>
  </si>
  <si>
    <t>Nondeposit Trust Facilities</t>
  </si>
  <si>
    <t xml:space="preserve">Trust, Fiduciary, and Custody Activities </t>
  </si>
  <si>
    <t>Security and Commodity Service</t>
  </si>
  <si>
    <t xml:space="preserve">Miscellaneous Financial Investment Activities </t>
  </si>
  <si>
    <t>Life Insurance</t>
  </si>
  <si>
    <t xml:space="preserve">Direct Life Insurance Carriers </t>
  </si>
  <si>
    <t>Accident and Health Insurance</t>
  </si>
  <si>
    <t xml:space="preserve">Direct Health and Medical Insurance Carriers </t>
  </si>
  <si>
    <t>Hospital and Medical Service Plans</t>
  </si>
  <si>
    <t>Fire, Marine, and Casualty Insurance</t>
  </si>
  <si>
    <t xml:space="preserve">Direct Property and Casualty Insurance Carriers </t>
  </si>
  <si>
    <t>Surety Insurance</t>
  </si>
  <si>
    <t>Title Insurance</t>
  </si>
  <si>
    <t xml:space="preserve">Direct Title Insurance Carriers </t>
  </si>
  <si>
    <t xml:space="preserve">Other Direct Insurance (except Life, Health, and Medical) Carriers </t>
  </si>
  <si>
    <t>Insurance Carriers, Nec</t>
  </si>
  <si>
    <t xml:space="preserve">Reinsurance Carriers </t>
  </si>
  <si>
    <t>Insurance Agents, Brokers, and Service</t>
  </si>
  <si>
    <t xml:space="preserve">Insurance Agencies and Brokerages </t>
  </si>
  <si>
    <t xml:space="preserve">Claims Adjusting </t>
  </si>
  <si>
    <t xml:space="preserve">Pharmacy Benefit Management and Other Third Party Administration of Insurance and Pension Funds </t>
  </si>
  <si>
    <t xml:space="preserve">All Other Insurance Related Activities </t>
  </si>
  <si>
    <t xml:space="preserve">Pension Funds </t>
  </si>
  <si>
    <t xml:space="preserve">Health and Welfare Funds </t>
  </si>
  <si>
    <t xml:space="preserve">Other Insurance Funds </t>
  </si>
  <si>
    <t>Management Investment, Open-ended</t>
  </si>
  <si>
    <t xml:space="preserve">Open-End Investment Funds </t>
  </si>
  <si>
    <t xml:space="preserve">Trusts, Estates, and Agency Accounts </t>
  </si>
  <si>
    <t xml:space="preserve">Other Financial Vehicles </t>
  </si>
  <si>
    <t>Investment Offices, Nec</t>
  </si>
  <si>
    <t>Real Estate Investment Trusts</t>
  </si>
  <si>
    <t>Apartment Building Operators</t>
  </si>
  <si>
    <t xml:space="preserve">Lessors of Residential Buildings and Dwellings </t>
  </si>
  <si>
    <t>Dwelling Operators, Except Apartments</t>
  </si>
  <si>
    <t>Real Estate Agents and Managers</t>
  </si>
  <si>
    <t>Nonresidential Building Operators</t>
  </si>
  <si>
    <t xml:space="preserve">Lessors of Nonresidential Buildings (except Miniwarehouses) </t>
  </si>
  <si>
    <t xml:space="preserve">Lessors of Miniwarehouses and Self-Storage Units </t>
  </si>
  <si>
    <t>Mobile Home Site Operators</t>
  </si>
  <si>
    <t xml:space="preserve">Lessors of Other Real Estate Property </t>
  </si>
  <si>
    <t>Railroad Property Lessors</t>
  </si>
  <si>
    <t>Real Property Lessors, Nec</t>
  </si>
  <si>
    <t xml:space="preserve">Residential Property Managers </t>
  </si>
  <si>
    <t xml:space="preserve">Nonresidential Property Managers </t>
  </si>
  <si>
    <t xml:space="preserve">Offices of Real Estate Appraisers </t>
  </si>
  <si>
    <t xml:space="preserve">Other Activities Related to Real Estate </t>
  </si>
  <si>
    <t xml:space="preserve">Passenger Car Rental </t>
  </si>
  <si>
    <t xml:space="preserve">Passenger Car Leasing </t>
  </si>
  <si>
    <t>Truck Rental and Leasing, Without Drivers</t>
  </si>
  <si>
    <t xml:space="preserve">Truck, Utility Trailer, and RV (Recreational Vehicle) Rental and Leasing </t>
  </si>
  <si>
    <t>Utility Trailer Rental</t>
  </si>
  <si>
    <t>Equipment Rental and Leasing, Nec</t>
  </si>
  <si>
    <t>Miscellaneous Personal Services</t>
  </si>
  <si>
    <t>Video Tape Rental</t>
  </si>
  <si>
    <t>Medical Equipment Rental</t>
  </si>
  <si>
    <t xml:space="preserve">Home Health Equipment Rental </t>
  </si>
  <si>
    <t xml:space="preserve">Recreational Goods Rental </t>
  </si>
  <si>
    <t xml:space="preserve">All Other Consumer Goods Rental </t>
  </si>
  <si>
    <t xml:space="preserve">Commercial Air, Rail, and Water Transportation Equipment Rental and Leasing </t>
  </si>
  <si>
    <t xml:space="preserve">Construction, Mining, and Forestry Machinery and Equipment Rental and Leasing </t>
  </si>
  <si>
    <t>Computer Rental and Leasing</t>
  </si>
  <si>
    <t xml:space="preserve">Other Commercial and Industrial Machinery and Equipment Rental and Leasing </t>
  </si>
  <si>
    <t>Patent Owners and Lessors</t>
  </si>
  <si>
    <t>Legal Services</t>
  </si>
  <si>
    <t>Title abstract Offices</t>
  </si>
  <si>
    <t xml:space="preserve">Title Abstract and Settlement Offices </t>
  </si>
  <si>
    <t xml:space="preserve">All Other Legal Services </t>
  </si>
  <si>
    <t>Accounting, Auditing, and Bookkeeping</t>
  </si>
  <si>
    <t xml:space="preserve">Offices of Certified Public Accountants </t>
  </si>
  <si>
    <t>Tax Return Preparation Services</t>
  </si>
  <si>
    <t xml:space="preserve">Tax Preparation Services </t>
  </si>
  <si>
    <t xml:space="preserve">Payroll Services </t>
  </si>
  <si>
    <t xml:space="preserve">Other Accounting Services </t>
  </si>
  <si>
    <t>Landscape Counseling and Planning</t>
  </si>
  <si>
    <t>Business Consulting, Nec</t>
  </si>
  <si>
    <t>Surveying Services</t>
  </si>
  <si>
    <t>Commercial Art and Graphic Design</t>
  </si>
  <si>
    <t>Health and Allied Services, Nec</t>
  </si>
  <si>
    <t xml:space="preserve">Custom Computer Programming Services </t>
  </si>
  <si>
    <t>Computer Integrated Systems Design</t>
  </si>
  <si>
    <t xml:space="preserve">Computer Systems Design Services </t>
  </si>
  <si>
    <t>Computer Facilities Management</t>
  </si>
  <si>
    <t xml:space="preserve">Computer Facilities Management Services </t>
  </si>
  <si>
    <t>Management Consulting Services</t>
  </si>
  <si>
    <t xml:space="preserve">Administrative Management and General Management Consulting Services </t>
  </si>
  <si>
    <t>Employment Agencies</t>
  </si>
  <si>
    <t xml:space="preserve">Human Resources Consulting Services </t>
  </si>
  <si>
    <t xml:space="preserve">Marketing Consulting Services </t>
  </si>
  <si>
    <t xml:space="preserve">Process, Physical Distribution, and Logistics Consulting Services </t>
  </si>
  <si>
    <t xml:space="preserve">Other Management Consulting Services </t>
  </si>
  <si>
    <t>Aircraft (research and development not producing prototypes)</t>
  </si>
  <si>
    <t xml:space="preserve">Research and Development in Nanotechnology </t>
  </si>
  <si>
    <t>Aircraft Engines and Engine Parts (research and development not producing prototypes)</t>
  </si>
  <si>
    <t>Aircraft Parts and Auxiliary Equipment, NEC (research and development not producing prototypes)</t>
  </si>
  <si>
    <t>Guided Missiles and Space Vehicles (research and development not producing prototypes)</t>
  </si>
  <si>
    <t>Space Propulsion Units and Parts (research and development not producing prototypes)</t>
  </si>
  <si>
    <t>Space Vehicle Equipment, Nec (research and development not producing prototypes)</t>
  </si>
  <si>
    <t>Commercial Physical Research</t>
  </si>
  <si>
    <t>Noncommercial Research Organizations</t>
  </si>
  <si>
    <t xml:space="preserve">Research and Development in the Physical, Engineering, and Life Sciences (except Nanotechnology and Biotechnology) </t>
  </si>
  <si>
    <t>Commercial Nonphysical Research</t>
  </si>
  <si>
    <t xml:space="preserve">Research and Development in the Social Sciences and Humanities </t>
  </si>
  <si>
    <t>Public Relations Services</t>
  </si>
  <si>
    <t>Radio, Television, Publisher Representatives</t>
  </si>
  <si>
    <t>Outdoor Advertising Services</t>
  </si>
  <si>
    <t xml:space="preserve">Other Services Related to Advertising </t>
  </si>
  <si>
    <t>Photographic Studios, Portrait</t>
  </si>
  <si>
    <t xml:space="preserve">Photography Studios, Portrait </t>
  </si>
  <si>
    <t xml:space="preserve">Commercial Photography </t>
  </si>
  <si>
    <t>Veterinary Services For Livestock</t>
  </si>
  <si>
    <t xml:space="preserve">Veterinary Services </t>
  </si>
  <si>
    <t>Veterinary Services, Specialties</t>
  </si>
  <si>
    <t>Bank Holding Companies</t>
  </si>
  <si>
    <t xml:space="preserve">Offices of Bank Holding Companies </t>
  </si>
  <si>
    <t>Holding Companies, Nec</t>
  </si>
  <si>
    <t xml:space="preserve">Offices of Other Holding Companies </t>
  </si>
  <si>
    <t xml:space="preserve">Corporate, Subsidiary, and Regional Managing Offices </t>
  </si>
  <si>
    <t xml:space="preserve">Employment Placement Agencies </t>
  </si>
  <si>
    <t>Help Supply Services</t>
  </si>
  <si>
    <t>Secretarial and Court Reporting</t>
  </si>
  <si>
    <t xml:space="preserve">Telemarketing Bureaus and Other Contact Centers </t>
  </si>
  <si>
    <t xml:space="preserve">Private Mail Centers </t>
  </si>
  <si>
    <t xml:space="preserve">Other Business Service Centers (including Copy Shops) </t>
  </si>
  <si>
    <t>Adjustment and Collection Services</t>
  </si>
  <si>
    <t>Credit Reporting Services</t>
  </si>
  <si>
    <t xml:space="preserve">Repossession Services </t>
  </si>
  <si>
    <t xml:space="preserve">Court Reporting and Stenotype Services </t>
  </si>
  <si>
    <t xml:space="preserve">All Other Business Support Services </t>
  </si>
  <si>
    <t xml:space="preserve">Convention and Visitors Bureaus </t>
  </si>
  <si>
    <t xml:space="preserve">All Other Travel Arrangement and Reservation Services </t>
  </si>
  <si>
    <t>Membership Organizations, Nec</t>
  </si>
  <si>
    <t>Detective and Armored Car Services</t>
  </si>
  <si>
    <t xml:space="preserve">Investigation and Personal Background Check Services </t>
  </si>
  <si>
    <t xml:space="preserve">Security Guards and Patrol Services </t>
  </si>
  <si>
    <t xml:space="preserve">Armored Car Services </t>
  </si>
  <si>
    <t>Security Systems Services</t>
  </si>
  <si>
    <t xml:space="preserve">Security Systems Services (except Locksmiths) </t>
  </si>
  <si>
    <t xml:space="preserve">Locksmiths </t>
  </si>
  <si>
    <t>Disinfecting and Pest Control Services</t>
  </si>
  <si>
    <t xml:space="preserve">Janitorial Services </t>
  </si>
  <si>
    <t>Building Maintenance Services, Nec</t>
  </si>
  <si>
    <t>Lawn and Garden Services</t>
  </si>
  <si>
    <t>Ornamental Shrub and Tree Services</t>
  </si>
  <si>
    <t>Carpet and Upholstery Cleaning</t>
  </si>
  <si>
    <t xml:space="preserve">Other Services to Buildings and Dwellings </t>
  </si>
  <si>
    <t xml:space="preserve">Solid Waste Collection </t>
  </si>
  <si>
    <t xml:space="preserve">Hazardous Waste Collection </t>
  </si>
  <si>
    <t xml:space="preserve">Other Waste Collection </t>
  </si>
  <si>
    <t>Refuse Systems</t>
  </si>
  <si>
    <t xml:space="preserve">Hazardous Waste Treatment and Disposal </t>
  </si>
  <si>
    <t xml:space="preserve">Solid Waste Landfill </t>
  </si>
  <si>
    <t xml:space="preserve">Solid Waste Combustors and Incinerators </t>
  </si>
  <si>
    <t xml:space="preserve">Other Nonhazardous Waste Treatment and Disposal </t>
  </si>
  <si>
    <t xml:space="preserve">Remediation Services </t>
  </si>
  <si>
    <t xml:space="preserve">Materials Recovery Facilities </t>
  </si>
  <si>
    <t xml:space="preserve">Septic Tank and Related Services </t>
  </si>
  <si>
    <t xml:space="preserve">All Other Miscellaneous Waste Management Services </t>
  </si>
  <si>
    <t xml:space="preserve">Elementary and Secondary Schools </t>
  </si>
  <si>
    <t xml:space="preserve">Junior Colleges </t>
  </si>
  <si>
    <t>Colleges and Universities</t>
  </si>
  <si>
    <t xml:space="preserve">Colleges, Universities, and Professional Schools </t>
  </si>
  <si>
    <t xml:space="preserve">Business and Secretarial Schools </t>
  </si>
  <si>
    <t>Data Processing Schools</t>
  </si>
  <si>
    <t xml:space="preserve">Computer Training </t>
  </si>
  <si>
    <t>Schools and Educational Services</t>
  </si>
  <si>
    <t xml:space="preserve">Professional and Management Development Training </t>
  </si>
  <si>
    <t>Beauty Shops</t>
  </si>
  <si>
    <t xml:space="preserve">Cosmetology and Barber Schools </t>
  </si>
  <si>
    <t>Vocational Schools, Nec</t>
  </si>
  <si>
    <t xml:space="preserve">Flight Training </t>
  </si>
  <si>
    <t xml:space="preserve">Apprenticeship Training </t>
  </si>
  <si>
    <t xml:space="preserve">Other Technical and Trade Schools </t>
  </si>
  <si>
    <t>Dance Studios, Schools, and Halls</t>
  </si>
  <si>
    <t xml:space="preserve">Fine Arts Schools </t>
  </si>
  <si>
    <t xml:space="preserve">Sports and Recreation Instruction </t>
  </si>
  <si>
    <t xml:space="preserve">Language Schools </t>
  </si>
  <si>
    <t xml:space="preserve">Exam Preparation and Tutoring </t>
  </si>
  <si>
    <t xml:space="preserve">Automobile Driving Schools </t>
  </si>
  <si>
    <t xml:space="preserve">All Other Miscellaneous Schools and Instruction </t>
  </si>
  <si>
    <t>Offices and Clinics of Medical Doctors</t>
  </si>
  <si>
    <t xml:space="preserve">Offices of Physicians (except Mental Health Specialists) </t>
  </si>
  <si>
    <t>Offices and Clinics of Osteopathic Physicians</t>
  </si>
  <si>
    <t xml:space="preserve">Offices of Physicians, Mental Health Specialists </t>
  </si>
  <si>
    <t>Offices and Clinics of Dentists</t>
  </si>
  <si>
    <t xml:space="preserve">Offices of Dentists </t>
  </si>
  <si>
    <t>Offices and Clinics of Chiropractors</t>
  </si>
  <si>
    <t xml:space="preserve">Offices of Chiropractors </t>
  </si>
  <si>
    <t>Offices and Clinics of Optometrists</t>
  </si>
  <si>
    <t>Offices of Health Practitioner</t>
  </si>
  <si>
    <t xml:space="preserve">Offices of Mental Health Practitioners (except Physicians) </t>
  </si>
  <si>
    <t xml:space="preserve">Offices of Physical, Occupational and Speech Therapists, and Audiologists </t>
  </si>
  <si>
    <t>Offices and Clinics of Podiatrists</t>
  </si>
  <si>
    <t xml:space="preserve">Offices of Podiatrists </t>
  </si>
  <si>
    <t xml:space="preserve">Offices of All Other Miscellaneous Health Practitioners </t>
  </si>
  <si>
    <t>Specialty Outpatient Clinics, Nec</t>
  </si>
  <si>
    <t xml:space="preserve">Family Planning Centers </t>
  </si>
  <si>
    <t xml:space="preserve">Outpatient Mental Health and Substance Abuse Centers </t>
  </si>
  <si>
    <t xml:space="preserve">HMO Medical Centers </t>
  </si>
  <si>
    <t xml:space="preserve">Kidney Dialysis Centers </t>
  </si>
  <si>
    <t xml:space="preserve">Freestanding Ambulatory Surgical and Emergency Centers </t>
  </si>
  <si>
    <t xml:space="preserve">All Other Outpatient Care Centers </t>
  </si>
  <si>
    <t xml:space="preserve">Medical Laboratories </t>
  </si>
  <si>
    <t xml:space="preserve">Diagnostic Imaging Centers </t>
  </si>
  <si>
    <t xml:space="preserve">Ambulance Services </t>
  </si>
  <si>
    <t xml:space="preserve">Blood and Organ Banks </t>
  </si>
  <si>
    <t xml:space="preserve">All Other Miscellaneous Ambulatory Health Care Services </t>
  </si>
  <si>
    <t xml:space="preserve">General Medical and Surgical Hospitals </t>
  </si>
  <si>
    <t>Specialty Hospitals, Except Psychiatric</t>
  </si>
  <si>
    <t>Psychiatric Hospitals</t>
  </si>
  <si>
    <t xml:space="preserve">Psychiatric and Substance Abuse Hospitals </t>
  </si>
  <si>
    <t xml:space="preserve">Specialty (except Psychiatric and Substance Abuse) Hospitals </t>
  </si>
  <si>
    <t>Skilled Nursing Care Facilities</t>
  </si>
  <si>
    <t xml:space="preserve">Nursing Care Facilities (Skilled Nursing Facilities) </t>
  </si>
  <si>
    <t>Intermediate Care Facilities</t>
  </si>
  <si>
    <t>Nursing and Personal Care, Nec</t>
  </si>
  <si>
    <t xml:space="preserve">Residential Intellectual and Developmental Disability Facilities </t>
  </si>
  <si>
    <t>Residential Care</t>
  </si>
  <si>
    <t xml:space="preserve">Residential Mental Health and Substance Abuse Facilities </t>
  </si>
  <si>
    <t xml:space="preserve">Continuing Care Retirement Communities </t>
  </si>
  <si>
    <t xml:space="preserve">Assisted Living Facilities for the Elderly </t>
  </si>
  <si>
    <t xml:space="preserve">Other Residential Care Facilities </t>
  </si>
  <si>
    <t>Individual and Family Services</t>
  </si>
  <si>
    <t xml:space="preserve">Child and Youth Services </t>
  </si>
  <si>
    <t xml:space="preserve">Services for the Elderly and Persons with Disabilities </t>
  </si>
  <si>
    <t xml:space="preserve">Other Individual and Family Services </t>
  </si>
  <si>
    <t xml:space="preserve">Community Food Services </t>
  </si>
  <si>
    <t xml:space="preserve">Temporary Shelters </t>
  </si>
  <si>
    <t xml:space="preserve">Other Community Housing Services </t>
  </si>
  <si>
    <t xml:space="preserve">Emergency and Other Relief Services </t>
  </si>
  <si>
    <t>Job Training and Related Services</t>
  </si>
  <si>
    <t xml:space="preserve">Vocational Rehabilitation Services </t>
  </si>
  <si>
    <t xml:space="preserve">Child Care Services </t>
  </si>
  <si>
    <t>Eating Places</t>
  </si>
  <si>
    <t xml:space="preserve">Theater Companies and Dinner Theaters </t>
  </si>
  <si>
    <t xml:space="preserve">Dance Companies </t>
  </si>
  <si>
    <t>Entertainers and Entertainment Groups</t>
  </si>
  <si>
    <t xml:space="preserve">Musical Groups and Artists </t>
  </si>
  <si>
    <t xml:space="preserve">Other Performing Arts Companies </t>
  </si>
  <si>
    <t>Sports Clubs, Managers, and Promoters</t>
  </si>
  <si>
    <t xml:space="preserve">Sports Teams and Clubs </t>
  </si>
  <si>
    <t>Racing, Including Track Operation</t>
  </si>
  <si>
    <t xml:space="preserve">Racetracks </t>
  </si>
  <si>
    <t xml:space="preserve">Other Spectator Sports </t>
  </si>
  <si>
    <t xml:space="preserve">Promoters of Performing Arts, Sports, and Similar Events with Facilities </t>
  </si>
  <si>
    <t xml:space="preserve">Promoters of Performing Arts, Sports, and Similar Events without Facilities </t>
  </si>
  <si>
    <t xml:space="preserve">Independent Artists, Writers, and Performers </t>
  </si>
  <si>
    <t>Museums and Art Galleries</t>
  </si>
  <si>
    <t xml:space="preserve">Museums </t>
  </si>
  <si>
    <t>Botanical and Zoological Gardens</t>
  </si>
  <si>
    <t xml:space="preserve">Zoos and Botanical Gardens </t>
  </si>
  <si>
    <t>Amusement Parks</t>
  </si>
  <si>
    <t xml:space="preserve">Amusement and Theme Parks </t>
  </si>
  <si>
    <t>Coin-operated Amusement Devices</t>
  </si>
  <si>
    <t xml:space="preserve">Other Gambling Industries </t>
  </si>
  <si>
    <t>Public Golf Courses</t>
  </si>
  <si>
    <t>Physical Fitness Facilities</t>
  </si>
  <si>
    <t xml:space="preserve">Fitness and Recreational Sports Centers </t>
  </si>
  <si>
    <t xml:space="preserve">All Other Amusement and Recreation Industries </t>
  </si>
  <si>
    <t>Hotels and Motels</t>
  </si>
  <si>
    <t xml:space="preserve">Hotels (except Casino Hotels) and Motels </t>
  </si>
  <si>
    <t>Membership-basis Organization Hotels</t>
  </si>
  <si>
    <t xml:space="preserve">Bed-and-Breakfast Inns </t>
  </si>
  <si>
    <t xml:space="preserve">All Other Traveler Accommodation </t>
  </si>
  <si>
    <t>Trailer Parks and Campsites</t>
  </si>
  <si>
    <t xml:space="preserve">RV (Recreational Vehicle) Parks and Campgrounds </t>
  </si>
  <si>
    <t>Sporting and Recreational Camps</t>
  </si>
  <si>
    <t xml:space="preserve">Recreational and Vacation Camps (except Campgrounds) </t>
  </si>
  <si>
    <t>Rooming and Boarding Houses</t>
  </si>
  <si>
    <t xml:space="preserve">Rooming and Boarding Houses, Dormitories, and Workers' Camps </t>
  </si>
  <si>
    <t>Drinking Places</t>
  </si>
  <si>
    <t xml:space="preserve">Drinking Places (Alcoholic Beverages) </t>
  </si>
  <si>
    <t xml:space="preserve">Full-Service Restaurants </t>
  </si>
  <si>
    <t xml:space="preserve">Limited-Service Restaurants </t>
  </si>
  <si>
    <t xml:space="preserve">Cafeterias, Grill Buffets, and Buffets </t>
  </si>
  <si>
    <t xml:space="preserve">Snack and Nonalcoholic Beverage Bars </t>
  </si>
  <si>
    <t>General Automotive Repair Shops</t>
  </si>
  <si>
    <t xml:space="preserve">General Automotive Repair </t>
  </si>
  <si>
    <t>Auto Exhaust System Repair Shops</t>
  </si>
  <si>
    <t xml:space="preserve">Specialized Automotive Repair </t>
  </si>
  <si>
    <t>Automotive Transmission Repair Shops</t>
  </si>
  <si>
    <t>Automotive Repair Shops, Nec</t>
  </si>
  <si>
    <t>Top and Body Repair and Paint Shops</t>
  </si>
  <si>
    <t xml:space="preserve">Automotive Body, Paint, and Interior Repair and Maintenance </t>
  </si>
  <si>
    <t xml:space="preserve">Automotive Glass Replacement Shops </t>
  </si>
  <si>
    <t xml:space="preserve">Automotive Oil Change and Lubrication Shops </t>
  </si>
  <si>
    <t>Carwashes</t>
  </si>
  <si>
    <t xml:space="preserve">Car Washes </t>
  </si>
  <si>
    <t xml:space="preserve">All Other Automotive Repair and Maintenance </t>
  </si>
  <si>
    <t xml:space="preserve">Electronic and Precision Equipment Repair and Maintenance </t>
  </si>
  <si>
    <t xml:space="preserve">Commercial and Industrial Machinery and Equipment (except Automotive and Electronic) Repair and Maintenance </t>
  </si>
  <si>
    <t>Welding Repair</t>
  </si>
  <si>
    <t xml:space="preserve">Home and Garden Equipment Repair and Maintenance </t>
  </si>
  <si>
    <t xml:space="preserve">Appliance Repair and Maintenance </t>
  </si>
  <si>
    <t>Shoe Repair and Shoeshine Parlors</t>
  </si>
  <si>
    <t xml:space="preserve">Other Personal and Household Goods Repair and Maintenance </t>
  </si>
  <si>
    <t>Laundry and Garment Services, Nec</t>
  </si>
  <si>
    <t xml:space="preserve">Barber Shops </t>
  </si>
  <si>
    <t xml:space="preserve">Beauty Salons </t>
  </si>
  <si>
    <t xml:space="preserve">Nail Salons </t>
  </si>
  <si>
    <t xml:space="preserve">Diet and Weight Reducing Centers </t>
  </si>
  <si>
    <t xml:space="preserve">Other Personal Care Services </t>
  </si>
  <si>
    <t>Funeral Service and Crematories</t>
  </si>
  <si>
    <t xml:space="preserve">Funeral Homes and Funeral Services </t>
  </si>
  <si>
    <t xml:space="preserve">Cemeteries and Crematories </t>
  </si>
  <si>
    <t>Cemetery Subdividers and Developers</t>
  </si>
  <si>
    <t>Coin-operated Laundries and Cleaning</t>
  </si>
  <si>
    <t xml:space="preserve">Coin-Operated Laundries and Drycleaners </t>
  </si>
  <si>
    <t>Power Laundries, Family and Commercial</t>
  </si>
  <si>
    <t xml:space="preserve">Drycleaning and Laundry Services (except Coin-Operated) </t>
  </si>
  <si>
    <t>Garment Pressing and Cleaners' Agents</t>
  </si>
  <si>
    <t>Drycleaning Plants, Except Rugs</t>
  </si>
  <si>
    <t xml:space="preserve">Linen Supply </t>
  </si>
  <si>
    <t xml:space="preserve">Industrial Launderers </t>
  </si>
  <si>
    <t xml:space="preserve">Pet Care (except Veterinary) Services </t>
  </si>
  <si>
    <t>Photofinish Laboratories</t>
  </si>
  <si>
    <t xml:space="preserve">Photofinishing Laboratories (except One-Hour) </t>
  </si>
  <si>
    <t xml:space="preserve">One-Hour Photofinishing </t>
  </si>
  <si>
    <t xml:space="preserve">Parking Lots and Garages </t>
  </si>
  <si>
    <t>Automobile Parking</t>
  </si>
  <si>
    <t xml:space="preserve">All Other Personal Services </t>
  </si>
  <si>
    <t xml:space="preserve">Religious Organizations </t>
  </si>
  <si>
    <t>Trusts: Educational, Religious, Etc.</t>
  </si>
  <si>
    <t xml:space="preserve">Grantmaking Foundations </t>
  </si>
  <si>
    <t>Social Services, Nec</t>
  </si>
  <si>
    <t xml:space="preserve">Voluntary Health Organizations </t>
  </si>
  <si>
    <t xml:space="preserve">Other Grantmaking and Giving Services </t>
  </si>
  <si>
    <t xml:space="preserve">Human Rights Organizations </t>
  </si>
  <si>
    <t xml:space="preserve">Environment, Conservation and Wildlife Organizations </t>
  </si>
  <si>
    <t xml:space="preserve">Other Social Advocacy Organizations </t>
  </si>
  <si>
    <t>Civic and Social Associations</t>
  </si>
  <si>
    <t xml:space="preserve">Civic and Social Organizations </t>
  </si>
  <si>
    <t xml:space="preserve">Business Associations </t>
  </si>
  <si>
    <t xml:space="preserve">Professional Organizations </t>
  </si>
  <si>
    <t>Labor Organizations</t>
  </si>
  <si>
    <t xml:space="preserve">Labor Unions and Similar Labor Organizations </t>
  </si>
  <si>
    <t xml:space="preserve">Political Organizations </t>
  </si>
  <si>
    <t xml:space="preserve">Other Similar Organizations (except Business, Professional, Labor, and Political Organizations) </t>
  </si>
  <si>
    <t xml:space="preserve">Executive Offices </t>
  </si>
  <si>
    <t xml:space="preserve">Legislative Bodies </t>
  </si>
  <si>
    <t>Finance, Taxation, and Monetary Policy</t>
  </si>
  <si>
    <t xml:space="preserve">Public Finance Activities </t>
  </si>
  <si>
    <t>Executive and Legislative Combined</t>
  </si>
  <si>
    <t xml:space="preserve">Executive and Legislative Offices, Combined </t>
  </si>
  <si>
    <t xml:space="preserve">American Indian and Alaska Native Tribal Governments </t>
  </si>
  <si>
    <t>General Government, Nec</t>
  </si>
  <si>
    <t xml:space="preserve">Other General Government Support </t>
  </si>
  <si>
    <t xml:space="preserve">Courts </t>
  </si>
  <si>
    <t xml:space="preserve">Police Protection </t>
  </si>
  <si>
    <t xml:space="preserve">Legal Counsel and Prosecution </t>
  </si>
  <si>
    <t xml:space="preserve">Correctional Institutions </t>
  </si>
  <si>
    <t xml:space="preserve">Parole Offices and Probation Offices </t>
  </si>
  <si>
    <t xml:space="preserve">Fire Protection </t>
  </si>
  <si>
    <t>Public Order and Safety, Nec</t>
  </si>
  <si>
    <t xml:space="preserve">Other Justice, Public Order, and Safety Activities </t>
  </si>
  <si>
    <t>Administration of Educational Programs</t>
  </si>
  <si>
    <t xml:space="preserve">Administration of Education Programs </t>
  </si>
  <si>
    <t xml:space="preserve">Administration of Public Health Programs </t>
  </si>
  <si>
    <t>Administration of Social and Manpower Programs</t>
  </si>
  <si>
    <t xml:space="preserve">Administration of Human Resource Programs (except Education, Public Health, and Veterans' Affairs Programs) </t>
  </si>
  <si>
    <t xml:space="preserve">Administration of Veterans' Affairs </t>
  </si>
  <si>
    <t>Air, Water, and Solid Waste Management</t>
  </si>
  <si>
    <t xml:space="preserve">Administration of Air and Water Resource and Solid Waste Management Programs </t>
  </si>
  <si>
    <t>Land, Mineral, and Wildlife Conservation</t>
  </si>
  <si>
    <t xml:space="preserve">Administration of Conservation Programs </t>
  </si>
  <si>
    <t>Housing Programs</t>
  </si>
  <si>
    <t xml:space="preserve">Administration of Housing Programs </t>
  </si>
  <si>
    <t>Urban and Community Development</t>
  </si>
  <si>
    <t xml:space="preserve">Administration of Urban Planning and Community and Rural Development </t>
  </si>
  <si>
    <t xml:space="preserve">Administration of General Economic Programs </t>
  </si>
  <si>
    <t xml:space="preserve">Regulation and Administration of Transportation Programs </t>
  </si>
  <si>
    <t>Regulation, Administration of Utilities</t>
  </si>
  <si>
    <t xml:space="preserve">Regulation and Administration of Communications, Electric, Gas, and Other Utilities </t>
  </si>
  <si>
    <t>Regulation of Agricultural Marketing</t>
  </si>
  <si>
    <t xml:space="preserve">Regulation of Agricultural Marketing and Commodities </t>
  </si>
  <si>
    <t>Regulation, Miscellaneous Commercial Sectors</t>
  </si>
  <si>
    <t xml:space="preserve">Regulation, Licensing, and Inspection of Miscellaneous Commercial Sectors </t>
  </si>
  <si>
    <t xml:space="preserve">Space Research and Technology </t>
  </si>
  <si>
    <t xml:space="preserve">National Security </t>
  </si>
  <si>
    <t xml:space="preserve">International Affairs </t>
  </si>
  <si>
    <t>CDR IS Code</t>
  </si>
  <si>
    <t>CDR Industry Sector Description</t>
  </si>
  <si>
    <t>IS2</t>
  </si>
  <si>
    <t>Oil and Gas Drilling, Extraction, and Support Activities</t>
  </si>
  <si>
    <t>IS3</t>
  </si>
  <si>
    <t>Mining (except Oil and Gas) and Support Activities</t>
  </si>
  <si>
    <t>IS4</t>
  </si>
  <si>
    <t>Utilities</t>
  </si>
  <si>
    <t>IS6</t>
  </si>
  <si>
    <t>Food, beverage, and tobacco product manufacturing</t>
  </si>
  <si>
    <t>IS7</t>
  </si>
  <si>
    <t>Textiles, apparel, and leather manufacturing</t>
  </si>
  <si>
    <t>IS8</t>
  </si>
  <si>
    <t>Wood Product Manufacturing</t>
  </si>
  <si>
    <t>IS9</t>
  </si>
  <si>
    <t>Paper Manufacturing</t>
  </si>
  <si>
    <t>IS10</t>
  </si>
  <si>
    <t>Printing and Related Support Activities</t>
  </si>
  <si>
    <t>IS15-IS21</t>
  </si>
  <si>
    <t>Multiple</t>
  </si>
  <si>
    <t>IS26</t>
  </si>
  <si>
    <t>Pharmaceutical and Medicine Manufacturing</t>
  </si>
  <si>
    <t>IS30-IS34</t>
  </si>
  <si>
    <t>IS35</t>
  </si>
  <si>
    <t>Plastics Product Manufacturing</t>
  </si>
  <si>
    <t>IS37</t>
  </si>
  <si>
    <t>Nonmetallic Mineral Product Manufacturing (includes clay, glass, cement, concrete,
lime, gypsum, and other nonmetallic mineral product manufacturing)</t>
  </si>
  <si>
    <t>IS38</t>
  </si>
  <si>
    <t>Primary Metal Manufacturing</t>
  </si>
  <si>
    <t>IS39</t>
  </si>
  <si>
    <t>Fabricated Metal Product Manufacturing</t>
  </si>
  <si>
    <t>IS40</t>
  </si>
  <si>
    <t>Machinery Manufacturing</t>
  </si>
  <si>
    <t>IS45</t>
  </si>
  <si>
    <t>Miscellaneous Manufacturing</t>
  </si>
  <si>
    <t>IS41</t>
  </si>
  <si>
    <t>Computer and Electronic Product Manufacturing</t>
  </si>
  <si>
    <t>IS43</t>
  </si>
  <si>
    <t>Transportation Equipment Manufacturing</t>
  </si>
  <si>
    <t>IS44</t>
  </si>
  <si>
    <t>Furniture and Related Product Manufacturing</t>
  </si>
  <si>
    <t>IS46</t>
  </si>
  <si>
    <t>Wholesale and Retail Trade</t>
  </si>
  <si>
    <t>IS47</t>
  </si>
  <si>
    <t>Services</t>
  </si>
  <si>
    <t>IS1</t>
  </si>
  <si>
    <t>Agriculture, Forestry, Fishing and Hunting</t>
  </si>
  <si>
    <t>IS11</t>
  </si>
  <si>
    <t>IS12</t>
  </si>
  <si>
    <t>Asphalt Paving, Roofing, and Coating Materials Manufacturing</t>
  </si>
  <si>
    <t>IS16</t>
  </si>
  <si>
    <t>IS17</t>
  </si>
  <si>
    <t>IS19</t>
  </si>
  <si>
    <t>All Other Basic Inorganic Chemical Manufacturing</t>
  </si>
  <si>
    <t>IS21</t>
  </si>
  <si>
    <t>IS22-IS23</t>
  </si>
  <si>
    <t>Plastic Material and Resin Manufacturing/Synthetic Rubber Manufacturing</t>
  </si>
  <si>
    <t>IS25</t>
  </si>
  <si>
    <t>Pesticide, Fertilizer, and Other Agricultural Chemical Manufacturing</t>
  </si>
  <si>
    <t>IS27</t>
  </si>
  <si>
    <t>IS28</t>
  </si>
  <si>
    <t>IS29</t>
  </si>
  <si>
    <t>Soap, Cleaning Compound, and Toilet Preparation Manufacturing</t>
  </si>
  <si>
    <t>IS30</t>
  </si>
  <si>
    <t>IS31</t>
  </si>
  <si>
    <t>IS36</t>
  </si>
  <si>
    <t>Rubber Product Manufacturing</t>
  </si>
  <si>
    <t>IS42</t>
  </si>
  <si>
    <t>Electrical Equipment, Appliance, and Component Manufacturing</t>
  </si>
  <si>
    <t>IS5</t>
  </si>
  <si>
    <t>Construction</t>
  </si>
  <si>
    <t>IS13</t>
  </si>
  <si>
    <t>IS14</t>
  </si>
  <si>
    <t>IS15</t>
  </si>
  <si>
    <t>IS22</t>
  </si>
  <si>
    <t>Plastic Material and Resin Manufacturing</t>
  </si>
  <si>
    <t>IS23</t>
  </si>
  <si>
    <t>IS24</t>
  </si>
  <si>
    <t>Organic Fiber Manufacturing</t>
  </si>
  <si>
    <t>IS32</t>
  </si>
  <si>
    <t>Custom Compounding of Purchased Resin</t>
  </si>
  <si>
    <t>IS33</t>
  </si>
  <si>
    <t>Photographic Film Paper, Plate, and Chemical Manufacturing</t>
  </si>
  <si>
    <t>IS34</t>
  </si>
  <si>
    <t>All Other Chemical Product and Preparation Manufacturing</t>
  </si>
  <si>
    <t>Processed Non-Zero TRI Data</t>
  </si>
  <si>
    <t>REGION</t>
  </si>
  <si>
    <t>81. POTW NAME</t>
  </si>
  <si>
    <t>Off-Site Wastewater Treatment (lb/day)</t>
  </si>
  <si>
    <t>Unknown</t>
  </si>
  <si>
    <t>On-Site Water Release (kg)</t>
  </si>
  <si>
    <t>On-Site Water Release (lbs)</t>
  </si>
  <si>
    <t>Total Transfers to POTW for Treatment and Release (kg)</t>
  </si>
  <si>
    <t>Total transfers to POTW for Treatment and Release (lb)</t>
  </si>
  <si>
    <t>Transfers for Wastewater Treatment (Non-POTW) (kg)</t>
  </si>
  <si>
    <t>Transfers for Wastewater Treatment (Non-POTW) (lb)</t>
  </si>
  <si>
    <t>Processing: As an article component; Otherwise Use: Ancillary or Other Use; Z305 – Flame Retardant</t>
  </si>
  <si>
    <t>Otherwise Use: Ancillary or Other Use; Z306 – Waste Treatment</t>
  </si>
  <si>
    <t>Processing: As a formulation component; P204 – Initiators</t>
  </si>
  <si>
    <t>CODE EXPANSION FOR MAXIMUM AMOUNT ON SITE (lb)</t>
  </si>
  <si>
    <t>Otherwise Use: Ancillary or Other Use; Z399 – Other</t>
  </si>
  <si>
    <t>Processing: As a formulation component; P210 – Flame Retardants; Processing: Recycling</t>
  </si>
  <si>
    <t>Processing: As a reactant; 102 – Raw Materials</t>
  </si>
  <si>
    <t>Processing: As a formulation component; P201 – Additives</t>
  </si>
  <si>
    <t>Processing: As a formulation component; P210 – Flame Retardants</t>
  </si>
  <si>
    <t>3M CO – SPRINGFIELD</t>
  </si>
  <si>
    <t>BOEING COMMERCIAL AIRPLANES – EVERETT</t>
  </si>
  <si>
    <t>HB CHEMICAL – RAVAGO CHEMICAL DISTRIBUTION INC</t>
  </si>
  <si>
    <t>LANXESS – CENTRAL</t>
  </si>
  <si>
    <t>AVIENT COLORANTS USA LLC – ALBION FACILITY</t>
  </si>
  <si>
    <t>OLDCASTLE INFRASTRUCTURES INC – NAPOLEON</t>
  </si>
  <si>
    <t>Processing: Repackaging; Otherwise Use: Ancillary or Other Use; Z306 – Waste Treatment</t>
  </si>
  <si>
    <t>Processing: As a reactant; P199 – Other</t>
  </si>
  <si>
    <t>Processing: As a formulation component; P299 – Other</t>
  </si>
  <si>
    <t>Processing: As a formulation component; P205 – Solvents</t>
  </si>
  <si>
    <t>Otherwise Use: As a manufacturing aid; Z299 – Other</t>
  </si>
  <si>
    <t>Processing: As a reactant; 102 – Raw Materials; Processing: As an article component</t>
  </si>
  <si>
    <t>Otherwise Use: Ancillary or Other Use; Z305 – Flame Retardant</t>
  </si>
  <si>
    <t>Processing: As a formulation component; P210 – Flame Retardants; Otherwise Use: As a chemical processing aid; Z199 – Other</t>
  </si>
  <si>
    <t>Otherwise Use: As a chemical processing aid; Z199 – Other</t>
  </si>
  <si>
    <t>Otherwise Use: As a chemical processing aid; Z199 – Other; Otherwise Use: As a manufacturing aid; Z299 – Other</t>
  </si>
  <si>
    <t>Manufacture: Produce; Manufacture: As a byproduct; Processing: As a reactant; 102 – Raw Materials</t>
  </si>
  <si>
    <t>Processing: As a formulation component; P210 – Flame Retardants; Processing: As an article component</t>
  </si>
  <si>
    <t>Otherwise Use: Ancillary or Other Use; Z306 – Waste Treatment; Z399 – Other</t>
  </si>
  <si>
    <t>Processing: As a formulation component; P203 – Reaction Diluent</t>
  </si>
  <si>
    <t>Manufacture: Produce; Manufacture: Import; Manufacture: For on–site use/processing; Processing: As an article component</t>
  </si>
  <si>
    <t>Processing: As a formulation component; P201 – Additives; P299 – Other</t>
  </si>
  <si>
    <t>Manufacture: Import; Manufacture: For on–site use/processing; Processing: As a formulation component; P201 – Additives; Processing: As an article component</t>
  </si>
  <si>
    <t>Processing: As a formulation component; P201 – Additives; Processing: As an article component</t>
  </si>
  <si>
    <t>Processing: As a formulation component; P299 – Other; Processing: As an article component; Processing: As an impurity; Otherwise Use: Ancillary or Other Use; Z399 – Other</t>
  </si>
  <si>
    <t>Processing: As a formulation component; P202 – Dyes</t>
  </si>
  <si>
    <t>Manufacture: Produce; Manufacture: As a byproduct; Manufacture: As an Impurity; Processing: As a reactant; P103 – Intermediates; P199 – Other; Processing: As a formulation component; P201 – Additives</t>
  </si>
  <si>
    <t>Processing: As a formulation component; P201 – Additives; P210 – Flame Retardants</t>
  </si>
  <si>
    <t>119. DISCHARGES TO STREAM A – STREAM NAME</t>
  </si>
  <si>
    <t>ANNUAL WASTEWATER RELEASE (lb)</t>
  </si>
  <si>
    <t>326 JACK BURLINGAME DR</t>
  </si>
  <si>
    <t>10651 E ST – BLDG H-100 SUITE 5042</t>
  </si>
  <si>
    <t>5360 NORTH NATIONAL DR</t>
  </si>
  <si>
    <t>5361 NORTH NATIONAL DR</t>
  </si>
  <si>
    <t>5362 NORTH NATIONAL DR</t>
  </si>
  <si>
    <t>5363 NORTH NATIONAL DR</t>
  </si>
  <si>
    <t>5364 NORTH NATIONAL DR</t>
  </si>
  <si>
    <t>211 FRANKLIN ST</t>
  </si>
  <si>
    <t>212 FRANKLIN ST</t>
  </si>
  <si>
    <t>213 FRANKLIN ST</t>
  </si>
  <si>
    <t>214 FRANKLIN ST</t>
  </si>
  <si>
    <t>215 FRANKLIN ST</t>
  </si>
  <si>
    <t>3225 WOBURN ST</t>
  </si>
  <si>
    <t>Off-Site Transfer FRS ID</t>
  </si>
  <si>
    <t>TRI – Transfer to POTW</t>
  </si>
  <si>
    <t>NORTHROP GRUMMAN SYSTEMS CORP. AEROSPACE STRUCTURES BUSINESS</t>
  </si>
  <si>
    <t>11600 NORTH APTUS RD</t>
  </si>
  <si>
    <t>Reports Non-Zero DMRs/ TRI Water Releases?</t>
  </si>
  <si>
    <t>TRI –Transfer to non-POTW</t>
  </si>
  <si>
    <t>Reports Non-Zero DMRs/
TRI Water Releases?</t>
  </si>
  <si>
    <t>Processing: Adhesive manufacturing </t>
  </si>
  <si>
    <t>Processing: Additive flame retardant in plastic, resin, and paints and coatings </t>
  </si>
  <si>
    <t>Processing: Reactive flame retardant in computer and electronic product manufacturing </t>
  </si>
  <si>
    <t>Processing: Reactive flame retardant in transportation equipment manufacturing </t>
  </si>
  <si>
    <r>
      <t>Reactive flame retardant in: Computer and electronic product manufacturing; Electrical equipment, appliance, and component manufacturing; Plastic product manufacturing (</t>
    </r>
    <r>
      <rPr>
        <i/>
        <sz val="11"/>
        <rFont val="Times New Roman"/>
        <family val="1"/>
      </rPr>
      <t>e.g.,</t>
    </r>
    <r>
      <rPr>
        <sz val="11"/>
        <rFont val="Times New Roman"/>
        <family val="1"/>
      </rPr>
      <t> printed circuit boards and semiconductor packages)  </t>
    </r>
  </si>
  <si>
    <t>Flame retardant in: Plastic material and resin manufacturing; Plastics product manufacturing; Custom compounding of purchased resins; Paint and coating manufacturing   </t>
  </si>
  <si>
    <r>
      <t>Additive flame retardant in: Computer and electronic product manufacturing; Electrical equipment, appliance, and component manufacturing; Plastic product manufacturing (</t>
    </r>
    <r>
      <rPr>
        <i/>
        <sz val="11"/>
        <rFont val="Times New Roman"/>
        <family val="1"/>
      </rPr>
      <t>e.g.,</t>
    </r>
    <r>
      <rPr>
        <sz val="11"/>
        <rFont val="Times New Roman"/>
        <family val="1"/>
      </rPr>
      <t> plastic electronic enclosures)  </t>
    </r>
  </si>
  <si>
    <t>Processing: Additive flame retardant in plastic products </t>
  </si>
  <si>
    <r>
      <t>Life Cycle Stage</t>
    </r>
    <r>
      <rPr>
        <b/>
        <i/>
        <vertAlign val="superscript"/>
        <sz val="11"/>
        <rFont val="Times New Roman"/>
        <family val="1"/>
      </rPr>
      <t>a</t>
    </r>
  </si>
  <si>
    <t xml:space="preserve">Processing: Adhesive manufacturing </t>
  </si>
  <si>
    <t>Processing: Reactive flame retardant in computer and electronic product manufacturing</t>
  </si>
  <si>
    <t>Processing: Reactive flame retardant in transportation equipment manufacturing</t>
  </si>
  <si>
    <t xml:space="preserve">2017–2022 NAICS </t>
  </si>
  <si>
    <r>
      <t>The list of NAICS codes are periodically updated; however, a crosswalk of SIC codes to NAICS codes were only available for 2017 NAICS codes. Therefore, this worksheet help convert the 2017 NAICS codes to the most recent NAICS codes (</t>
    </r>
    <r>
      <rPr>
        <i/>
        <sz val="11"/>
        <rFont val="Times New Roman"/>
        <family val="1"/>
      </rPr>
      <t>i.e.,</t>
    </r>
    <r>
      <rPr>
        <sz val="11"/>
        <rFont val="Times New Roman"/>
        <family val="1"/>
      </rPr>
      <t xml:space="preserve"> 2022 NAICS codes) for use in the summary worksheet.</t>
    </r>
  </si>
  <si>
    <t>This worksheet contains a list of all TRIFIDs reporting TBBPA releases to TRI from 2019–2023 and the OES mapped to each TRIFID. "Generic" is currently included as placeholder OES. Future versions will include a full list of OES as well as rationale for the OES selection.</t>
  </si>
  <si>
    <t xml:space="preserve">This worksheet contains information about facilities reporting in TRI. This worksheet contains information about more facilities as compared to the worksheets titled "Processed Non-zero TRI Data" and "Facility Discharge Summary" because this worksheet also contains information about the following types of facilities: TRI facilities that reported zero TRI data (i.e., facilities that reported on-site release amount and off-site transfer amounts  equal zero in the case of every year of the reporting period of 2019–2023). *Multiple NAICS reported for same facility, kept in sheet as multiple entries. </t>
  </si>
  <si>
    <r>
      <t>This worksheet contains a summary of the rates of  direct and indirect discharges to surface water from each facility that reported discharge data to TRI. These discharges occurred during the reporting period of 2019–2023.</t>
    </r>
    <r>
      <rPr>
        <b/>
        <sz val="11"/>
        <rFont val="Times New Roman"/>
        <family val="1"/>
      </rPr>
      <t xml:space="preserve"> </t>
    </r>
    <r>
      <rPr>
        <sz val="11"/>
        <rFont val="Times New Roman"/>
        <family val="1"/>
      </rPr>
      <t xml:space="preserve">The type of discharge data given in this worksheet include the median, maximum and most recently reported annual discharge in units of kg/yr and the average daily discharge that corresponds to each of these annual discharges in units of kg/day. Annual discharge rates were obtained from the database URL stated in cell B11 of this worksheet and provided in the worksheets named "Processed Non-zero TRI Data." Daily discharge rates were calculated by dividing the annual discharge rates by the estimated number of release days. EPA estimated the number of release days in general to be equal to 2 as the minimum number of release days based on the ACC TBBPA Consortium's final study report was prepared in response to the TBBPA test order. "Most recent ANNUAL discharge" is based on a facility's most recent reporting year. For TRIFID 3735WRVGMN45PAR, direct discharge to surface water occured in 2019. From 2022–2023, this facility has reported 0 direct surface water releases. Therefore, the "Most recent ANNUAL discharge" value is reported as 0, and the calculated "Median ANNUAL discharge" value over all reporting years is calculated as 0 (Median of 1, 0, 0, 0).   </t>
    </r>
  </si>
  <si>
    <t xml:space="preserve">Processed Non-zero TRI data for 2019-2023. EPA obtained this data from https://www.epa.gov/toxics-release-inventory-tri-program/tri-basic-plus-data-files-calendar-years-1987-present. If the on-site release amount and the off-site transfer amount reported by a site in a specific year equal zero, then the TRI data of this site and specific year are not included in this worksheet. Note: Grey columns contain data pulled directly from TRI, yellow and orange columns contain data added by EPA/OPPT. </t>
  </si>
  <si>
    <t xml:space="preserve">This worksheet contains raw TRI data for 2019–2023. EPA obtained this data from https://www.epa.gov/toxics-release-inventory-tri-program/tri-basic-plus-data-files-calendar-years-1987-present. This sheet differs from "Processed Non-zero TRI Data" as it includes facilities that report zero discharges to water over the reporting period. </t>
  </si>
  <si>
    <r>
      <t xml:space="preserve">Anthracite Mining - </t>
    </r>
    <r>
      <rPr>
        <i/>
        <sz val="10"/>
        <rFont val="Times New Roman"/>
        <family val="1"/>
      </rPr>
      <t>anthracite surface mining</t>
    </r>
  </si>
  <si>
    <r>
      <t xml:space="preserve">Anthracite Mining - </t>
    </r>
    <r>
      <rPr>
        <i/>
        <sz val="10"/>
        <rFont val="Times New Roman"/>
        <family val="1"/>
      </rPr>
      <t>anthracite underground mining</t>
    </r>
  </si>
  <si>
    <r>
      <t xml:space="preserve">Fertilizer (Mixing Only) Manufacturing - </t>
    </r>
    <r>
      <rPr>
        <i/>
        <sz val="10"/>
        <rFont val="Times New Roman"/>
        <family val="1"/>
      </rPr>
      <t>except compost manufacturing</t>
    </r>
  </si>
  <si>
    <r>
      <t xml:space="preserve">Fertilizer (Mixing Only) Manufacturing - </t>
    </r>
    <r>
      <rPr>
        <i/>
        <sz val="10"/>
        <rFont val="Times New Roman"/>
        <family val="1"/>
      </rPr>
      <t>compost manufacturing</t>
    </r>
  </si>
  <si>
    <r>
      <t xml:space="preserve">Telecommunications Resellers - </t>
    </r>
    <r>
      <rPr>
        <i/>
        <sz val="10"/>
        <rFont val="Times New Roman"/>
        <family val="1"/>
      </rPr>
      <t>except agents for wireless telecommunications resellers</t>
    </r>
  </si>
  <si>
    <r>
      <t xml:space="preserve">Telecommunications Resellers - </t>
    </r>
    <r>
      <rPr>
        <i/>
        <sz val="10"/>
        <rFont val="Times New Roman"/>
        <family val="1"/>
      </rPr>
      <t>agents for wireless telecommunications resellers</t>
    </r>
  </si>
  <si>
    <t>(Note:  2022 NAICS codes in bold indicate pieces of the 2022 industry came from more than one 2017 NAICS industry; 
2017 NAICS codes in italics indicate the 2017 industry split to two or more 2022 NAICS industries.)</t>
  </si>
  <si>
    <r>
      <t>2017 NAICS Title (</t>
    </r>
    <r>
      <rPr>
        <b/>
        <i/>
        <sz val="10"/>
        <rFont val="Times New Roman"/>
        <family val="1"/>
      </rPr>
      <t xml:space="preserve">and specific piece of the 2017 industry that is contained in the 2022 industry) </t>
    </r>
  </si>
  <si>
    <r>
      <t xml:space="preserve">All Other Miscellaneous Store Retailers (except Tobacco Stores) – </t>
    </r>
    <r>
      <rPr>
        <i/>
        <sz val="10"/>
        <rFont val="Times New Roman"/>
        <family val="1"/>
      </rPr>
      <t>general merchandise auction houses</t>
    </r>
  </si>
  <si>
    <r>
      <t xml:space="preserve">All Other Miscellaneous Store Retailers (except Tobacco Stores) – </t>
    </r>
    <r>
      <rPr>
        <i/>
        <sz val="10"/>
        <rFont val="Times New Roman"/>
        <family val="1"/>
      </rPr>
      <t>except general merchandise auction houses, electronic cigarette stores, and marijuana stores, medical or recreational</t>
    </r>
  </si>
  <si>
    <r>
      <t xml:space="preserve">All Other Miscellaneous Store Retailers (except Tobacco Stores) – </t>
    </r>
    <r>
      <rPr>
        <i/>
        <sz val="10"/>
        <rFont val="Times New Roman"/>
        <family val="1"/>
      </rPr>
      <t>electronic cigarette stores and marijuana stores, medical or recreational</t>
    </r>
  </si>
  <si>
    <r>
      <t xml:space="preserve">Internet Publishing and Broadcasting and Web Search Portals – </t>
    </r>
    <r>
      <rPr>
        <i/>
        <sz val="10"/>
        <rFont val="Times New Roman"/>
        <family val="1"/>
      </rPr>
      <t>Internet newspaper publishers</t>
    </r>
  </si>
  <si>
    <r>
      <t xml:space="preserve">Internet Publishing and Broadcasting and Web Search Portals – </t>
    </r>
    <r>
      <rPr>
        <i/>
        <sz val="10"/>
        <rFont val="Times New Roman"/>
        <family val="1"/>
      </rPr>
      <t>Internet periodical publishers</t>
    </r>
  </si>
  <si>
    <r>
      <t xml:space="preserve">Internet Publishing and Broadcasting and Web Search Portals – </t>
    </r>
    <r>
      <rPr>
        <i/>
        <sz val="10"/>
        <rFont val="Times New Roman"/>
        <family val="1"/>
      </rPr>
      <t>Internet book publishers</t>
    </r>
  </si>
  <si>
    <r>
      <t xml:space="preserve">Internet Publishing and Broadcasting and Web Search Portals – </t>
    </r>
    <r>
      <rPr>
        <i/>
        <sz val="10"/>
        <rFont val="Times New Roman"/>
        <family val="1"/>
      </rPr>
      <t>Internet directory and mailing list publishers</t>
    </r>
  </si>
  <si>
    <r>
      <t xml:space="preserve">Internet Publishing and Broadcasting and Web Search Portals – </t>
    </r>
    <r>
      <rPr>
        <i/>
        <sz val="10"/>
        <rFont val="Times New Roman"/>
        <family val="1"/>
      </rPr>
      <t>Internet greeting card publishers</t>
    </r>
  </si>
  <si>
    <r>
      <t xml:space="preserve">Internet Publishing and Broadcasting and Web Search Portals – </t>
    </r>
    <r>
      <rPr>
        <i/>
        <sz val="10"/>
        <rFont val="Times New Roman"/>
        <family val="1"/>
      </rPr>
      <t>all other Internet publishers</t>
    </r>
  </si>
  <si>
    <r>
      <t xml:space="preserve">Television Broadcasting – </t>
    </r>
    <r>
      <rPr>
        <i/>
        <sz val="10"/>
        <rFont val="Times New Roman"/>
        <family val="1"/>
      </rPr>
      <t>television networks</t>
    </r>
  </si>
  <si>
    <r>
      <t xml:space="preserve">Television Broadcasting – </t>
    </r>
    <r>
      <rPr>
        <i/>
        <sz val="10"/>
        <rFont val="Times New Roman"/>
        <family val="1"/>
      </rPr>
      <t>television broadcasting stations</t>
    </r>
  </si>
  <si>
    <r>
      <t xml:space="preserve">Wireless Telecommunications Carriers (except Satellite) – </t>
    </r>
    <r>
      <rPr>
        <i/>
        <sz val="10"/>
        <rFont val="Times New Roman"/>
        <family val="1"/>
      </rPr>
      <t>agents for wireless telecommunications carriers</t>
    </r>
  </si>
  <si>
    <r>
      <t xml:space="preserve">Wireless Telecommunications Carriers (except Satellite) – </t>
    </r>
    <r>
      <rPr>
        <i/>
        <sz val="10"/>
        <rFont val="Times New Roman"/>
        <family val="1"/>
      </rPr>
      <t>except agents for wireless telecommunications carriers</t>
    </r>
  </si>
  <si>
    <r>
      <t xml:space="preserve">Internet Publishing and Broadcasting and Web Search Portals – </t>
    </r>
    <r>
      <rPr>
        <i/>
        <sz val="10"/>
        <rFont val="Times New Roman"/>
        <family val="1"/>
      </rPr>
      <t>Internet broadcasting</t>
    </r>
  </si>
  <si>
    <r>
      <t xml:space="preserve">Internet Publishing and Broadcasting and Web Search Portals – </t>
    </r>
    <r>
      <rPr>
        <i/>
        <sz val="10"/>
        <rFont val="Times New Roman"/>
        <family val="1"/>
      </rPr>
      <t>web search portals</t>
    </r>
  </si>
  <si>
    <t>SIC</t>
  </si>
  <si>
    <t>SIC Description</t>
  </si>
  <si>
    <t>NAICS Description</t>
  </si>
  <si>
    <t xml:space="preserve">Broilers and Other Meat Type Chicken Production </t>
  </si>
  <si>
    <t xml:space="preserve">Textile and Fabric Finishing Mills </t>
  </si>
  <si>
    <t xml:space="preserve">Executive Search Services </t>
  </si>
  <si>
    <t xml:space="preserve">Telephone Answering Services </t>
  </si>
  <si>
    <t>Primary NAICS/
SIC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</si>
</sst>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
    <numFmt numFmtId="165" formatCode="_(* #,##0_);_(* \(#,##0\);_(* &quot;-&quot;??_);_(@_)"/>
    <numFmt numFmtId="166" formatCode="000000000000000000000000000000000000000000000"/>
    <numFmt numFmtId="167" formatCode="0.00000"/>
    <numFmt numFmtId="168" formatCode="0.0"/>
  </numFmts>
  <fonts count="55" x14ac:knownFonts="1">
    <font>
      <sz val="11"/>
      <color theme="1"/>
      <name val="Calibri"/>
      <family val="2"/>
      <scheme val="minor"/>
    </font>
    <font>
      <b/>
      <sz val="11"/>
      <color theme="1"/>
      <name val="Calibri"/>
      <family val="2"/>
      <scheme val="minor"/>
    </font>
    <font>
      <sz val="10"/>
      <name val="Arial"/>
      <family val="2"/>
    </font>
    <font>
      <sz val="8"/>
      <name val="Calibri"/>
      <family val="2"/>
      <scheme val="minor"/>
    </font>
    <font>
      <sz val="11"/>
      <color rgb="FFFF0000"/>
      <name val="Calibri"/>
      <family val="2"/>
      <scheme val="minor"/>
    </font>
    <font>
      <u/>
      <sz val="11"/>
      <color theme="10"/>
      <name val="Calibri"/>
      <family val="2"/>
      <scheme val="minor"/>
    </font>
    <font>
      <sz val="11"/>
      <color rgb="FF000000"/>
      <name val="Calibri"/>
      <family val="2"/>
    </font>
    <font>
      <sz val="11"/>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theme="1"/>
      <name val="Calibri"/>
      <family val="2"/>
    </font>
    <font>
      <b/>
      <sz val="11"/>
      <name val="Calibri"/>
      <family val="2"/>
      <scheme val="minor"/>
    </font>
    <font>
      <b/>
      <sz val="11"/>
      <color rgb="FFFFFFFF"/>
      <name val="Calibri"/>
      <family val="2"/>
    </font>
    <font>
      <b/>
      <sz val="11"/>
      <name val="Calibri"/>
      <family val="2"/>
    </font>
    <font>
      <b/>
      <sz val="11"/>
      <color theme="0"/>
      <name val="Calibri"/>
      <family val="2"/>
    </font>
    <font>
      <b/>
      <sz val="16"/>
      <color theme="1"/>
      <name val="Times New Roman"/>
      <family val="1"/>
    </font>
    <font>
      <b/>
      <sz val="11"/>
      <name val="Times New Roman"/>
      <family val="1"/>
    </font>
    <font>
      <b/>
      <i/>
      <vertAlign val="superscript"/>
      <sz val="8.5"/>
      <name val="Times New Roman"/>
      <family val="1"/>
    </font>
    <font>
      <b/>
      <sz val="8.5"/>
      <name val="Times New Roman"/>
      <family val="1"/>
    </font>
    <font>
      <sz val="11"/>
      <name val="Times New Roman"/>
      <family val="1"/>
    </font>
    <font>
      <sz val="11"/>
      <color rgb="FF000000"/>
      <name val="Times New Roman"/>
      <family val="1"/>
    </font>
    <font>
      <i/>
      <sz val="11"/>
      <name val="Times New Roman"/>
      <family val="1"/>
    </font>
    <font>
      <sz val="11"/>
      <color rgb="FFFF0000"/>
      <name val="Times New Roman"/>
      <family val="1"/>
    </font>
    <font>
      <sz val="11"/>
      <color theme="1"/>
      <name val="Times New Roman"/>
      <family val="1"/>
    </font>
    <font>
      <sz val="12"/>
      <color rgb="FFFF0000"/>
      <name val="Times New Roman"/>
      <family val="1"/>
    </font>
    <font>
      <b/>
      <sz val="18"/>
      <color theme="1"/>
      <name val="Times New Roman"/>
      <family val="1"/>
    </font>
    <font>
      <b/>
      <i/>
      <sz val="14"/>
      <color theme="1"/>
      <name val="Times New Roman"/>
      <family val="1"/>
    </font>
    <font>
      <u/>
      <sz val="11"/>
      <color theme="10"/>
      <name val="Times New Roman"/>
      <family val="1"/>
    </font>
    <font>
      <b/>
      <sz val="11"/>
      <color rgb="FF000000"/>
      <name val="Times New Roman"/>
      <family val="1"/>
    </font>
    <font>
      <b/>
      <sz val="11"/>
      <color theme="1"/>
      <name val="Times New Roman"/>
      <family val="1"/>
    </font>
    <font>
      <b/>
      <sz val="11"/>
      <color theme="0"/>
      <name val="Times New Roman"/>
      <family val="1"/>
    </font>
    <font>
      <sz val="9"/>
      <color theme="1"/>
      <name val="Times New Roman"/>
      <family val="1"/>
    </font>
    <font>
      <sz val="9"/>
      <name val="Times New Roman"/>
      <family val="1"/>
    </font>
    <font>
      <u/>
      <sz val="9"/>
      <name val="Times New Roman"/>
      <family val="1"/>
    </font>
    <font>
      <b/>
      <sz val="9"/>
      <name val="Times New Roman"/>
      <family val="1"/>
    </font>
    <font>
      <b/>
      <sz val="10"/>
      <name val="Times New Roman"/>
      <family val="1"/>
    </font>
    <font>
      <b/>
      <i/>
      <vertAlign val="superscript"/>
      <sz val="11"/>
      <name val="Times New Roman"/>
      <family val="1"/>
    </font>
    <font>
      <b/>
      <sz val="11"/>
      <color rgb="FFFFFFFF"/>
      <name val="Times New Roman"/>
      <family val="1"/>
    </font>
    <font>
      <b/>
      <sz val="14"/>
      <name val="Times New Roman"/>
      <family val="1"/>
    </font>
    <font>
      <sz val="10"/>
      <name val="Times New Roman"/>
      <family val="1"/>
    </font>
    <font>
      <b/>
      <i/>
      <sz val="10"/>
      <name val="Times New Roman"/>
      <family val="1"/>
    </font>
    <font>
      <i/>
      <sz val="10"/>
      <name val="Times New Roman"/>
      <family val="1"/>
    </font>
  </fonts>
  <fills count="56">
    <fill>
      <patternFill patternType="none"/>
    </fill>
    <fill>
      <patternFill patternType="gray125"/>
    </fill>
    <fill>
      <patternFill patternType="solid">
        <fgColor indexed="47"/>
        <bgColor indexed="64"/>
      </patternFill>
    </fill>
    <fill>
      <patternFill patternType="solid">
        <fgColor theme="4"/>
        <bgColor indexed="64"/>
      </patternFill>
    </fill>
    <fill>
      <patternFill patternType="solid">
        <fgColor theme="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theme="6"/>
        <bgColor rgb="FF000000"/>
      </patternFill>
    </fill>
    <fill>
      <patternFill patternType="solid">
        <fgColor rgb="FFFFC000"/>
        <bgColor rgb="FF000000"/>
      </patternFill>
    </fill>
    <fill>
      <patternFill patternType="solid">
        <fgColor rgb="FFFFFF00"/>
        <bgColor rgb="FF000000"/>
      </patternFill>
    </fill>
    <fill>
      <patternFill patternType="solid">
        <fgColor rgb="FF9933FF"/>
        <bgColor rgb="FF000000"/>
      </patternFill>
    </fill>
    <fill>
      <patternFill patternType="solid">
        <fgColor theme="7"/>
        <bgColor indexed="64"/>
      </patternFill>
    </fill>
    <fill>
      <patternFill patternType="solid">
        <fgColor rgb="FF9933FF"/>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gradientFill degree="90">
        <stop position="0">
          <color theme="0"/>
        </stop>
        <stop position="1">
          <color theme="0"/>
        </stop>
      </gradientFill>
    </fill>
    <fill>
      <patternFill patternType="solid">
        <fgColor theme="0" tint="-0.14999847407452621"/>
        <bgColor indexed="64"/>
      </patternFill>
    </fill>
    <fill>
      <patternFill patternType="solid">
        <fgColor rgb="FFFFC000"/>
        <bgColor indexed="64"/>
      </patternFill>
    </fill>
    <fill>
      <patternFill patternType="solid">
        <fgColor theme="0" tint="-0.249977111117893"/>
        <bgColor rgb="FF000000"/>
      </patternFill>
    </fill>
    <fill>
      <patternFill patternType="solid">
        <fgColor theme="0" tint="-0.14999847407452621"/>
        <bgColor rgb="FF000000"/>
      </patternFill>
    </fill>
    <fill>
      <patternFill patternType="solid">
        <fgColor theme="0" tint="-0.14999847407452621"/>
        <bgColor theme="4"/>
      </patternFill>
    </fill>
    <fill>
      <patternFill patternType="solid">
        <fgColor theme="8" tint="0.39997558519241921"/>
        <bgColor indexed="64"/>
      </patternFill>
    </fill>
  </fills>
  <borders count="6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style="thin">
        <color rgb="FF4472C4"/>
      </top>
      <bottom/>
      <diagonal/>
    </border>
    <border>
      <left style="thin">
        <color rgb="FF4472C4"/>
      </left>
      <right/>
      <top style="thin">
        <color rgb="FF4472C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double">
        <color indexed="64"/>
      </bottom>
      <diagonal/>
    </border>
    <border>
      <left style="thin">
        <color rgb="FF394E7D"/>
      </left>
      <right/>
      <top style="thin">
        <color rgb="FF394E7D"/>
      </top>
      <bottom/>
      <diagonal/>
    </border>
    <border>
      <left/>
      <right/>
      <top style="thin">
        <color rgb="FF394E7D"/>
      </top>
      <bottom/>
      <diagonal/>
    </border>
    <border>
      <left/>
      <right style="thin">
        <color rgb="FF394E7D"/>
      </right>
      <top style="thin">
        <color rgb="FF394E7D"/>
      </top>
      <bottom/>
      <diagonal/>
    </border>
    <border>
      <left/>
      <right style="thin">
        <color indexed="64"/>
      </right>
      <top/>
      <bottom style="thin">
        <color indexed="64"/>
      </bottom>
      <diagonal/>
    </border>
    <border>
      <left/>
      <right style="thin">
        <color indexed="64"/>
      </right>
      <top style="thin">
        <color indexed="64"/>
      </top>
      <bottom/>
      <diagonal/>
    </border>
  </borders>
  <cellStyleXfs count="92">
    <xf numFmtId="0" fontId="0" fillId="0" borderId="0"/>
    <xf numFmtId="0" fontId="5" fillId="0" borderId="0" applyNumberFormat="0" applyFill="0" applyBorder="0" applyAlignment="0" applyProtection="0"/>
    <xf numFmtId="0" fontId="9" fillId="0" borderId="0" applyNumberFormat="0" applyFill="0" applyBorder="0" applyAlignment="0" applyProtection="0"/>
    <xf numFmtId="0" fontId="10" fillId="0" borderId="21" applyNumberFormat="0" applyFill="0" applyAlignment="0" applyProtection="0"/>
    <xf numFmtId="0" fontId="11" fillId="0" borderId="22" applyNumberFormat="0" applyFill="0" applyAlignment="0" applyProtection="0"/>
    <xf numFmtId="0" fontId="12" fillId="0" borderId="23" applyNumberFormat="0" applyFill="0" applyAlignment="0" applyProtection="0"/>
    <xf numFmtId="0" fontId="12" fillId="0" borderId="0" applyNumberFormat="0" applyFill="0" applyBorder="0" applyAlignment="0" applyProtection="0"/>
    <xf numFmtId="0" fontId="13" fillId="5" borderId="0" applyNumberFormat="0" applyBorder="0" applyAlignment="0" applyProtection="0"/>
    <xf numFmtId="0" fontId="14" fillId="6" borderId="0" applyNumberFormat="0" applyBorder="0" applyAlignment="0" applyProtection="0"/>
    <xf numFmtId="0" fontId="15" fillId="7" borderId="0" applyNumberFormat="0" applyBorder="0" applyAlignment="0" applyProtection="0"/>
    <xf numFmtId="0" fontId="16" fillId="8" borderId="24" applyNumberFormat="0" applyAlignment="0" applyProtection="0"/>
    <xf numFmtId="0" fontId="17" fillId="9" borderId="25" applyNumberFormat="0" applyAlignment="0" applyProtection="0"/>
    <xf numFmtId="0" fontId="18" fillId="9" borderId="24" applyNumberFormat="0" applyAlignment="0" applyProtection="0"/>
    <xf numFmtId="0" fontId="19" fillId="0" borderId="26" applyNumberFormat="0" applyFill="0" applyAlignment="0" applyProtection="0"/>
    <xf numFmtId="0" fontId="20" fillId="10" borderId="27" applyNumberFormat="0" applyAlignment="0" applyProtection="0"/>
    <xf numFmtId="0" fontId="4" fillId="0" borderId="0" applyNumberFormat="0" applyFill="0" applyBorder="0" applyAlignment="0" applyProtection="0"/>
    <xf numFmtId="0" fontId="8" fillId="11" borderId="28" applyNumberFormat="0" applyFont="0" applyAlignment="0" applyProtection="0"/>
    <xf numFmtId="0" fontId="21" fillId="0" borderId="0" applyNumberFormat="0" applyFill="0" applyBorder="0" applyAlignment="0" applyProtection="0"/>
    <xf numFmtId="0" fontId="1" fillId="0" borderId="29" applyNumberFormat="0" applyFill="0" applyAlignment="0" applyProtection="0"/>
    <xf numFmtId="0" fontId="22"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2"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2"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2"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2"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2"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438">
    <xf numFmtId="0" fontId="0" fillId="0" borderId="0" xfId="0"/>
    <xf numFmtId="1" fontId="0" fillId="0" borderId="0" xfId="0" applyNumberFormat="1"/>
    <xf numFmtId="0" fontId="0" fillId="0" borderId="0" xfId="0" applyAlignment="1">
      <alignment wrapText="1"/>
    </xf>
    <xf numFmtId="0" fontId="0" fillId="0" borderId="0" xfId="0" applyAlignment="1">
      <alignment horizontal="center"/>
    </xf>
    <xf numFmtId="0" fontId="1" fillId="38" borderId="0" xfId="0" applyFont="1" applyFill="1"/>
    <xf numFmtId="0" fontId="0" fillId="0" borderId="0" xfId="0" applyAlignment="1">
      <alignment horizontal="right" wrapText="1"/>
    </xf>
    <xf numFmtId="0" fontId="0" fillId="0" borderId="30" xfId="0" applyBorder="1" applyAlignment="1">
      <alignment wrapText="1"/>
    </xf>
    <xf numFmtId="0" fontId="6" fillId="0" borderId="0" xfId="0" applyFont="1"/>
    <xf numFmtId="0" fontId="6" fillId="0" borderId="0" xfId="0" applyFont="1" applyAlignment="1">
      <alignment wrapText="1"/>
    </xf>
    <xf numFmtId="0" fontId="0" fillId="0" borderId="0" xfId="0" applyAlignment="1">
      <alignment horizontal="left" vertical="center"/>
    </xf>
    <xf numFmtId="0" fontId="24" fillId="39" borderId="2" xfId="0" applyFont="1" applyFill="1" applyBorder="1"/>
    <xf numFmtId="1" fontId="24" fillId="39" borderId="2" xfId="0" applyNumberFormat="1" applyFont="1" applyFill="1" applyBorder="1"/>
    <xf numFmtId="0" fontId="24" fillId="39" borderId="2" xfId="0" applyFont="1" applyFill="1" applyBorder="1" applyAlignment="1">
      <alignment wrapText="1"/>
    </xf>
    <xf numFmtId="0" fontId="23" fillId="0" borderId="0" xfId="0" applyFont="1"/>
    <xf numFmtId="1" fontId="23" fillId="0" borderId="0" xfId="0" applyNumberFormat="1" applyFont="1"/>
    <xf numFmtId="0" fontId="23" fillId="0" borderId="0" xfId="0" applyFont="1" applyAlignment="1">
      <alignment horizontal="center"/>
    </xf>
    <xf numFmtId="0" fontId="23" fillId="0" borderId="0" xfId="0" applyFont="1" applyAlignment="1">
      <alignment wrapText="1"/>
    </xf>
    <xf numFmtId="1" fontId="0" fillId="0" borderId="0" xfId="0" quotePrefix="1" applyNumberFormat="1"/>
    <xf numFmtId="0" fontId="26" fillId="40" borderId="0" xfId="0" applyFont="1" applyFill="1"/>
    <xf numFmtId="1" fontId="26" fillId="40" borderId="0" xfId="0" applyNumberFormat="1" applyFont="1" applyFill="1"/>
    <xf numFmtId="0" fontId="26" fillId="42" borderId="34" xfId="0" applyFont="1" applyFill="1" applyBorder="1" applyAlignment="1">
      <alignment wrapText="1"/>
    </xf>
    <xf numFmtId="0" fontId="26" fillId="42" borderId="33" xfId="0" applyFont="1" applyFill="1" applyBorder="1" applyAlignment="1">
      <alignment wrapText="1"/>
    </xf>
    <xf numFmtId="0" fontId="7" fillId="41" borderId="0" xfId="0" applyFont="1" applyFill="1"/>
    <xf numFmtId="0" fontId="27" fillId="43" borderId="0" xfId="0" applyFont="1" applyFill="1"/>
    <xf numFmtId="0" fontId="25" fillId="43" borderId="33" xfId="0" applyFont="1" applyFill="1" applyBorder="1" applyAlignment="1">
      <alignment horizontal="center" wrapText="1"/>
    </xf>
    <xf numFmtId="0" fontId="25" fillId="43" borderId="33" xfId="0" applyFont="1" applyFill="1" applyBorder="1" applyAlignment="1">
      <alignment wrapText="1"/>
    </xf>
    <xf numFmtId="0" fontId="27" fillId="43" borderId="33" xfId="0" applyFont="1" applyFill="1" applyBorder="1" applyAlignment="1">
      <alignment wrapText="1"/>
    </xf>
    <xf numFmtId="0" fontId="20" fillId="45" borderId="2" xfId="0" applyFont="1" applyFill="1" applyBorder="1"/>
    <xf numFmtId="0" fontId="20" fillId="45" borderId="2" xfId="0" applyFont="1" applyFill="1" applyBorder="1" applyAlignment="1">
      <alignment wrapText="1"/>
    </xf>
    <xf numFmtId="0" fontId="24" fillId="46" borderId="2" xfId="0" applyFont="1" applyFill="1" applyBorder="1" applyAlignment="1">
      <alignment wrapText="1"/>
    </xf>
    <xf numFmtId="0" fontId="1" fillId="0" borderId="0" xfId="0" applyFont="1"/>
    <xf numFmtId="0" fontId="1" fillId="4" borderId="31" xfId="0" applyFont="1" applyFill="1" applyBorder="1" applyAlignment="1">
      <alignment horizontal="left" vertical="center" wrapText="1"/>
    </xf>
    <xf numFmtId="0" fontId="1" fillId="4" borderId="31" xfId="0" applyFont="1" applyFill="1" applyBorder="1" applyAlignment="1">
      <alignment wrapText="1"/>
    </xf>
    <xf numFmtId="0" fontId="1" fillId="46" borderId="15" xfId="0" applyFont="1" applyFill="1" applyBorder="1" applyAlignment="1">
      <alignment wrapText="1"/>
    </xf>
    <xf numFmtId="0" fontId="1" fillId="4" borderId="14" xfId="0" applyFont="1" applyFill="1" applyBorder="1" applyAlignment="1">
      <alignment wrapText="1"/>
    </xf>
    <xf numFmtId="0" fontId="1" fillId="4" borderId="14" xfId="0" applyFont="1" applyFill="1" applyBorder="1" applyAlignment="1">
      <alignment horizontal="right" wrapText="1"/>
    </xf>
    <xf numFmtId="0" fontId="1" fillId="46" borderId="14" xfId="0" applyFont="1" applyFill="1" applyBorder="1" applyAlignment="1">
      <alignment wrapText="1"/>
    </xf>
    <xf numFmtId="167" fontId="0" fillId="0" borderId="0" xfId="0" applyNumberFormat="1"/>
    <xf numFmtId="0" fontId="28" fillId="47" borderId="0" xfId="0" applyFont="1" applyFill="1" applyAlignment="1">
      <alignment horizontal="left"/>
    </xf>
    <xf numFmtId="0" fontId="36" fillId="0" borderId="0" xfId="0" applyFont="1"/>
    <xf numFmtId="0" fontId="38" fillId="0" borderId="0" xfId="0" applyFont="1" applyAlignment="1">
      <alignment vertical="center" wrapText="1"/>
    </xf>
    <xf numFmtId="0" fontId="28" fillId="0" borderId="0" xfId="0" applyFont="1" applyAlignment="1">
      <alignment horizontal="center" vertical="center" wrapText="1"/>
    </xf>
    <xf numFmtId="0" fontId="32" fillId="0" borderId="0" xfId="0" applyFont="1"/>
    <xf numFmtId="0" fontId="40" fillId="0" borderId="0" xfId="1" applyFont="1" applyAlignment="1">
      <alignment horizontal="left"/>
    </xf>
    <xf numFmtId="0" fontId="36" fillId="0" borderId="0" xfId="0" applyFont="1" applyAlignment="1">
      <alignment horizontal="left" wrapText="1"/>
    </xf>
    <xf numFmtId="0" fontId="32" fillId="0" borderId="12" xfId="0" applyFont="1" applyBorder="1" applyAlignment="1">
      <alignment horizontal="left" vertical="center"/>
    </xf>
    <xf numFmtId="0" fontId="32" fillId="0" borderId="13" xfId="0" applyFont="1" applyBorder="1" applyAlignment="1">
      <alignment wrapText="1"/>
    </xf>
    <xf numFmtId="0" fontId="32" fillId="0" borderId="13" xfId="0" applyFont="1" applyBorder="1" applyAlignment="1">
      <alignment vertical="center" wrapText="1"/>
    </xf>
    <xf numFmtId="0" fontId="32" fillId="0" borderId="12" xfId="0" applyFont="1" applyBorder="1" applyAlignment="1">
      <alignment horizontal="left" vertical="center" wrapText="1"/>
    </xf>
    <xf numFmtId="0" fontId="36" fillId="0" borderId="0" xfId="0" applyFont="1" applyAlignment="1">
      <alignment wrapText="1"/>
    </xf>
    <xf numFmtId="0" fontId="32" fillId="0" borderId="35" xfId="0" applyFont="1" applyBorder="1" applyAlignment="1">
      <alignment horizontal="left" vertical="center"/>
    </xf>
    <xf numFmtId="0" fontId="32" fillId="0" borderId="38" xfId="0" applyFont="1" applyBorder="1" applyAlignment="1">
      <alignment vertical="center" wrapText="1"/>
    </xf>
    <xf numFmtId="0" fontId="32" fillId="0" borderId="16" xfId="0" applyFont="1" applyBorder="1" applyAlignment="1">
      <alignment horizontal="left" vertical="center" wrapText="1"/>
    </xf>
    <xf numFmtId="0" fontId="32" fillId="0" borderId="17" xfId="0" applyFont="1" applyBorder="1" applyAlignment="1">
      <alignment vertical="center" wrapText="1"/>
    </xf>
    <xf numFmtId="0" fontId="29" fillId="50" borderId="40" xfId="0" applyFont="1" applyFill="1" applyBorder="1" applyAlignment="1">
      <alignment horizontal="center"/>
    </xf>
    <xf numFmtId="0" fontId="29" fillId="50" borderId="41" xfId="0" applyFont="1" applyFill="1" applyBorder="1" applyAlignment="1">
      <alignment horizontal="center"/>
    </xf>
    <xf numFmtId="0" fontId="36" fillId="0" borderId="2" xfId="0" applyFont="1" applyBorder="1" applyAlignment="1">
      <alignment horizontal="center" vertical="center"/>
    </xf>
    <xf numFmtId="0" fontId="36" fillId="0" borderId="2" xfId="0" applyFont="1" applyBorder="1"/>
    <xf numFmtId="0" fontId="36" fillId="0" borderId="2" xfId="0" applyFont="1" applyBorder="1" applyAlignment="1">
      <alignment horizontal="left" vertical="center"/>
    </xf>
    <xf numFmtId="1" fontId="36" fillId="0" borderId="0" xfId="0" applyNumberFormat="1" applyFont="1"/>
    <xf numFmtId="2" fontId="36" fillId="0" borderId="0" xfId="0" applyNumberFormat="1" applyFont="1"/>
    <xf numFmtId="0" fontId="36" fillId="0" borderId="2" xfId="0" applyFont="1" applyBorder="1" applyAlignment="1">
      <alignment vertical="center"/>
    </xf>
    <xf numFmtId="0" fontId="36" fillId="0" borderId="2" xfId="0" applyFont="1" applyBorder="1" applyAlignment="1">
      <alignment horizontal="center"/>
    </xf>
    <xf numFmtId="0" fontId="36" fillId="0" borderId="2" xfId="0" applyFont="1" applyBorder="1" applyAlignment="1">
      <alignment vertical="center" wrapText="1"/>
    </xf>
    <xf numFmtId="1" fontId="36" fillId="0" borderId="2" xfId="0" applyNumberFormat="1" applyFont="1" applyBorder="1" applyAlignment="1">
      <alignment vertical="center"/>
    </xf>
    <xf numFmtId="0" fontId="36" fillId="0" borderId="2" xfId="0" quotePrefix="1" applyFont="1" applyBorder="1" applyAlignment="1">
      <alignment vertical="center"/>
    </xf>
    <xf numFmtId="2" fontId="36" fillId="0" borderId="2" xfId="0" applyNumberFormat="1" applyFont="1" applyBorder="1" applyAlignment="1">
      <alignment vertical="center"/>
    </xf>
    <xf numFmtId="0" fontId="36" fillId="0" borderId="2" xfId="0" quotePrefix="1" applyFont="1" applyBorder="1" applyAlignment="1">
      <alignment horizontal="center" vertical="center"/>
    </xf>
    <xf numFmtId="0" fontId="36" fillId="0" borderId="2" xfId="0" applyFont="1" applyBorder="1" applyAlignment="1">
      <alignment horizontal="left" vertical="center" wrapText="1"/>
    </xf>
    <xf numFmtId="1" fontId="36" fillId="0" borderId="2" xfId="0" applyNumberFormat="1" applyFont="1" applyBorder="1" applyAlignment="1">
      <alignment horizontal="center" vertical="center"/>
    </xf>
    <xf numFmtId="0" fontId="36" fillId="0" borderId="37" xfId="0" applyFont="1" applyBorder="1"/>
    <xf numFmtId="1" fontId="36" fillId="0" borderId="2" xfId="0" applyNumberFormat="1" applyFont="1" applyBorder="1" applyAlignment="1">
      <alignment horizontal="center"/>
    </xf>
    <xf numFmtId="1" fontId="36" fillId="0" borderId="0" xfId="0" applyNumberFormat="1" applyFont="1" applyAlignment="1">
      <alignment horizontal="center"/>
    </xf>
    <xf numFmtId="0" fontId="36" fillId="0" borderId="0" xfId="0" applyFont="1" applyAlignment="1">
      <alignment horizontal="center" wrapText="1"/>
    </xf>
    <xf numFmtId="0" fontId="35" fillId="0" borderId="0" xfId="0" applyFont="1" applyAlignment="1">
      <alignment horizontal="center"/>
    </xf>
    <xf numFmtId="0" fontId="37" fillId="0" borderId="0" xfId="0" quotePrefix="1" applyFont="1" applyAlignment="1">
      <alignment horizontal="center"/>
    </xf>
    <xf numFmtId="0" fontId="38" fillId="0" borderId="0" xfId="0" applyFont="1" applyAlignment="1">
      <alignment horizontal="center" vertical="center" wrapText="1"/>
    </xf>
    <xf numFmtId="0" fontId="28" fillId="0" borderId="0" xfId="0" applyFont="1" applyAlignment="1">
      <alignment horizontal="center" vertical="center" wrapText="1"/>
    </xf>
    <xf numFmtId="49" fontId="39" fillId="0" borderId="0" xfId="0" quotePrefix="1" applyNumberFormat="1" applyFont="1" applyAlignment="1">
      <alignment horizontal="center"/>
    </xf>
    <xf numFmtId="0" fontId="32" fillId="0" borderId="0" xfId="0" applyFont="1" applyAlignment="1">
      <alignment horizontal="left" vertical="top" wrapText="1"/>
    </xf>
    <xf numFmtId="0" fontId="41" fillId="38" borderId="18" xfId="0" applyFont="1" applyFill="1" applyBorder="1" applyAlignment="1">
      <alignment horizontal="center"/>
    </xf>
    <xf numFmtId="0" fontId="41" fillId="38" borderId="20" xfId="0" applyFont="1" applyFill="1" applyBorder="1" applyAlignment="1">
      <alignment horizontal="center"/>
    </xf>
    <xf numFmtId="0" fontId="41" fillId="38" borderId="19" xfId="0" applyFont="1" applyFill="1" applyBorder="1" applyAlignment="1">
      <alignment horizontal="center"/>
    </xf>
    <xf numFmtId="0" fontId="36" fillId="0" borderId="12" xfId="0" applyFont="1" applyBorder="1"/>
    <xf numFmtId="0" fontId="45" fillId="0" borderId="0" xfId="0" applyFont="1" applyAlignment="1">
      <alignment horizontal="left"/>
    </xf>
    <xf numFmtId="165" fontId="45" fillId="0" borderId="0" xfId="43" applyNumberFormat="1" applyFont="1" applyFill="1" applyBorder="1" applyAlignment="1">
      <alignment horizontal="left"/>
    </xf>
    <xf numFmtId="0" fontId="45" fillId="0" borderId="0" xfId="0" applyFont="1" applyAlignment="1">
      <alignment horizontal="left" wrapText="1"/>
    </xf>
    <xf numFmtId="0" fontId="35" fillId="0" borderId="0" xfId="0" applyFont="1" applyAlignment="1">
      <alignment vertical="top" wrapText="1"/>
    </xf>
    <xf numFmtId="0" fontId="35" fillId="0" borderId="0" xfId="0" applyFont="1" applyAlignment="1">
      <alignment horizontal="center" vertical="center"/>
    </xf>
    <xf numFmtId="0" fontId="35" fillId="0" borderId="0" xfId="0" applyFont="1"/>
    <xf numFmtId="165" fontId="36" fillId="0" borderId="2" xfId="43" applyNumberFormat="1" applyFont="1" applyFill="1" applyBorder="1" applyAlignment="1">
      <alignment vertical="center"/>
    </xf>
    <xf numFmtId="165" fontId="36" fillId="0" borderId="13" xfId="43" applyNumberFormat="1" applyFont="1" applyFill="1" applyBorder="1" applyAlignment="1">
      <alignment vertical="center"/>
    </xf>
    <xf numFmtId="0" fontId="44" fillId="0" borderId="4" xfId="0" applyFont="1" applyBorder="1"/>
    <xf numFmtId="0" fontId="36" fillId="0" borderId="0" xfId="0" applyFont="1" applyBorder="1"/>
    <xf numFmtId="0" fontId="36" fillId="0" borderId="42" xfId="0" applyFont="1" applyBorder="1"/>
    <xf numFmtId="0" fontId="45" fillId="0" borderId="0" xfId="0" applyFont="1" applyBorder="1" applyAlignment="1">
      <alignment horizontal="left"/>
    </xf>
    <xf numFmtId="0" fontId="45" fillId="0" borderId="42" xfId="0" applyFont="1" applyBorder="1" applyAlignment="1">
      <alignment horizontal="left"/>
    </xf>
    <xf numFmtId="0" fontId="45" fillId="0" borderId="4" xfId="0" applyFont="1" applyBorder="1" applyAlignment="1">
      <alignment horizontal="left" wrapText="1"/>
    </xf>
    <xf numFmtId="0" fontId="45" fillId="0" borderId="0" xfId="0" applyFont="1" applyBorder="1" applyAlignment="1">
      <alignment horizontal="left" wrapText="1"/>
    </xf>
    <xf numFmtId="0" fontId="45" fillId="0" borderId="42" xfId="0" applyFont="1" applyBorder="1" applyAlignment="1">
      <alignment horizontal="left" wrapText="1"/>
    </xf>
    <xf numFmtId="0" fontId="45" fillId="0" borderId="0" xfId="0" applyFont="1" applyBorder="1" applyAlignment="1">
      <alignment horizontal="left" wrapText="1"/>
    </xf>
    <xf numFmtId="0" fontId="45" fillId="0" borderId="42" xfId="0" applyFont="1" applyBorder="1" applyAlignment="1">
      <alignment horizontal="left" wrapText="1"/>
    </xf>
    <xf numFmtId="0" fontId="45" fillId="0" borderId="43" xfId="0" applyFont="1" applyBorder="1" applyAlignment="1">
      <alignment horizontal="left" wrapText="1"/>
    </xf>
    <xf numFmtId="0" fontId="45" fillId="0" borderId="32" xfId="0" applyFont="1" applyBorder="1" applyAlignment="1">
      <alignment horizontal="left" wrapText="1"/>
    </xf>
    <xf numFmtId="0" fontId="45" fillId="0" borderId="5" xfId="0" applyFont="1" applyBorder="1" applyAlignment="1">
      <alignment horizontal="left" wrapText="1"/>
    </xf>
    <xf numFmtId="0" fontId="45" fillId="0" borderId="2" xfId="0" applyFont="1" applyBorder="1" applyAlignment="1">
      <alignment horizontal="left" wrapText="1"/>
    </xf>
    <xf numFmtId="0" fontId="45" fillId="0" borderId="2" xfId="0" applyFont="1" applyBorder="1" applyAlignment="1">
      <alignment horizontal="center" wrapText="1"/>
    </xf>
    <xf numFmtId="0" fontId="45" fillId="0" borderId="2" xfId="0" applyFont="1" applyBorder="1" applyAlignment="1">
      <alignment horizontal="center"/>
    </xf>
    <xf numFmtId="0" fontId="45" fillId="0" borderId="44" xfId="0" applyFont="1" applyBorder="1" applyAlignment="1">
      <alignment horizontal="center" wrapText="1"/>
    </xf>
    <xf numFmtId="0" fontId="47" fillId="50" borderId="2" xfId="0" applyFont="1" applyFill="1" applyBorder="1" applyAlignment="1">
      <alignment horizontal="center" vertical="center" wrapText="1"/>
    </xf>
    <xf numFmtId="0" fontId="36" fillId="0" borderId="39" xfId="0" applyFont="1" applyBorder="1"/>
    <xf numFmtId="165" fontId="36" fillId="0" borderId="10" xfId="43" applyNumberFormat="1" applyFont="1" applyFill="1" applyBorder="1" applyAlignment="1">
      <alignment vertical="center"/>
    </xf>
    <xf numFmtId="165" fontId="36" fillId="0" borderId="11" xfId="43" applyNumberFormat="1" applyFont="1" applyFill="1" applyBorder="1" applyAlignment="1">
      <alignment vertical="center"/>
    </xf>
    <xf numFmtId="0" fontId="41" fillId="38" borderId="12" xfId="0" applyFont="1" applyFill="1" applyBorder="1" applyAlignment="1">
      <alignment horizontal="center"/>
    </xf>
    <xf numFmtId="0" fontId="41" fillId="38" borderId="2" xfId="0" applyFont="1" applyFill="1" applyBorder="1" applyAlignment="1">
      <alignment horizontal="center"/>
    </xf>
    <xf numFmtId="0" fontId="41" fillId="38" borderId="13" xfId="0" applyFont="1" applyFill="1" applyBorder="1" applyAlignment="1">
      <alignment horizontal="center"/>
    </xf>
    <xf numFmtId="0" fontId="42" fillId="38" borderId="45" xfId="0" applyFont="1" applyFill="1" applyBorder="1" applyAlignment="1">
      <alignment horizontal="center"/>
    </xf>
    <xf numFmtId="0" fontId="41" fillId="38" borderId="46" xfId="0" applyFont="1" applyFill="1" applyBorder="1" applyAlignment="1">
      <alignment horizontal="center"/>
    </xf>
    <xf numFmtId="0" fontId="41" fillId="38" borderId="47" xfId="0" applyFont="1" applyFill="1" applyBorder="1" applyAlignment="1">
      <alignment horizontal="center"/>
    </xf>
    <xf numFmtId="2" fontId="36" fillId="0" borderId="2" xfId="0" applyNumberFormat="1" applyFont="1" applyBorder="1"/>
    <xf numFmtId="1" fontId="36" fillId="0" borderId="2" xfId="0" applyNumberFormat="1" applyFont="1" applyBorder="1"/>
    <xf numFmtId="0" fontId="36" fillId="0" borderId="10" xfId="0" applyFont="1" applyBorder="1"/>
    <xf numFmtId="2" fontId="36" fillId="0" borderId="10" xfId="0" applyNumberFormat="1" applyFont="1" applyBorder="1"/>
    <xf numFmtId="1" fontId="36" fillId="0" borderId="10" xfId="0" applyNumberFormat="1" applyFont="1" applyBorder="1"/>
    <xf numFmtId="0" fontId="36" fillId="0" borderId="48" xfId="0" applyFont="1" applyBorder="1"/>
    <xf numFmtId="0" fontId="36" fillId="0" borderId="10" xfId="0" applyFont="1" applyBorder="1" applyAlignment="1">
      <alignment horizontal="center"/>
    </xf>
    <xf numFmtId="1" fontId="36" fillId="0" borderId="10" xfId="0" applyNumberFormat="1" applyFont="1" applyBorder="1" applyAlignment="1">
      <alignment horizontal="center"/>
    </xf>
    <xf numFmtId="0" fontId="42" fillId="51" borderId="46" xfId="0" applyFont="1" applyFill="1" applyBorder="1" applyAlignment="1">
      <alignment horizontal="center" vertical="center" wrapText="1"/>
    </xf>
    <xf numFmtId="0" fontId="42" fillId="51" borderId="50" xfId="0" applyFont="1" applyFill="1" applyBorder="1" applyAlignment="1">
      <alignment horizontal="center" vertical="center" wrapText="1"/>
    </xf>
    <xf numFmtId="0" fontId="43" fillId="51" borderId="9" xfId="14" applyFont="1" applyFill="1" applyBorder="1" applyAlignment="1">
      <alignment horizontal="center"/>
    </xf>
    <xf numFmtId="0" fontId="29" fillId="38" borderId="32" xfId="0" applyFont="1" applyFill="1" applyBorder="1" applyAlignment="1">
      <alignment horizontal="center" vertical="center"/>
    </xf>
    <xf numFmtId="0" fontId="36" fillId="0" borderId="0" xfId="0" applyFont="1" applyAlignment="1">
      <alignment horizontal="center"/>
    </xf>
    <xf numFmtId="0" fontId="29" fillId="0" borderId="0" xfId="0" applyFont="1" applyFill="1" applyBorder="1" applyAlignment="1">
      <alignment horizontal="center" vertical="center"/>
    </xf>
    <xf numFmtId="0" fontId="36" fillId="0" borderId="10" xfId="0" applyFont="1" applyBorder="1" applyAlignment="1">
      <alignment horizontal="center" vertical="center"/>
    </xf>
    <xf numFmtId="0" fontId="36" fillId="0" borderId="10" xfId="0" applyFont="1" applyBorder="1" applyAlignment="1">
      <alignment vertical="center" wrapText="1"/>
    </xf>
    <xf numFmtId="0" fontId="36" fillId="0" borderId="10" xfId="0" applyFont="1" applyBorder="1" applyAlignment="1">
      <alignment horizontal="left" vertical="center"/>
    </xf>
    <xf numFmtId="0" fontId="36" fillId="0" borderId="10" xfId="0" applyFont="1" applyBorder="1" applyAlignment="1">
      <alignment horizontal="left" vertical="center" wrapText="1"/>
    </xf>
    <xf numFmtId="1" fontId="36" fillId="0" borderId="10" xfId="0" applyNumberFormat="1" applyFont="1" applyBorder="1" applyAlignment="1">
      <alignment horizontal="center" vertical="center"/>
    </xf>
    <xf numFmtId="0" fontId="36" fillId="0" borderId="10" xfId="0" quotePrefix="1" applyFont="1" applyBorder="1" applyAlignment="1">
      <alignment vertical="center"/>
    </xf>
    <xf numFmtId="0" fontId="29" fillId="52" borderId="46" xfId="0" applyFont="1" applyFill="1" applyBorder="1" applyAlignment="1">
      <alignment vertical="center" wrapText="1"/>
    </xf>
    <xf numFmtId="0" fontId="36" fillId="0" borderId="10" xfId="0" applyFont="1" applyBorder="1" applyAlignment="1">
      <alignment vertical="center"/>
    </xf>
    <xf numFmtId="0" fontId="29" fillId="44" borderId="46" xfId="0" applyFont="1" applyFill="1" applyBorder="1" applyAlignment="1">
      <alignment horizontal="center" vertical="center" wrapText="1"/>
    </xf>
    <xf numFmtId="0" fontId="36" fillId="0" borderId="0" xfId="0" applyFont="1" applyAlignment="1">
      <alignment vertical="center"/>
    </xf>
    <xf numFmtId="0" fontId="36" fillId="0" borderId="0" xfId="0" applyFont="1" applyAlignment="1">
      <alignment horizontal="center" vertical="center"/>
    </xf>
    <xf numFmtId="1" fontId="36" fillId="0" borderId="0" xfId="0" applyNumberFormat="1" applyFont="1" applyAlignment="1">
      <alignment vertical="center"/>
    </xf>
    <xf numFmtId="0" fontId="36" fillId="0" borderId="0" xfId="0" applyFont="1" applyAlignment="1">
      <alignment vertical="center" wrapText="1"/>
    </xf>
    <xf numFmtId="0" fontId="32" fillId="0" borderId="0" xfId="0" applyFont="1" applyAlignment="1">
      <alignment horizontal="center" vertical="center"/>
    </xf>
    <xf numFmtId="0" fontId="32" fillId="0" borderId="0" xfId="0" applyFont="1" applyAlignment="1">
      <alignment horizontal="center" vertical="center" wrapText="1"/>
    </xf>
    <xf numFmtId="0" fontId="29" fillId="36" borderId="8" xfId="0" applyFont="1" applyFill="1" applyBorder="1" applyAlignment="1">
      <alignment horizontal="center" vertical="center"/>
    </xf>
    <xf numFmtId="0" fontId="29" fillId="36" borderId="7" xfId="0" applyFont="1" applyFill="1" applyBorder="1" applyAlignment="1">
      <alignment horizontal="center" vertical="center"/>
    </xf>
    <xf numFmtId="0" fontId="29" fillId="3" borderId="8" xfId="0" applyFont="1" applyFill="1" applyBorder="1" applyAlignment="1">
      <alignment horizontal="center" vertical="center" wrapText="1"/>
    </xf>
    <xf numFmtId="0" fontId="29" fillId="3" borderId="7" xfId="0" applyFont="1" applyFill="1" applyBorder="1" applyAlignment="1">
      <alignment horizontal="center" vertical="center" wrapText="1"/>
    </xf>
    <xf numFmtId="0" fontId="29" fillId="37" borderId="6" xfId="0" applyFont="1" applyFill="1" applyBorder="1" applyAlignment="1">
      <alignment horizontal="center" vertical="center" wrapText="1"/>
    </xf>
    <xf numFmtId="0" fontId="29" fillId="37" borderId="8" xfId="0" applyFont="1" applyFill="1" applyBorder="1" applyAlignment="1">
      <alignment horizontal="center" vertical="center" wrapText="1"/>
    </xf>
    <xf numFmtId="0" fontId="29" fillId="37" borderId="7" xfId="0" applyFont="1" applyFill="1" applyBorder="1" applyAlignment="1">
      <alignment horizontal="center" vertical="center" wrapText="1"/>
    </xf>
    <xf numFmtId="0" fontId="29" fillId="36" borderId="6" xfId="0" applyFont="1" applyFill="1" applyBorder="1" applyAlignment="1">
      <alignment horizontal="center" vertical="center" wrapText="1"/>
    </xf>
    <xf numFmtId="0" fontId="29" fillId="36" borderId="8" xfId="0" applyFont="1" applyFill="1" applyBorder="1" applyAlignment="1">
      <alignment horizontal="center" vertical="center" wrapText="1"/>
    </xf>
    <xf numFmtId="0" fontId="29" fillId="36" borderId="7" xfId="0" applyFont="1" applyFill="1" applyBorder="1" applyAlignment="1">
      <alignment horizontal="center" vertical="center" wrapText="1"/>
    </xf>
    <xf numFmtId="0" fontId="32" fillId="0" borderId="2" xfId="0" applyFont="1" applyBorder="1" applyAlignment="1">
      <alignment horizontal="center" vertical="center"/>
    </xf>
    <xf numFmtId="0" fontId="32" fillId="0" borderId="2" xfId="0" applyFont="1" applyBorder="1" applyAlignment="1">
      <alignment horizontal="center" vertical="center" wrapText="1"/>
    </xf>
    <xf numFmtId="1" fontId="32" fillId="0" borderId="2" xfId="0" applyNumberFormat="1" applyFont="1" applyBorder="1" applyAlignment="1">
      <alignment horizontal="center" vertical="center"/>
    </xf>
    <xf numFmtId="1" fontId="32" fillId="0" borderId="1" xfId="0" applyNumberFormat="1" applyFont="1" applyBorder="1" applyAlignment="1">
      <alignment horizontal="center" vertical="center"/>
    </xf>
    <xf numFmtId="0" fontId="32" fillId="0" borderId="12"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12" xfId="0" applyFont="1" applyBorder="1" applyAlignment="1">
      <alignment horizontal="center" vertical="center"/>
    </xf>
    <xf numFmtId="1" fontId="32" fillId="0" borderId="12" xfId="0" applyNumberFormat="1" applyFont="1" applyBorder="1" applyAlignment="1">
      <alignment horizontal="center" vertical="center" wrapText="1"/>
    </xf>
    <xf numFmtId="11" fontId="32" fillId="0" borderId="0" xfId="0" applyNumberFormat="1" applyFont="1" applyAlignment="1">
      <alignment horizontal="center" vertical="center"/>
    </xf>
    <xf numFmtId="168" fontId="32" fillId="0" borderId="0" xfId="0" applyNumberFormat="1" applyFont="1" applyAlignment="1">
      <alignment horizontal="center" vertical="center"/>
    </xf>
    <xf numFmtId="1" fontId="32" fillId="0" borderId="0" xfId="0" applyNumberFormat="1" applyFont="1" applyAlignment="1">
      <alignment horizontal="center" vertical="center"/>
    </xf>
    <xf numFmtId="0" fontId="32" fillId="0" borderId="2" xfId="0" applyFont="1" applyBorder="1" applyAlignment="1">
      <alignment horizontal="left" vertical="center" wrapText="1"/>
    </xf>
    <xf numFmtId="0" fontId="32" fillId="0" borderId="2" xfId="0" applyFont="1" applyBorder="1" applyAlignment="1">
      <alignment horizontal="left" vertical="center"/>
    </xf>
    <xf numFmtId="0" fontId="29" fillId="44" borderId="2" xfId="0" applyFont="1" applyFill="1" applyBorder="1" applyAlignment="1">
      <alignment horizontal="center" vertical="center" wrapText="1"/>
    </xf>
    <xf numFmtId="0" fontId="32" fillId="0" borderId="10" xfId="0" applyFont="1" applyBorder="1" applyAlignment="1">
      <alignment horizontal="center" vertical="center"/>
    </xf>
    <xf numFmtId="0" fontId="32" fillId="0" borderId="10" xfId="0" applyFont="1" applyBorder="1" applyAlignment="1">
      <alignment horizontal="center" vertical="center" wrapText="1"/>
    </xf>
    <xf numFmtId="0" fontId="32" fillId="0" borderId="10" xfId="0" applyFont="1" applyBorder="1" applyAlignment="1">
      <alignment horizontal="left" vertical="center" wrapText="1"/>
    </xf>
    <xf numFmtId="0" fontId="32" fillId="0" borderId="10" xfId="0" applyFont="1" applyBorder="1" applyAlignment="1">
      <alignment horizontal="left" vertical="center"/>
    </xf>
    <xf numFmtId="1" fontId="32" fillId="0" borderId="10" xfId="0" applyNumberFormat="1" applyFont="1" applyBorder="1" applyAlignment="1">
      <alignment horizontal="center" vertical="center"/>
    </xf>
    <xf numFmtId="1" fontId="32" fillId="0" borderId="57" xfId="0" applyNumberFormat="1" applyFont="1" applyBorder="1" applyAlignment="1">
      <alignment horizontal="center" vertical="center"/>
    </xf>
    <xf numFmtId="0" fontId="29" fillId="44" borderId="46" xfId="0" applyFont="1" applyFill="1" applyBorder="1" applyAlignment="1">
      <alignment horizontal="center" vertical="center" wrapText="1"/>
    </xf>
    <xf numFmtId="0" fontId="32" fillId="0" borderId="13" xfId="0" applyFont="1" applyBorder="1" applyAlignment="1">
      <alignment horizontal="left" vertical="center" wrapText="1"/>
    </xf>
    <xf numFmtId="0" fontId="32" fillId="0" borderId="39" xfId="0" applyFont="1" applyBorder="1" applyAlignment="1">
      <alignment horizontal="center" vertical="center"/>
    </xf>
    <xf numFmtId="0" fontId="32" fillId="0" borderId="11"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11" xfId="0" applyFont="1" applyBorder="1" applyAlignment="1">
      <alignment horizontal="left" vertical="center" wrapText="1"/>
    </xf>
    <xf numFmtId="0" fontId="29" fillId="3" borderId="58" xfId="0" applyFont="1" applyFill="1" applyBorder="1" applyAlignment="1">
      <alignment horizontal="center" vertical="center" wrapText="1"/>
    </xf>
    <xf numFmtId="0" fontId="29" fillId="3" borderId="54" xfId="0" applyFont="1" applyFill="1" applyBorder="1" applyAlignment="1">
      <alignment horizontal="center" vertical="center" wrapText="1"/>
    </xf>
    <xf numFmtId="0" fontId="29" fillId="3" borderId="41" xfId="0" applyFont="1" applyFill="1" applyBorder="1" applyAlignment="1">
      <alignment horizontal="center" vertical="center" wrapText="1"/>
    </xf>
    <xf numFmtId="0" fontId="29" fillId="37" borderId="40" xfId="0" applyFont="1" applyFill="1" applyBorder="1" applyAlignment="1">
      <alignment horizontal="center" vertical="center" wrapText="1"/>
    </xf>
    <xf numFmtId="0" fontId="29" fillId="37" borderId="54" xfId="0" applyFont="1" applyFill="1" applyBorder="1" applyAlignment="1">
      <alignment horizontal="center" vertical="center" wrapText="1"/>
    </xf>
    <xf numFmtId="0" fontId="29" fillId="37" borderId="41" xfId="0" applyFont="1" applyFill="1" applyBorder="1" applyAlignment="1">
      <alignment horizontal="center" vertical="center" wrapText="1"/>
    </xf>
    <xf numFmtId="0" fontId="29" fillId="36" borderId="40" xfId="0" applyFont="1" applyFill="1" applyBorder="1" applyAlignment="1">
      <alignment horizontal="center" vertical="center" wrapText="1"/>
    </xf>
    <xf numFmtId="0" fontId="29" fillId="36" borderId="54" xfId="0" applyFont="1" applyFill="1" applyBorder="1" applyAlignment="1">
      <alignment horizontal="center" vertical="center" wrapText="1"/>
    </xf>
    <xf numFmtId="0" fontId="29" fillId="36" borderId="41" xfId="0" applyFont="1" applyFill="1" applyBorder="1" applyAlignment="1">
      <alignment horizontal="center" vertical="center" wrapText="1"/>
    </xf>
    <xf numFmtId="0" fontId="36" fillId="0" borderId="0" xfId="0" applyFont="1" applyAlignment="1">
      <alignment horizontal="center" vertical="center" wrapText="1"/>
    </xf>
    <xf numFmtId="0" fontId="36" fillId="0" borderId="0" xfId="0" applyFont="1" applyAlignment="1">
      <alignment horizontal="left" vertical="center"/>
    </xf>
    <xf numFmtId="0" fontId="36" fillId="0" borderId="0" xfId="0" applyFont="1" applyAlignment="1">
      <alignment horizontal="left" vertical="center" wrapText="1"/>
    </xf>
    <xf numFmtId="0" fontId="36" fillId="48" borderId="2" xfId="0" applyFont="1" applyFill="1" applyBorder="1" applyAlignment="1">
      <alignment horizontal="center" vertical="center"/>
    </xf>
    <xf numFmtId="0" fontId="42" fillId="50" borderId="46" xfId="0" applyFont="1" applyFill="1" applyBorder="1" applyAlignment="1">
      <alignment horizontal="center" vertical="center" wrapText="1"/>
    </xf>
    <xf numFmtId="0" fontId="42" fillId="50" borderId="46" xfId="0" applyFont="1" applyFill="1" applyBorder="1" applyAlignment="1">
      <alignment horizontal="center" vertical="center"/>
    </xf>
    <xf numFmtId="0" fontId="29" fillId="50" borderId="46" xfId="0" applyFont="1" applyFill="1" applyBorder="1" applyAlignment="1">
      <alignment horizontal="center" vertical="center"/>
    </xf>
    <xf numFmtId="0" fontId="29" fillId="50" borderId="46" xfId="0" applyFont="1" applyFill="1" applyBorder="1" applyAlignment="1">
      <alignment horizontal="center" vertical="center" wrapText="1"/>
    </xf>
    <xf numFmtId="0" fontId="48" fillId="50" borderId="55" xfId="0" applyFont="1" applyFill="1" applyBorder="1" applyAlignment="1">
      <alignment horizontal="center" vertical="center" wrapText="1"/>
    </xf>
    <xf numFmtId="0" fontId="29" fillId="50" borderId="2" xfId="0" applyFont="1" applyFill="1" applyBorder="1" applyAlignment="1">
      <alignment horizontal="center" vertical="center" wrapText="1"/>
    </xf>
    <xf numFmtId="0" fontId="29" fillId="50" borderId="46" xfId="0" applyFont="1" applyFill="1" applyBorder="1" applyAlignment="1">
      <alignment horizontal="center" vertical="center" wrapText="1"/>
    </xf>
    <xf numFmtId="0" fontId="29" fillId="50" borderId="6" xfId="0" applyFont="1" applyFill="1" applyBorder="1" applyAlignment="1">
      <alignment horizontal="center" vertical="center"/>
    </xf>
    <xf numFmtId="0" fontId="29" fillId="50" borderId="8" xfId="0" applyFont="1" applyFill="1" applyBorder="1" applyAlignment="1">
      <alignment horizontal="center" vertical="center"/>
    </xf>
    <xf numFmtId="0" fontId="29" fillId="50" borderId="6" xfId="0" applyFont="1" applyFill="1" applyBorder="1" applyAlignment="1">
      <alignment horizontal="center" vertical="center" wrapText="1"/>
    </xf>
    <xf numFmtId="0" fontId="29" fillId="50" borderId="8" xfId="0" applyFont="1" applyFill="1" applyBorder="1" applyAlignment="1">
      <alignment horizontal="center" vertical="center" wrapText="1"/>
    </xf>
    <xf numFmtId="0" fontId="29" fillId="50" borderId="40" xfId="0" applyFont="1" applyFill="1" applyBorder="1" applyAlignment="1">
      <alignment horizontal="center" vertical="center" wrapText="1"/>
    </xf>
    <xf numFmtId="0" fontId="29" fillId="50" borderId="54" xfId="0" applyFont="1" applyFill="1" applyBorder="1" applyAlignment="1">
      <alignment horizontal="center" vertical="center" wrapText="1"/>
    </xf>
    <xf numFmtId="0" fontId="29" fillId="50" borderId="41" xfId="0" applyFont="1" applyFill="1" applyBorder="1" applyAlignment="1">
      <alignment horizontal="center" vertical="center" wrapText="1"/>
    </xf>
    <xf numFmtId="0" fontId="42" fillId="50" borderId="46" xfId="0" applyFont="1" applyFill="1" applyBorder="1" applyAlignment="1">
      <alignment horizontal="left" vertical="center" wrapText="1"/>
    </xf>
    <xf numFmtId="0" fontId="42" fillId="53" borderId="46" xfId="0" applyFont="1" applyFill="1" applyBorder="1" applyAlignment="1">
      <alignment horizontal="center" vertical="center" wrapText="1"/>
    </xf>
    <xf numFmtId="1" fontId="42" fillId="50" borderId="46" xfId="0" applyNumberFormat="1" applyFont="1" applyFill="1" applyBorder="1" applyAlignment="1">
      <alignment horizontal="center" vertical="center" wrapText="1"/>
    </xf>
    <xf numFmtId="1" fontId="29" fillId="50" borderId="46" xfId="0" applyNumberFormat="1" applyFont="1" applyFill="1" applyBorder="1" applyAlignment="1">
      <alignment horizontal="center" vertical="center" wrapText="1"/>
    </xf>
    <xf numFmtId="0" fontId="29" fillId="54" borderId="46" xfId="0" applyFont="1" applyFill="1" applyBorder="1" applyAlignment="1">
      <alignment horizontal="center" vertical="center" wrapText="1"/>
    </xf>
    <xf numFmtId="0" fontId="29" fillId="50" borderId="3" xfId="14" applyFont="1" applyFill="1" applyBorder="1" applyAlignment="1">
      <alignment horizontal="center"/>
    </xf>
    <xf numFmtId="0" fontId="29" fillId="50" borderId="9" xfId="14" applyFont="1" applyFill="1" applyBorder="1" applyAlignment="1">
      <alignment horizontal="center"/>
    </xf>
    <xf numFmtId="0" fontId="42" fillId="50" borderId="49" xfId="0" applyFont="1" applyFill="1" applyBorder="1" applyAlignment="1">
      <alignment horizontal="center" vertical="center" wrapText="1"/>
    </xf>
    <xf numFmtId="0" fontId="41" fillId="50" borderId="46" xfId="0" applyFont="1" applyFill="1" applyBorder="1" applyAlignment="1">
      <alignment horizontal="center" vertical="center" wrapText="1"/>
    </xf>
    <xf numFmtId="0" fontId="29" fillId="50" borderId="53" xfId="14" applyFont="1" applyFill="1" applyBorder="1" applyAlignment="1">
      <alignment horizontal="center"/>
    </xf>
    <xf numFmtId="0" fontId="29" fillId="50" borderId="48" xfId="14" applyFont="1" applyFill="1" applyBorder="1" applyAlignment="1">
      <alignment horizontal="center"/>
    </xf>
    <xf numFmtId="0" fontId="42" fillId="50" borderId="51" xfId="0" applyFont="1" applyFill="1" applyBorder="1" applyAlignment="1">
      <alignment horizontal="center" vertical="center" wrapText="1"/>
    </xf>
    <xf numFmtId="1" fontId="41" fillId="50" borderId="46" xfId="0" applyNumberFormat="1" applyFont="1" applyFill="1" applyBorder="1" applyAlignment="1">
      <alignment horizontal="center" vertical="center" wrapText="1"/>
    </xf>
    <xf numFmtId="0" fontId="42" fillId="50" borderId="52" xfId="0" applyFont="1" applyFill="1" applyBorder="1" applyAlignment="1">
      <alignment horizontal="center" vertical="center" wrapText="1"/>
    </xf>
    <xf numFmtId="1" fontId="29" fillId="50" borderId="54" xfId="0" applyNumberFormat="1" applyFont="1" applyFill="1" applyBorder="1" applyAlignment="1">
      <alignment horizontal="center" vertical="center" wrapText="1"/>
    </xf>
    <xf numFmtId="0" fontId="29" fillId="50" borderId="54" xfId="0" applyFont="1" applyFill="1" applyBorder="1" applyAlignment="1">
      <alignment horizontal="center" vertical="center"/>
    </xf>
    <xf numFmtId="0" fontId="29" fillId="50" borderId="55" xfId="0" applyFont="1" applyFill="1" applyBorder="1" applyAlignment="1">
      <alignment horizontal="center" vertical="center" wrapText="1"/>
    </xf>
    <xf numFmtId="0" fontId="32" fillId="0" borderId="2" xfId="0" applyFont="1" applyBorder="1" applyAlignment="1">
      <alignment horizontal="left" vertical="center" wrapText="1"/>
    </xf>
    <xf numFmtId="0" fontId="33" fillId="0" borderId="2" xfId="0" applyFont="1" applyBorder="1" applyAlignment="1">
      <alignment horizontal="left" vertical="center" wrapText="1"/>
    </xf>
    <xf numFmtId="0" fontId="32" fillId="0" borderId="10" xfId="0" applyFont="1" applyBorder="1" applyAlignment="1">
      <alignment horizontal="left" vertical="center" wrapText="1"/>
    </xf>
    <xf numFmtId="0" fontId="50" fillId="0" borderId="0" xfId="0" applyFont="1" applyAlignment="1">
      <alignment horizontal="center" wrapText="1"/>
    </xf>
    <xf numFmtId="0" fontId="33" fillId="0" borderId="0" xfId="0" applyFont="1" applyAlignment="1">
      <alignment horizontal="center" wrapText="1"/>
    </xf>
    <xf numFmtId="0" fontId="36" fillId="47" borderId="2" xfId="0" applyFont="1" applyFill="1" applyBorder="1" applyAlignment="1">
      <alignment horizontal="center" vertical="center"/>
    </xf>
    <xf numFmtId="0" fontId="36" fillId="49" borderId="2" xfId="0" applyFont="1" applyFill="1" applyBorder="1" applyAlignment="1">
      <alignment horizontal="center" vertical="center"/>
    </xf>
    <xf numFmtId="0" fontId="36" fillId="47" borderId="2" xfId="0" applyFont="1" applyFill="1" applyBorder="1" applyAlignment="1">
      <alignment horizontal="left" vertical="center" wrapText="1"/>
    </xf>
    <xf numFmtId="0" fontId="51" fillId="2" borderId="2" xfId="0" applyFont="1" applyFill="1" applyBorder="1" applyAlignment="1">
      <alignment horizontal="center"/>
    </xf>
    <xf numFmtId="0" fontId="36" fillId="2" borderId="2" xfId="0" applyFont="1" applyFill="1" applyBorder="1" applyAlignment="1">
      <alignment horizontal="center"/>
    </xf>
    <xf numFmtId="0" fontId="52" fillId="2" borderId="2" xfId="0" applyFont="1" applyFill="1" applyBorder="1" applyAlignment="1">
      <alignment vertical="top" wrapText="1"/>
    </xf>
    <xf numFmtId="0" fontId="36" fillId="2" borderId="2" xfId="0" applyFont="1" applyFill="1" applyBorder="1" applyAlignment="1">
      <alignment vertical="top" wrapText="1"/>
    </xf>
    <xf numFmtId="0" fontId="52" fillId="0" borderId="2" xfId="0" applyFont="1" applyBorder="1" applyAlignment="1">
      <alignment horizontal="left" vertical="top" wrapText="1"/>
    </xf>
    <xf numFmtId="0" fontId="52" fillId="0" borderId="0" xfId="0" applyFont="1" applyAlignment="1">
      <alignment horizontal="left" vertical="top" wrapText="1"/>
    </xf>
    <xf numFmtId="0" fontId="52" fillId="0" borderId="0" xfId="0" applyFont="1"/>
    <xf numFmtId="0" fontId="48" fillId="0" borderId="0" xfId="0" applyFont="1" applyAlignment="1">
      <alignment horizontal="left" vertical="top" wrapText="1"/>
    </xf>
    <xf numFmtId="0" fontId="52" fillId="0" borderId="2" xfId="44" applyFont="1" applyBorder="1" applyAlignment="1">
      <alignment horizontal="left" vertical="top" wrapText="1"/>
    </xf>
    <xf numFmtId="0" fontId="52" fillId="0" borderId="0" xfId="44" applyFont="1" applyAlignment="1">
      <alignment horizontal="left" vertical="top" wrapText="1"/>
    </xf>
    <xf numFmtId="0" fontId="52" fillId="0" borderId="0" xfId="45" applyFont="1" applyAlignment="1">
      <alignment horizontal="left" vertical="top" wrapText="1"/>
    </xf>
    <xf numFmtId="0" fontId="52" fillId="0" borderId="2" xfId="46" applyFont="1" applyBorder="1" applyAlignment="1">
      <alignment horizontal="left" vertical="top" wrapText="1"/>
    </xf>
    <xf numFmtId="0" fontId="52" fillId="0" borderId="0" xfId="46" applyFont="1" applyAlignment="1">
      <alignment horizontal="left" vertical="top" wrapText="1"/>
    </xf>
    <xf numFmtId="0" fontId="52" fillId="0" borderId="2" xfId="47" applyFont="1" applyBorder="1" applyAlignment="1">
      <alignment horizontal="left" vertical="top" wrapText="1"/>
    </xf>
    <xf numFmtId="0" fontId="52" fillId="0" borderId="0" xfId="47" applyFont="1" applyAlignment="1">
      <alignment horizontal="left" vertical="top" wrapText="1"/>
    </xf>
    <xf numFmtId="0" fontId="52" fillId="0" borderId="2" xfId="48" applyFont="1" applyBorder="1" applyAlignment="1">
      <alignment horizontal="left" vertical="top" wrapText="1"/>
    </xf>
    <xf numFmtId="0" fontId="52" fillId="0" borderId="0" xfId="48" applyFont="1" applyAlignment="1">
      <alignment horizontal="left" vertical="top" wrapText="1"/>
    </xf>
    <xf numFmtId="0" fontId="52" fillId="0" borderId="2" xfId="49" applyFont="1" applyBorder="1" applyAlignment="1">
      <alignment horizontal="left" vertical="top" wrapText="1"/>
    </xf>
    <xf numFmtId="0" fontId="52" fillId="0" borderId="0" xfId="49" applyFont="1" applyAlignment="1">
      <alignment horizontal="left" vertical="top" wrapText="1"/>
    </xf>
    <xf numFmtId="0" fontId="52" fillId="0" borderId="2" xfId="50" applyFont="1" applyBorder="1" applyAlignment="1">
      <alignment horizontal="left" vertical="top" wrapText="1"/>
    </xf>
    <xf numFmtId="0" fontId="52" fillId="0" borderId="0" xfId="50" applyFont="1" applyAlignment="1">
      <alignment horizontal="left" vertical="top" wrapText="1"/>
    </xf>
    <xf numFmtId="0" fontId="52" fillId="0" borderId="2" xfId="51" applyFont="1" applyBorder="1" applyAlignment="1">
      <alignment horizontal="left" vertical="top" wrapText="1"/>
    </xf>
    <xf numFmtId="0" fontId="52" fillId="0" borderId="0" xfId="51" applyFont="1" applyAlignment="1">
      <alignment horizontal="left" vertical="top" wrapText="1"/>
    </xf>
    <xf numFmtId="0" fontId="52" fillId="0" borderId="2" xfId="52" applyFont="1" applyBorder="1" applyAlignment="1">
      <alignment horizontal="left" vertical="top" wrapText="1"/>
    </xf>
    <xf numFmtId="0" fontId="52" fillId="0" borderId="0" xfId="52" applyFont="1" applyAlignment="1">
      <alignment horizontal="left" vertical="top" wrapText="1"/>
    </xf>
    <xf numFmtId="0" fontId="52" fillId="0" borderId="2" xfId="53" applyFont="1" applyBorder="1" applyAlignment="1">
      <alignment horizontal="left" vertical="top" wrapText="1"/>
    </xf>
    <xf numFmtId="0" fontId="48" fillId="0" borderId="0" xfId="53" applyFont="1" applyAlignment="1">
      <alignment horizontal="left" vertical="top" wrapText="1"/>
    </xf>
    <xf numFmtId="0" fontId="52" fillId="0" borderId="0" xfId="53" applyFont="1" applyAlignment="1">
      <alignment horizontal="left" vertical="top" wrapText="1"/>
    </xf>
    <xf numFmtId="0" fontId="52" fillId="0" borderId="2" xfId="54" applyFont="1" applyBorder="1" applyAlignment="1">
      <alignment horizontal="left" vertical="top" wrapText="1"/>
    </xf>
    <xf numFmtId="0" fontId="48" fillId="0" borderId="0" xfId="54" applyFont="1" applyAlignment="1">
      <alignment horizontal="left" vertical="top" wrapText="1"/>
    </xf>
    <xf numFmtId="0" fontId="52" fillId="0" borderId="0" xfId="54" applyFont="1" applyAlignment="1">
      <alignment horizontal="left" vertical="top" wrapText="1"/>
    </xf>
    <xf numFmtId="0" fontId="52" fillId="0" borderId="2" xfId="55" applyFont="1" applyBorder="1" applyAlignment="1">
      <alignment horizontal="left" vertical="top" wrapText="1"/>
    </xf>
    <xf numFmtId="0" fontId="52" fillId="0" borderId="0" xfId="55" applyFont="1" applyAlignment="1">
      <alignment horizontal="left" vertical="top" wrapText="1"/>
    </xf>
    <xf numFmtId="0" fontId="48" fillId="0" borderId="0" xfId="55" applyFont="1" applyAlignment="1">
      <alignment horizontal="left" vertical="top" wrapText="1"/>
    </xf>
    <xf numFmtId="0" fontId="52" fillId="0" borderId="2" xfId="56" applyFont="1" applyBorder="1" applyAlignment="1">
      <alignment horizontal="left" vertical="top" wrapText="1"/>
    </xf>
    <xf numFmtId="0" fontId="52" fillId="0" borderId="0" xfId="56" applyFont="1" applyAlignment="1">
      <alignment horizontal="left" vertical="top" wrapText="1"/>
    </xf>
    <xf numFmtId="0" fontId="52" fillId="0" borderId="2" xfId="57" applyFont="1" applyBorder="1" applyAlignment="1">
      <alignment horizontal="left" vertical="top" wrapText="1"/>
    </xf>
    <xf numFmtId="0" fontId="52" fillId="0" borderId="0" xfId="57" applyFont="1" applyAlignment="1">
      <alignment horizontal="left" vertical="top" wrapText="1"/>
    </xf>
    <xf numFmtId="0" fontId="52" fillId="0" borderId="2" xfId="58" applyFont="1" applyBorder="1" applyAlignment="1">
      <alignment horizontal="left" vertical="top" wrapText="1"/>
    </xf>
    <xf numFmtId="0" fontId="52" fillId="0" borderId="0" xfId="58" applyFont="1" applyAlignment="1">
      <alignment horizontal="left" vertical="top" wrapText="1"/>
    </xf>
    <xf numFmtId="0" fontId="52" fillId="0" borderId="2" xfId="59" applyFont="1" applyBorder="1" applyAlignment="1">
      <alignment horizontal="left" vertical="top" wrapText="1"/>
    </xf>
    <xf numFmtId="0" fontId="52" fillId="0" borderId="0" xfId="59" applyFont="1" applyAlignment="1">
      <alignment horizontal="left" vertical="top" wrapText="1"/>
    </xf>
    <xf numFmtId="0" fontId="52" fillId="0" borderId="2" xfId="60" applyFont="1" applyBorder="1" applyAlignment="1">
      <alignment horizontal="left" vertical="top" wrapText="1"/>
    </xf>
    <xf numFmtId="0" fontId="52" fillId="0" borderId="0" xfId="60" applyFont="1" applyAlignment="1">
      <alignment horizontal="left" vertical="top" wrapText="1"/>
    </xf>
    <xf numFmtId="0" fontId="52" fillId="0" borderId="2" xfId="61" applyFont="1" applyBorder="1" applyAlignment="1">
      <alignment horizontal="left" vertical="top" wrapText="1"/>
    </xf>
    <xf numFmtId="0" fontId="52" fillId="0" borderId="0" xfId="61" applyFont="1" applyAlignment="1">
      <alignment horizontal="left" vertical="top" wrapText="1"/>
    </xf>
    <xf numFmtId="0" fontId="52" fillId="0" borderId="2" xfId="62" applyFont="1" applyBorder="1" applyAlignment="1">
      <alignment horizontal="left" vertical="top" wrapText="1"/>
    </xf>
    <xf numFmtId="0" fontId="52" fillId="0" borderId="0" xfId="62" applyFont="1" applyAlignment="1">
      <alignment horizontal="left" vertical="top" wrapText="1"/>
    </xf>
    <xf numFmtId="0" fontId="52" fillId="0" borderId="2" xfId="63" applyFont="1" applyBorder="1" applyAlignment="1">
      <alignment horizontal="left" vertical="top" wrapText="1"/>
    </xf>
    <xf numFmtId="0" fontId="52" fillId="0" borderId="0" xfId="63" applyFont="1" applyAlignment="1">
      <alignment horizontal="left" vertical="top" wrapText="1"/>
    </xf>
    <xf numFmtId="0" fontId="52" fillId="0" borderId="2" xfId="64" applyFont="1" applyBorder="1" applyAlignment="1">
      <alignment horizontal="left" vertical="top" wrapText="1"/>
    </xf>
    <xf numFmtId="0" fontId="52" fillId="0" borderId="0" xfId="64" applyFont="1" applyAlignment="1">
      <alignment horizontal="left" vertical="top" wrapText="1"/>
    </xf>
    <xf numFmtId="0" fontId="52" fillId="0" borderId="2" xfId="65" applyFont="1" applyBorder="1" applyAlignment="1">
      <alignment horizontal="left" vertical="top" wrapText="1"/>
    </xf>
    <xf numFmtId="0" fontId="52" fillId="0" borderId="0" xfId="65" applyFont="1" applyAlignment="1">
      <alignment horizontal="left" vertical="top" wrapText="1"/>
    </xf>
    <xf numFmtId="0" fontId="52" fillId="0" borderId="2" xfId="66" applyFont="1" applyBorder="1" applyAlignment="1">
      <alignment horizontal="left" vertical="top" wrapText="1"/>
    </xf>
    <xf numFmtId="0" fontId="52" fillId="0" borderId="0" xfId="66" applyFont="1" applyAlignment="1">
      <alignment horizontal="left" vertical="top" wrapText="1"/>
    </xf>
    <xf numFmtId="0" fontId="52" fillId="0" borderId="2" xfId="67" applyFont="1" applyBorder="1" applyAlignment="1">
      <alignment horizontal="left" vertical="top" wrapText="1"/>
    </xf>
    <xf numFmtId="0" fontId="52" fillId="0" borderId="0" xfId="67" applyFont="1" applyAlignment="1">
      <alignment horizontal="left" vertical="top" wrapText="1"/>
    </xf>
    <xf numFmtId="0" fontId="52" fillId="0" borderId="2" xfId="68" applyFont="1" applyBorder="1" applyAlignment="1">
      <alignment horizontal="left" vertical="top" wrapText="1"/>
    </xf>
    <xf numFmtId="0" fontId="52" fillId="0" borderId="0" xfId="68" applyFont="1" applyAlignment="1">
      <alignment horizontal="left" vertical="top" wrapText="1"/>
    </xf>
    <xf numFmtId="0" fontId="52" fillId="0" borderId="2" xfId="69" applyFont="1" applyBorder="1" applyAlignment="1">
      <alignment horizontal="left" vertical="top" wrapText="1"/>
    </xf>
    <xf numFmtId="0" fontId="52" fillId="0" borderId="0" xfId="69" applyFont="1" applyAlignment="1">
      <alignment horizontal="left" vertical="top" wrapText="1"/>
    </xf>
    <xf numFmtId="0" fontId="52" fillId="0" borderId="2" xfId="70" applyFont="1" applyBorder="1" applyAlignment="1">
      <alignment horizontal="left" vertical="top" wrapText="1"/>
    </xf>
    <xf numFmtId="0" fontId="52" fillId="0" borderId="0" xfId="70" applyFont="1" applyAlignment="1">
      <alignment horizontal="left" vertical="top" wrapText="1"/>
    </xf>
    <xf numFmtId="0" fontId="52" fillId="0" borderId="2" xfId="71" applyFont="1" applyBorder="1" applyAlignment="1">
      <alignment horizontal="left" vertical="top" wrapText="1"/>
    </xf>
    <xf numFmtId="0" fontId="52" fillId="0" borderId="0" xfId="71" applyFont="1" applyAlignment="1">
      <alignment horizontal="left" vertical="top" wrapText="1"/>
    </xf>
    <xf numFmtId="0" fontId="52" fillId="0" borderId="2" xfId="72" applyFont="1" applyBorder="1" applyAlignment="1">
      <alignment horizontal="left" vertical="top" wrapText="1"/>
    </xf>
    <xf numFmtId="0" fontId="52" fillId="0" borderId="0" xfId="72" applyFont="1" applyAlignment="1">
      <alignment horizontal="left" vertical="top" wrapText="1"/>
    </xf>
    <xf numFmtId="0" fontId="52" fillId="0" borderId="2" xfId="73" applyFont="1" applyBorder="1" applyAlignment="1">
      <alignment horizontal="left" vertical="top" wrapText="1"/>
    </xf>
    <xf numFmtId="0" fontId="52" fillId="0" borderId="0" xfId="73" applyFont="1" applyAlignment="1">
      <alignment horizontal="left" vertical="top" wrapText="1"/>
    </xf>
    <xf numFmtId="0" fontId="48" fillId="0" borderId="0" xfId="73" applyFont="1" applyAlignment="1">
      <alignment horizontal="left" vertical="top" wrapText="1"/>
    </xf>
    <xf numFmtId="0" fontId="52" fillId="0" borderId="2" xfId="74" applyFont="1" applyBorder="1" applyAlignment="1">
      <alignment horizontal="left" vertical="top" wrapText="1"/>
    </xf>
    <xf numFmtId="0" fontId="48" fillId="0" borderId="0" xfId="74" applyFont="1" applyAlignment="1">
      <alignment horizontal="left" vertical="top" wrapText="1"/>
    </xf>
    <xf numFmtId="0" fontId="52" fillId="0" borderId="2" xfId="75" applyFont="1" applyBorder="1" applyAlignment="1">
      <alignment horizontal="left" vertical="top" wrapText="1"/>
    </xf>
    <xf numFmtId="0" fontId="52" fillId="0" borderId="0" xfId="75" applyFont="1" applyAlignment="1">
      <alignment horizontal="left" vertical="top" wrapText="1"/>
    </xf>
    <xf numFmtId="0" fontId="52" fillId="0" borderId="2" xfId="76" applyFont="1" applyBorder="1" applyAlignment="1">
      <alignment horizontal="left" vertical="top" wrapText="1"/>
    </xf>
    <xf numFmtId="0" fontId="52" fillId="0" borderId="0" xfId="76" applyFont="1" applyAlignment="1">
      <alignment horizontal="left" vertical="top" wrapText="1"/>
    </xf>
    <xf numFmtId="0" fontId="52" fillId="0" borderId="2" xfId="77" applyFont="1" applyBorder="1" applyAlignment="1">
      <alignment horizontal="left" vertical="top" wrapText="1"/>
    </xf>
    <xf numFmtId="0" fontId="52" fillId="0" borderId="0" xfId="77" applyFont="1" applyAlignment="1">
      <alignment horizontal="left" vertical="top" wrapText="1"/>
    </xf>
    <xf numFmtId="0" fontId="52" fillId="0" borderId="2" xfId="78" applyFont="1" applyBorder="1" applyAlignment="1">
      <alignment horizontal="left" vertical="top" wrapText="1"/>
    </xf>
    <xf numFmtId="0" fontId="52" fillId="0" borderId="0" xfId="78" applyFont="1" applyAlignment="1">
      <alignment horizontal="left" vertical="top" wrapText="1"/>
    </xf>
    <xf numFmtId="0" fontId="52" fillId="0" borderId="2" xfId="79" applyFont="1" applyBorder="1" applyAlignment="1">
      <alignment horizontal="left" vertical="top" wrapText="1"/>
    </xf>
    <xf numFmtId="0" fontId="52" fillId="0" borderId="0" xfId="79" applyFont="1" applyAlignment="1">
      <alignment horizontal="left" vertical="top" wrapText="1"/>
    </xf>
    <xf numFmtId="0" fontId="52" fillId="0" borderId="2" xfId="80" applyFont="1" applyBorder="1" applyAlignment="1">
      <alignment horizontal="left" vertical="top" wrapText="1"/>
    </xf>
    <xf numFmtId="0" fontId="52" fillId="0" borderId="0" xfId="80" applyFont="1" applyAlignment="1">
      <alignment horizontal="left" vertical="top" wrapText="1"/>
    </xf>
    <xf numFmtId="0" fontId="52" fillId="0" borderId="2" xfId="81" applyFont="1" applyBorder="1" applyAlignment="1">
      <alignment horizontal="left" vertical="top" wrapText="1"/>
    </xf>
    <xf numFmtId="0" fontId="52" fillId="0" borderId="0" xfId="81" applyFont="1" applyAlignment="1">
      <alignment horizontal="left" vertical="top" wrapText="1"/>
    </xf>
    <xf numFmtId="0" fontId="48" fillId="0" borderId="0" xfId="81" applyFont="1" applyAlignment="1">
      <alignment horizontal="left" vertical="top" wrapText="1"/>
    </xf>
    <xf numFmtId="0" fontId="52" fillId="0" borderId="2" xfId="82" applyFont="1" applyBorder="1" applyAlignment="1">
      <alignment horizontal="left" vertical="top" wrapText="1"/>
    </xf>
    <xf numFmtId="0" fontId="52" fillId="0" borderId="0" xfId="82" applyFont="1" applyAlignment="1">
      <alignment horizontal="left" vertical="top" wrapText="1"/>
    </xf>
    <xf numFmtId="0" fontId="52" fillId="0" borderId="2" xfId="83" applyFont="1" applyBorder="1" applyAlignment="1">
      <alignment horizontal="left" vertical="top" wrapText="1"/>
    </xf>
    <xf numFmtId="0" fontId="52" fillId="0" borderId="0" xfId="83" applyFont="1" applyAlignment="1">
      <alignment horizontal="left" vertical="top" wrapText="1"/>
    </xf>
    <xf numFmtId="0" fontId="52" fillId="0" borderId="2" xfId="84" applyFont="1" applyBorder="1" applyAlignment="1">
      <alignment horizontal="left" vertical="top" wrapText="1"/>
    </xf>
    <xf numFmtId="0" fontId="52" fillId="0" borderId="0" xfId="84" applyFont="1" applyAlignment="1">
      <alignment horizontal="left" vertical="top" wrapText="1"/>
    </xf>
    <xf numFmtId="0" fontId="52" fillId="0" borderId="2" xfId="85" applyFont="1" applyBorder="1" applyAlignment="1">
      <alignment horizontal="left" vertical="top" wrapText="1"/>
    </xf>
    <xf numFmtId="0" fontId="52" fillId="0" borderId="0" xfId="85" applyFont="1" applyAlignment="1">
      <alignment horizontal="left" vertical="top" wrapText="1"/>
    </xf>
    <xf numFmtId="0" fontId="52" fillId="0" borderId="2" xfId="86" applyFont="1" applyBorder="1" applyAlignment="1">
      <alignment horizontal="left" vertical="top" wrapText="1"/>
    </xf>
    <xf numFmtId="0" fontId="52" fillId="0" borderId="0" xfId="86" applyFont="1" applyAlignment="1">
      <alignment horizontal="left" vertical="top" wrapText="1"/>
    </xf>
    <xf numFmtId="0" fontId="52" fillId="0" borderId="2" xfId="87" applyFont="1" applyBorder="1" applyAlignment="1">
      <alignment horizontal="left" vertical="top" wrapText="1"/>
    </xf>
    <xf numFmtId="0" fontId="52" fillId="0" borderId="2" xfId="88" applyFont="1" applyBorder="1" applyAlignment="1">
      <alignment horizontal="left" vertical="top" wrapText="1"/>
    </xf>
    <xf numFmtId="0" fontId="52" fillId="0" borderId="0" xfId="88" applyFont="1" applyAlignment="1">
      <alignment horizontal="left" vertical="top" wrapText="1"/>
    </xf>
    <xf numFmtId="0" fontId="52" fillId="0" borderId="2" xfId="89" applyFont="1" applyBorder="1" applyAlignment="1">
      <alignment horizontal="left" vertical="top" wrapText="1"/>
    </xf>
    <xf numFmtId="0" fontId="48" fillId="0" borderId="0" xfId="89" applyFont="1" applyAlignment="1">
      <alignment horizontal="left" vertical="top" wrapText="1"/>
    </xf>
    <xf numFmtId="0" fontId="52" fillId="0" borderId="2" xfId="90" applyFont="1" applyBorder="1" applyAlignment="1">
      <alignment horizontal="left" vertical="top" wrapText="1"/>
    </xf>
    <xf numFmtId="0" fontId="52" fillId="0" borderId="0" xfId="90" applyFont="1" applyAlignment="1">
      <alignment horizontal="left" vertical="top" wrapText="1"/>
    </xf>
    <xf numFmtId="0" fontId="52" fillId="0" borderId="0" xfId="0" applyFont="1" applyAlignment="1">
      <alignment horizontal="left" vertical="top"/>
    </xf>
    <xf numFmtId="0" fontId="52" fillId="0" borderId="2" xfId="91" applyFont="1" applyBorder="1" applyAlignment="1">
      <alignment horizontal="left" vertical="top" wrapText="1"/>
    </xf>
    <xf numFmtId="0" fontId="52" fillId="0" borderId="0" xfId="91" applyFont="1" applyAlignment="1">
      <alignment horizontal="left" vertical="top" wrapText="1"/>
    </xf>
    <xf numFmtId="0" fontId="48" fillId="2" borderId="2" xfId="0" applyFont="1" applyFill="1" applyBorder="1" applyAlignment="1">
      <alignment horizontal="center" vertical="center" wrapText="1"/>
    </xf>
    <xf numFmtId="166" fontId="48" fillId="2" borderId="2" xfId="0" applyNumberFormat="1" applyFont="1" applyFill="1" applyBorder="1" applyAlignment="1">
      <alignment horizontal="center" vertical="center" wrapText="1"/>
    </xf>
    <xf numFmtId="0" fontId="48" fillId="0" borderId="0" xfId="0" applyFont="1" applyAlignment="1">
      <alignment horizontal="center" vertical="center" wrapText="1"/>
    </xf>
    <xf numFmtId="166" fontId="48" fillId="0" borderId="0" xfId="0" applyNumberFormat="1" applyFont="1" applyAlignment="1">
      <alignment horizontal="center" vertical="center" wrapText="1"/>
    </xf>
    <xf numFmtId="0" fontId="52" fillId="0" borderId="2" xfId="0" applyFont="1" applyBorder="1" applyAlignment="1">
      <alignment horizontal="center" vertical="top" wrapText="1"/>
    </xf>
    <xf numFmtId="0" fontId="54" fillId="0" borderId="2" xfId="0" applyFont="1" applyBorder="1" applyAlignment="1">
      <alignment horizontal="center" vertical="top" wrapText="1"/>
    </xf>
    <xf numFmtId="0" fontId="52" fillId="0" borderId="2" xfId="44" applyFont="1" applyBorder="1" applyAlignment="1">
      <alignment horizontal="center" vertical="top" wrapText="1"/>
    </xf>
    <xf numFmtId="0" fontId="52" fillId="0" borderId="2" xfId="45" applyFont="1" applyBorder="1" applyAlignment="1">
      <alignment horizontal="center" vertical="top" wrapText="1"/>
    </xf>
    <xf numFmtId="0" fontId="52" fillId="0" borderId="2" xfId="46" applyFont="1" applyBorder="1" applyAlignment="1">
      <alignment horizontal="center" vertical="top" wrapText="1"/>
    </xf>
    <xf numFmtId="0" fontId="52" fillId="0" borderId="2" xfId="47" applyFont="1" applyBorder="1" applyAlignment="1">
      <alignment horizontal="center" vertical="top" wrapText="1"/>
    </xf>
    <xf numFmtId="0" fontId="52" fillId="0" borderId="2" xfId="48" applyFont="1" applyBorder="1" applyAlignment="1">
      <alignment horizontal="center" vertical="top" wrapText="1"/>
    </xf>
    <xf numFmtId="0" fontId="52" fillId="0" borderId="2" xfId="49" applyFont="1" applyBorder="1" applyAlignment="1">
      <alignment horizontal="center" vertical="top" wrapText="1"/>
    </xf>
    <xf numFmtId="0" fontId="52" fillId="0" borderId="2" xfId="50" applyFont="1" applyBorder="1" applyAlignment="1">
      <alignment horizontal="center" vertical="top" wrapText="1"/>
    </xf>
    <xf numFmtId="0" fontId="52" fillId="0" borderId="2" xfId="51" applyFont="1" applyBorder="1" applyAlignment="1">
      <alignment horizontal="center" vertical="top" wrapText="1"/>
    </xf>
    <xf numFmtId="0" fontId="52" fillId="0" borderId="2" xfId="52" applyFont="1" applyBorder="1" applyAlignment="1">
      <alignment horizontal="center" vertical="top" wrapText="1"/>
    </xf>
    <xf numFmtId="0" fontId="52" fillId="0" borderId="2" xfId="53" applyFont="1" applyBorder="1" applyAlignment="1">
      <alignment horizontal="center" vertical="top" wrapText="1"/>
    </xf>
    <xf numFmtId="0" fontId="52" fillId="0" borderId="2" xfId="54" applyFont="1" applyBorder="1" applyAlignment="1">
      <alignment horizontal="center" vertical="top" wrapText="1"/>
    </xf>
    <xf numFmtId="0" fontId="52" fillId="0" borderId="2" xfId="55" applyFont="1" applyBorder="1" applyAlignment="1">
      <alignment horizontal="center" vertical="top" wrapText="1"/>
    </xf>
    <xf numFmtId="0" fontId="52" fillId="0" borderId="2" xfId="56" applyFont="1" applyBorder="1" applyAlignment="1">
      <alignment horizontal="center" vertical="top" wrapText="1"/>
    </xf>
    <xf numFmtId="0" fontId="52" fillId="0" borderId="2" xfId="57" applyFont="1" applyBorder="1" applyAlignment="1">
      <alignment horizontal="center" vertical="top" wrapText="1"/>
    </xf>
    <xf numFmtId="0" fontId="52" fillId="0" borderId="2" xfId="58" applyFont="1" applyBorder="1" applyAlignment="1">
      <alignment horizontal="center" vertical="top" wrapText="1"/>
    </xf>
    <xf numFmtId="0" fontId="52" fillId="0" borderId="2" xfId="59" applyFont="1" applyBorder="1" applyAlignment="1">
      <alignment horizontal="center" vertical="top" wrapText="1"/>
    </xf>
    <xf numFmtId="0" fontId="52" fillId="0" borderId="2" xfId="60" applyFont="1" applyBorder="1" applyAlignment="1">
      <alignment horizontal="center" vertical="top" wrapText="1"/>
    </xf>
    <xf numFmtId="0" fontId="52" fillId="0" borderId="2" xfId="61" applyFont="1" applyBorder="1" applyAlignment="1">
      <alignment horizontal="center" vertical="top" wrapText="1"/>
    </xf>
    <xf numFmtId="0" fontId="52" fillId="0" borderId="2" xfId="62" applyFont="1" applyBorder="1" applyAlignment="1">
      <alignment horizontal="center" vertical="top" wrapText="1"/>
    </xf>
    <xf numFmtId="0" fontId="52" fillId="0" borderId="2" xfId="63" applyFont="1" applyBorder="1" applyAlignment="1">
      <alignment horizontal="center" vertical="top" wrapText="1"/>
    </xf>
    <xf numFmtId="0" fontId="52" fillId="0" borderId="2" xfId="64" applyFont="1" applyBorder="1" applyAlignment="1">
      <alignment horizontal="center" vertical="top" wrapText="1"/>
    </xf>
    <xf numFmtId="0" fontId="52" fillId="0" borderId="2" xfId="65" applyFont="1" applyBorder="1" applyAlignment="1">
      <alignment horizontal="center" vertical="top" wrapText="1"/>
    </xf>
    <xf numFmtId="0" fontId="52" fillId="0" borderId="2" xfId="66" applyFont="1" applyBorder="1" applyAlignment="1">
      <alignment horizontal="center" vertical="top" wrapText="1"/>
    </xf>
    <xf numFmtId="0" fontId="52" fillId="0" borderId="2" xfId="67" applyFont="1" applyBorder="1" applyAlignment="1">
      <alignment horizontal="center" vertical="top" wrapText="1"/>
    </xf>
    <xf numFmtId="0" fontId="52" fillId="0" borderId="2" xfId="68" applyFont="1" applyBorder="1" applyAlignment="1">
      <alignment horizontal="center" vertical="top" wrapText="1"/>
    </xf>
    <xf numFmtId="0" fontId="52" fillId="0" borderId="2" xfId="69" applyFont="1" applyBorder="1" applyAlignment="1">
      <alignment horizontal="center" vertical="top" wrapText="1"/>
    </xf>
    <xf numFmtId="0" fontId="52" fillId="0" borderId="2" xfId="70" applyFont="1" applyBorder="1" applyAlignment="1">
      <alignment horizontal="center" vertical="top" wrapText="1"/>
    </xf>
    <xf numFmtId="0" fontId="52" fillId="0" borderId="2" xfId="71" applyFont="1" applyBorder="1" applyAlignment="1">
      <alignment horizontal="center" vertical="top" wrapText="1"/>
    </xf>
    <xf numFmtId="0" fontId="52" fillId="0" borderId="2" xfId="72" applyFont="1" applyBorder="1" applyAlignment="1">
      <alignment horizontal="center" vertical="top" wrapText="1"/>
    </xf>
    <xf numFmtId="0" fontId="52" fillId="0" borderId="2" xfId="73" applyFont="1" applyBorder="1" applyAlignment="1">
      <alignment horizontal="center" vertical="top" wrapText="1"/>
    </xf>
    <xf numFmtId="0" fontId="52" fillId="0" borderId="2" xfId="74" applyFont="1" applyBorder="1" applyAlignment="1">
      <alignment horizontal="center" vertical="top" wrapText="1"/>
    </xf>
    <xf numFmtId="0" fontId="52" fillId="0" borderId="2" xfId="75" applyFont="1" applyBorder="1" applyAlignment="1">
      <alignment horizontal="center" vertical="top" wrapText="1"/>
    </xf>
    <xf numFmtId="0" fontId="52" fillId="0" borderId="2" xfId="76" applyFont="1" applyBorder="1" applyAlignment="1">
      <alignment horizontal="center" vertical="top" wrapText="1"/>
    </xf>
    <xf numFmtId="0" fontId="52" fillId="0" borderId="2" xfId="77" applyFont="1" applyBorder="1" applyAlignment="1">
      <alignment horizontal="center" vertical="top" wrapText="1"/>
    </xf>
    <xf numFmtId="0" fontId="52" fillId="0" borderId="2" xfId="78" applyFont="1" applyBorder="1" applyAlignment="1">
      <alignment horizontal="center" vertical="top" wrapText="1"/>
    </xf>
    <xf numFmtId="0" fontId="52" fillId="0" borderId="2" xfId="79" applyFont="1" applyBorder="1" applyAlignment="1">
      <alignment horizontal="center" vertical="top" wrapText="1"/>
    </xf>
    <xf numFmtId="0" fontId="52" fillId="0" borderId="2" xfId="80" applyFont="1" applyBorder="1" applyAlignment="1">
      <alignment horizontal="center" vertical="top" wrapText="1"/>
    </xf>
    <xf numFmtId="0" fontId="52" fillId="0" borderId="2" xfId="81" applyFont="1" applyBorder="1" applyAlignment="1">
      <alignment horizontal="center" vertical="top" wrapText="1"/>
    </xf>
    <xf numFmtId="0" fontId="52" fillId="0" borderId="2" xfId="82" applyFont="1" applyBorder="1" applyAlignment="1">
      <alignment horizontal="center" vertical="top" wrapText="1"/>
    </xf>
    <xf numFmtId="0" fontId="52" fillId="0" borderId="2" xfId="83" applyFont="1" applyBorder="1" applyAlignment="1">
      <alignment horizontal="center" vertical="top" wrapText="1"/>
    </xf>
    <xf numFmtId="0" fontId="52" fillId="0" borderId="2" xfId="84" applyFont="1" applyBorder="1" applyAlignment="1">
      <alignment horizontal="center" vertical="top" wrapText="1"/>
    </xf>
    <xf numFmtId="0" fontId="52" fillId="0" borderId="2" xfId="85" applyFont="1" applyBorder="1" applyAlignment="1">
      <alignment horizontal="center" vertical="top" wrapText="1"/>
    </xf>
    <xf numFmtId="0" fontId="52" fillId="0" borderId="2" xfId="86" applyFont="1" applyBorder="1" applyAlignment="1">
      <alignment horizontal="center" vertical="top" wrapText="1"/>
    </xf>
    <xf numFmtId="0" fontId="52" fillId="0" borderId="2" xfId="88" applyFont="1" applyBorder="1" applyAlignment="1">
      <alignment horizontal="center" vertical="top" wrapText="1"/>
    </xf>
    <xf numFmtId="0" fontId="52" fillId="0" borderId="2" xfId="89" applyFont="1" applyBorder="1" applyAlignment="1">
      <alignment horizontal="center" vertical="top" wrapText="1"/>
    </xf>
    <xf numFmtId="0" fontId="52" fillId="0" borderId="2" xfId="90" applyFont="1" applyBorder="1" applyAlignment="1">
      <alignment horizontal="center" vertical="top" wrapText="1"/>
    </xf>
    <xf numFmtId="0" fontId="52" fillId="0" borderId="2" xfId="0" applyFont="1" applyBorder="1" applyAlignment="1">
      <alignment horizontal="center" vertical="top"/>
    </xf>
    <xf numFmtId="0" fontId="52" fillId="0" borderId="2" xfId="91" applyFont="1" applyBorder="1" applyAlignment="1">
      <alignment horizontal="center" vertical="top" wrapText="1"/>
    </xf>
    <xf numFmtId="0" fontId="48" fillId="0" borderId="2" xfId="0" applyFont="1" applyBorder="1" applyAlignment="1">
      <alignment horizontal="center" vertical="top" wrapText="1"/>
    </xf>
    <xf numFmtId="0" fontId="48" fillId="0" borderId="2" xfId="53" applyFont="1" applyBorder="1" applyAlignment="1">
      <alignment horizontal="center" vertical="top" wrapText="1"/>
    </xf>
    <xf numFmtId="0" fontId="48" fillId="0" borderId="2" xfId="54" applyFont="1" applyBorder="1" applyAlignment="1">
      <alignment horizontal="center" vertical="top" wrapText="1"/>
    </xf>
    <xf numFmtId="0" fontId="48" fillId="0" borderId="2" xfId="55" applyFont="1" applyBorder="1" applyAlignment="1">
      <alignment horizontal="center" vertical="top" wrapText="1"/>
    </xf>
    <xf numFmtId="0" fontId="48" fillId="0" borderId="2" xfId="73" applyFont="1" applyBorder="1" applyAlignment="1">
      <alignment horizontal="center" vertical="top" wrapText="1"/>
    </xf>
    <xf numFmtId="0" fontId="48" fillId="0" borderId="2" xfId="74" applyFont="1" applyBorder="1" applyAlignment="1">
      <alignment horizontal="center" vertical="top" wrapText="1"/>
    </xf>
    <xf numFmtId="0" fontId="48" fillId="0" borderId="2" xfId="81" applyFont="1" applyBorder="1" applyAlignment="1">
      <alignment horizontal="center" vertical="top" wrapText="1"/>
    </xf>
    <xf numFmtId="0" fontId="48" fillId="0" borderId="2" xfId="89" applyFont="1" applyBorder="1" applyAlignment="1">
      <alignment horizontal="center" vertical="top" wrapText="1"/>
    </xf>
    <xf numFmtId="0" fontId="32" fillId="0" borderId="0" xfId="0" applyFont="1" applyAlignment="1">
      <alignment horizontal="left" vertical="top"/>
    </xf>
    <xf numFmtId="0" fontId="32" fillId="0" borderId="0" xfId="0" applyFont="1" applyAlignment="1">
      <alignment horizontal="center" vertical="top"/>
    </xf>
    <xf numFmtId="164" fontId="52" fillId="0" borderId="2" xfId="0" applyNumberFormat="1" applyFont="1" applyBorder="1" applyAlignment="1">
      <alignment horizontal="center"/>
    </xf>
    <xf numFmtId="0" fontId="52" fillId="0" borderId="2" xfId="0" applyFont="1" applyBorder="1" applyAlignment="1">
      <alignment horizontal="center"/>
    </xf>
    <xf numFmtId="164" fontId="52" fillId="0" borderId="10" xfId="0" applyNumberFormat="1" applyFont="1" applyBorder="1" applyAlignment="1">
      <alignment horizontal="center"/>
    </xf>
    <xf numFmtId="0" fontId="52" fillId="0" borderId="10" xfId="0" applyFont="1" applyBorder="1" applyAlignment="1">
      <alignment horizontal="center"/>
    </xf>
    <xf numFmtId="0" fontId="29" fillId="55" borderId="46" xfId="0" applyFont="1" applyFill="1" applyBorder="1" applyAlignment="1">
      <alignment horizontal="center" vertical="center" wrapText="1"/>
    </xf>
    <xf numFmtId="0" fontId="52" fillId="0" borderId="10" xfId="0" applyFont="1" applyBorder="1" applyAlignment="1">
      <alignment vertical="center" wrapText="1"/>
    </xf>
    <xf numFmtId="0" fontId="52" fillId="0" borderId="2" xfId="0" applyFont="1" applyBorder="1" applyAlignment="1">
      <alignment vertical="center" wrapText="1"/>
    </xf>
    <xf numFmtId="0" fontId="32" fillId="0" borderId="0" xfId="0" applyFont="1" applyAlignment="1">
      <alignment horizontal="left" vertical="center" wrapText="1"/>
    </xf>
    <xf numFmtId="0" fontId="52" fillId="0" borderId="10" xfId="44" applyFont="1" applyBorder="1" applyAlignment="1">
      <alignment vertical="center" wrapText="1"/>
    </xf>
    <xf numFmtId="0" fontId="52" fillId="0" borderId="2" xfId="44" applyFont="1" applyBorder="1" applyAlignment="1">
      <alignment vertical="center" wrapText="1"/>
    </xf>
    <xf numFmtId="0" fontId="51" fillId="55" borderId="59" xfId="0" applyFont="1" applyFill="1" applyBorder="1" applyAlignment="1">
      <alignment horizontal="center" vertical="top" wrapText="1"/>
    </xf>
    <xf numFmtId="0" fontId="51" fillId="55" borderId="60" xfId="0" applyFont="1" applyFill="1" applyBorder="1" applyAlignment="1">
      <alignment horizontal="center" vertical="top" wrapText="1"/>
    </xf>
    <xf numFmtId="0" fontId="51" fillId="55" borderId="61" xfId="0" applyFont="1" applyFill="1" applyBorder="1" applyAlignment="1">
      <alignment horizontal="center" vertical="top" wrapText="1"/>
    </xf>
    <xf numFmtId="0" fontId="32" fillId="55" borderId="62" xfId="0" applyFont="1" applyFill="1" applyBorder="1" applyAlignment="1">
      <alignment horizontal="center" vertical="center" wrapText="1"/>
    </xf>
    <xf numFmtId="0" fontId="32" fillId="55" borderId="10" xfId="0" applyFont="1" applyFill="1" applyBorder="1" applyAlignment="1">
      <alignment horizontal="center" vertical="center" wrapText="1"/>
    </xf>
    <xf numFmtId="0" fontId="36" fillId="0" borderId="1" xfId="0" applyFont="1" applyBorder="1" applyAlignment="1">
      <alignment horizontal="left" wrapText="1"/>
    </xf>
    <xf numFmtId="0" fontId="36" fillId="0" borderId="56" xfId="0" applyFont="1" applyBorder="1" applyAlignment="1">
      <alignment horizontal="center" vertical="center"/>
    </xf>
    <xf numFmtId="0" fontId="36" fillId="0" borderId="63" xfId="0" applyFont="1" applyBorder="1" applyAlignment="1">
      <alignment horizontal="center" vertical="center"/>
    </xf>
    <xf numFmtId="0" fontId="36" fillId="0" borderId="14" xfId="0" applyFont="1" applyBorder="1" applyAlignment="1">
      <alignment horizontal="center" vertical="center"/>
    </xf>
    <xf numFmtId="0" fontId="36" fillId="0" borderId="36" xfId="0" applyFont="1" applyBorder="1" applyAlignment="1">
      <alignment horizontal="left" wrapText="1"/>
    </xf>
    <xf numFmtId="0" fontId="32" fillId="55" borderId="57" xfId="0" applyFont="1" applyFill="1" applyBorder="1" applyAlignment="1">
      <alignment horizontal="center" vertical="center" wrapText="1"/>
    </xf>
    <xf numFmtId="0" fontId="45" fillId="0" borderId="0" xfId="0" applyFont="1" applyFill="1" applyAlignment="1">
      <alignment horizontal="left" wrapText="1"/>
    </xf>
    <xf numFmtId="0" fontId="45" fillId="0" borderId="0" xfId="0" applyFont="1" applyFill="1" applyAlignment="1">
      <alignment horizontal="left"/>
    </xf>
    <xf numFmtId="0" fontId="46" fillId="0" borderId="0" xfId="0" applyFont="1" applyFill="1" applyAlignment="1">
      <alignment horizontal="left" wrapText="1"/>
    </xf>
    <xf numFmtId="0" fontId="32" fillId="0" borderId="0" xfId="0" applyFont="1" applyFill="1" applyAlignment="1">
      <alignment horizontal="left"/>
    </xf>
    <xf numFmtId="0" fontId="36" fillId="0" borderId="0" xfId="0" applyFont="1" applyFill="1"/>
    <xf numFmtId="0" fontId="35" fillId="0" borderId="0" xfId="0" applyFont="1" applyFill="1" applyAlignment="1">
      <alignment vertical="top" wrapText="1"/>
    </xf>
    <xf numFmtId="0" fontId="36" fillId="0" borderId="0" xfId="0" applyFont="1" applyFill="1" applyAlignment="1">
      <alignment vertical="top" wrapText="1"/>
    </xf>
    <xf numFmtId="0" fontId="35" fillId="0" borderId="0" xfId="0" applyFont="1" applyFill="1" applyAlignment="1">
      <alignment horizontal="center" vertical="center"/>
    </xf>
    <xf numFmtId="0" fontId="45" fillId="0" borderId="0" xfId="0" applyFont="1" applyFill="1" applyAlignment="1">
      <alignment wrapText="1"/>
    </xf>
  </cellXfs>
  <cellStyles count="92">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rmal 10" xfId="52" xr:uid="{C37BEE22-09F0-4C60-9636-534A53D3E6E3}"/>
    <cellStyle name="Normal 11" xfId="53" xr:uid="{421A9881-BE64-4DCC-A7BB-CFBB6EA4B5C7}"/>
    <cellStyle name="Normal 12" xfId="54" xr:uid="{BABB97A7-A070-4359-AA28-001E25F280DA}"/>
    <cellStyle name="Normal 13" xfId="55" xr:uid="{98661AE4-C778-4E42-B5A9-E3A73F6A1DC9}"/>
    <cellStyle name="Normal 16" xfId="56" xr:uid="{4FA5C94B-1893-4938-8892-04F859C8C08A}"/>
    <cellStyle name="Normal 17" xfId="57" xr:uid="{649ACB0C-671C-40E8-B091-4B748DFE036F}"/>
    <cellStyle name="Normal 2" xfId="44" xr:uid="{36AFE388-5B93-46B7-BE0E-1561ED0B6A1A}"/>
    <cellStyle name="Normal 20" xfId="58" xr:uid="{FF0A9EC6-CF6F-47B7-8D32-040AF5B55CA0}"/>
    <cellStyle name="Normal 21" xfId="59" xr:uid="{1E19643E-796F-4F7B-B460-DB73E02EA35C}"/>
    <cellStyle name="Normal 22" xfId="60" xr:uid="{BFB71921-14A9-4A4F-85F9-38D8B819626A}"/>
    <cellStyle name="Normal 23" xfId="61" xr:uid="{6E063291-0A1F-4CDA-BF8B-77EF88091D89}"/>
    <cellStyle name="Normal 24" xfId="62" xr:uid="{B888A4B3-D2C6-4D02-9F9D-52AA1B718F1C}"/>
    <cellStyle name="Normal 25" xfId="63" xr:uid="{0F8646F2-D4FA-4C1C-A392-CEDE6ABDBFC6}"/>
    <cellStyle name="Normal 26" xfId="64" xr:uid="{4E914E1C-384C-4ED8-9354-A27C627B02BC}"/>
    <cellStyle name="Normal 28" xfId="65" xr:uid="{81FA7B34-6B8F-4665-B15E-7FE7545E826F}"/>
    <cellStyle name="Normal 29" xfId="66" xr:uid="{2B70E9B5-656D-4BE5-9E64-F71F82783714}"/>
    <cellStyle name="Normal 3" xfId="45" xr:uid="{ABFE8AC3-0742-4121-B576-0B39443A44B6}"/>
    <cellStyle name="Normal 30" xfId="67" xr:uid="{FC3C9C1E-FB1E-4453-B0B7-5878BF842EB7}"/>
    <cellStyle name="Normal 32" xfId="68" xr:uid="{620DAB77-1045-4384-BF3E-1D53AF8F6DC4}"/>
    <cellStyle name="Normal 33" xfId="69" xr:uid="{E9ED51DC-696E-4EB4-8682-E78952CB1A96}"/>
    <cellStyle name="Normal 34" xfId="70" xr:uid="{BE3C2E0C-F30C-4045-BD07-90FA34552B84}"/>
    <cellStyle name="Normal 35" xfId="71" xr:uid="{3DBDEDA3-E15A-493F-8045-15EC21FC8009}"/>
    <cellStyle name="Normal 36" xfId="72" xr:uid="{C429115D-4B8A-4187-BB29-CE229233CDC0}"/>
    <cellStyle name="Normal 38" xfId="73" xr:uid="{86B9BCA6-FCC9-4245-817B-7E070D3C3F21}"/>
    <cellStyle name="Normal 39" xfId="75" xr:uid="{F355776E-5276-4A71-85F9-39555A6A085A}"/>
    <cellStyle name="Normal 4" xfId="46" xr:uid="{2D588B8D-1978-4973-99A9-6ED129CD1FFD}"/>
    <cellStyle name="Normal 40" xfId="76" xr:uid="{DE6F1111-B0EB-45AB-943D-E49DF1F2572F}"/>
    <cellStyle name="Normal 41" xfId="77" xr:uid="{E0706171-FB5D-464E-B347-0800EBFB3D61}"/>
    <cellStyle name="Normal 42" xfId="78" xr:uid="{5C5F4E8D-376A-4C4C-87B2-A0230B1EFE38}"/>
    <cellStyle name="Normal 43" xfId="80" xr:uid="{2EE91163-BA02-460D-B327-7D74F34EF767}"/>
    <cellStyle name="Normal 44" xfId="79" xr:uid="{BB8ABA94-B0E9-4DF8-A88E-09DECAD6C443}"/>
    <cellStyle name="Normal 47" xfId="81" xr:uid="{ABFBEA6A-0B92-440D-A04B-98BE851FA8BC}"/>
    <cellStyle name="Normal 48" xfId="82" xr:uid="{1E1D07D9-B94C-459D-9C70-6C62FA002BFD}"/>
    <cellStyle name="Normal 49" xfId="83" xr:uid="{C67CF47B-3952-467C-ACDD-E7C14C586971}"/>
    <cellStyle name="Normal 5" xfId="47" xr:uid="{999D0236-0AFA-459C-8AD6-AD452B022EE3}"/>
    <cellStyle name="Normal 50" xfId="84" xr:uid="{5CDFC3E4-2342-4A05-A979-5835A81B3303}"/>
    <cellStyle name="Normal 51" xfId="85" xr:uid="{A40F6C87-C376-4320-8E87-028878BBBF66}"/>
    <cellStyle name="Normal 52" xfId="86" xr:uid="{B08C15B1-F643-4D11-A207-85911A7A2B0E}"/>
    <cellStyle name="Normal 55" xfId="90" xr:uid="{8D143F7B-8F88-4F05-9B05-FEF32DB0806E}"/>
    <cellStyle name="Normal 56" xfId="91" xr:uid="{8AF8B987-291B-44DD-9997-8EA931426C41}"/>
    <cellStyle name="Normal 57" xfId="74" xr:uid="{95B8C7D6-1E05-44EC-BFE6-D40E5D5E4CFB}"/>
    <cellStyle name="Normal 6" xfId="48" xr:uid="{09736E0E-3C51-4788-AA31-377AFA89F694}"/>
    <cellStyle name="Normal 62" xfId="88" xr:uid="{5C3F771C-71F8-4383-B8A3-6BA49C114310}"/>
    <cellStyle name="Normal 65" xfId="87" xr:uid="{F0F841BC-E963-4430-A0C5-1E0587B98B26}"/>
    <cellStyle name="Normal 66" xfId="89" xr:uid="{71E08A0D-A2BF-4133-8FA4-5685A6A52BA1}"/>
    <cellStyle name="Normal 7" xfId="49" xr:uid="{C8876CFE-D622-4D91-AACB-307AA40BD6CE}"/>
    <cellStyle name="Normal 8" xfId="50" xr:uid="{82232073-BD71-45FE-8899-C4D48CF0E7B6}"/>
    <cellStyle name="Normal 9" xfId="51" xr:uid="{8EA257D7-3947-45E9-A493-18A7E56A49CF}"/>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14">
    <dxf>
      <font>
        <strike val="0"/>
        <outline val="0"/>
        <shadow val="0"/>
        <u val="none"/>
        <vertAlign val="baseline"/>
        <sz val="11"/>
        <color theme="1"/>
        <name val="Times New Roman"/>
        <family val="1"/>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theme="1"/>
        <name val="Times New Roman"/>
        <family val="1"/>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Times New Roman"/>
        <family val="1"/>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1"/>
        <color auto="1"/>
        <name val="Times New Roman"/>
        <family val="1"/>
        <scheme val="none"/>
      </font>
      <fill>
        <patternFill patternType="solid">
          <fgColor indexed="64"/>
          <bgColor theme="8" tint="0.39997558519241921"/>
        </patternFill>
      </fill>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Times New Roman"/>
        <family val="1"/>
        <scheme val="none"/>
      </font>
      <alignment horizontal="center" vertical="bottom" textRotation="0" indent="0" justifyLastLine="0" shrinkToFit="0" readingOrder="0"/>
    </dxf>
    <dxf>
      <font>
        <strike val="0"/>
        <outline val="0"/>
        <shadow val="0"/>
        <u val="none"/>
        <vertAlign val="baseline"/>
        <sz val="11"/>
        <name val="Times New Roman"/>
        <family val="1"/>
        <scheme val="none"/>
      </font>
      <fill>
        <patternFill patternType="solid">
          <fgColor indexed="64"/>
          <bgColor theme="0" tint="-0.14999847407452621"/>
        </patternFill>
      </fill>
      <alignment horizontal="center" textRotation="0" indent="0" justifyLastLine="0" shrinkToFit="0" readingOrder="0"/>
      <border diagonalUp="0" diagonalDown="0">
        <left style="thin">
          <color indexed="64"/>
        </left>
        <right style="thin">
          <color indexed="64"/>
        </right>
        <top/>
        <bottom/>
        <vertical style="thin">
          <color indexed="64"/>
        </vertical>
        <horizontal/>
      </border>
    </dxf>
    <dxf>
      <border>
        <bottom style="double">
          <color indexed="64"/>
        </bottom>
      </border>
    </dxf>
    <dxf>
      <font>
        <strike val="0"/>
        <outline val="0"/>
        <shadow val="0"/>
        <u val="none"/>
        <vertAlign val="baseline"/>
        <sz val="11"/>
        <name val="Times New Roman"/>
        <family val="1"/>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Times New Roman"/>
        <family val="1"/>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Times New Roman"/>
        <family val="1"/>
        <scheme val="none"/>
      </font>
      <fill>
        <patternFill patternType="solid">
          <fgColor indexed="64"/>
          <bgColor theme="0"/>
        </patternFill>
      </fill>
      <alignment horizontal="center" vertical="bottom" textRotation="0" wrapText="0" indent="0" justifyLastLine="0" shrinkToFit="0" readingOrder="0"/>
    </dxf>
    <dxf>
      <border outline="0">
        <top style="thin">
          <color indexed="64"/>
        </top>
      </border>
    </dxf>
  </dxfs>
  <tableStyles count="0" defaultTableStyle="TableStyleMedium2" defaultPivotStyle="PivotStyleLight16"/>
  <colors>
    <mruColors>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 Id="rId30" Type="http://schemas.openxmlformats.org/officeDocument/2006/relationships/customXml" Target="../customXml/item5.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usepa.sharepoint.com/sites/ocspp_Work/wpc/TSCA%20Scoping%20Next%2020%20HPS%20Review/Other%20Chems/D4%20(MRRE)/RE%20Documents/Files%20for%20transmittal%20to%20Docket%20September%202025/20.%20D4%20.%20Draft%20Consumer%20Exposure%20Analysis%20.%20Public%20Release%20.%20Sept%202025.xlsx" TargetMode="External"/><Relationship Id="rId2" Type="http://schemas.microsoft.com/office/2019/04/relationships/externalLinkLongPath" Target="/sites/ocspp_Work/wpc/TSCA%20Scoping%20Next%2020%20HPS%20Review/Other%20Chems/D4%20(MRRE)/RE%20Documents/Files%20for%20transmittal%20to%20Docket%20September%202025/20.%20D4%20.%20Draft%20Consumer%20Exposure%20Analysis%20.%20Public%20Release%20.%20Sept%202025.xlsx?35A82B13" TargetMode="External"/><Relationship Id="rId1" Type="http://schemas.openxmlformats.org/officeDocument/2006/relationships/externalLinkPath" Target="file:///\\35A82B13\20.%20D4%20.%20Draft%20Consumer%20Exposure%20Analysis%20.%20Public%20Release%20.%20Sept%202025.xlsx" TargetMode="External"/><Relationship Id="rId4" Type="http://schemas.openxmlformats.org/officeDocument/2006/relationships/externalLinkPath" Target="../../../../Other%20Chems/D4%20(MRRE)/RE%20Documents/Files%20for%20transmittal%20to%20Docket%20September%202025/20.%20D4%20.%20Draft%20Consumer%20Exposure%20Analysis%20.%20Public%20Release%20.%20Sept%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Cover Page"/>
      <sheetName val="Read Me"/>
      <sheetName val="P-Chem"/>
      <sheetName val="Article_Data"/>
      <sheetName val="Product_Inputs"/>
      <sheetName val="Article_Inputs"/>
      <sheetName val="Dermal Calcs"/>
      <sheetName val="Products"/>
      <sheetName val="Articles"/>
      <sheetName val="Mouthing Calcs"/>
      <sheetName val="Product WF and Use"/>
      <sheetName val="CEM_Models"/>
      <sheetName val="CEM_EN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DF1E05-BD04-4170-B010-76355CBEF83A}" name="Table1" displayName="Table1" ref="A1:B661" totalsRowShown="0" headerRowDxfId="8" dataDxfId="12" headerRowBorderDxfId="9" tableBorderDxfId="13">
  <autoFilter ref="A1:B661" xr:uid="{22DF1E05-BD04-4170-B010-76355CBEF83A}"/>
  <sortState xmlns:xlrd2="http://schemas.microsoft.com/office/spreadsheetml/2017/richdata2" ref="A2:B661">
    <sortCondition ref="B1:B661"/>
  </sortState>
  <tableColumns count="2">
    <tableColumn id="1" xr3:uid="{18CE4E3C-BD28-46DC-A44D-6F140A09D184}" name="9. TRIFD" dataDxfId="11"/>
    <tableColumn id="2" xr3:uid="{3E4060FB-E9DB-4313-AE73-418539FD6FE3}" name="Short Hand COU Mapped (EPA)" dataDxfId="1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67E6DBF-11CF-483F-BC2B-27366DC4325E}" name="Table3" displayName="Table3" ref="A1:C1110" totalsRowShown="0" headerRowDxfId="3" dataDxfId="7" headerRowBorderDxfId="5" tableBorderDxfId="6" totalsRowBorderDxfId="4">
  <autoFilter ref="A1:C1110" xr:uid="{C67E6DBF-11CF-483F-BC2B-27366DC4325E}"/>
  <sortState xmlns:xlrd2="http://schemas.microsoft.com/office/spreadsheetml/2017/richdata2" ref="A2:C1110">
    <sortCondition ref="A1:A1110"/>
  </sortState>
  <tableColumns count="3">
    <tableColumn id="1" xr3:uid="{370BFF25-C430-41B8-8A8D-682F0F746B55}" name="Primary NAICS/_x000a_SIC Code" dataDxfId="2"/>
    <tableColumn id="2" xr3:uid="{23FB9BE4-9202-4023-83AC-F3BC79DC0665}" name="CDR IS Code" dataDxfId="1"/>
    <tableColumn id="3" xr3:uid="{0AFD108C-BA9F-4E87-86FA-7A71AAADBCE0}" name="CDR Industry Sector Description" dataDxfId="0"/>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46F36-F537-43E2-AA5E-BF9030E931D0}">
  <dimension ref="B2:G18"/>
  <sheetViews>
    <sheetView tabSelected="1" workbookViewId="0">
      <selection activeCell="G14" sqref="G14"/>
    </sheetView>
  </sheetViews>
  <sheetFormatPr defaultColWidth="9.26171875" defaultRowHeight="14.1" x14ac:dyDescent="0.5"/>
  <cols>
    <col min="1" max="1" width="8.15625" style="39" customWidth="1"/>
    <col min="2" max="2" width="11.578125" style="39" customWidth="1"/>
    <col min="3" max="3" width="10.578125" style="39" customWidth="1"/>
    <col min="4" max="4" width="11.41796875" style="39" customWidth="1"/>
    <col min="5" max="5" width="11.578125" style="39" customWidth="1"/>
    <col min="6" max="16384" width="9.26171875" style="39"/>
  </cols>
  <sheetData>
    <row r="2" spans="2:7" x14ac:dyDescent="0.5">
      <c r="B2" s="74" t="s">
        <v>0</v>
      </c>
      <c r="C2" s="74"/>
      <c r="D2" s="74"/>
      <c r="E2" s="74"/>
      <c r="F2" s="74"/>
    </row>
    <row r="3" spans="2:7" ht="15.3" x14ac:dyDescent="0.55000000000000004">
      <c r="C3" s="75" t="s">
        <v>1</v>
      </c>
      <c r="D3" s="75"/>
      <c r="E3" s="75"/>
    </row>
    <row r="6" spans="2:7" ht="14.5" customHeight="1" x14ac:dyDescent="0.5">
      <c r="B6" s="76" t="s">
        <v>2</v>
      </c>
      <c r="C6" s="76"/>
      <c r="D6" s="76"/>
      <c r="E6" s="76"/>
      <c r="F6" s="76"/>
    </row>
    <row r="7" spans="2:7" ht="15" customHeight="1" x14ac:dyDescent="0.5">
      <c r="B7" s="76"/>
      <c r="C7" s="76"/>
      <c r="D7" s="76"/>
      <c r="E7" s="76"/>
      <c r="F7" s="76"/>
      <c r="G7" s="40"/>
    </row>
    <row r="8" spans="2:7" ht="15" customHeight="1" x14ac:dyDescent="0.5">
      <c r="B8" s="76"/>
      <c r="C8" s="76"/>
      <c r="D8" s="76"/>
      <c r="E8" s="76"/>
      <c r="F8" s="76"/>
      <c r="G8" s="40"/>
    </row>
    <row r="9" spans="2:7" ht="20.25" customHeight="1" x14ac:dyDescent="0.5">
      <c r="B9" s="76"/>
      <c r="C9" s="76"/>
      <c r="D9" s="76"/>
      <c r="E9" s="76"/>
      <c r="F9" s="76"/>
      <c r="G9" s="40"/>
    </row>
    <row r="10" spans="2:7" ht="25.5" customHeight="1" x14ac:dyDescent="0.5">
      <c r="B10" s="76"/>
      <c r="C10" s="76"/>
      <c r="D10" s="76"/>
      <c r="E10" s="76"/>
      <c r="F10" s="76"/>
      <c r="G10" s="40"/>
    </row>
    <row r="12" spans="2:7" ht="19.75" customHeight="1" x14ac:dyDescent="0.5">
      <c r="B12" s="77" t="s">
        <v>3</v>
      </c>
      <c r="C12" s="77"/>
      <c r="D12" s="77"/>
      <c r="E12" s="77"/>
      <c r="F12" s="77"/>
    </row>
    <row r="13" spans="2:7" ht="14.25" customHeight="1" x14ac:dyDescent="0.5">
      <c r="B13" s="41"/>
      <c r="C13" s="41"/>
      <c r="D13" s="41"/>
      <c r="E13" s="41"/>
      <c r="F13" s="41"/>
    </row>
    <row r="15" spans="2:7" ht="17.399999999999999" x14ac:dyDescent="0.55000000000000004">
      <c r="B15" s="78" t="s">
        <v>1</v>
      </c>
      <c r="C15" s="78"/>
      <c r="D15" s="78"/>
      <c r="E15" s="78"/>
      <c r="F15" s="78"/>
    </row>
    <row r="18" spans="2:2" ht="19.8" x14ac:dyDescent="0.65">
      <c r="B18" s="38"/>
    </row>
  </sheetData>
  <sheetProtection algorithmName="SHA-512" hashValue="ygikjtujV9Z688iPrzUz7D1AJ681S/tsfcOzoSGpM0WmZEMh/LmzeWmFSlLt40yXKiBI2yvcAlWKd3zsMOat6w==" saltValue="73jnGL8cld7vNBcYnmNaGQ==" spinCount="100000" sheet="1" objects="1" scenarios="1" formatCells="0" formatColumns="0" formatRows="0"/>
  <mergeCells count="5">
    <mergeCell ref="B2:F2"/>
    <mergeCell ref="C3:E3"/>
    <mergeCell ref="B6:F10"/>
    <mergeCell ref="B12:F12"/>
    <mergeCell ref="B15:F1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CAD0C-0C68-4153-AE2F-100C56AFECF2}">
  <sheetPr>
    <tabColor theme="4"/>
  </sheetPr>
  <dimension ref="A1:N294"/>
  <sheetViews>
    <sheetView zoomScale="70" zoomScaleNormal="70" workbookViewId="0">
      <selection activeCell="A100" sqref="A100"/>
    </sheetView>
  </sheetViews>
  <sheetFormatPr defaultRowHeight="14.1" x14ac:dyDescent="0.55000000000000004"/>
  <cols>
    <col min="1" max="1" width="53.3125" style="142" customWidth="1"/>
    <col min="2" max="2" width="28.05078125" style="142" customWidth="1"/>
    <col min="3" max="3" width="18.578125" style="145" bestFit="1" customWidth="1"/>
    <col min="4" max="4" width="7.578125" style="143" bestFit="1" customWidth="1"/>
    <col min="5" max="5" width="11.578125" style="143" customWidth="1"/>
    <col min="6" max="6" width="16.41796875" style="143" bestFit="1" customWidth="1"/>
    <col min="7" max="7" width="18" style="143" bestFit="1" customWidth="1"/>
    <col min="8" max="8" width="20.41796875" style="143" customWidth="1"/>
    <col min="9" max="9" width="15.578125" style="143" customWidth="1"/>
    <col min="10" max="10" width="21.578125" style="143" customWidth="1"/>
    <col min="11" max="11" width="64.41796875" style="142" customWidth="1"/>
    <col min="12" max="12" width="10.9453125" style="143" customWidth="1"/>
    <col min="13" max="13" width="53.68359375" style="142" customWidth="1"/>
    <col min="14" max="14" width="26.47265625" style="143" customWidth="1"/>
    <col min="15" max="15" width="30.578125" style="142" customWidth="1"/>
    <col min="16" max="16" width="30.26171875" style="142" customWidth="1"/>
    <col min="17" max="16384" width="8.83984375" style="142"/>
  </cols>
  <sheetData>
    <row r="1" spans="1:14" s="143" customFormat="1" ht="27.9" thickBot="1" x14ac:dyDescent="0.6">
      <c r="A1" s="198" t="s">
        <v>27</v>
      </c>
      <c r="B1" s="198" t="s">
        <v>609</v>
      </c>
      <c r="C1" s="197" t="s">
        <v>28</v>
      </c>
      <c r="D1" s="198" t="s">
        <v>30</v>
      </c>
      <c r="E1" s="198" t="s">
        <v>610</v>
      </c>
      <c r="F1" s="198" t="s">
        <v>32</v>
      </c>
      <c r="G1" s="198" t="s">
        <v>33</v>
      </c>
      <c r="H1" s="198" t="s">
        <v>585</v>
      </c>
      <c r="I1" s="198" t="s">
        <v>26</v>
      </c>
      <c r="J1" s="198" t="s">
        <v>611</v>
      </c>
      <c r="K1" s="199" t="s">
        <v>612</v>
      </c>
      <c r="L1" s="199" t="s">
        <v>588</v>
      </c>
      <c r="M1" s="199" t="s">
        <v>613</v>
      </c>
      <c r="N1" s="200" t="s">
        <v>3725</v>
      </c>
    </row>
    <row r="2" spans="1:14" ht="14.4" thickTop="1" x14ac:dyDescent="0.55000000000000004">
      <c r="A2" s="140" t="s">
        <v>81</v>
      </c>
      <c r="B2" s="140" t="s">
        <v>82</v>
      </c>
      <c r="C2" s="134" t="s">
        <v>83</v>
      </c>
      <c r="D2" s="133" t="s">
        <v>85</v>
      </c>
      <c r="E2" s="133">
        <v>97132</v>
      </c>
      <c r="F2" s="133">
        <v>45.299402999999998</v>
      </c>
      <c r="G2" s="133">
        <v>-122.951801</v>
      </c>
      <c r="H2" s="133" t="s">
        <v>80</v>
      </c>
      <c r="I2" s="137">
        <v>110069493293</v>
      </c>
      <c r="J2" s="133">
        <v>326199</v>
      </c>
      <c r="K2" s="134" t="s">
        <v>614</v>
      </c>
      <c r="L2" s="133" t="str">
        <f>IFERROR(VLOOKUP(J2,'NAICS Code to IS CDR Code'!A:C,2,FALSE), "NAICS/SIC Not Provided")</f>
        <v>IS35</v>
      </c>
      <c r="M2" s="140" t="str">
        <f>IFERROR(VLOOKUP(J2,'NAICS Code to IS CDR Code'!A:C,3,FALSE), "NAICS/SIC Not Provided")</f>
        <v>Plastics Product Manufacturing</v>
      </c>
      <c r="N2" s="133" t="str">
        <f>IF(COUNTIF('Facility Summary_Water'!$J$2:$J$51,I2)&gt;0,"Yes","No")</f>
        <v>No</v>
      </c>
    </row>
    <row r="3" spans="1:14" x14ac:dyDescent="0.55000000000000004">
      <c r="A3" s="61" t="s">
        <v>81</v>
      </c>
      <c r="B3" s="61" t="s">
        <v>82</v>
      </c>
      <c r="C3" s="63" t="s">
        <v>83</v>
      </c>
      <c r="D3" s="56" t="s">
        <v>85</v>
      </c>
      <c r="E3" s="56">
        <v>97132</v>
      </c>
      <c r="F3" s="56">
        <v>45.299402999999998</v>
      </c>
      <c r="G3" s="56">
        <v>-122.951801</v>
      </c>
      <c r="H3" s="56" t="s">
        <v>80</v>
      </c>
      <c r="I3" s="69">
        <v>110069493293</v>
      </c>
      <c r="J3" s="56">
        <v>326199</v>
      </c>
      <c r="K3" s="63" t="s">
        <v>614</v>
      </c>
      <c r="L3" s="56"/>
      <c r="M3" s="61"/>
      <c r="N3" s="56"/>
    </row>
    <row r="4" spans="1:14" x14ac:dyDescent="0.55000000000000004">
      <c r="A4" s="61" t="s">
        <v>81</v>
      </c>
      <c r="B4" s="61" t="s">
        <v>82</v>
      </c>
      <c r="C4" s="63" t="s">
        <v>83</v>
      </c>
      <c r="D4" s="56" t="s">
        <v>85</v>
      </c>
      <c r="E4" s="56">
        <v>97132</v>
      </c>
      <c r="F4" s="56">
        <v>45.299402999999998</v>
      </c>
      <c r="G4" s="56">
        <v>-122.951801</v>
      </c>
      <c r="H4" s="56" t="s">
        <v>80</v>
      </c>
      <c r="I4" s="69">
        <v>110069493293</v>
      </c>
      <c r="J4" s="56">
        <v>326199</v>
      </c>
      <c r="K4" s="63" t="s">
        <v>614</v>
      </c>
      <c r="L4" s="56"/>
      <c r="M4" s="61"/>
      <c r="N4" s="56"/>
    </row>
    <row r="5" spans="1:14" x14ac:dyDescent="0.55000000000000004">
      <c r="A5" s="61" t="s">
        <v>81</v>
      </c>
      <c r="B5" s="61" t="s">
        <v>82</v>
      </c>
      <c r="C5" s="63" t="s">
        <v>83</v>
      </c>
      <c r="D5" s="56" t="s">
        <v>85</v>
      </c>
      <c r="E5" s="56">
        <v>97132</v>
      </c>
      <c r="F5" s="56">
        <v>45.299402999999998</v>
      </c>
      <c r="G5" s="56">
        <v>-122.951801</v>
      </c>
      <c r="H5" s="56" t="s">
        <v>80</v>
      </c>
      <c r="I5" s="69">
        <v>110069493293</v>
      </c>
      <c r="J5" s="56">
        <v>326199</v>
      </c>
      <c r="K5" s="63" t="s">
        <v>614</v>
      </c>
      <c r="L5" s="56"/>
      <c r="M5" s="61"/>
      <c r="N5" s="56"/>
    </row>
    <row r="6" spans="1:14" x14ac:dyDescent="0.55000000000000004">
      <c r="A6" s="61" t="s">
        <v>81</v>
      </c>
      <c r="B6" s="61" t="s">
        <v>82</v>
      </c>
      <c r="C6" s="63" t="s">
        <v>83</v>
      </c>
      <c r="D6" s="56" t="s">
        <v>85</v>
      </c>
      <c r="E6" s="56">
        <v>97132</v>
      </c>
      <c r="F6" s="56">
        <v>45.299402999999998</v>
      </c>
      <c r="G6" s="56">
        <v>-122.951801</v>
      </c>
      <c r="H6" s="56" t="s">
        <v>80</v>
      </c>
      <c r="I6" s="69">
        <v>110069493293</v>
      </c>
      <c r="J6" s="56">
        <v>326199</v>
      </c>
      <c r="K6" s="63" t="s">
        <v>614</v>
      </c>
      <c r="L6" s="56"/>
      <c r="M6" s="61"/>
      <c r="N6" s="56"/>
    </row>
    <row r="7" spans="1:14" x14ac:dyDescent="0.55000000000000004">
      <c r="A7" s="61" t="s">
        <v>92</v>
      </c>
      <c r="B7" s="61" t="s">
        <v>93</v>
      </c>
      <c r="C7" s="63" t="s">
        <v>94</v>
      </c>
      <c r="D7" s="56" t="s">
        <v>96</v>
      </c>
      <c r="E7" s="56">
        <v>55016</v>
      </c>
      <c r="F7" s="56">
        <v>44.789444000000003</v>
      </c>
      <c r="G7" s="56">
        <v>-92.908332999999999</v>
      </c>
      <c r="H7" s="56" t="s">
        <v>91</v>
      </c>
      <c r="I7" s="69">
        <v>110000423667</v>
      </c>
      <c r="J7" s="56">
        <v>325998</v>
      </c>
      <c r="K7" s="63" t="s">
        <v>615</v>
      </c>
      <c r="L7" s="56" t="str">
        <f>IFERROR(VLOOKUP(J7,'NAICS Code to IS CDR Code'!A:C,2,FALSE), "NAICS/SIC Not Provided")</f>
        <v>IS34</v>
      </c>
      <c r="M7" s="61" t="str">
        <f>IFERROR(VLOOKUP(J7,'NAICS Code to IS CDR Code'!A:C,3,FALSE), "NAICS/SIC Not Provided")</f>
        <v>All Other Chemical Product and Preparation Manufacturing</v>
      </c>
      <c r="N7" s="56" t="str">
        <f>IF(COUNTIF('Facility Summary_Water'!$J$2:$J$51,I7)&gt;0,"Yes","No")</f>
        <v>No</v>
      </c>
    </row>
    <row r="8" spans="1:14" x14ac:dyDescent="0.55000000000000004">
      <c r="A8" s="61" t="s">
        <v>92</v>
      </c>
      <c r="B8" s="61" t="s">
        <v>93</v>
      </c>
      <c r="C8" s="63" t="s">
        <v>94</v>
      </c>
      <c r="D8" s="56" t="s">
        <v>96</v>
      </c>
      <c r="E8" s="56">
        <v>55016</v>
      </c>
      <c r="F8" s="56">
        <v>44.789444000000003</v>
      </c>
      <c r="G8" s="56">
        <v>-92.908332999999999</v>
      </c>
      <c r="H8" s="56" t="s">
        <v>91</v>
      </c>
      <c r="I8" s="69">
        <v>110000423667</v>
      </c>
      <c r="J8" s="56">
        <v>325998</v>
      </c>
      <c r="K8" s="63" t="s">
        <v>615</v>
      </c>
      <c r="L8" s="56"/>
      <c r="M8" s="61"/>
      <c r="N8" s="56"/>
    </row>
    <row r="9" spans="1:14" x14ac:dyDescent="0.55000000000000004">
      <c r="A9" s="61" t="s">
        <v>3676</v>
      </c>
      <c r="B9" s="61" t="s">
        <v>99</v>
      </c>
      <c r="C9" s="63" t="s">
        <v>100</v>
      </c>
      <c r="D9" s="56" t="s">
        <v>102</v>
      </c>
      <c r="E9" s="56">
        <v>65802</v>
      </c>
      <c r="F9" s="56">
        <v>37.212870000000002</v>
      </c>
      <c r="G9" s="56">
        <v>-93.227199999999996</v>
      </c>
      <c r="H9" s="56" t="s">
        <v>98</v>
      </c>
      <c r="I9" s="69">
        <v>110000444886</v>
      </c>
      <c r="J9" s="56">
        <v>325520</v>
      </c>
      <c r="K9" s="63" t="s">
        <v>616</v>
      </c>
      <c r="L9" s="56" t="str">
        <f>IFERROR(VLOOKUP(J9,'NAICS Code to IS CDR Code'!A:C,2,FALSE), "NAICS/SIC Not Provided")</f>
        <v>IS28</v>
      </c>
      <c r="M9" s="61" t="str">
        <f>IFERROR(VLOOKUP(J9,'NAICS Code to IS CDR Code'!A:C,3,FALSE), "NAICS/SIC Not Provided")</f>
        <v>Adhesive Manufacturing</v>
      </c>
      <c r="N9" s="56" t="str">
        <f>IF(COUNTIF('Facility Summary_Water'!$J$2:$J$51,I9)&gt;0,"Yes","No")</f>
        <v>No</v>
      </c>
    </row>
    <row r="10" spans="1:14" x14ac:dyDescent="0.55000000000000004">
      <c r="A10" s="61" t="s">
        <v>3676</v>
      </c>
      <c r="B10" s="61" t="s">
        <v>99</v>
      </c>
      <c r="C10" s="63" t="s">
        <v>100</v>
      </c>
      <c r="D10" s="56" t="s">
        <v>102</v>
      </c>
      <c r="E10" s="56">
        <v>65802</v>
      </c>
      <c r="F10" s="56">
        <v>37.212870000000002</v>
      </c>
      <c r="G10" s="56">
        <v>-93.227199999999996</v>
      </c>
      <c r="H10" s="56" t="s">
        <v>98</v>
      </c>
      <c r="I10" s="69">
        <v>110000444886</v>
      </c>
      <c r="J10" s="56">
        <v>325520</v>
      </c>
      <c r="K10" s="63" t="s">
        <v>616</v>
      </c>
      <c r="L10" s="56"/>
      <c r="M10" s="61"/>
      <c r="N10" s="56"/>
    </row>
    <row r="11" spans="1:14" x14ac:dyDescent="0.55000000000000004">
      <c r="A11" s="61" t="s">
        <v>3676</v>
      </c>
      <c r="B11" s="61" t="s">
        <v>99</v>
      </c>
      <c r="C11" s="63" t="s">
        <v>100</v>
      </c>
      <c r="D11" s="56" t="s">
        <v>102</v>
      </c>
      <c r="E11" s="56">
        <v>65802</v>
      </c>
      <c r="F11" s="56">
        <v>37.212870000000002</v>
      </c>
      <c r="G11" s="56">
        <v>-93.227199999999996</v>
      </c>
      <c r="H11" s="56" t="s">
        <v>98</v>
      </c>
      <c r="I11" s="69">
        <v>110000444886</v>
      </c>
      <c r="J11" s="56">
        <v>325520</v>
      </c>
      <c r="K11" s="63" t="s">
        <v>616</v>
      </c>
      <c r="L11" s="56"/>
      <c r="M11" s="61"/>
      <c r="N11" s="56"/>
    </row>
    <row r="12" spans="1:14" x14ac:dyDescent="0.55000000000000004">
      <c r="A12" s="61" t="s">
        <v>3676</v>
      </c>
      <c r="B12" s="61" t="s">
        <v>99</v>
      </c>
      <c r="C12" s="63" t="s">
        <v>100</v>
      </c>
      <c r="D12" s="56" t="s">
        <v>102</v>
      </c>
      <c r="E12" s="56">
        <v>65802</v>
      </c>
      <c r="F12" s="56">
        <v>37.212870000000002</v>
      </c>
      <c r="G12" s="56">
        <v>-93.227199999999996</v>
      </c>
      <c r="H12" s="56" t="s">
        <v>98</v>
      </c>
      <c r="I12" s="69">
        <v>110000444886</v>
      </c>
      <c r="J12" s="56">
        <v>325520</v>
      </c>
      <c r="K12" s="63" t="s">
        <v>616</v>
      </c>
      <c r="L12" s="56"/>
      <c r="M12" s="61"/>
      <c r="N12" s="56"/>
    </row>
    <row r="13" spans="1:14" x14ac:dyDescent="0.55000000000000004">
      <c r="A13" s="61" t="s">
        <v>3676</v>
      </c>
      <c r="B13" s="61" t="s">
        <v>99</v>
      </c>
      <c r="C13" s="63" t="s">
        <v>100</v>
      </c>
      <c r="D13" s="56" t="s">
        <v>102</v>
      </c>
      <c r="E13" s="56">
        <v>65802</v>
      </c>
      <c r="F13" s="56">
        <v>37.212870000000002</v>
      </c>
      <c r="G13" s="56">
        <v>-93.227199999999996</v>
      </c>
      <c r="H13" s="56" t="s">
        <v>98</v>
      </c>
      <c r="I13" s="69">
        <v>110000444886</v>
      </c>
      <c r="J13" s="56">
        <v>325520</v>
      </c>
      <c r="K13" s="63" t="s">
        <v>616</v>
      </c>
      <c r="L13" s="56"/>
      <c r="M13" s="61"/>
      <c r="N13" s="56"/>
    </row>
    <row r="14" spans="1:14" x14ac:dyDescent="0.55000000000000004">
      <c r="A14" s="61" t="s">
        <v>105</v>
      </c>
      <c r="B14" s="61" t="s">
        <v>106</v>
      </c>
      <c r="C14" s="63" t="s">
        <v>107</v>
      </c>
      <c r="D14" s="56" t="s">
        <v>109</v>
      </c>
      <c r="E14" s="56">
        <v>70805</v>
      </c>
      <c r="F14" s="56">
        <v>30.493749999999999</v>
      </c>
      <c r="G14" s="56">
        <v>-91.178740000000005</v>
      </c>
      <c r="H14" s="56" t="s">
        <v>104</v>
      </c>
      <c r="I14" s="69">
        <v>110000606602</v>
      </c>
      <c r="J14" s="56">
        <v>325199</v>
      </c>
      <c r="K14" s="63" t="s">
        <v>617</v>
      </c>
      <c r="L14" s="56"/>
      <c r="M14" s="61"/>
      <c r="N14" s="56"/>
    </row>
    <row r="15" spans="1:14" x14ac:dyDescent="0.55000000000000004">
      <c r="A15" s="61" t="s">
        <v>105</v>
      </c>
      <c r="B15" s="61" t="s">
        <v>106</v>
      </c>
      <c r="C15" s="63" t="s">
        <v>107</v>
      </c>
      <c r="D15" s="56" t="s">
        <v>109</v>
      </c>
      <c r="E15" s="56">
        <v>70805</v>
      </c>
      <c r="F15" s="56">
        <v>30.493749999999999</v>
      </c>
      <c r="G15" s="56">
        <v>-91.178740000000005</v>
      </c>
      <c r="H15" s="56" t="s">
        <v>104</v>
      </c>
      <c r="I15" s="69">
        <v>110000606602</v>
      </c>
      <c r="J15" s="56">
        <v>325199</v>
      </c>
      <c r="K15" s="63" t="s">
        <v>617</v>
      </c>
      <c r="L15" s="56"/>
      <c r="M15" s="61"/>
      <c r="N15" s="56"/>
    </row>
    <row r="16" spans="1:14" x14ac:dyDescent="0.55000000000000004">
      <c r="A16" s="61" t="s">
        <v>105</v>
      </c>
      <c r="B16" s="61" t="s">
        <v>106</v>
      </c>
      <c r="C16" s="63" t="s">
        <v>107</v>
      </c>
      <c r="D16" s="56" t="s">
        <v>109</v>
      </c>
      <c r="E16" s="56">
        <v>70805</v>
      </c>
      <c r="F16" s="56">
        <v>30.493749999999999</v>
      </c>
      <c r="G16" s="56">
        <v>-91.178740000000005</v>
      </c>
      <c r="H16" s="56" t="s">
        <v>104</v>
      </c>
      <c r="I16" s="69">
        <v>110000606602</v>
      </c>
      <c r="J16" s="56">
        <v>325199</v>
      </c>
      <c r="K16" s="63" t="s">
        <v>617</v>
      </c>
      <c r="L16" s="56"/>
      <c r="M16" s="61"/>
      <c r="N16" s="56"/>
    </row>
    <row r="17" spans="1:14" x14ac:dyDescent="0.55000000000000004">
      <c r="A17" s="61" t="s">
        <v>105</v>
      </c>
      <c r="B17" s="61" t="s">
        <v>106</v>
      </c>
      <c r="C17" s="63" t="s">
        <v>107</v>
      </c>
      <c r="D17" s="56" t="s">
        <v>109</v>
      </c>
      <c r="E17" s="56">
        <v>70805</v>
      </c>
      <c r="F17" s="56">
        <v>30.493749999999999</v>
      </c>
      <c r="G17" s="56">
        <v>-91.178740000000005</v>
      </c>
      <c r="H17" s="56" t="s">
        <v>104</v>
      </c>
      <c r="I17" s="69">
        <v>110000606602</v>
      </c>
      <c r="J17" s="56">
        <v>325199</v>
      </c>
      <c r="K17" s="63" t="s">
        <v>617</v>
      </c>
      <c r="L17" s="56"/>
      <c r="M17" s="61"/>
      <c r="N17" s="56"/>
    </row>
    <row r="18" spans="1:14" x14ac:dyDescent="0.55000000000000004">
      <c r="A18" s="61" t="s">
        <v>113</v>
      </c>
      <c r="B18" s="61" t="s">
        <v>114</v>
      </c>
      <c r="C18" s="63" t="s">
        <v>115</v>
      </c>
      <c r="D18" s="56" t="s">
        <v>117</v>
      </c>
      <c r="E18" s="56">
        <v>71753</v>
      </c>
      <c r="F18" s="56">
        <v>33.175600000000003</v>
      </c>
      <c r="G18" s="56">
        <v>-93.216899999999995</v>
      </c>
      <c r="H18" s="56" t="s">
        <v>112</v>
      </c>
      <c r="I18" s="69">
        <v>110000743508</v>
      </c>
      <c r="J18" s="56">
        <v>325180</v>
      </c>
      <c r="K18" s="63" t="s">
        <v>618</v>
      </c>
      <c r="L18" s="56" t="str">
        <f>IFERROR(VLOOKUP(J18,'NAICS Code to IS CDR Code'!A:C,2,FALSE), "NAICS/SIC Not Provided")</f>
        <v>IS19</v>
      </c>
      <c r="M18" s="61" t="str">
        <f>IFERROR(VLOOKUP(J18,'NAICS Code to IS CDR Code'!A:C,3,FALSE), "NAICS/SIC Not Provided")</f>
        <v>All Other Basic Inorganic Chemical Manufacturing</v>
      </c>
      <c r="N18" s="56" t="str">
        <f>IF(COUNTIF('Facility Summary_Water'!$J$2:$J$51,I18)&gt;0,"Yes","No")</f>
        <v>No</v>
      </c>
    </row>
    <row r="19" spans="1:14" x14ac:dyDescent="0.55000000000000004">
      <c r="A19" s="61" t="s">
        <v>113</v>
      </c>
      <c r="B19" s="61" t="s">
        <v>114</v>
      </c>
      <c r="C19" s="63" t="s">
        <v>115</v>
      </c>
      <c r="D19" s="56" t="s">
        <v>117</v>
      </c>
      <c r="E19" s="56">
        <v>71753</v>
      </c>
      <c r="F19" s="56">
        <v>33.175600000000003</v>
      </c>
      <c r="G19" s="56">
        <v>-93.216899999999995</v>
      </c>
      <c r="H19" s="56" t="s">
        <v>112</v>
      </c>
      <c r="I19" s="69">
        <v>110000743508</v>
      </c>
      <c r="J19" s="56">
        <v>325180</v>
      </c>
      <c r="K19" s="63" t="s">
        <v>618</v>
      </c>
      <c r="L19" s="56"/>
      <c r="M19" s="61"/>
      <c r="N19" s="56"/>
    </row>
    <row r="20" spans="1:14" x14ac:dyDescent="0.55000000000000004">
      <c r="A20" s="61" t="s">
        <v>113</v>
      </c>
      <c r="B20" s="61" t="s">
        <v>114</v>
      </c>
      <c r="C20" s="63" t="s">
        <v>115</v>
      </c>
      <c r="D20" s="56" t="s">
        <v>117</v>
      </c>
      <c r="E20" s="56">
        <v>71753</v>
      </c>
      <c r="F20" s="56">
        <v>33.175600000000003</v>
      </c>
      <c r="G20" s="56">
        <v>-93.216899999999995</v>
      </c>
      <c r="H20" s="56" t="s">
        <v>112</v>
      </c>
      <c r="I20" s="69">
        <v>110000743508</v>
      </c>
      <c r="J20" s="56">
        <v>325180</v>
      </c>
      <c r="K20" s="63" t="s">
        <v>618</v>
      </c>
      <c r="L20" s="56"/>
      <c r="M20" s="61"/>
      <c r="N20" s="56"/>
    </row>
    <row r="21" spans="1:14" x14ac:dyDescent="0.55000000000000004">
      <c r="A21" s="61" t="s">
        <v>113</v>
      </c>
      <c r="B21" s="61" t="s">
        <v>114</v>
      </c>
      <c r="C21" s="63" t="s">
        <v>115</v>
      </c>
      <c r="D21" s="56" t="s">
        <v>117</v>
      </c>
      <c r="E21" s="56">
        <v>71753</v>
      </c>
      <c r="F21" s="56">
        <v>33.175600000000003</v>
      </c>
      <c r="G21" s="56">
        <v>-93.216899999999995</v>
      </c>
      <c r="H21" s="56" t="s">
        <v>112</v>
      </c>
      <c r="I21" s="69">
        <v>110000743508</v>
      </c>
      <c r="J21" s="56">
        <v>325180</v>
      </c>
      <c r="K21" s="63" t="s">
        <v>618</v>
      </c>
      <c r="L21" s="56"/>
      <c r="M21" s="61"/>
      <c r="N21" s="56"/>
    </row>
    <row r="22" spans="1:14" x14ac:dyDescent="0.55000000000000004">
      <c r="A22" s="61" t="s">
        <v>113</v>
      </c>
      <c r="B22" s="61" t="s">
        <v>114</v>
      </c>
      <c r="C22" s="63" t="s">
        <v>115</v>
      </c>
      <c r="D22" s="56" t="s">
        <v>117</v>
      </c>
      <c r="E22" s="56">
        <v>71753</v>
      </c>
      <c r="F22" s="56">
        <v>33.175600000000003</v>
      </c>
      <c r="G22" s="56">
        <v>-93.216899999999995</v>
      </c>
      <c r="H22" s="56" t="s">
        <v>112</v>
      </c>
      <c r="I22" s="69">
        <v>110000743508</v>
      </c>
      <c r="J22" s="56">
        <v>325180</v>
      </c>
      <c r="K22" s="63" t="s">
        <v>618</v>
      </c>
      <c r="L22" s="56"/>
      <c r="M22" s="61"/>
      <c r="N22" s="56"/>
    </row>
    <row r="23" spans="1:14" x14ac:dyDescent="0.55000000000000004">
      <c r="A23" s="61" t="s">
        <v>121</v>
      </c>
      <c r="B23" s="61" t="s">
        <v>122</v>
      </c>
      <c r="C23" s="63" t="s">
        <v>123</v>
      </c>
      <c r="D23" s="56" t="s">
        <v>125</v>
      </c>
      <c r="E23" s="67" t="s">
        <v>126</v>
      </c>
      <c r="F23" s="56">
        <v>42.549259999999997</v>
      </c>
      <c r="G23" s="56">
        <v>-71.745149999999995</v>
      </c>
      <c r="H23" s="56" t="s">
        <v>120</v>
      </c>
      <c r="I23" s="69">
        <v>110000308818</v>
      </c>
      <c r="J23" s="56">
        <v>335929</v>
      </c>
      <c r="K23" s="63" t="s">
        <v>619</v>
      </c>
      <c r="L23" s="56"/>
      <c r="M23" s="61"/>
      <c r="N23" s="56"/>
    </row>
    <row r="24" spans="1:14" x14ac:dyDescent="0.55000000000000004">
      <c r="A24" s="61" t="s">
        <v>121</v>
      </c>
      <c r="B24" s="61" t="s">
        <v>122</v>
      </c>
      <c r="C24" s="63" t="s">
        <v>123</v>
      </c>
      <c r="D24" s="56" t="s">
        <v>125</v>
      </c>
      <c r="E24" s="67" t="s">
        <v>126</v>
      </c>
      <c r="F24" s="56">
        <v>42.549259999999997</v>
      </c>
      <c r="G24" s="56">
        <v>-71.745149999999995</v>
      </c>
      <c r="H24" s="56" t="s">
        <v>120</v>
      </c>
      <c r="I24" s="69">
        <v>110000308818</v>
      </c>
      <c r="J24" s="56">
        <v>335929</v>
      </c>
      <c r="K24" s="63" t="s">
        <v>619</v>
      </c>
      <c r="L24" s="56"/>
      <c r="M24" s="61"/>
      <c r="N24" s="56"/>
    </row>
    <row r="25" spans="1:14" x14ac:dyDescent="0.55000000000000004">
      <c r="A25" s="61" t="s">
        <v>121</v>
      </c>
      <c r="B25" s="61" t="s">
        <v>122</v>
      </c>
      <c r="C25" s="63" t="s">
        <v>123</v>
      </c>
      <c r="D25" s="56" t="s">
        <v>125</v>
      </c>
      <c r="E25" s="67" t="s">
        <v>126</v>
      </c>
      <c r="F25" s="56">
        <v>42.549259999999997</v>
      </c>
      <c r="G25" s="56">
        <v>-71.745149999999995</v>
      </c>
      <c r="H25" s="56" t="s">
        <v>120</v>
      </c>
      <c r="I25" s="69">
        <v>110000308818</v>
      </c>
      <c r="J25" s="56">
        <v>335929</v>
      </c>
      <c r="K25" s="63" t="s">
        <v>619</v>
      </c>
      <c r="L25" s="56"/>
      <c r="M25" s="61"/>
      <c r="N25" s="56"/>
    </row>
    <row r="26" spans="1:14" x14ac:dyDescent="0.55000000000000004">
      <c r="A26" s="61" t="s">
        <v>128</v>
      </c>
      <c r="B26" s="61" t="s">
        <v>129</v>
      </c>
      <c r="C26" s="63" t="s">
        <v>130</v>
      </c>
      <c r="D26" s="56" t="s">
        <v>132</v>
      </c>
      <c r="E26" s="56">
        <v>38017</v>
      </c>
      <c r="F26" s="56">
        <v>35.041758000000002</v>
      </c>
      <c r="G26" s="56">
        <v>-89.625080999999994</v>
      </c>
      <c r="H26" s="56" t="s">
        <v>127</v>
      </c>
      <c r="I26" s="69">
        <v>110000911737</v>
      </c>
      <c r="J26" s="56">
        <v>325211</v>
      </c>
      <c r="K26" s="63" t="s">
        <v>620</v>
      </c>
      <c r="L26" s="56" t="str">
        <f>IFERROR(VLOOKUP(J26,'NAICS Code to IS CDR Code'!A:C,2,FALSE), "NAICS/SIC Not Provided")</f>
        <v>IS22</v>
      </c>
      <c r="M26" s="61" t="str">
        <f>IFERROR(VLOOKUP(J26,'NAICS Code to IS CDR Code'!A:C,3,FALSE), "NAICS/SIC Not Provided")</f>
        <v>Plastic Material and Resin Manufacturing</v>
      </c>
      <c r="N26" s="56" t="str">
        <f>IF(COUNTIF('Facility Summary_Water'!$J$2:$J$51,I26)&gt;0,"Yes","No")</f>
        <v>No</v>
      </c>
    </row>
    <row r="27" spans="1:14" x14ac:dyDescent="0.55000000000000004">
      <c r="A27" s="61" t="s">
        <v>128</v>
      </c>
      <c r="B27" s="61" t="s">
        <v>129</v>
      </c>
      <c r="C27" s="63" t="s">
        <v>130</v>
      </c>
      <c r="D27" s="56" t="s">
        <v>132</v>
      </c>
      <c r="E27" s="56">
        <v>38017</v>
      </c>
      <c r="F27" s="56">
        <v>35.041758000000002</v>
      </c>
      <c r="G27" s="56">
        <v>-89.625080999999994</v>
      </c>
      <c r="H27" s="56" t="s">
        <v>127</v>
      </c>
      <c r="I27" s="69">
        <v>110000911737</v>
      </c>
      <c r="J27" s="56">
        <v>325211</v>
      </c>
      <c r="K27" s="63" t="s">
        <v>620</v>
      </c>
      <c r="L27" s="56"/>
      <c r="M27" s="61"/>
      <c r="N27" s="56"/>
    </row>
    <row r="28" spans="1:14" x14ac:dyDescent="0.55000000000000004">
      <c r="A28" s="61" t="s">
        <v>128</v>
      </c>
      <c r="B28" s="61" t="s">
        <v>129</v>
      </c>
      <c r="C28" s="63" t="s">
        <v>130</v>
      </c>
      <c r="D28" s="56" t="s">
        <v>132</v>
      </c>
      <c r="E28" s="56">
        <v>38017</v>
      </c>
      <c r="F28" s="56">
        <v>35.041758000000002</v>
      </c>
      <c r="G28" s="56">
        <v>-89.625080999999994</v>
      </c>
      <c r="H28" s="56" t="s">
        <v>127</v>
      </c>
      <c r="I28" s="69">
        <v>110000911737</v>
      </c>
      <c r="J28" s="56">
        <v>325211</v>
      </c>
      <c r="K28" s="63" t="s">
        <v>620</v>
      </c>
      <c r="L28" s="56"/>
      <c r="M28" s="61"/>
      <c r="N28" s="56"/>
    </row>
    <row r="29" spans="1:14" x14ac:dyDescent="0.55000000000000004">
      <c r="A29" s="61" t="s">
        <v>128</v>
      </c>
      <c r="B29" s="61" t="s">
        <v>129</v>
      </c>
      <c r="C29" s="63" t="s">
        <v>130</v>
      </c>
      <c r="D29" s="56" t="s">
        <v>132</v>
      </c>
      <c r="E29" s="56">
        <v>38017</v>
      </c>
      <c r="F29" s="56">
        <v>35.041758000000002</v>
      </c>
      <c r="G29" s="56">
        <v>-89.625080999999994</v>
      </c>
      <c r="H29" s="56" t="s">
        <v>127</v>
      </c>
      <c r="I29" s="69">
        <v>110000911737</v>
      </c>
      <c r="J29" s="56">
        <v>325211</v>
      </c>
      <c r="K29" s="63" t="s">
        <v>620</v>
      </c>
      <c r="L29" s="56"/>
      <c r="M29" s="61"/>
      <c r="N29" s="56"/>
    </row>
    <row r="30" spans="1:14" x14ac:dyDescent="0.55000000000000004">
      <c r="A30" s="61" t="s">
        <v>128</v>
      </c>
      <c r="B30" s="61" t="s">
        <v>129</v>
      </c>
      <c r="C30" s="63" t="s">
        <v>130</v>
      </c>
      <c r="D30" s="56" t="s">
        <v>132</v>
      </c>
      <c r="E30" s="56">
        <v>38017</v>
      </c>
      <c r="F30" s="56">
        <v>35.041758000000002</v>
      </c>
      <c r="G30" s="56">
        <v>-89.625080999999994</v>
      </c>
      <c r="H30" s="56" t="s">
        <v>127</v>
      </c>
      <c r="I30" s="69">
        <v>110000911737</v>
      </c>
      <c r="J30" s="56">
        <v>325211</v>
      </c>
      <c r="K30" s="63" t="s">
        <v>620</v>
      </c>
      <c r="L30" s="56"/>
      <c r="M30" s="61"/>
      <c r="N30" s="56"/>
    </row>
    <row r="31" spans="1:14" x14ac:dyDescent="0.55000000000000004">
      <c r="A31" s="61" t="s">
        <v>3680</v>
      </c>
      <c r="B31" s="61" t="s">
        <v>385</v>
      </c>
      <c r="C31" s="63" t="s">
        <v>161</v>
      </c>
      <c r="D31" s="56" t="s">
        <v>162</v>
      </c>
      <c r="E31" s="56">
        <v>49224</v>
      </c>
      <c r="F31" s="56">
        <v>42.255090000000003</v>
      </c>
      <c r="G31" s="56">
        <v>-84.778819999999996</v>
      </c>
      <c r="H31" s="56" t="s">
        <v>383</v>
      </c>
      <c r="I31" s="69">
        <v>110000409950</v>
      </c>
      <c r="J31" s="56">
        <v>325991</v>
      </c>
      <c r="K31" s="63" t="s">
        <v>621</v>
      </c>
      <c r="L31" s="56"/>
      <c r="M31" s="61"/>
      <c r="N31" s="56"/>
    </row>
    <row r="32" spans="1:14" x14ac:dyDescent="0.55000000000000004">
      <c r="A32" s="61" t="s">
        <v>141</v>
      </c>
      <c r="B32" s="61" t="s">
        <v>142</v>
      </c>
      <c r="C32" s="63" t="s">
        <v>143</v>
      </c>
      <c r="D32" s="56" t="s">
        <v>145</v>
      </c>
      <c r="E32" s="56">
        <v>92705</v>
      </c>
      <c r="F32" s="56">
        <v>33.713560000000001</v>
      </c>
      <c r="G32" s="56">
        <v>-117.84358</v>
      </c>
      <c r="H32" s="56" t="s">
        <v>140</v>
      </c>
      <c r="I32" s="69">
        <v>110055500104</v>
      </c>
      <c r="J32" s="56">
        <v>313320</v>
      </c>
      <c r="K32" s="63" t="s">
        <v>622</v>
      </c>
      <c r="L32" s="56" t="str">
        <f>IFERROR(VLOOKUP(J32,'NAICS Code to IS CDR Code'!A:C,2,FALSE), "NAICS/SIC Not Provided")</f>
        <v>IS7</v>
      </c>
      <c r="M32" s="61" t="str">
        <f>IFERROR(VLOOKUP(J32,'NAICS Code to IS CDR Code'!A:C,3,FALSE), "NAICS/SIC Not Provided")</f>
        <v>Textiles, apparel, and leather manufacturing</v>
      </c>
      <c r="N32" s="56" t="str">
        <f>IF(COUNTIF('Facility Summary_Water'!$J$2:$J$51,I32)&gt;0,"Yes","No")</f>
        <v>No</v>
      </c>
    </row>
    <row r="33" spans="1:14" x14ac:dyDescent="0.55000000000000004">
      <c r="A33" s="61" t="s">
        <v>141</v>
      </c>
      <c r="B33" s="61" t="s">
        <v>142</v>
      </c>
      <c r="C33" s="63" t="s">
        <v>143</v>
      </c>
      <c r="D33" s="56" t="s">
        <v>145</v>
      </c>
      <c r="E33" s="56">
        <v>92705</v>
      </c>
      <c r="F33" s="56">
        <v>33.713560000000001</v>
      </c>
      <c r="G33" s="56">
        <v>-117.84358</v>
      </c>
      <c r="H33" s="56" t="s">
        <v>140</v>
      </c>
      <c r="I33" s="69">
        <v>110055500104</v>
      </c>
      <c r="J33" s="56">
        <v>313320</v>
      </c>
      <c r="K33" s="63" t="s">
        <v>622</v>
      </c>
      <c r="L33" s="56"/>
      <c r="M33" s="61"/>
      <c r="N33" s="56"/>
    </row>
    <row r="34" spans="1:14" x14ac:dyDescent="0.55000000000000004">
      <c r="A34" s="61" t="s">
        <v>141</v>
      </c>
      <c r="B34" s="61" t="s">
        <v>142</v>
      </c>
      <c r="C34" s="63" t="s">
        <v>143</v>
      </c>
      <c r="D34" s="56" t="s">
        <v>145</v>
      </c>
      <c r="E34" s="56">
        <v>92705</v>
      </c>
      <c r="F34" s="56">
        <v>33.713560000000001</v>
      </c>
      <c r="G34" s="56">
        <v>-117.84358</v>
      </c>
      <c r="H34" s="56" t="s">
        <v>140</v>
      </c>
      <c r="I34" s="69">
        <v>110055500104</v>
      </c>
      <c r="J34" s="56">
        <v>313320</v>
      </c>
      <c r="K34" s="63" t="s">
        <v>622</v>
      </c>
      <c r="L34" s="56"/>
      <c r="M34" s="61"/>
      <c r="N34" s="56"/>
    </row>
    <row r="35" spans="1:14" x14ac:dyDescent="0.55000000000000004">
      <c r="A35" s="61" t="s">
        <v>141</v>
      </c>
      <c r="B35" s="61" t="s">
        <v>142</v>
      </c>
      <c r="C35" s="63" t="s">
        <v>143</v>
      </c>
      <c r="D35" s="56" t="s">
        <v>145</v>
      </c>
      <c r="E35" s="56">
        <v>92705</v>
      </c>
      <c r="F35" s="56">
        <v>33.713560000000001</v>
      </c>
      <c r="G35" s="56">
        <v>-117.84358</v>
      </c>
      <c r="H35" s="56" t="s">
        <v>140</v>
      </c>
      <c r="I35" s="69">
        <v>110055500104</v>
      </c>
      <c r="J35" s="56">
        <v>313320</v>
      </c>
      <c r="K35" s="63" t="s">
        <v>622</v>
      </c>
      <c r="L35" s="56"/>
      <c r="M35" s="61"/>
      <c r="N35" s="56"/>
    </row>
    <row r="36" spans="1:14" x14ac:dyDescent="0.55000000000000004">
      <c r="A36" s="61" t="s">
        <v>141</v>
      </c>
      <c r="B36" s="61" t="s">
        <v>142</v>
      </c>
      <c r="C36" s="63" t="s">
        <v>143</v>
      </c>
      <c r="D36" s="56" t="s">
        <v>145</v>
      </c>
      <c r="E36" s="56">
        <v>92705</v>
      </c>
      <c r="F36" s="56">
        <v>33.713560000000001</v>
      </c>
      <c r="G36" s="56">
        <v>-117.84358</v>
      </c>
      <c r="H36" s="56" t="s">
        <v>140</v>
      </c>
      <c r="I36" s="69">
        <v>110055500104</v>
      </c>
      <c r="J36" s="56">
        <v>313320</v>
      </c>
      <c r="K36" s="63" t="s">
        <v>622</v>
      </c>
      <c r="L36" s="56"/>
      <c r="M36" s="61"/>
      <c r="N36" s="56"/>
    </row>
    <row r="37" spans="1:14" x14ac:dyDescent="0.55000000000000004">
      <c r="A37" s="61" t="s">
        <v>371</v>
      </c>
      <c r="B37" s="61" t="s">
        <v>372</v>
      </c>
      <c r="C37" s="63" t="s">
        <v>373</v>
      </c>
      <c r="D37" s="56" t="s">
        <v>270</v>
      </c>
      <c r="E37" s="56">
        <v>43570</v>
      </c>
      <c r="F37" s="56">
        <v>41.58475</v>
      </c>
      <c r="G37" s="56">
        <v>-84.439989999999995</v>
      </c>
      <c r="H37" s="56" t="s">
        <v>370</v>
      </c>
      <c r="I37" s="69">
        <v>110018893848</v>
      </c>
      <c r="J37" s="56">
        <v>325991</v>
      </c>
      <c r="K37" s="63" t="s">
        <v>621</v>
      </c>
      <c r="L37" s="56"/>
      <c r="M37" s="61"/>
      <c r="N37" s="56"/>
    </row>
    <row r="38" spans="1:14" x14ac:dyDescent="0.55000000000000004">
      <c r="A38" s="61" t="s">
        <v>148</v>
      </c>
      <c r="B38" s="61" t="s">
        <v>149</v>
      </c>
      <c r="C38" s="63" t="s">
        <v>150</v>
      </c>
      <c r="D38" s="56" t="s">
        <v>152</v>
      </c>
      <c r="E38" s="56">
        <v>85215</v>
      </c>
      <c r="F38" s="56">
        <v>33.466430000000003</v>
      </c>
      <c r="G38" s="56">
        <v>-111.72888</v>
      </c>
      <c r="H38" s="56" t="s">
        <v>147</v>
      </c>
      <c r="I38" s="69">
        <v>110000470963</v>
      </c>
      <c r="J38" s="56">
        <v>336411</v>
      </c>
      <c r="K38" s="63" t="s">
        <v>623</v>
      </c>
      <c r="L38" s="56"/>
      <c r="M38" s="61"/>
      <c r="N38" s="56"/>
    </row>
    <row r="39" spans="1:14" x14ac:dyDescent="0.55000000000000004">
      <c r="A39" s="61" t="s">
        <v>148</v>
      </c>
      <c r="B39" s="61" t="s">
        <v>149</v>
      </c>
      <c r="C39" s="63" t="s">
        <v>150</v>
      </c>
      <c r="D39" s="56" t="s">
        <v>152</v>
      </c>
      <c r="E39" s="56">
        <v>85215</v>
      </c>
      <c r="F39" s="56">
        <v>33.466430000000003</v>
      </c>
      <c r="G39" s="56">
        <v>-111.72888</v>
      </c>
      <c r="H39" s="56" t="s">
        <v>147</v>
      </c>
      <c r="I39" s="69">
        <v>110000470963</v>
      </c>
      <c r="J39" s="56">
        <v>336411</v>
      </c>
      <c r="K39" s="63" t="s">
        <v>623</v>
      </c>
      <c r="L39" s="56"/>
      <c r="M39" s="61"/>
      <c r="N39" s="56"/>
    </row>
    <row r="40" spans="1:14" x14ac:dyDescent="0.55000000000000004">
      <c r="A40" s="61" t="s">
        <v>148</v>
      </c>
      <c r="B40" s="61" t="s">
        <v>149</v>
      </c>
      <c r="C40" s="63" t="s">
        <v>150</v>
      </c>
      <c r="D40" s="56" t="s">
        <v>152</v>
      </c>
      <c r="E40" s="56">
        <v>85215</v>
      </c>
      <c r="F40" s="56">
        <v>33.466430000000003</v>
      </c>
      <c r="G40" s="56">
        <v>-111.72888</v>
      </c>
      <c r="H40" s="56" t="s">
        <v>147</v>
      </c>
      <c r="I40" s="69">
        <v>110000470963</v>
      </c>
      <c r="J40" s="56">
        <v>336411</v>
      </c>
      <c r="K40" s="63" t="s">
        <v>623</v>
      </c>
      <c r="L40" s="56"/>
      <c r="M40" s="61"/>
      <c r="N40" s="56"/>
    </row>
    <row r="41" spans="1:14" x14ac:dyDescent="0.55000000000000004">
      <c r="A41" s="61" t="s">
        <v>148</v>
      </c>
      <c r="B41" s="61" t="s">
        <v>149</v>
      </c>
      <c r="C41" s="63" t="s">
        <v>150</v>
      </c>
      <c r="D41" s="56" t="s">
        <v>152</v>
      </c>
      <c r="E41" s="56">
        <v>85215</v>
      </c>
      <c r="F41" s="56">
        <v>33.466430000000003</v>
      </c>
      <c r="G41" s="56">
        <v>-111.72888</v>
      </c>
      <c r="H41" s="56" t="s">
        <v>147</v>
      </c>
      <c r="I41" s="69">
        <v>110000470963</v>
      </c>
      <c r="J41" s="56">
        <v>336411</v>
      </c>
      <c r="K41" s="63" t="s">
        <v>623</v>
      </c>
      <c r="L41" s="56"/>
      <c r="M41" s="61"/>
      <c r="N41" s="56"/>
    </row>
    <row r="42" spans="1:14" x14ac:dyDescent="0.55000000000000004">
      <c r="A42" s="61" t="s">
        <v>3677</v>
      </c>
      <c r="B42" s="61" t="s">
        <v>155</v>
      </c>
      <c r="C42" s="63" t="s">
        <v>156</v>
      </c>
      <c r="D42" s="56" t="s">
        <v>158</v>
      </c>
      <c r="E42" s="56">
        <v>98204</v>
      </c>
      <c r="F42" s="56">
        <v>47.923302</v>
      </c>
      <c r="G42" s="56">
        <v>-122.273197</v>
      </c>
      <c r="H42" s="56" t="s">
        <v>153</v>
      </c>
      <c r="I42" s="69">
        <v>110017406788</v>
      </c>
      <c r="J42" s="56">
        <v>336411</v>
      </c>
      <c r="K42" s="63" t="s">
        <v>623</v>
      </c>
      <c r="L42" s="56" t="str">
        <f>IFERROR(VLOOKUP(J42,'NAICS Code to IS CDR Code'!A:C,2,FALSE), "NAICS/SIC Not Provided")</f>
        <v>IS43</v>
      </c>
      <c r="M42" s="61" t="str">
        <f>IFERROR(VLOOKUP(J42,'NAICS Code to IS CDR Code'!A:C,3,FALSE), "NAICS/SIC Not Provided")</f>
        <v>Transportation Equipment Manufacturing</v>
      </c>
      <c r="N42" s="56" t="str">
        <f>IF(COUNTIF('Facility Summary_Water'!$J$2:$J$51,I42)&gt;0,"Yes","No")</f>
        <v>No</v>
      </c>
    </row>
    <row r="43" spans="1:14" x14ac:dyDescent="0.55000000000000004">
      <c r="A43" s="61" t="s">
        <v>3677</v>
      </c>
      <c r="B43" s="61" t="s">
        <v>155</v>
      </c>
      <c r="C43" s="63" t="s">
        <v>156</v>
      </c>
      <c r="D43" s="56" t="s">
        <v>158</v>
      </c>
      <c r="E43" s="56">
        <v>98204</v>
      </c>
      <c r="F43" s="56">
        <v>47.923302</v>
      </c>
      <c r="G43" s="56">
        <v>-122.273197</v>
      </c>
      <c r="H43" s="56" t="s">
        <v>153</v>
      </c>
      <c r="I43" s="69">
        <v>110017406788</v>
      </c>
      <c r="J43" s="56">
        <v>336411</v>
      </c>
      <c r="K43" s="63" t="s">
        <v>623</v>
      </c>
      <c r="L43" s="56" t="str">
        <f>IFERROR(VLOOKUP(J43,'NAICS Code to IS CDR Code'!A:C,2,FALSE), "NAICS/SIC Not Provided")</f>
        <v>IS43</v>
      </c>
      <c r="M43" s="61" t="str">
        <f>IFERROR(VLOOKUP(J43,'NAICS Code to IS CDR Code'!A:C,3,FALSE), "NAICS/SIC Not Provided")</f>
        <v>Transportation Equipment Manufacturing</v>
      </c>
      <c r="N43" s="56" t="str">
        <f>IF(COUNTIF('Facility Summary_Water'!$J$2:$J$51,I43)&gt;0,"Yes","No")</f>
        <v>No</v>
      </c>
    </row>
    <row r="44" spans="1:14" x14ac:dyDescent="0.55000000000000004">
      <c r="A44" s="61" t="s">
        <v>3677</v>
      </c>
      <c r="B44" s="61" t="s">
        <v>155</v>
      </c>
      <c r="C44" s="63" t="s">
        <v>156</v>
      </c>
      <c r="D44" s="56" t="s">
        <v>158</v>
      </c>
      <c r="E44" s="56">
        <v>98204</v>
      </c>
      <c r="F44" s="56">
        <v>47.923302</v>
      </c>
      <c r="G44" s="56">
        <v>-122.273197</v>
      </c>
      <c r="H44" s="56" t="s">
        <v>153</v>
      </c>
      <c r="I44" s="69">
        <v>110017406788</v>
      </c>
      <c r="J44" s="56">
        <v>336411</v>
      </c>
      <c r="K44" s="63" t="s">
        <v>623</v>
      </c>
      <c r="L44" s="56"/>
      <c r="M44" s="61"/>
      <c r="N44" s="56"/>
    </row>
    <row r="45" spans="1:14" x14ac:dyDescent="0.55000000000000004">
      <c r="A45" s="61" t="s">
        <v>3677</v>
      </c>
      <c r="B45" s="61" t="s">
        <v>155</v>
      </c>
      <c r="C45" s="63" t="s">
        <v>156</v>
      </c>
      <c r="D45" s="56" t="s">
        <v>158</v>
      </c>
      <c r="E45" s="56">
        <v>98204</v>
      </c>
      <c r="F45" s="56">
        <v>47.923302</v>
      </c>
      <c r="G45" s="56">
        <v>-122.273197</v>
      </c>
      <c r="H45" s="56" t="s">
        <v>153</v>
      </c>
      <c r="I45" s="69">
        <v>110017406788</v>
      </c>
      <c r="J45" s="56">
        <v>336411</v>
      </c>
      <c r="K45" s="63" t="s">
        <v>623</v>
      </c>
      <c r="L45" s="56"/>
      <c r="M45" s="61"/>
      <c r="N45" s="56"/>
    </row>
    <row r="46" spans="1:14" x14ac:dyDescent="0.55000000000000004">
      <c r="A46" s="61" t="s">
        <v>3677</v>
      </c>
      <c r="B46" s="61" t="s">
        <v>155</v>
      </c>
      <c r="C46" s="63" t="s">
        <v>156</v>
      </c>
      <c r="D46" s="56" t="s">
        <v>158</v>
      </c>
      <c r="E46" s="56">
        <v>98204</v>
      </c>
      <c r="F46" s="56">
        <v>47.923302</v>
      </c>
      <c r="G46" s="56">
        <v>-122.273197</v>
      </c>
      <c r="H46" s="56" t="s">
        <v>153</v>
      </c>
      <c r="I46" s="69">
        <v>110017406788</v>
      </c>
      <c r="J46" s="56">
        <v>336411</v>
      </c>
      <c r="K46" s="63" t="s">
        <v>623</v>
      </c>
      <c r="L46" s="56"/>
      <c r="M46" s="61"/>
      <c r="N46" s="56"/>
    </row>
    <row r="47" spans="1:14" x14ac:dyDescent="0.55000000000000004">
      <c r="A47" s="61" t="s">
        <v>180</v>
      </c>
      <c r="B47" s="61" t="s">
        <v>181</v>
      </c>
      <c r="C47" s="63" t="s">
        <v>182</v>
      </c>
      <c r="D47" s="56" t="s">
        <v>184</v>
      </c>
      <c r="E47" s="56">
        <v>29456</v>
      </c>
      <c r="F47" s="56">
        <v>32.964171</v>
      </c>
      <c r="G47" s="56">
        <v>-80.111960999999994</v>
      </c>
      <c r="H47" s="56" t="s">
        <v>179</v>
      </c>
      <c r="I47" s="69">
        <v>110042260594</v>
      </c>
      <c r="J47" s="56">
        <v>336413</v>
      </c>
      <c r="K47" s="63" t="s">
        <v>624</v>
      </c>
      <c r="L47" s="56" t="str">
        <f>IFERROR(VLOOKUP(J47,'NAICS Code to IS CDR Code'!A:C,2,FALSE), "NAICS/SIC Not Provided")</f>
        <v>IS43</v>
      </c>
      <c r="M47" s="61" t="str">
        <f>IFERROR(VLOOKUP(J47,'NAICS Code to IS CDR Code'!A:C,3,FALSE), "NAICS/SIC Not Provided")</f>
        <v>Transportation Equipment Manufacturing</v>
      </c>
      <c r="N47" s="56" t="str">
        <f>IF(COUNTIF('Facility Summary_Water'!$J$2:$J$51,I47)&gt;0,"Yes","No")</f>
        <v>No</v>
      </c>
    </row>
    <row r="48" spans="1:14" x14ac:dyDescent="0.55000000000000004">
      <c r="A48" s="61" t="s">
        <v>180</v>
      </c>
      <c r="B48" s="61" t="s">
        <v>181</v>
      </c>
      <c r="C48" s="63" t="s">
        <v>182</v>
      </c>
      <c r="D48" s="56" t="s">
        <v>184</v>
      </c>
      <c r="E48" s="56">
        <v>29456</v>
      </c>
      <c r="F48" s="56">
        <v>32.964171</v>
      </c>
      <c r="G48" s="56">
        <v>-80.111960999999994</v>
      </c>
      <c r="H48" s="56" t="s">
        <v>179</v>
      </c>
      <c r="I48" s="69">
        <v>110042260594</v>
      </c>
      <c r="J48" s="56">
        <v>336413</v>
      </c>
      <c r="K48" s="63" t="s">
        <v>624</v>
      </c>
      <c r="L48" s="56"/>
      <c r="M48" s="61"/>
      <c r="N48" s="56"/>
    </row>
    <row r="49" spans="1:14" x14ac:dyDescent="0.55000000000000004">
      <c r="A49" s="61" t="s">
        <v>180</v>
      </c>
      <c r="B49" s="61" t="s">
        <v>181</v>
      </c>
      <c r="C49" s="63" t="s">
        <v>182</v>
      </c>
      <c r="D49" s="56" t="s">
        <v>184</v>
      </c>
      <c r="E49" s="56">
        <v>29456</v>
      </c>
      <c r="F49" s="56">
        <v>32.964171</v>
      </c>
      <c r="G49" s="56">
        <v>-80.111960999999994</v>
      </c>
      <c r="H49" s="56" t="s">
        <v>179</v>
      </c>
      <c r="I49" s="69">
        <v>110042260594</v>
      </c>
      <c r="J49" s="56">
        <v>336413</v>
      </c>
      <c r="K49" s="63" t="s">
        <v>624</v>
      </c>
      <c r="L49" s="56"/>
      <c r="M49" s="61"/>
      <c r="N49" s="56"/>
    </row>
    <row r="50" spans="1:14" x14ac:dyDescent="0.55000000000000004">
      <c r="A50" s="61" t="s">
        <v>180</v>
      </c>
      <c r="B50" s="61" t="s">
        <v>181</v>
      </c>
      <c r="C50" s="63" t="s">
        <v>182</v>
      </c>
      <c r="D50" s="56" t="s">
        <v>184</v>
      </c>
      <c r="E50" s="56">
        <v>29456</v>
      </c>
      <c r="F50" s="56">
        <v>32.964171</v>
      </c>
      <c r="G50" s="56">
        <v>-80.111960999999994</v>
      </c>
      <c r="H50" s="56" t="s">
        <v>179</v>
      </c>
      <c r="I50" s="69">
        <v>110042260594</v>
      </c>
      <c r="J50" s="56">
        <v>336413</v>
      </c>
      <c r="K50" s="63" t="s">
        <v>624</v>
      </c>
      <c r="L50" s="56"/>
      <c r="M50" s="61"/>
      <c r="N50" s="56"/>
    </row>
    <row r="51" spans="1:14" x14ac:dyDescent="0.55000000000000004">
      <c r="A51" s="61" t="s">
        <v>180</v>
      </c>
      <c r="B51" s="61" t="s">
        <v>181</v>
      </c>
      <c r="C51" s="63" t="s">
        <v>182</v>
      </c>
      <c r="D51" s="56" t="s">
        <v>184</v>
      </c>
      <c r="E51" s="56">
        <v>29456</v>
      </c>
      <c r="F51" s="56">
        <v>32.964171</v>
      </c>
      <c r="G51" s="56">
        <v>-80.111960999999994</v>
      </c>
      <c r="H51" s="56" t="s">
        <v>179</v>
      </c>
      <c r="I51" s="69">
        <v>110042260594</v>
      </c>
      <c r="J51" s="56">
        <v>336413</v>
      </c>
      <c r="K51" s="63" t="s">
        <v>624</v>
      </c>
      <c r="L51" s="56"/>
      <c r="M51" s="61"/>
      <c r="N51" s="56"/>
    </row>
    <row r="52" spans="1:14" x14ac:dyDescent="0.55000000000000004">
      <c r="A52" s="61" t="s">
        <v>186</v>
      </c>
      <c r="B52" s="61" t="s">
        <v>187</v>
      </c>
      <c r="C52" s="63" t="s">
        <v>188</v>
      </c>
      <c r="D52" s="56" t="s">
        <v>125</v>
      </c>
      <c r="E52" s="67" t="s">
        <v>190</v>
      </c>
      <c r="F52" s="56">
        <v>42.569383000000002</v>
      </c>
      <c r="G52" s="56">
        <v>-71.029235</v>
      </c>
      <c r="H52" s="56" t="s">
        <v>185</v>
      </c>
      <c r="I52" s="69">
        <v>110000310315</v>
      </c>
      <c r="J52" s="56">
        <v>325520</v>
      </c>
      <c r="K52" s="63" t="s">
        <v>616</v>
      </c>
      <c r="L52" s="56" t="str">
        <f>IFERROR(VLOOKUP(J52,'NAICS Code to IS CDR Code'!A:C,2,FALSE), "NAICS/SIC Not Provided")</f>
        <v>IS28</v>
      </c>
      <c r="M52" s="61" t="str">
        <f>IFERROR(VLOOKUP(J52,'NAICS Code to IS CDR Code'!A:C,3,FALSE), "NAICS/SIC Not Provided")</f>
        <v>Adhesive Manufacturing</v>
      </c>
      <c r="N52" s="56" t="str">
        <f>IF(COUNTIF('Facility Summary_Water'!$J$2:$J$51,I52)&gt;0,"Yes","No")</f>
        <v>No</v>
      </c>
    </row>
    <row r="53" spans="1:14" x14ac:dyDescent="0.55000000000000004">
      <c r="A53" s="61" t="s">
        <v>186</v>
      </c>
      <c r="B53" s="61" t="s">
        <v>187</v>
      </c>
      <c r="C53" s="63" t="s">
        <v>188</v>
      </c>
      <c r="D53" s="56" t="s">
        <v>125</v>
      </c>
      <c r="E53" s="67" t="s">
        <v>190</v>
      </c>
      <c r="F53" s="56">
        <v>42.569383000000002</v>
      </c>
      <c r="G53" s="56">
        <v>-71.029235</v>
      </c>
      <c r="H53" s="56" t="s">
        <v>185</v>
      </c>
      <c r="I53" s="69">
        <v>110000310315</v>
      </c>
      <c r="J53" s="56">
        <v>325520</v>
      </c>
      <c r="K53" s="63" t="s">
        <v>616</v>
      </c>
      <c r="L53" s="56"/>
      <c r="M53" s="61"/>
      <c r="N53" s="56"/>
    </row>
    <row r="54" spans="1:14" x14ac:dyDescent="0.55000000000000004">
      <c r="A54" s="61" t="s">
        <v>186</v>
      </c>
      <c r="B54" s="61" t="s">
        <v>187</v>
      </c>
      <c r="C54" s="63" t="s">
        <v>188</v>
      </c>
      <c r="D54" s="56" t="s">
        <v>125</v>
      </c>
      <c r="E54" s="67" t="s">
        <v>190</v>
      </c>
      <c r="F54" s="56">
        <v>42.569383000000002</v>
      </c>
      <c r="G54" s="56">
        <v>-71.029235</v>
      </c>
      <c r="H54" s="56" t="s">
        <v>185</v>
      </c>
      <c r="I54" s="69">
        <v>110000310315</v>
      </c>
      <c r="J54" s="56">
        <v>325520</v>
      </c>
      <c r="K54" s="63" t="s">
        <v>616</v>
      </c>
      <c r="L54" s="56"/>
      <c r="M54" s="61"/>
      <c r="N54" s="56"/>
    </row>
    <row r="55" spans="1:14" x14ac:dyDescent="0.55000000000000004">
      <c r="A55" s="61" t="s">
        <v>192</v>
      </c>
      <c r="B55" s="61" t="s">
        <v>193</v>
      </c>
      <c r="C55" s="63" t="s">
        <v>194</v>
      </c>
      <c r="D55" s="56" t="s">
        <v>158</v>
      </c>
      <c r="E55" s="56">
        <v>98271</v>
      </c>
      <c r="F55" s="56">
        <v>48.112122999999997</v>
      </c>
      <c r="G55" s="56">
        <v>-122.182142</v>
      </c>
      <c r="H55" s="56" t="s">
        <v>191</v>
      </c>
      <c r="I55" s="69">
        <v>110000490184</v>
      </c>
      <c r="J55" s="56">
        <v>336413</v>
      </c>
      <c r="K55" s="63" t="s">
        <v>624</v>
      </c>
      <c r="L55" s="56"/>
      <c r="M55" s="61"/>
      <c r="N55" s="56"/>
    </row>
    <row r="56" spans="1:14" x14ac:dyDescent="0.55000000000000004">
      <c r="A56" s="61" t="s">
        <v>192</v>
      </c>
      <c r="B56" s="61" t="s">
        <v>193</v>
      </c>
      <c r="C56" s="63" t="s">
        <v>194</v>
      </c>
      <c r="D56" s="56" t="s">
        <v>158</v>
      </c>
      <c r="E56" s="56">
        <v>98271</v>
      </c>
      <c r="F56" s="56">
        <v>48.112122999999997</v>
      </c>
      <c r="G56" s="56">
        <v>-122.182142</v>
      </c>
      <c r="H56" s="56" t="s">
        <v>191</v>
      </c>
      <c r="I56" s="69">
        <v>110000490184</v>
      </c>
      <c r="J56" s="56">
        <v>336413</v>
      </c>
      <c r="K56" s="63" t="s">
        <v>624</v>
      </c>
      <c r="L56" s="56"/>
      <c r="M56" s="61"/>
      <c r="N56" s="56"/>
    </row>
    <row r="57" spans="1:14" x14ac:dyDescent="0.55000000000000004">
      <c r="A57" s="61" t="s">
        <v>192</v>
      </c>
      <c r="B57" s="61" t="s">
        <v>193</v>
      </c>
      <c r="C57" s="63" t="s">
        <v>194</v>
      </c>
      <c r="D57" s="56" t="s">
        <v>158</v>
      </c>
      <c r="E57" s="56">
        <v>98271</v>
      </c>
      <c r="F57" s="56">
        <v>48.112122999999997</v>
      </c>
      <c r="G57" s="56">
        <v>-122.182142</v>
      </c>
      <c r="H57" s="56" t="s">
        <v>191</v>
      </c>
      <c r="I57" s="69">
        <v>110000490184</v>
      </c>
      <c r="J57" s="56">
        <v>336413</v>
      </c>
      <c r="K57" s="63" t="s">
        <v>624</v>
      </c>
      <c r="L57" s="56"/>
      <c r="M57" s="61"/>
      <c r="N57" s="56"/>
    </row>
    <row r="58" spans="1:14" x14ac:dyDescent="0.55000000000000004">
      <c r="A58" s="61" t="s">
        <v>192</v>
      </c>
      <c r="B58" s="61" t="s">
        <v>193</v>
      </c>
      <c r="C58" s="63" t="s">
        <v>194</v>
      </c>
      <c r="D58" s="56" t="s">
        <v>158</v>
      </c>
      <c r="E58" s="56">
        <v>98271</v>
      </c>
      <c r="F58" s="56">
        <v>48.112122999999997</v>
      </c>
      <c r="G58" s="56">
        <v>-122.182142</v>
      </c>
      <c r="H58" s="56" t="s">
        <v>191</v>
      </c>
      <c r="I58" s="69">
        <v>110000490184</v>
      </c>
      <c r="J58" s="56">
        <v>336413</v>
      </c>
      <c r="K58" s="63" t="s">
        <v>624</v>
      </c>
      <c r="L58" s="56"/>
      <c r="M58" s="61"/>
      <c r="N58" s="56"/>
    </row>
    <row r="59" spans="1:14" x14ac:dyDescent="0.55000000000000004">
      <c r="A59" s="61" t="s">
        <v>196</v>
      </c>
      <c r="B59" s="61" t="s">
        <v>197</v>
      </c>
      <c r="C59" s="63" t="s">
        <v>198</v>
      </c>
      <c r="D59" s="56" t="s">
        <v>200</v>
      </c>
      <c r="E59" s="56">
        <v>84029</v>
      </c>
      <c r="F59" s="56">
        <v>40.734400000000001</v>
      </c>
      <c r="G59" s="56">
        <v>-112.96810000000001</v>
      </c>
      <c r="H59" s="56" t="s">
        <v>195</v>
      </c>
      <c r="I59" s="69">
        <v>110000906985</v>
      </c>
      <c r="J59" s="56">
        <v>562211</v>
      </c>
      <c r="K59" s="63" t="s">
        <v>625</v>
      </c>
      <c r="L59" s="56"/>
      <c r="M59" s="61"/>
      <c r="N59" s="56"/>
    </row>
    <row r="60" spans="1:14" x14ac:dyDescent="0.55000000000000004">
      <c r="A60" s="61" t="s">
        <v>196</v>
      </c>
      <c r="B60" s="61" t="s">
        <v>197</v>
      </c>
      <c r="C60" s="63" t="s">
        <v>198</v>
      </c>
      <c r="D60" s="56" t="s">
        <v>200</v>
      </c>
      <c r="E60" s="56">
        <v>84029</v>
      </c>
      <c r="F60" s="56">
        <v>40.734400000000001</v>
      </c>
      <c r="G60" s="56">
        <v>-112.96810000000001</v>
      </c>
      <c r="H60" s="56" t="s">
        <v>195</v>
      </c>
      <c r="I60" s="69">
        <v>110000906985</v>
      </c>
      <c r="J60" s="56">
        <v>562211</v>
      </c>
      <c r="K60" s="63" t="s">
        <v>625</v>
      </c>
      <c r="L60" s="56"/>
      <c r="M60" s="61"/>
      <c r="N60" s="56"/>
    </row>
    <row r="61" spans="1:14" x14ac:dyDescent="0.55000000000000004">
      <c r="A61" s="61" t="s">
        <v>196</v>
      </c>
      <c r="B61" s="61" t="s">
        <v>197</v>
      </c>
      <c r="C61" s="63" t="s">
        <v>198</v>
      </c>
      <c r="D61" s="56" t="s">
        <v>200</v>
      </c>
      <c r="E61" s="56">
        <v>84029</v>
      </c>
      <c r="F61" s="56">
        <v>40.734400000000001</v>
      </c>
      <c r="G61" s="56">
        <v>-112.96810000000001</v>
      </c>
      <c r="H61" s="56" t="s">
        <v>195</v>
      </c>
      <c r="I61" s="69">
        <v>110000906985</v>
      </c>
      <c r="J61" s="56">
        <v>562211</v>
      </c>
      <c r="K61" s="63" t="s">
        <v>625</v>
      </c>
      <c r="L61" s="56"/>
      <c r="M61" s="61"/>
      <c r="N61" s="56"/>
    </row>
    <row r="62" spans="1:14" x14ac:dyDescent="0.55000000000000004">
      <c r="A62" s="61" t="s">
        <v>202</v>
      </c>
      <c r="B62" s="61" t="s">
        <v>203</v>
      </c>
      <c r="C62" s="63" t="s">
        <v>204</v>
      </c>
      <c r="D62" s="56" t="s">
        <v>206</v>
      </c>
      <c r="E62" s="56">
        <v>77571</v>
      </c>
      <c r="F62" s="56">
        <v>29.73028</v>
      </c>
      <c r="G62" s="56">
        <v>-95.08981</v>
      </c>
      <c r="H62" s="56" t="s">
        <v>201</v>
      </c>
      <c r="I62" s="69">
        <v>110000463365</v>
      </c>
      <c r="J62" s="56">
        <v>562211</v>
      </c>
      <c r="K62" s="63" t="s">
        <v>625</v>
      </c>
      <c r="L62" s="56" t="str">
        <f>IFERROR(VLOOKUP(J62,'NAICS Code to IS CDR Code'!A:C,2,FALSE), "NAICS/SIC Not Provided")</f>
        <v>IS47</v>
      </c>
      <c r="M62" s="61" t="str">
        <f>IFERROR(VLOOKUP(J62,'NAICS Code to IS CDR Code'!A:C,3,FALSE), "NAICS/SIC Not Provided")</f>
        <v>Services</v>
      </c>
      <c r="N62" s="56" t="str">
        <f>IF(COUNTIF('Facility Summary_Water'!$J$2:$J$51,I62)&gt;0,"Yes","No")</f>
        <v>No</v>
      </c>
    </row>
    <row r="63" spans="1:14" x14ac:dyDescent="0.55000000000000004">
      <c r="A63" s="61" t="s">
        <v>202</v>
      </c>
      <c r="B63" s="61" t="s">
        <v>203</v>
      </c>
      <c r="C63" s="63" t="s">
        <v>204</v>
      </c>
      <c r="D63" s="56" t="s">
        <v>206</v>
      </c>
      <c r="E63" s="56">
        <v>77571</v>
      </c>
      <c r="F63" s="56">
        <v>29.73028</v>
      </c>
      <c r="G63" s="56">
        <v>-95.08981</v>
      </c>
      <c r="H63" s="56" t="s">
        <v>201</v>
      </c>
      <c r="I63" s="69">
        <v>110000463365</v>
      </c>
      <c r="J63" s="56">
        <v>562211</v>
      </c>
      <c r="K63" s="63" t="s">
        <v>625</v>
      </c>
      <c r="L63" s="56"/>
      <c r="M63" s="61"/>
      <c r="N63" s="56"/>
    </row>
    <row r="64" spans="1:14" x14ac:dyDescent="0.55000000000000004">
      <c r="A64" s="61" t="s">
        <v>202</v>
      </c>
      <c r="B64" s="61" t="s">
        <v>203</v>
      </c>
      <c r="C64" s="63" t="s">
        <v>204</v>
      </c>
      <c r="D64" s="56" t="s">
        <v>206</v>
      </c>
      <c r="E64" s="56">
        <v>77571</v>
      </c>
      <c r="F64" s="56">
        <v>29.73028</v>
      </c>
      <c r="G64" s="56">
        <v>-95.08981</v>
      </c>
      <c r="H64" s="56" t="s">
        <v>201</v>
      </c>
      <c r="I64" s="69">
        <v>110000463365</v>
      </c>
      <c r="J64" s="56">
        <v>562211</v>
      </c>
      <c r="K64" s="63" t="s">
        <v>625</v>
      </c>
      <c r="L64" s="56"/>
      <c r="M64" s="61"/>
      <c r="N64" s="56"/>
    </row>
    <row r="65" spans="1:14" x14ac:dyDescent="0.55000000000000004">
      <c r="A65" s="61" t="s">
        <v>202</v>
      </c>
      <c r="B65" s="61" t="s">
        <v>203</v>
      </c>
      <c r="C65" s="63" t="s">
        <v>204</v>
      </c>
      <c r="D65" s="56" t="s">
        <v>206</v>
      </c>
      <c r="E65" s="56">
        <v>77571</v>
      </c>
      <c r="F65" s="56">
        <v>29.73028</v>
      </c>
      <c r="G65" s="56">
        <v>-95.08981</v>
      </c>
      <c r="H65" s="56" t="s">
        <v>201</v>
      </c>
      <c r="I65" s="69">
        <v>110000463365</v>
      </c>
      <c r="J65" s="56">
        <v>562211</v>
      </c>
      <c r="K65" s="63" t="s">
        <v>625</v>
      </c>
      <c r="L65" s="56"/>
      <c r="M65" s="61"/>
      <c r="N65" s="56"/>
    </row>
    <row r="66" spans="1:14" x14ac:dyDescent="0.55000000000000004">
      <c r="A66" s="61" t="s">
        <v>208</v>
      </c>
      <c r="B66" s="61" t="s">
        <v>209</v>
      </c>
      <c r="C66" s="63" t="s">
        <v>210</v>
      </c>
      <c r="D66" s="56" t="s">
        <v>117</v>
      </c>
      <c r="E66" s="56">
        <v>71730</v>
      </c>
      <c r="F66" s="56">
        <v>33.2044</v>
      </c>
      <c r="G66" s="56">
        <v>-92.630799999999994</v>
      </c>
      <c r="H66" s="56" t="s">
        <v>207</v>
      </c>
      <c r="I66" s="69">
        <v>110000521221</v>
      </c>
      <c r="J66" s="56">
        <v>562211</v>
      </c>
      <c r="K66" s="63" t="s">
        <v>625</v>
      </c>
      <c r="L66" s="56" t="str">
        <f>IFERROR(VLOOKUP(J66,'NAICS Code to IS CDR Code'!A:C,2,FALSE), "NAICS/SIC Not Provided")</f>
        <v>IS47</v>
      </c>
      <c r="M66" s="61" t="str">
        <f>IFERROR(VLOOKUP(J66,'NAICS Code to IS CDR Code'!A:C,3,FALSE), "NAICS/SIC Not Provided")</f>
        <v>Services</v>
      </c>
      <c r="N66" s="56" t="str">
        <f>IF(COUNTIF('Facility Summary_Water'!$J$2:$J$51,I66)&gt;0,"Yes","No")</f>
        <v>No</v>
      </c>
    </row>
    <row r="67" spans="1:14" x14ac:dyDescent="0.55000000000000004">
      <c r="A67" s="61" t="s">
        <v>208</v>
      </c>
      <c r="B67" s="61" t="s">
        <v>209</v>
      </c>
      <c r="C67" s="63" t="s">
        <v>210</v>
      </c>
      <c r="D67" s="56" t="s">
        <v>117</v>
      </c>
      <c r="E67" s="56">
        <v>71730</v>
      </c>
      <c r="F67" s="56">
        <v>33.2044</v>
      </c>
      <c r="G67" s="56">
        <v>-92.630799999999994</v>
      </c>
      <c r="H67" s="56" t="s">
        <v>207</v>
      </c>
      <c r="I67" s="69">
        <v>110000521221</v>
      </c>
      <c r="J67" s="56">
        <v>562211</v>
      </c>
      <c r="K67" s="63" t="s">
        <v>625</v>
      </c>
      <c r="L67" s="56"/>
      <c r="M67" s="61"/>
      <c r="N67" s="56"/>
    </row>
    <row r="68" spans="1:14" x14ac:dyDescent="0.55000000000000004">
      <c r="A68" s="61" t="s">
        <v>208</v>
      </c>
      <c r="B68" s="61" t="s">
        <v>209</v>
      </c>
      <c r="C68" s="63" t="s">
        <v>210</v>
      </c>
      <c r="D68" s="56" t="s">
        <v>117</v>
      </c>
      <c r="E68" s="56">
        <v>71730</v>
      </c>
      <c r="F68" s="56">
        <v>33.2044</v>
      </c>
      <c r="G68" s="56">
        <v>-92.630799999999994</v>
      </c>
      <c r="H68" s="56" t="s">
        <v>207</v>
      </c>
      <c r="I68" s="69">
        <v>110000521221</v>
      </c>
      <c r="J68" s="56">
        <v>562211</v>
      </c>
      <c r="K68" s="63" t="s">
        <v>625</v>
      </c>
      <c r="L68" s="56"/>
      <c r="M68" s="61"/>
      <c r="N68" s="56"/>
    </row>
    <row r="69" spans="1:14" x14ac:dyDescent="0.55000000000000004">
      <c r="A69" s="61" t="s">
        <v>208</v>
      </c>
      <c r="B69" s="61" t="s">
        <v>209</v>
      </c>
      <c r="C69" s="63" t="s">
        <v>210</v>
      </c>
      <c r="D69" s="56" t="s">
        <v>117</v>
      </c>
      <c r="E69" s="56">
        <v>71730</v>
      </c>
      <c r="F69" s="56">
        <v>33.2044</v>
      </c>
      <c r="G69" s="56">
        <v>-92.630799999999994</v>
      </c>
      <c r="H69" s="56" t="s">
        <v>207</v>
      </c>
      <c r="I69" s="69">
        <v>110000521221</v>
      </c>
      <c r="J69" s="56">
        <v>562211</v>
      </c>
      <c r="K69" s="63" t="s">
        <v>625</v>
      </c>
      <c r="L69" s="56"/>
      <c r="M69" s="61"/>
      <c r="N69" s="56"/>
    </row>
    <row r="70" spans="1:14" x14ac:dyDescent="0.55000000000000004">
      <c r="A70" s="61" t="s">
        <v>208</v>
      </c>
      <c r="B70" s="61" t="s">
        <v>209</v>
      </c>
      <c r="C70" s="63" t="s">
        <v>210</v>
      </c>
      <c r="D70" s="56" t="s">
        <v>117</v>
      </c>
      <c r="E70" s="56">
        <v>71730</v>
      </c>
      <c r="F70" s="56">
        <v>33.2044</v>
      </c>
      <c r="G70" s="56">
        <v>-92.630799999999994</v>
      </c>
      <c r="H70" s="56" t="s">
        <v>207</v>
      </c>
      <c r="I70" s="69">
        <v>110000521221</v>
      </c>
      <c r="J70" s="56">
        <v>562211</v>
      </c>
      <c r="K70" s="63" t="s">
        <v>625</v>
      </c>
      <c r="L70" s="56"/>
      <c r="M70" s="61"/>
      <c r="N70" s="56"/>
    </row>
    <row r="71" spans="1:14" x14ac:dyDescent="0.55000000000000004">
      <c r="A71" s="61" t="s">
        <v>213</v>
      </c>
      <c r="B71" s="61" t="s">
        <v>214</v>
      </c>
      <c r="C71" s="63" t="s">
        <v>215</v>
      </c>
      <c r="D71" s="56" t="s">
        <v>216</v>
      </c>
      <c r="E71" s="56">
        <v>69145</v>
      </c>
      <c r="F71" s="56">
        <v>41.154423999999999</v>
      </c>
      <c r="G71" s="56">
        <v>-103.65900000000001</v>
      </c>
      <c r="H71" s="56" t="s">
        <v>212</v>
      </c>
      <c r="I71" s="69">
        <v>110041638458</v>
      </c>
      <c r="J71" s="56">
        <v>562211</v>
      </c>
      <c r="K71" s="63" t="s">
        <v>625</v>
      </c>
      <c r="L71" s="56"/>
      <c r="M71" s="61"/>
      <c r="N71" s="56"/>
    </row>
    <row r="72" spans="1:14" x14ac:dyDescent="0.55000000000000004">
      <c r="A72" s="61" t="s">
        <v>213</v>
      </c>
      <c r="B72" s="61" t="s">
        <v>214</v>
      </c>
      <c r="C72" s="63" t="s">
        <v>215</v>
      </c>
      <c r="D72" s="56" t="s">
        <v>216</v>
      </c>
      <c r="E72" s="56">
        <v>69145</v>
      </c>
      <c r="F72" s="56">
        <v>41.154423999999999</v>
      </c>
      <c r="G72" s="56">
        <v>-103.65900000000001</v>
      </c>
      <c r="H72" s="56" t="s">
        <v>212</v>
      </c>
      <c r="I72" s="69">
        <v>110041638458</v>
      </c>
      <c r="J72" s="56">
        <v>562211</v>
      </c>
      <c r="K72" s="63" t="s">
        <v>625</v>
      </c>
      <c r="L72" s="56"/>
      <c r="M72" s="61"/>
      <c r="N72" s="56"/>
    </row>
    <row r="73" spans="1:14" x14ac:dyDescent="0.55000000000000004">
      <c r="A73" s="61" t="s">
        <v>213</v>
      </c>
      <c r="B73" s="61" t="s">
        <v>214</v>
      </c>
      <c r="C73" s="63" t="s">
        <v>215</v>
      </c>
      <c r="D73" s="56" t="s">
        <v>216</v>
      </c>
      <c r="E73" s="56">
        <v>69145</v>
      </c>
      <c r="F73" s="56">
        <v>41.154423999999999</v>
      </c>
      <c r="G73" s="56">
        <v>-103.65900000000001</v>
      </c>
      <c r="H73" s="56" t="s">
        <v>212</v>
      </c>
      <c r="I73" s="69">
        <v>110041638458</v>
      </c>
      <c r="J73" s="56">
        <v>562211</v>
      </c>
      <c r="K73" s="63" t="s">
        <v>625</v>
      </c>
      <c r="L73" s="56"/>
      <c r="M73" s="61"/>
      <c r="N73" s="56"/>
    </row>
    <row r="74" spans="1:14" x14ac:dyDescent="0.55000000000000004">
      <c r="A74" s="61" t="s">
        <v>218</v>
      </c>
      <c r="B74" s="61" t="s">
        <v>219</v>
      </c>
      <c r="C74" s="63" t="s">
        <v>175</v>
      </c>
      <c r="D74" s="56" t="s">
        <v>176</v>
      </c>
      <c r="E74" s="56">
        <v>14760</v>
      </c>
      <c r="F74" s="56">
        <v>42.0717</v>
      </c>
      <c r="G74" s="56">
        <v>-78.39067</v>
      </c>
      <c r="H74" s="56" t="s">
        <v>217</v>
      </c>
      <c r="I74" s="69">
        <v>110000328360</v>
      </c>
      <c r="J74" s="56">
        <v>335931</v>
      </c>
      <c r="K74" s="63" t="s">
        <v>626</v>
      </c>
      <c r="L74" s="56" t="str">
        <f>IFERROR(VLOOKUP(J74,'NAICS Code to IS CDR Code'!A:C,2,FALSE), "NAICS/SIC Not Provided")</f>
        <v>IS42</v>
      </c>
      <c r="M74" s="61" t="str">
        <f>IFERROR(VLOOKUP(J74,'NAICS Code to IS CDR Code'!A:C,3,FALSE), "NAICS/SIC Not Provided")</f>
        <v>Electrical Equipment, Appliance, and Component Manufacturing</v>
      </c>
      <c r="N74" s="56" t="str">
        <f>IF(COUNTIF('Facility Summary_Water'!$J$2:$J$51,I74)&gt;0,"Yes","No")</f>
        <v>No</v>
      </c>
    </row>
    <row r="75" spans="1:14" x14ac:dyDescent="0.55000000000000004">
      <c r="A75" s="61" t="s">
        <v>218</v>
      </c>
      <c r="B75" s="61" t="s">
        <v>219</v>
      </c>
      <c r="C75" s="63" t="s">
        <v>175</v>
      </c>
      <c r="D75" s="56" t="s">
        <v>176</v>
      </c>
      <c r="E75" s="56">
        <v>14760</v>
      </c>
      <c r="F75" s="56">
        <v>42.0717</v>
      </c>
      <c r="G75" s="56">
        <v>-78.39067</v>
      </c>
      <c r="H75" s="56" t="s">
        <v>217</v>
      </c>
      <c r="I75" s="69">
        <v>110000328360</v>
      </c>
      <c r="J75" s="56">
        <v>335931</v>
      </c>
      <c r="K75" s="63" t="s">
        <v>626</v>
      </c>
      <c r="L75" s="56"/>
      <c r="M75" s="61"/>
      <c r="N75" s="56"/>
    </row>
    <row r="76" spans="1:14" x14ac:dyDescent="0.55000000000000004">
      <c r="A76" s="61" t="s">
        <v>218</v>
      </c>
      <c r="B76" s="61" t="s">
        <v>219</v>
      </c>
      <c r="C76" s="63" t="s">
        <v>175</v>
      </c>
      <c r="D76" s="56" t="s">
        <v>176</v>
      </c>
      <c r="E76" s="56">
        <v>14760</v>
      </c>
      <c r="F76" s="56">
        <v>42.0717</v>
      </c>
      <c r="G76" s="56">
        <v>-78.39067</v>
      </c>
      <c r="H76" s="56" t="s">
        <v>217</v>
      </c>
      <c r="I76" s="69">
        <v>110000328360</v>
      </c>
      <c r="J76" s="56">
        <v>335931</v>
      </c>
      <c r="K76" s="63" t="s">
        <v>626</v>
      </c>
      <c r="L76" s="56"/>
      <c r="M76" s="61"/>
      <c r="N76" s="56"/>
    </row>
    <row r="77" spans="1:14" x14ac:dyDescent="0.55000000000000004">
      <c r="A77" s="61" t="s">
        <v>218</v>
      </c>
      <c r="B77" s="61" t="s">
        <v>219</v>
      </c>
      <c r="C77" s="63" t="s">
        <v>175</v>
      </c>
      <c r="D77" s="56" t="s">
        <v>176</v>
      </c>
      <c r="E77" s="56">
        <v>14760</v>
      </c>
      <c r="F77" s="56">
        <v>42.0717</v>
      </c>
      <c r="G77" s="56">
        <v>-78.39067</v>
      </c>
      <c r="H77" s="56" t="s">
        <v>217</v>
      </c>
      <c r="I77" s="69">
        <v>110000328360</v>
      </c>
      <c r="J77" s="56">
        <v>335931</v>
      </c>
      <c r="K77" s="63" t="s">
        <v>626</v>
      </c>
      <c r="L77" s="56"/>
      <c r="M77" s="61"/>
      <c r="N77" s="56"/>
    </row>
    <row r="78" spans="1:14" x14ac:dyDescent="0.55000000000000004">
      <c r="A78" s="61" t="s">
        <v>218</v>
      </c>
      <c r="B78" s="61" t="s">
        <v>219</v>
      </c>
      <c r="C78" s="63" t="s">
        <v>175</v>
      </c>
      <c r="D78" s="56" t="s">
        <v>176</v>
      </c>
      <c r="E78" s="56">
        <v>14760</v>
      </c>
      <c r="F78" s="56">
        <v>42.0717</v>
      </c>
      <c r="G78" s="56">
        <v>-78.39067</v>
      </c>
      <c r="H78" s="56" t="s">
        <v>217</v>
      </c>
      <c r="I78" s="69">
        <v>110000328360</v>
      </c>
      <c r="J78" s="56">
        <v>335931</v>
      </c>
      <c r="K78" s="63" t="s">
        <v>626</v>
      </c>
      <c r="L78" s="56"/>
      <c r="M78" s="61"/>
      <c r="N78" s="56"/>
    </row>
    <row r="79" spans="1:14" x14ac:dyDescent="0.55000000000000004">
      <c r="A79" s="61" t="s">
        <v>221</v>
      </c>
      <c r="B79" s="61" t="s">
        <v>222</v>
      </c>
      <c r="C79" s="63" t="s">
        <v>223</v>
      </c>
      <c r="D79" s="56" t="s">
        <v>225</v>
      </c>
      <c r="E79" s="56">
        <v>21078</v>
      </c>
      <c r="F79" s="56">
        <v>39.53875</v>
      </c>
      <c r="G79" s="56">
        <v>-76.108590000000007</v>
      </c>
      <c r="H79" s="56" t="s">
        <v>220</v>
      </c>
      <c r="I79" s="69">
        <v>110012464001</v>
      </c>
      <c r="J79" s="56">
        <v>325520</v>
      </c>
      <c r="K79" s="63" t="s">
        <v>616</v>
      </c>
      <c r="L79" s="56" t="str">
        <f>IFERROR(VLOOKUP(J79,'NAICS Code to IS CDR Code'!A:C,2,FALSE), "NAICS/SIC Not Provided")</f>
        <v>IS28</v>
      </c>
      <c r="M79" s="61" t="str">
        <f>IFERROR(VLOOKUP(J79,'NAICS Code to IS CDR Code'!A:C,3,FALSE), "NAICS/SIC Not Provided")</f>
        <v>Adhesive Manufacturing</v>
      </c>
      <c r="N79" s="56" t="str">
        <f>IF(COUNTIF('Facility Summary_Water'!$J$2:$J$51,I79)&gt;0,"Yes","No")</f>
        <v>No</v>
      </c>
    </row>
    <row r="80" spans="1:14" x14ac:dyDescent="0.55000000000000004">
      <c r="A80" s="61" t="s">
        <v>221</v>
      </c>
      <c r="B80" s="61" t="s">
        <v>222</v>
      </c>
      <c r="C80" s="63" t="s">
        <v>223</v>
      </c>
      <c r="D80" s="56" t="s">
        <v>225</v>
      </c>
      <c r="E80" s="56">
        <v>21078</v>
      </c>
      <c r="F80" s="56">
        <v>39.53875</v>
      </c>
      <c r="G80" s="56">
        <v>-76.108590000000007</v>
      </c>
      <c r="H80" s="56" t="s">
        <v>220</v>
      </c>
      <c r="I80" s="69">
        <v>110012464001</v>
      </c>
      <c r="J80" s="56">
        <v>325520</v>
      </c>
      <c r="K80" s="63" t="s">
        <v>616</v>
      </c>
      <c r="L80" s="56"/>
      <c r="M80" s="61"/>
      <c r="N80" s="56"/>
    </row>
    <row r="81" spans="1:14" x14ac:dyDescent="0.55000000000000004">
      <c r="A81" s="61" t="s">
        <v>221</v>
      </c>
      <c r="B81" s="61" t="s">
        <v>222</v>
      </c>
      <c r="C81" s="63" t="s">
        <v>223</v>
      </c>
      <c r="D81" s="56" t="s">
        <v>225</v>
      </c>
      <c r="E81" s="56">
        <v>21078</v>
      </c>
      <c r="F81" s="56">
        <v>39.53875</v>
      </c>
      <c r="G81" s="56">
        <v>-76.108590000000007</v>
      </c>
      <c r="H81" s="56" t="s">
        <v>220</v>
      </c>
      <c r="I81" s="69">
        <v>110012464001</v>
      </c>
      <c r="J81" s="56">
        <v>325520</v>
      </c>
      <c r="K81" s="63" t="s">
        <v>616</v>
      </c>
      <c r="L81" s="56"/>
      <c r="M81" s="61"/>
      <c r="N81" s="56"/>
    </row>
    <row r="82" spans="1:14" x14ac:dyDescent="0.55000000000000004">
      <c r="A82" s="61" t="s">
        <v>221</v>
      </c>
      <c r="B82" s="61" t="s">
        <v>222</v>
      </c>
      <c r="C82" s="63" t="s">
        <v>223</v>
      </c>
      <c r="D82" s="56" t="s">
        <v>225</v>
      </c>
      <c r="E82" s="56">
        <v>21078</v>
      </c>
      <c r="F82" s="56">
        <v>39.53875</v>
      </c>
      <c r="G82" s="56">
        <v>-76.108590000000007</v>
      </c>
      <c r="H82" s="56" t="s">
        <v>220</v>
      </c>
      <c r="I82" s="69">
        <v>110012464001</v>
      </c>
      <c r="J82" s="56">
        <v>325520</v>
      </c>
      <c r="K82" s="63" t="s">
        <v>616</v>
      </c>
      <c r="L82" s="56"/>
      <c r="M82" s="61"/>
      <c r="N82" s="56"/>
    </row>
    <row r="83" spans="1:14" x14ac:dyDescent="0.55000000000000004">
      <c r="A83" s="61" t="s">
        <v>221</v>
      </c>
      <c r="B83" s="61" t="s">
        <v>222</v>
      </c>
      <c r="C83" s="63" t="s">
        <v>223</v>
      </c>
      <c r="D83" s="56" t="s">
        <v>225</v>
      </c>
      <c r="E83" s="56">
        <v>21078</v>
      </c>
      <c r="F83" s="56">
        <v>39.53875</v>
      </c>
      <c r="G83" s="56">
        <v>-76.108590000000007</v>
      </c>
      <c r="H83" s="56" t="s">
        <v>220</v>
      </c>
      <c r="I83" s="69">
        <v>110012464001</v>
      </c>
      <c r="J83" s="56">
        <v>325520</v>
      </c>
      <c r="K83" s="63" t="s">
        <v>616</v>
      </c>
      <c r="L83" s="56"/>
      <c r="M83" s="61"/>
      <c r="N83" s="56"/>
    </row>
    <row r="84" spans="1:14" x14ac:dyDescent="0.55000000000000004">
      <c r="A84" s="61" t="s">
        <v>429</v>
      </c>
      <c r="B84" s="61" t="s">
        <v>430</v>
      </c>
      <c r="C84" s="63" t="s">
        <v>431</v>
      </c>
      <c r="D84" s="56" t="s">
        <v>96</v>
      </c>
      <c r="E84" s="56">
        <v>55987</v>
      </c>
      <c r="F84" s="56">
        <v>44.055869999999999</v>
      </c>
      <c r="G84" s="56">
        <v>-91.649199999999993</v>
      </c>
      <c r="H84" s="56" t="s">
        <v>428</v>
      </c>
      <c r="I84" s="69">
        <v>110008817165</v>
      </c>
      <c r="J84" s="56">
        <v>325211</v>
      </c>
      <c r="K84" s="63" t="s">
        <v>620</v>
      </c>
      <c r="L84" s="56" t="str">
        <f>IFERROR(VLOOKUP(J84,'NAICS Code to IS CDR Code'!A:C,2,FALSE), "NAICS/SIC Not Provided")</f>
        <v>IS22</v>
      </c>
      <c r="M84" s="61" t="str">
        <f>IFERROR(VLOOKUP(J84,'NAICS Code to IS CDR Code'!A:C,3,FALSE), "NAICS/SIC Not Provided")</f>
        <v>Plastic Material and Resin Manufacturing</v>
      </c>
      <c r="N84" s="56" t="str">
        <f>IF(COUNTIF('Facility Summary_Water'!$J$2:$J$51,I84)&gt;0,"Yes","No")</f>
        <v>No</v>
      </c>
    </row>
    <row r="85" spans="1:14" x14ac:dyDescent="0.55000000000000004">
      <c r="A85" s="61" t="s">
        <v>429</v>
      </c>
      <c r="B85" s="61" t="s">
        <v>430</v>
      </c>
      <c r="C85" s="63" t="s">
        <v>431</v>
      </c>
      <c r="D85" s="56" t="s">
        <v>96</v>
      </c>
      <c r="E85" s="56">
        <v>55987</v>
      </c>
      <c r="F85" s="56">
        <v>44.055869999999999</v>
      </c>
      <c r="G85" s="56">
        <v>-91.649199999999993</v>
      </c>
      <c r="H85" s="56" t="s">
        <v>428</v>
      </c>
      <c r="I85" s="69">
        <v>110008817165</v>
      </c>
      <c r="J85" s="56">
        <v>325211</v>
      </c>
      <c r="K85" s="63" t="s">
        <v>620</v>
      </c>
      <c r="L85" s="56"/>
      <c r="M85" s="61"/>
      <c r="N85" s="56"/>
    </row>
    <row r="86" spans="1:14" x14ac:dyDescent="0.55000000000000004">
      <c r="A86" s="61" t="s">
        <v>429</v>
      </c>
      <c r="B86" s="61" t="s">
        <v>430</v>
      </c>
      <c r="C86" s="63" t="s">
        <v>431</v>
      </c>
      <c r="D86" s="56" t="s">
        <v>96</v>
      </c>
      <c r="E86" s="56">
        <v>55987</v>
      </c>
      <c r="F86" s="56">
        <v>44.055869999999999</v>
      </c>
      <c r="G86" s="56">
        <v>-91.649199999999993</v>
      </c>
      <c r="H86" s="56" t="s">
        <v>428</v>
      </c>
      <c r="I86" s="69">
        <v>110008817165</v>
      </c>
      <c r="J86" s="56">
        <v>325211</v>
      </c>
      <c r="K86" s="63" t="s">
        <v>620</v>
      </c>
      <c r="L86" s="56"/>
      <c r="M86" s="61"/>
      <c r="N86" s="56"/>
    </row>
    <row r="87" spans="1:14" x14ac:dyDescent="0.55000000000000004">
      <c r="A87" s="61" t="s">
        <v>429</v>
      </c>
      <c r="B87" s="61" t="s">
        <v>430</v>
      </c>
      <c r="C87" s="63" t="s">
        <v>431</v>
      </c>
      <c r="D87" s="56" t="s">
        <v>96</v>
      </c>
      <c r="E87" s="56">
        <v>55987</v>
      </c>
      <c r="F87" s="56">
        <v>44.055869999999999</v>
      </c>
      <c r="G87" s="56">
        <v>-91.649199999999993</v>
      </c>
      <c r="H87" s="56" t="s">
        <v>428</v>
      </c>
      <c r="I87" s="69">
        <v>110008817165</v>
      </c>
      <c r="J87" s="56">
        <v>325211</v>
      </c>
      <c r="K87" s="63" t="s">
        <v>620</v>
      </c>
      <c r="L87" s="56"/>
      <c r="M87" s="61"/>
      <c r="N87" s="56"/>
    </row>
    <row r="88" spans="1:14" x14ac:dyDescent="0.55000000000000004">
      <c r="A88" s="61" t="s">
        <v>429</v>
      </c>
      <c r="B88" s="61" t="s">
        <v>430</v>
      </c>
      <c r="C88" s="63" t="s">
        <v>431</v>
      </c>
      <c r="D88" s="56" t="s">
        <v>96</v>
      </c>
      <c r="E88" s="56">
        <v>55987</v>
      </c>
      <c r="F88" s="56">
        <v>44.055869999999999</v>
      </c>
      <c r="G88" s="56">
        <v>-91.649199999999993</v>
      </c>
      <c r="H88" s="56" t="s">
        <v>428</v>
      </c>
      <c r="I88" s="69">
        <v>110008817165</v>
      </c>
      <c r="J88" s="56">
        <v>325211</v>
      </c>
      <c r="K88" s="63" t="s">
        <v>620</v>
      </c>
      <c r="L88" s="56"/>
      <c r="M88" s="61"/>
      <c r="N88" s="56"/>
    </row>
    <row r="89" spans="1:14" x14ac:dyDescent="0.55000000000000004">
      <c r="A89" s="61" t="s">
        <v>238</v>
      </c>
      <c r="B89" s="61" t="s">
        <v>239</v>
      </c>
      <c r="C89" s="63" t="s">
        <v>240</v>
      </c>
      <c r="D89" s="56" t="s">
        <v>145</v>
      </c>
      <c r="E89" s="56">
        <v>92806</v>
      </c>
      <c r="F89" s="56">
        <v>33.861939999999997</v>
      </c>
      <c r="G89" s="56">
        <v>-117.86123000000001</v>
      </c>
      <c r="H89" s="56" t="s">
        <v>237</v>
      </c>
      <c r="I89" s="69">
        <v>110000480952</v>
      </c>
      <c r="J89" s="56">
        <v>325520</v>
      </c>
      <c r="K89" s="63" t="s">
        <v>616</v>
      </c>
      <c r="L89" s="56" t="str">
        <f>IFERROR(VLOOKUP(J89,'NAICS Code to IS CDR Code'!A:C,2,FALSE), "NAICS/SIC Not Provided")</f>
        <v>IS28</v>
      </c>
      <c r="M89" s="61" t="str">
        <f>IFERROR(VLOOKUP(J89,'NAICS Code to IS CDR Code'!A:C,3,FALSE), "NAICS/SIC Not Provided")</f>
        <v>Adhesive Manufacturing</v>
      </c>
      <c r="N89" s="56" t="str">
        <f>IF(COUNTIF('Facility Summary_Water'!$J$2:$J$51,I89)&gt;0,"Yes","No")</f>
        <v>No</v>
      </c>
    </row>
    <row r="90" spans="1:14" x14ac:dyDescent="0.55000000000000004">
      <c r="A90" s="61" t="s">
        <v>238</v>
      </c>
      <c r="B90" s="61" t="s">
        <v>239</v>
      </c>
      <c r="C90" s="63" t="s">
        <v>240</v>
      </c>
      <c r="D90" s="56" t="s">
        <v>145</v>
      </c>
      <c r="E90" s="56">
        <v>92806</v>
      </c>
      <c r="F90" s="56">
        <v>33.861939999999997</v>
      </c>
      <c r="G90" s="56">
        <v>-117.86123000000001</v>
      </c>
      <c r="H90" s="56" t="s">
        <v>237</v>
      </c>
      <c r="I90" s="69">
        <v>110000480952</v>
      </c>
      <c r="J90" s="56">
        <v>325520</v>
      </c>
      <c r="K90" s="63" t="s">
        <v>616</v>
      </c>
      <c r="L90" s="56"/>
      <c r="M90" s="61"/>
      <c r="N90" s="56"/>
    </row>
    <row r="91" spans="1:14" x14ac:dyDescent="0.55000000000000004">
      <c r="A91" s="61" t="s">
        <v>238</v>
      </c>
      <c r="B91" s="61" t="s">
        <v>239</v>
      </c>
      <c r="C91" s="63" t="s">
        <v>240</v>
      </c>
      <c r="D91" s="56" t="s">
        <v>145</v>
      </c>
      <c r="E91" s="56">
        <v>92806</v>
      </c>
      <c r="F91" s="56">
        <v>33.861939999999997</v>
      </c>
      <c r="G91" s="56">
        <v>-117.86123000000001</v>
      </c>
      <c r="H91" s="56" t="s">
        <v>237</v>
      </c>
      <c r="I91" s="69">
        <v>110000480952</v>
      </c>
      <c r="J91" s="56">
        <v>325520</v>
      </c>
      <c r="K91" s="63" t="s">
        <v>616</v>
      </c>
      <c r="L91" s="56"/>
      <c r="M91" s="61"/>
      <c r="N91" s="56"/>
    </row>
    <row r="92" spans="1:14" x14ac:dyDescent="0.55000000000000004">
      <c r="A92" s="61" t="s">
        <v>238</v>
      </c>
      <c r="B92" s="61" t="s">
        <v>239</v>
      </c>
      <c r="C92" s="63" t="s">
        <v>240</v>
      </c>
      <c r="D92" s="56" t="s">
        <v>145</v>
      </c>
      <c r="E92" s="56">
        <v>92806</v>
      </c>
      <c r="F92" s="56">
        <v>33.861939999999997</v>
      </c>
      <c r="G92" s="56">
        <v>-117.86123000000001</v>
      </c>
      <c r="H92" s="56" t="s">
        <v>237</v>
      </c>
      <c r="I92" s="69">
        <v>110000480952</v>
      </c>
      <c r="J92" s="56">
        <v>325520</v>
      </c>
      <c r="K92" s="63" t="s">
        <v>616</v>
      </c>
      <c r="L92" s="56"/>
      <c r="M92" s="61"/>
      <c r="N92" s="56"/>
    </row>
    <row r="93" spans="1:14" x14ac:dyDescent="0.55000000000000004">
      <c r="A93" s="61" t="s">
        <v>238</v>
      </c>
      <c r="B93" s="61" t="s">
        <v>239</v>
      </c>
      <c r="C93" s="63" t="s">
        <v>240</v>
      </c>
      <c r="D93" s="56" t="s">
        <v>145</v>
      </c>
      <c r="E93" s="56">
        <v>92806</v>
      </c>
      <c r="F93" s="56">
        <v>33.861939999999997</v>
      </c>
      <c r="G93" s="56">
        <v>-117.86123000000001</v>
      </c>
      <c r="H93" s="56" t="s">
        <v>237</v>
      </c>
      <c r="I93" s="69">
        <v>110000480952</v>
      </c>
      <c r="J93" s="56">
        <v>325520</v>
      </c>
      <c r="K93" s="63" t="s">
        <v>616</v>
      </c>
      <c r="L93" s="56"/>
      <c r="M93" s="61"/>
      <c r="N93" s="56"/>
    </row>
    <row r="94" spans="1:14" x14ac:dyDescent="0.55000000000000004">
      <c r="A94" s="61" t="s">
        <v>242</v>
      </c>
      <c r="B94" s="61" t="s">
        <v>243</v>
      </c>
      <c r="C94" s="63" t="s">
        <v>144</v>
      </c>
      <c r="D94" s="56" t="s">
        <v>145</v>
      </c>
      <c r="E94" s="56">
        <v>92867</v>
      </c>
      <c r="F94" s="56">
        <v>33.797759999999997</v>
      </c>
      <c r="G94" s="56">
        <v>-117.85581999999999</v>
      </c>
      <c r="H94" s="56" t="s">
        <v>241</v>
      </c>
      <c r="I94" s="69">
        <v>110021287819</v>
      </c>
      <c r="J94" s="56">
        <v>313320</v>
      </c>
      <c r="K94" s="63" t="s">
        <v>622</v>
      </c>
      <c r="L94" s="56"/>
      <c r="M94" s="61"/>
      <c r="N94" s="56"/>
    </row>
    <row r="95" spans="1:14" x14ac:dyDescent="0.55000000000000004">
      <c r="A95" s="61" t="s">
        <v>242</v>
      </c>
      <c r="B95" s="61" t="s">
        <v>243</v>
      </c>
      <c r="C95" s="63" t="s">
        <v>144</v>
      </c>
      <c r="D95" s="56" t="s">
        <v>145</v>
      </c>
      <c r="E95" s="56">
        <v>92867</v>
      </c>
      <c r="F95" s="56">
        <v>33.797759999999997</v>
      </c>
      <c r="G95" s="56">
        <v>-117.85581999999999</v>
      </c>
      <c r="H95" s="56" t="s">
        <v>241</v>
      </c>
      <c r="I95" s="69">
        <v>110021287819</v>
      </c>
      <c r="J95" s="56">
        <v>313320</v>
      </c>
      <c r="K95" s="63" t="s">
        <v>622</v>
      </c>
      <c r="L95" s="56"/>
      <c r="M95" s="61"/>
      <c r="N95" s="56"/>
    </row>
    <row r="96" spans="1:14" x14ac:dyDescent="0.55000000000000004">
      <c r="A96" s="61" t="s">
        <v>242</v>
      </c>
      <c r="B96" s="61" t="s">
        <v>243</v>
      </c>
      <c r="C96" s="63" t="s">
        <v>144</v>
      </c>
      <c r="D96" s="56" t="s">
        <v>145</v>
      </c>
      <c r="E96" s="56">
        <v>92867</v>
      </c>
      <c r="F96" s="56">
        <v>33.797759999999997</v>
      </c>
      <c r="G96" s="56">
        <v>-117.85581999999999</v>
      </c>
      <c r="H96" s="56" t="s">
        <v>241</v>
      </c>
      <c r="I96" s="69">
        <v>110021287819</v>
      </c>
      <c r="J96" s="56">
        <v>313320</v>
      </c>
      <c r="K96" s="63" t="s">
        <v>622</v>
      </c>
      <c r="L96" s="56"/>
      <c r="M96" s="61"/>
      <c r="N96" s="56"/>
    </row>
    <row r="97" spans="1:14" x14ac:dyDescent="0.55000000000000004">
      <c r="A97" s="61" t="s">
        <v>242</v>
      </c>
      <c r="B97" s="61" t="s">
        <v>243</v>
      </c>
      <c r="C97" s="63" t="s">
        <v>144</v>
      </c>
      <c r="D97" s="56" t="s">
        <v>145</v>
      </c>
      <c r="E97" s="56">
        <v>92867</v>
      </c>
      <c r="F97" s="56">
        <v>33.797759999999997</v>
      </c>
      <c r="G97" s="56">
        <v>-117.85581999999999</v>
      </c>
      <c r="H97" s="56" t="s">
        <v>241</v>
      </c>
      <c r="I97" s="69">
        <v>110021287819</v>
      </c>
      <c r="J97" s="56">
        <v>313320</v>
      </c>
      <c r="K97" s="63" t="s">
        <v>622</v>
      </c>
      <c r="L97" s="56"/>
      <c r="M97" s="61"/>
      <c r="N97" s="56"/>
    </row>
    <row r="98" spans="1:14" x14ac:dyDescent="0.55000000000000004">
      <c r="A98" s="61" t="s">
        <v>245</v>
      </c>
      <c r="B98" s="61" t="s">
        <v>246</v>
      </c>
      <c r="C98" s="63" t="s">
        <v>247</v>
      </c>
      <c r="D98" s="56" t="s">
        <v>117</v>
      </c>
      <c r="E98" s="56">
        <v>72202</v>
      </c>
      <c r="F98" s="56">
        <v>34.736629000000001</v>
      </c>
      <c r="G98" s="56">
        <v>-92.231876</v>
      </c>
      <c r="H98" s="56" t="s">
        <v>244</v>
      </c>
      <c r="I98" s="69">
        <v>110007409964</v>
      </c>
      <c r="J98" s="56">
        <v>336411</v>
      </c>
      <c r="K98" s="63" t="s">
        <v>623</v>
      </c>
      <c r="L98" s="56" t="str">
        <f>IFERROR(VLOOKUP(J98,'NAICS Code to IS CDR Code'!A:C,2,FALSE), "NAICS/SIC Not Provided")</f>
        <v>IS43</v>
      </c>
      <c r="M98" s="61" t="str">
        <f>IFERROR(VLOOKUP(J98,'NAICS Code to IS CDR Code'!A:C,3,FALSE), "NAICS/SIC Not Provided")</f>
        <v>Transportation Equipment Manufacturing</v>
      </c>
      <c r="N98" s="56" t="str">
        <f>IF(COUNTIF('Facility Summary_Water'!$J$2:$J$51,I98)&gt;0,"Yes","No")</f>
        <v>No</v>
      </c>
    </row>
    <row r="99" spans="1:14" x14ac:dyDescent="0.55000000000000004">
      <c r="A99" s="61" t="s">
        <v>245</v>
      </c>
      <c r="B99" s="61" t="s">
        <v>246</v>
      </c>
      <c r="C99" s="63" t="s">
        <v>247</v>
      </c>
      <c r="D99" s="56" t="s">
        <v>117</v>
      </c>
      <c r="E99" s="56">
        <v>72202</v>
      </c>
      <c r="F99" s="56">
        <v>34.736629000000001</v>
      </c>
      <c r="G99" s="56">
        <v>-92.231876</v>
      </c>
      <c r="H99" s="56" t="s">
        <v>244</v>
      </c>
      <c r="I99" s="69">
        <v>110007409964</v>
      </c>
      <c r="J99" s="56">
        <v>336411</v>
      </c>
      <c r="K99" s="63" t="s">
        <v>623</v>
      </c>
      <c r="L99" s="56"/>
      <c r="M99" s="61"/>
      <c r="N99" s="56"/>
    </row>
    <row r="100" spans="1:14" x14ac:dyDescent="0.55000000000000004">
      <c r="A100" s="61" t="s">
        <v>245</v>
      </c>
      <c r="B100" s="61" t="s">
        <v>246</v>
      </c>
      <c r="C100" s="63" t="s">
        <v>247</v>
      </c>
      <c r="D100" s="56" t="s">
        <v>117</v>
      </c>
      <c r="E100" s="56">
        <v>72202</v>
      </c>
      <c r="F100" s="56">
        <v>34.736629000000001</v>
      </c>
      <c r="G100" s="56">
        <v>-92.231876</v>
      </c>
      <c r="H100" s="56" t="s">
        <v>244</v>
      </c>
      <c r="I100" s="69">
        <v>110007409964</v>
      </c>
      <c r="J100" s="56">
        <v>336411</v>
      </c>
      <c r="K100" s="63" t="s">
        <v>623</v>
      </c>
      <c r="L100" s="56"/>
      <c r="M100" s="61"/>
      <c r="N100" s="56"/>
    </row>
    <row r="101" spans="1:14" x14ac:dyDescent="0.55000000000000004">
      <c r="A101" s="61" t="s">
        <v>250</v>
      </c>
      <c r="B101" s="61" t="s">
        <v>251</v>
      </c>
      <c r="C101" s="63" t="s">
        <v>252</v>
      </c>
      <c r="D101" s="56" t="s">
        <v>162</v>
      </c>
      <c r="E101" s="56">
        <v>48211</v>
      </c>
      <c r="F101" s="56">
        <v>42.36591</v>
      </c>
      <c r="G101" s="56">
        <v>-83.047740000000005</v>
      </c>
      <c r="H101" s="56" t="s">
        <v>249</v>
      </c>
      <c r="I101" s="69">
        <v>110000406695</v>
      </c>
      <c r="J101" s="56">
        <v>562219</v>
      </c>
      <c r="K101" s="63" t="s">
        <v>627</v>
      </c>
      <c r="L101" s="56"/>
      <c r="M101" s="61"/>
      <c r="N101" s="56"/>
    </row>
    <row r="102" spans="1:14" ht="14.1" customHeight="1" x14ac:dyDescent="0.55000000000000004">
      <c r="A102" s="61" t="s">
        <v>255</v>
      </c>
      <c r="B102" s="61" t="s">
        <v>256</v>
      </c>
      <c r="C102" s="63" t="s">
        <v>257</v>
      </c>
      <c r="D102" s="56" t="s">
        <v>162</v>
      </c>
      <c r="E102" s="56">
        <v>48312</v>
      </c>
      <c r="F102" s="56">
        <v>42.569552000000002</v>
      </c>
      <c r="G102" s="56">
        <v>-83.033733999999995</v>
      </c>
      <c r="H102" s="56" t="s">
        <v>254</v>
      </c>
      <c r="I102" s="69">
        <v>110017425375</v>
      </c>
      <c r="J102" s="56">
        <v>336111</v>
      </c>
      <c r="K102" s="63" t="e">
        <v>#N/A</v>
      </c>
      <c r="L102" s="56" t="str">
        <f>IFERROR(VLOOKUP(J102,'NAICS Code to IS CDR Code'!A:C,2,FALSE), "NAICS/SIC Not Provided")</f>
        <v>IS43</v>
      </c>
      <c r="M102" s="61" t="str">
        <f>IFERROR(VLOOKUP(J102,'NAICS Code to IS CDR Code'!A:C,3,FALSE), "NAICS/SIC Not Provided")</f>
        <v>Transportation Equipment Manufacturing</v>
      </c>
      <c r="N102" s="56" t="str">
        <f>IF(COUNTIF('Facility Summary_Water'!$J$2:$J$51,I102)&gt;0,"Yes","No")</f>
        <v>No</v>
      </c>
    </row>
    <row r="103" spans="1:14" ht="14.1" customHeight="1" x14ac:dyDescent="0.55000000000000004">
      <c r="A103" s="61" t="s">
        <v>255</v>
      </c>
      <c r="B103" s="61" t="s">
        <v>256</v>
      </c>
      <c r="C103" s="63" t="s">
        <v>257</v>
      </c>
      <c r="D103" s="56" t="s">
        <v>162</v>
      </c>
      <c r="E103" s="56">
        <v>48312</v>
      </c>
      <c r="F103" s="56">
        <v>42.569552000000002</v>
      </c>
      <c r="G103" s="56">
        <v>-83.033733999999995</v>
      </c>
      <c r="H103" s="56" t="s">
        <v>254</v>
      </c>
      <c r="I103" s="69">
        <v>110017425375</v>
      </c>
      <c r="J103" s="56">
        <v>336111</v>
      </c>
      <c r="K103" s="63" t="e">
        <v>#N/A</v>
      </c>
      <c r="L103" s="56"/>
      <c r="M103" s="61"/>
      <c r="N103" s="56"/>
    </row>
    <row r="104" spans="1:14" ht="14.1" customHeight="1" x14ac:dyDescent="0.55000000000000004">
      <c r="A104" s="61" t="s">
        <v>255</v>
      </c>
      <c r="B104" s="61" t="s">
        <v>256</v>
      </c>
      <c r="C104" s="63" t="s">
        <v>257</v>
      </c>
      <c r="D104" s="56" t="s">
        <v>162</v>
      </c>
      <c r="E104" s="56">
        <v>48312</v>
      </c>
      <c r="F104" s="56">
        <v>42.569552000000002</v>
      </c>
      <c r="G104" s="56">
        <v>-83.033733999999995</v>
      </c>
      <c r="H104" s="56" t="s">
        <v>254</v>
      </c>
      <c r="I104" s="69">
        <v>110017425375</v>
      </c>
      <c r="J104" s="56">
        <v>336111</v>
      </c>
      <c r="K104" s="63" t="e">
        <v>#N/A</v>
      </c>
      <c r="L104" s="56"/>
      <c r="M104" s="61"/>
      <c r="N104" s="56"/>
    </row>
    <row r="105" spans="1:14" ht="14.1" customHeight="1" x14ac:dyDescent="0.55000000000000004">
      <c r="A105" s="61" t="s">
        <v>255</v>
      </c>
      <c r="B105" s="61" t="s">
        <v>256</v>
      </c>
      <c r="C105" s="63" t="s">
        <v>257</v>
      </c>
      <c r="D105" s="56" t="s">
        <v>162</v>
      </c>
      <c r="E105" s="56">
        <v>48312</v>
      </c>
      <c r="F105" s="56">
        <v>42.569552000000002</v>
      </c>
      <c r="G105" s="56">
        <v>-83.033733999999995</v>
      </c>
      <c r="H105" s="56" t="s">
        <v>254</v>
      </c>
      <c r="I105" s="69">
        <v>110017425375</v>
      </c>
      <c r="J105" s="56">
        <v>336110</v>
      </c>
      <c r="K105" s="63" t="s">
        <v>628</v>
      </c>
      <c r="L105" s="56"/>
      <c r="M105" s="61"/>
      <c r="N105" s="56"/>
    </row>
    <row r="106" spans="1:14" ht="14.1" customHeight="1" x14ac:dyDescent="0.55000000000000004">
      <c r="A106" s="61" t="s">
        <v>255</v>
      </c>
      <c r="B106" s="61" t="s">
        <v>256</v>
      </c>
      <c r="C106" s="63" t="s">
        <v>257</v>
      </c>
      <c r="D106" s="56" t="s">
        <v>162</v>
      </c>
      <c r="E106" s="56">
        <v>48312</v>
      </c>
      <c r="F106" s="56">
        <v>42.569552000000002</v>
      </c>
      <c r="G106" s="56">
        <v>-83.033733999999995</v>
      </c>
      <c r="H106" s="56" t="s">
        <v>254</v>
      </c>
      <c r="I106" s="69">
        <v>110017425375</v>
      </c>
      <c r="J106" s="56">
        <v>336110</v>
      </c>
      <c r="K106" s="63" t="s">
        <v>628</v>
      </c>
      <c r="L106" s="56"/>
      <c r="M106" s="61"/>
      <c r="N106" s="56"/>
    </row>
    <row r="107" spans="1:14" ht="14.1" customHeight="1" x14ac:dyDescent="0.55000000000000004">
      <c r="A107" s="61" t="s">
        <v>260</v>
      </c>
      <c r="B107" s="61" t="s">
        <v>261</v>
      </c>
      <c r="C107" s="63" t="s">
        <v>262</v>
      </c>
      <c r="D107" s="56" t="s">
        <v>264</v>
      </c>
      <c r="E107" s="56">
        <v>24354</v>
      </c>
      <c r="F107" s="56">
        <v>36.844889999999999</v>
      </c>
      <c r="G107" s="56">
        <v>-81.494540000000001</v>
      </c>
      <c r="H107" s="56" t="s">
        <v>259</v>
      </c>
      <c r="I107" s="69">
        <v>110000343575</v>
      </c>
      <c r="J107" s="56">
        <v>336413</v>
      </c>
      <c r="K107" s="63" t="s">
        <v>624</v>
      </c>
      <c r="L107" s="56"/>
      <c r="M107" s="61"/>
      <c r="N107" s="56"/>
    </row>
    <row r="108" spans="1:14" x14ac:dyDescent="0.55000000000000004">
      <c r="A108" s="61" t="s">
        <v>3678</v>
      </c>
      <c r="B108" s="61" t="s">
        <v>267</v>
      </c>
      <c r="C108" s="63" t="s">
        <v>268</v>
      </c>
      <c r="D108" s="56" t="s">
        <v>270</v>
      </c>
      <c r="E108" s="56">
        <v>44065</v>
      </c>
      <c r="F108" s="56">
        <v>41.463217999999998</v>
      </c>
      <c r="G108" s="56">
        <v>-81.285612999999998</v>
      </c>
      <c r="H108" s="56" t="s">
        <v>265</v>
      </c>
      <c r="I108" s="69">
        <v>110004739631</v>
      </c>
      <c r="J108" s="56">
        <v>325998</v>
      </c>
      <c r="K108" s="63" t="s">
        <v>615</v>
      </c>
      <c r="L108" s="56" t="str">
        <f>IFERROR(VLOOKUP(J108,'NAICS Code to IS CDR Code'!A:C,2,FALSE), "NAICS/SIC Not Provided")</f>
        <v>IS34</v>
      </c>
      <c r="M108" s="61" t="str">
        <f>IFERROR(VLOOKUP(J108,'NAICS Code to IS CDR Code'!A:C,3,FALSE), "NAICS/SIC Not Provided")</f>
        <v>All Other Chemical Product and Preparation Manufacturing</v>
      </c>
      <c r="N108" s="56" t="str">
        <f>IF(COUNTIF('Facility Summary_Water'!$J$2:$J$51,I108)&gt;0,"Yes","No")</f>
        <v>No</v>
      </c>
    </row>
    <row r="109" spans="1:14" x14ac:dyDescent="0.55000000000000004">
      <c r="A109" s="61" t="s">
        <v>272</v>
      </c>
      <c r="B109" s="61" t="s">
        <v>273</v>
      </c>
      <c r="C109" s="63" t="s">
        <v>274</v>
      </c>
      <c r="D109" s="56" t="s">
        <v>276</v>
      </c>
      <c r="E109" s="56">
        <v>53154</v>
      </c>
      <c r="F109" s="56">
        <v>42.910539999999997</v>
      </c>
      <c r="G109" s="56">
        <v>-87.917950000000005</v>
      </c>
      <c r="H109" s="56" t="s">
        <v>271</v>
      </c>
      <c r="I109" s="69">
        <v>110000417781</v>
      </c>
      <c r="J109" s="56">
        <v>325998</v>
      </c>
      <c r="K109" s="63" t="s">
        <v>615</v>
      </c>
      <c r="L109" s="56" t="str">
        <f>IFERROR(VLOOKUP(J109,'NAICS Code to IS CDR Code'!A:C,2,FALSE), "NAICS/SIC Not Provided")</f>
        <v>IS34</v>
      </c>
      <c r="M109" s="61" t="str">
        <f>IFERROR(VLOOKUP(J109,'NAICS Code to IS CDR Code'!A:C,3,FALSE), "NAICS/SIC Not Provided")</f>
        <v>All Other Chemical Product and Preparation Manufacturing</v>
      </c>
      <c r="N109" s="56" t="str">
        <f>IF(COUNTIF('Facility Summary_Water'!$J$2:$J$51,I109)&gt;0,"Yes","No")</f>
        <v>No</v>
      </c>
    </row>
    <row r="110" spans="1:14" x14ac:dyDescent="0.55000000000000004">
      <c r="A110" s="61" t="s">
        <v>272</v>
      </c>
      <c r="B110" s="61" t="s">
        <v>278</v>
      </c>
      <c r="C110" s="63" t="s">
        <v>279</v>
      </c>
      <c r="D110" s="56" t="s">
        <v>281</v>
      </c>
      <c r="E110" s="56">
        <v>28147</v>
      </c>
      <c r="F110" s="56">
        <v>35.633670000000002</v>
      </c>
      <c r="G110" s="56">
        <v>-80.533349999999999</v>
      </c>
      <c r="H110" s="56" t="s">
        <v>277</v>
      </c>
      <c r="I110" s="69">
        <v>110056525835</v>
      </c>
      <c r="J110" s="56">
        <v>325199</v>
      </c>
      <c r="K110" s="63" t="s">
        <v>617</v>
      </c>
      <c r="L110" s="56" t="str">
        <f>IFERROR(VLOOKUP(J110,'NAICS Code to IS CDR Code'!A:C,2,FALSE), "NAICS/SIC Not Provided")</f>
        <v>IS21</v>
      </c>
      <c r="M110" s="61" t="str">
        <f>IFERROR(VLOOKUP(J110,'NAICS Code to IS CDR Code'!A:C,3,FALSE), "NAICS/SIC Not Provided")</f>
        <v>All Other Basic Organic Chemical Manufacturing</v>
      </c>
      <c r="N110" s="56" t="str">
        <f>IF(COUNTIF('Facility Summary_Water'!$J$2:$J$51,I110)&gt;0,"Yes","No")</f>
        <v>No</v>
      </c>
    </row>
    <row r="111" spans="1:14" x14ac:dyDescent="0.55000000000000004">
      <c r="A111" s="61" t="s">
        <v>272</v>
      </c>
      <c r="B111" s="61" t="s">
        <v>283</v>
      </c>
      <c r="C111" s="63" t="s">
        <v>284</v>
      </c>
      <c r="D111" s="56" t="s">
        <v>145</v>
      </c>
      <c r="E111" s="56">
        <v>94565</v>
      </c>
      <c r="F111" s="56">
        <v>38.026760000000003</v>
      </c>
      <c r="G111" s="56">
        <v>-121.94571000000001</v>
      </c>
      <c r="H111" s="56" t="s">
        <v>282</v>
      </c>
      <c r="I111" s="69">
        <v>110000499130</v>
      </c>
      <c r="J111" s="56">
        <v>325520</v>
      </c>
      <c r="K111" s="63" t="s">
        <v>616</v>
      </c>
      <c r="L111" s="56"/>
      <c r="M111" s="61"/>
      <c r="N111" s="56"/>
    </row>
    <row r="112" spans="1:14" x14ac:dyDescent="0.55000000000000004">
      <c r="A112" s="61" t="s">
        <v>287</v>
      </c>
      <c r="B112" s="61" t="s">
        <v>463</v>
      </c>
      <c r="C112" s="63" t="s">
        <v>464</v>
      </c>
      <c r="D112" s="56" t="s">
        <v>200</v>
      </c>
      <c r="E112" s="56">
        <v>84118</v>
      </c>
      <c r="F112" s="56">
        <v>40.653604000000001</v>
      </c>
      <c r="G112" s="56">
        <v>-112.054074</v>
      </c>
      <c r="H112" s="56" t="s">
        <v>462</v>
      </c>
      <c r="I112" s="69">
        <v>110020094351</v>
      </c>
      <c r="J112" s="56">
        <v>325211</v>
      </c>
      <c r="K112" s="63" t="s">
        <v>620</v>
      </c>
      <c r="L112" s="56" t="str">
        <f>IFERROR(VLOOKUP(J112,'NAICS Code to IS CDR Code'!A:C,2,FALSE), "NAICS/SIC Not Provided")</f>
        <v>IS22</v>
      </c>
      <c r="M112" s="61" t="str">
        <f>IFERROR(VLOOKUP(J112,'NAICS Code to IS CDR Code'!A:C,3,FALSE), "NAICS/SIC Not Provided")</f>
        <v>Plastic Material and Resin Manufacturing</v>
      </c>
      <c r="N112" s="56" t="str">
        <f>IF(COUNTIF('Facility Summary_Water'!$J$2:$J$51,I112)&gt;0,"Yes","No")</f>
        <v>No</v>
      </c>
    </row>
    <row r="113" spans="1:14" x14ac:dyDescent="0.55000000000000004">
      <c r="A113" s="61" t="s">
        <v>287</v>
      </c>
      <c r="B113" s="61" t="s">
        <v>288</v>
      </c>
      <c r="C113" s="63" t="s">
        <v>289</v>
      </c>
      <c r="D113" s="56" t="s">
        <v>158</v>
      </c>
      <c r="E113" s="56">
        <v>98032</v>
      </c>
      <c r="F113" s="56">
        <v>47.424143000000001</v>
      </c>
      <c r="G113" s="56">
        <v>-122.229086</v>
      </c>
      <c r="H113" s="56" t="s">
        <v>286</v>
      </c>
      <c r="I113" s="69">
        <v>110000489141</v>
      </c>
      <c r="J113" s="56">
        <v>336413</v>
      </c>
      <c r="K113" s="63" t="s">
        <v>624</v>
      </c>
      <c r="L113" s="56" t="str">
        <f>IFERROR(VLOOKUP(J113,'NAICS Code to IS CDR Code'!A:C,2,FALSE), "NAICS/SIC Not Provided")</f>
        <v>IS43</v>
      </c>
      <c r="M113" s="61" t="str">
        <f>IFERROR(VLOOKUP(J113,'NAICS Code to IS CDR Code'!A:C,3,FALSE), "NAICS/SIC Not Provided")</f>
        <v>Transportation Equipment Manufacturing</v>
      </c>
      <c r="N113" s="56" t="str">
        <f>IF(COUNTIF('Facility Summary_Water'!$J$2:$J$51,I113)&gt;0,"Yes","No")</f>
        <v>No</v>
      </c>
    </row>
    <row r="114" spans="1:14" x14ac:dyDescent="0.55000000000000004">
      <c r="A114" s="61" t="s">
        <v>287</v>
      </c>
      <c r="B114" s="61" t="s">
        <v>288</v>
      </c>
      <c r="C114" s="63" t="s">
        <v>289</v>
      </c>
      <c r="D114" s="56" t="s">
        <v>158</v>
      </c>
      <c r="E114" s="56">
        <v>98032</v>
      </c>
      <c r="F114" s="56">
        <v>47.424143000000001</v>
      </c>
      <c r="G114" s="56">
        <v>-122.229086</v>
      </c>
      <c r="H114" s="56" t="s">
        <v>286</v>
      </c>
      <c r="I114" s="69">
        <v>110000489141</v>
      </c>
      <c r="J114" s="56">
        <v>336413</v>
      </c>
      <c r="K114" s="63" t="s">
        <v>624</v>
      </c>
      <c r="L114" s="56"/>
      <c r="M114" s="61"/>
      <c r="N114" s="56"/>
    </row>
    <row r="115" spans="1:14" x14ac:dyDescent="0.55000000000000004">
      <c r="A115" s="61" t="s">
        <v>287</v>
      </c>
      <c r="B115" s="61" t="s">
        <v>463</v>
      </c>
      <c r="C115" s="63" t="s">
        <v>464</v>
      </c>
      <c r="D115" s="56" t="s">
        <v>200</v>
      </c>
      <c r="E115" s="56">
        <v>84118</v>
      </c>
      <c r="F115" s="56">
        <v>40.653604000000001</v>
      </c>
      <c r="G115" s="56">
        <v>-112.054074</v>
      </c>
      <c r="H115" s="56" t="s">
        <v>462</v>
      </c>
      <c r="I115" s="69">
        <v>110020094351</v>
      </c>
      <c r="J115" s="56">
        <v>325211</v>
      </c>
      <c r="K115" s="63" t="s">
        <v>620</v>
      </c>
      <c r="L115" s="56"/>
      <c r="M115" s="61"/>
      <c r="N115" s="56"/>
    </row>
    <row r="116" spans="1:14" x14ac:dyDescent="0.55000000000000004">
      <c r="A116" s="61" t="s">
        <v>287</v>
      </c>
      <c r="B116" s="61" t="s">
        <v>463</v>
      </c>
      <c r="C116" s="63" t="s">
        <v>464</v>
      </c>
      <c r="D116" s="56" t="s">
        <v>200</v>
      </c>
      <c r="E116" s="56">
        <v>84118</v>
      </c>
      <c r="F116" s="56">
        <v>40.653604000000001</v>
      </c>
      <c r="G116" s="56">
        <v>-112.054074</v>
      </c>
      <c r="H116" s="56" t="s">
        <v>462</v>
      </c>
      <c r="I116" s="69">
        <v>110020094351</v>
      </c>
      <c r="J116" s="56">
        <v>325211</v>
      </c>
      <c r="K116" s="63" t="s">
        <v>620</v>
      </c>
      <c r="L116" s="56"/>
      <c r="M116" s="61"/>
      <c r="N116" s="56"/>
    </row>
    <row r="117" spans="1:14" x14ac:dyDescent="0.55000000000000004">
      <c r="A117" s="61" t="s">
        <v>287</v>
      </c>
      <c r="B117" s="61" t="s">
        <v>288</v>
      </c>
      <c r="C117" s="63" t="s">
        <v>289</v>
      </c>
      <c r="D117" s="56" t="s">
        <v>158</v>
      </c>
      <c r="E117" s="56">
        <v>98032</v>
      </c>
      <c r="F117" s="56">
        <v>47.424143000000001</v>
      </c>
      <c r="G117" s="56">
        <v>-122.229086</v>
      </c>
      <c r="H117" s="56" t="s">
        <v>286</v>
      </c>
      <c r="I117" s="69">
        <v>110000489141</v>
      </c>
      <c r="J117" s="56">
        <v>336413</v>
      </c>
      <c r="K117" s="63" t="s">
        <v>624</v>
      </c>
      <c r="L117" s="56"/>
      <c r="M117" s="61"/>
      <c r="N117" s="56"/>
    </row>
    <row r="118" spans="1:14" x14ac:dyDescent="0.55000000000000004">
      <c r="A118" s="61" t="s">
        <v>287</v>
      </c>
      <c r="B118" s="61" t="s">
        <v>463</v>
      </c>
      <c r="C118" s="63" t="s">
        <v>464</v>
      </c>
      <c r="D118" s="56" t="s">
        <v>200</v>
      </c>
      <c r="E118" s="56">
        <v>84118</v>
      </c>
      <c r="F118" s="56">
        <v>40.653604000000001</v>
      </c>
      <c r="G118" s="56">
        <v>-112.054074</v>
      </c>
      <c r="H118" s="56" t="s">
        <v>462</v>
      </c>
      <c r="I118" s="69">
        <v>110020094351</v>
      </c>
      <c r="J118" s="56">
        <v>325211</v>
      </c>
      <c r="K118" s="63" t="s">
        <v>620</v>
      </c>
      <c r="L118" s="56"/>
      <c r="M118" s="61"/>
      <c r="N118" s="56"/>
    </row>
    <row r="119" spans="1:14" x14ac:dyDescent="0.55000000000000004">
      <c r="A119" s="61" t="s">
        <v>287</v>
      </c>
      <c r="B119" s="61" t="s">
        <v>288</v>
      </c>
      <c r="C119" s="63" t="s">
        <v>289</v>
      </c>
      <c r="D119" s="56" t="s">
        <v>158</v>
      </c>
      <c r="E119" s="56">
        <v>98032</v>
      </c>
      <c r="F119" s="56">
        <v>47.424143000000001</v>
      </c>
      <c r="G119" s="56">
        <v>-122.229086</v>
      </c>
      <c r="H119" s="56" t="s">
        <v>286</v>
      </c>
      <c r="I119" s="69">
        <v>110000489141</v>
      </c>
      <c r="J119" s="56">
        <v>336413</v>
      </c>
      <c r="K119" s="63" t="s">
        <v>624</v>
      </c>
      <c r="L119" s="56"/>
      <c r="M119" s="61"/>
      <c r="N119" s="56"/>
    </row>
    <row r="120" spans="1:14" x14ac:dyDescent="0.55000000000000004">
      <c r="A120" s="61" t="s">
        <v>287</v>
      </c>
      <c r="B120" s="61" t="s">
        <v>463</v>
      </c>
      <c r="C120" s="63" t="s">
        <v>464</v>
      </c>
      <c r="D120" s="56" t="s">
        <v>200</v>
      </c>
      <c r="E120" s="56">
        <v>84118</v>
      </c>
      <c r="F120" s="56">
        <v>40.653604000000001</v>
      </c>
      <c r="G120" s="56">
        <v>-112.054074</v>
      </c>
      <c r="H120" s="56" t="s">
        <v>462</v>
      </c>
      <c r="I120" s="69">
        <v>110020094351</v>
      </c>
      <c r="J120" s="56">
        <v>325211</v>
      </c>
      <c r="K120" s="63" t="s">
        <v>620</v>
      </c>
      <c r="L120" s="56"/>
      <c r="M120" s="61"/>
      <c r="N120" s="56"/>
    </row>
    <row r="121" spans="1:14" x14ac:dyDescent="0.55000000000000004">
      <c r="A121" s="61" t="s">
        <v>287</v>
      </c>
      <c r="B121" s="61" t="s">
        <v>288</v>
      </c>
      <c r="C121" s="63" t="s">
        <v>289</v>
      </c>
      <c r="D121" s="56" t="s">
        <v>158</v>
      </c>
      <c r="E121" s="56">
        <v>98032</v>
      </c>
      <c r="F121" s="56">
        <v>47.424143000000001</v>
      </c>
      <c r="G121" s="56">
        <v>-122.229086</v>
      </c>
      <c r="H121" s="56" t="s">
        <v>286</v>
      </c>
      <c r="I121" s="69">
        <v>110000489141</v>
      </c>
      <c r="J121" s="56">
        <v>336413</v>
      </c>
      <c r="K121" s="63" t="s">
        <v>624</v>
      </c>
      <c r="L121" s="56"/>
      <c r="M121" s="61"/>
      <c r="N121" s="56"/>
    </row>
    <row r="122" spans="1:14" x14ac:dyDescent="0.55000000000000004">
      <c r="A122" s="61" t="s">
        <v>297</v>
      </c>
      <c r="B122" s="61" t="s">
        <v>298</v>
      </c>
      <c r="C122" s="63" t="s">
        <v>299</v>
      </c>
      <c r="D122" s="56" t="s">
        <v>301</v>
      </c>
      <c r="E122" s="67" t="s">
        <v>302</v>
      </c>
      <c r="F122" s="56">
        <v>18.486470000000001</v>
      </c>
      <c r="G122" s="56">
        <v>-66.405198999999996</v>
      </c>
      <c r="H122" s="56" t="s">
        <v>296</v>
      </c>
      <c r="I122" s="69">
        <v>110001142488</v>
      </c>
      <c r="J122" s="56">
        <v>335999</v>
      </c>
      <c r="K122" s="63" t="s">
        <v>629</v>
      </c>
      <c r="L122" s="56"/>
      <c r="M122" s="61"/>
      <c r="N122" s="56"/>
    </row>
    <row r="123" spans="1:14" x14ac:dyDescent="0.55000000000000004">
      <c r="A123" s="61" t="s">
        <v>304</v>
      </c>
      <c r="B123" s="61" t="s">
        <v>305</v>
      </c>
      <c r="C123" s="63" t="s">
        <v>306</v>
      </c>
      <c r="D123" s="56" t="s">
        <v>307</v>
      </c>
      <c r="E123" s="56">
        <v>36553</v>
      </c>
      <c r="F123" s="56">
        <v>31.278055999999999</v>
      </c>
      <c r="G123" s="56">
        <v>-88.001666999999998</v>
      </c>
      <c r="H123" s="56" t="s">
        <v>303</v>
      </c>
      <c r="I123" s="69">
        <v>110067041007</v>
      </c>
      <c r="J123" s="56">
        <v>325211</v>
      </c>
      <c r="K123" s="63" t="s">
        <v>620</v>
      </c>
      <c r="L123" s="56" t="str">
        <f>IFERROR(VLOOKUP(J123,'NAICS Code to IS CDR Code'!A:C,2,FALSE), "NAICS/SIC Not Provided")</f>
        <v>IS22</v>
      </c>
      <c r="M123" s="61" t="str">
        <f>IFERROR(VLOOKUP(J123,'NAICS Code to IS CDR Code'!A:C,3,FALSE), "NAICS/SIC Not Provided")</f>
        <v>Plastic Material and Resin Manufacturing</v>
      </c>
      <c r="N123" s="56" t="str">
        <f>IF(COUNTIF('Facility Summary_Water'!$J$2:$J$51,I123)&gt;0,"Yes","No")</f>
        <v>No</v>
      </c>
    </row>
    <row r="124" spans="1:14" x14ac:dyDescent="0.55000000000000004">
      <c r="A124" s="61" t="s">
        <v>304</v>
      </c>
      <c r="B124" s="61" t="s">
        <v>305</v>
      </c>
      <c r="C124" s="63" t="s">
        <v>306</v>
      </c>
      <c r="D124" s="56" t="s">
        <v>307</v>
      </c>
      <c r="E124" s="56">
        <v>36553</v>
      </c>
      <c r="F124" s="56">
        <v>31.278055999999999</v>
      </c>
      <c r="G124" s="56">
        <v>-88.001666999999998</v>
      </c>
      <c r="H124" s="56" t="s">
        <v>303</v>
      </c>
      <c r="I124" s="69">
        <v>110067041007</v>
      </c>
      <c r="J124" s="56">
        <v>325211</v>
      </c>
      <c r="K124" s="63" t="s">
        <v>620</v>
      </c>
      <c r="L124" s="56" t="str">
        <f>IFERROR(VLOOKUP(J124,'NAICS Code to IS CDR Code'!A:C,2,FALSE), "NAICS/SIC Not Provided")</f>
        <v>IS22</v>
      </c>
      <c r="M124" s="61" t="str">
        <f>IFERROR(VLOOKUP(J124,'NAICS Code to IS CDR Code'!A:C,3,FALSE), "NAICS/SIC Not Provided")</f>
        <v>Plastic Material and Resin Manufacturing</v>
      </c>
      <c r="N124" s="56" t="str">
        <f>IF(COUNTIF('Facility Summary_Water'!$J$2:$J$51,I124)&gt;0,"Yes","No")</f>
        <v>No</v>
      </c>
    </row>
    <row r="125" spans="1:14" x14ac:dyDescent="0.55000000000000004">
      <c r="A125" s="61" t="s">
        <v>304</v>
      </c>
      <c r="B125" s="61" t="s">
        <v>305</v>
      </c>
      <c r="C125" s="63" t="s">
        <v>306</v>
      </c>
      <c r="D125" s="56" t="s">
        <v>307</v>
      </c>
      <c r="E125" s="56">
        <v>36553</v>
      </c>
      <c r="F125" s="56">
        <v>31.278055999999999</v>
      </c>
      <c r="G125" s="56">
        <v>-88.001666999999998</v>
      </c>
      <c r="H125" s="56" t="s">
        <v>303</v>
      </c>
      <c r="I125" s="69">
        <v>110067041007</v>
      </c>
      <c r="J125" s="56">
        <v>325211</v>
      </c>
      <c r="K125" s="63" t="s">
        <v>620</v>
      </c>
      <c r="L125" s="56"/>
      <c r="M125" s="61"/>
      <c r="N125" s="56"/>
    </row>
    <row r="126" spans="1:14" x14ac:dyDescent="0.55000000000000004">
      <c r="A126" s="61" t="s">
        <v>304</v>
      </c>
      <c r="B126" s="61" t="s">
        <v>305</v>
      </c>
      <c r="C126" s="63" t="s">
        <v>306</v>
      </c>
      <c r="D126" s="56" t="s">
        <v>307</v>
      </c>
      <c r="E126" s="56">
        <v>36553</v>
      </c>
      <c r="F126" s="56">
        <v>31.278055999999999</v>
      </c>
      <c r="G126" s="56">
        <v>-88.001666999999998</v>
      </c>
      <c r="H126" s="56" t="s">
        <v>303</v>
      </c>
      <c r="I126" s="69">
        <v>110067041007</v>
      </c>
      <c r="J126" s="56">
        <v>325211</v>
      </c>
      <c r="K126" s="63" t="s">
        <v>620</v>
      </c>
      <c r="L126" s="56"/>
      <c r="M126" s="61"/>
      <c r="N126" s="56"/>
    </row>
    <row r="127" spans="1:14" x14ac:dyDescent="0.55000000000000004">
      <c r="A127" s="61" t="s">
        <v>304</v>
      </c>
      <c r="B127" s="61" t="s">
        <v>305</v>
      </c>
      <c r="C127" s="63" t="s">
        <v>306</v>
      </c>
      <c r="D127" s="56" t="s">
        <v>307</v>
      </c>
      <c r="E127" s="56">
        <v>36553</v>
      </c>
      <c r="F127" s="56">
        <v>31.278055999999999</v>
      </c>
      <c r="G127" s="56">
        <v>-88.001666999999998</v>
      </c>
      <c r="H127" s="56" t="s">
        <v>303</v>
      </c>
      <c r="I127" s="69">
        <v>110067041007</v>
      </c>
      <c r="J127" s="56">
        <v>325211</v>
      </c>
      <c r="K127" s="63" t="s">
        <v>620</v>
      </c>
      <c r="L127" s="56"/>
      <c r="M127" s="61"/>
      <c r="N127" s="56"/>
    </row>
    <row r="128" spans="1:14" x14ac:dyDescent="0.55000000000000004">
      <c r="A128" s="61" t="s">
        <v>309</v>
      </c>
      <c r="B128" s="61" t="s">
        <v>310</v>
      </c>
      <c r="C128" s="63" t="s">
        <v>311</v>
      </c>
      <c r="D128" s="56" t="s">
        <v>295</v>
      </c>
      <c r="E128" s="56">
        <v>19148</v>
      </c>
      <c r="F128" s="56">
        <v>39.909557</v>
      </c>
      <c r="G128" s="56">
        <v>-75.130454</v>
      </c>
      <c r="H128" s="56" t="s">
        <v>308</v>
      </c>
      <c r="I128" s="69">
        <v>110000337047</v>
      </c>
      <c r="J128" s="56">
        <v>325211</v>
      </c>
      <c r="K128" s="63" t="s">
        <v>620</v>
      </c>
      <c r="L128" s="56" t="str">
        <f>IFERROR(VLOOKUP(J128,'NAICS Code to IS CDR Code'!A:C,2,FALSE), "NAICS/SIC Not Provided")</f>
        <v>IS22</v>
      </c>
      <c r="M128" s="61" t="str">
        <f>IFERROR(VLOOKUP(J128,'NAICS Code to IS CDR Code'!A:C,3,FALSE), "NAICS/SIC Not Provided")</f>
        <v>Plastic Material and Resin Manufacturing</v>
      </c>
      <c r="N128" s="56" t="str">
        <f>IF(COUNTIF('Facility Summary_Water'!$J$2:$J$51,I128)&gt;0,"Yes","No")</f>
        <v>No</v>
      </c>
    </row>
    <row r="129" spans="1:14" x14ac:dyDescent="0.55000000000000004">
      <c r="A129" s="61" t="s">
        <v>309</v>
      </c>
      <c r="B129" s="61" t="s">
        <v>310</v>
      </c>
      <c r="C129" s="63" t="s">
        <v>311</v>
      </c>
      <c r="D129" s="56" t="s">
        <v>295</v>
      </c>
      <c r="E129" s="56">
        <v>19148</v>
      </c>
      <c r="F129" s="56">
        <v>39.909557</v>
      </c>
      <c r="G129" s="56">
        <v>-75.130454</v>
      </c>
      <c r="H129" s="56" t="s">
        <v>308</v>
      </c>
      <c r="I129" s="69">
        <v>110000337047</v>
      </c>
      <c r="J129" s="56">
        <v>325211</v>
      </c>
      <c r="K129" s="63" t="s">
        <v>620</v>
      </c>
      <c r="L129" s="56"/>
      <c r="M129" s="61"/>
      <c r="N129" s="56"/>
    </row>
    <row r="130" spans="1:14" x14ac:dyDescent="0.55000000000000004">
      <c r="A130" s="61" t="s">
        <v>309</v>
      </c>
      <c r="B130" s="61" t="s">
        <v>310</v>
      </c>
      <c r="C130" s="63" t="s">
        <v>311</v>
      </c>
      <c r="D130" s="56" t="s">
        <v>295</v>
      </c>
      <c r="E130" s="56">
        <v>19148</v>
      </c>
      <c r="F130" s="56">
        <v>39.909557</v>
      </c>
      <c r="G130" s="56">
        <v>-75.130454</v>
      </c>
      <c r="H130" s="56" t="s">
        <v>308</v>
      </c>
      <c r="I130" s="69">
        <v>110000337047</v>
      </c>
      <c r="J130" s="56">
        <v>325211</v>
      </c>
      <c r="K130" s="63" t="s">
        <v>620</v>
      </c>
      <c r="L130" s="56"/>
      <c r="M130" s="61"/>
      <c r="N130" s="56"/>
    </row>
    <row r="131" spans="1:14" x14ac:dyDescent="0.55000000000000004">
      <c r="A131" s="61" t="s">
        <v>309</v>
      </c>
      <c r="B131" s="61" t="s">
        <v>310</v>
      </c>
      <c r="C131" s="63" t="s">
        <v>311</v>
      </c>
      <c r="D131" s="56" t="s">
        <v>295</v>
      </c>
      <c r="E131" s="56">
        <v>19148</v>
      </c>
      <c r="F131" s="56">
        <v>39.909557</v>
      </c>
      <c r="G131" s="56">
        <v>-75.130454</v>
      </c>
      <c r="H131" s="56" t="s">
        <v>308</v>
      </c>
      <c r="I131" s="69">
        <v>110000337047</v>
      </c>
      <c r="J131" s="56">
        <v>325211</v>
      </c>
      <c r="K131" s="63" t="s">
        <v>620</v>
      </c>
      <c r="L131" s="56"/>
      <c r="M131" s="61"/>
      <c r="N131" s="56"/>
    </row>
    <row r="132" spans="1:14" x14ac:dyDescent="0.55000000000000004">
      <c r="A132" s="61" t="s">
        <v>309</v>
      </c>
      <c r="B132" s="61" t="s">
        <v>310</v>
      </c>
      <c r="C132" s="63" t="s">
        <v>311</v>
      </c>
      <c r="D132" s="56" t="s">
        <v>295</v>
      </c>
      <c r="E132" s="56">
        <v>19148</v>
      </c>
      <c r="F132" s="56">
        <v>39.909557</v>
      </c>
      <c r="G132" s="56">
        <v>-75.130454</v>
      </c>
      <c r="H132" s="56" t="s">
        <v>308</v>
      </c>
      <c r="I132" s="69">
        <v>110000337047</v>
      </c>
      <c r="J132" s="56">
        <v>325211</v>
      </c>
      <c r="K132" s="63" t="s">
        <v>620</v>
      </c>
      <c r="L132" s="56"/>
      <c r="M132" s="61"/>
      <c r="N132" s="56"/>
    </row>
    <row r="133" spans="1:14" x14ac:dyDescent="0.55000000000000004">
      <c r="A133" s="61" t="s">
        <v>313</v>
      </c>
      <c r="B133" s="61" t="s">
        <v>314</v>
      </c>
      <c r="C133" s="63" t="s">
        <v>315</v>
      </c>
      <c r="D133" s="56" t="s">
        <v>145</v>
      </c>
      <c r="E133" s="56">
        <v>90040</v>
      </c>
      <c r="F133" s="56">
        <v>33.983333000000002</v>
      </c>
      <c r="G133" s="56">
        <v>-118.13333299999999</v>
      </c>
      <c r="H133" s="56" t="s">
        <v>312</v>
      </c>
      <c r="I133" s="69">
        <v>110000510830</v>
      </c>
      <c r="J133" s="56">
        <v>325211</v>
      </c>
      <c r="K133" s="63" t="s">
        <v>620</v>
      </c>
      <c r="L133" s="56" t="str">
        <f>IFERROR(VLOOKUP(J133,'NAICS Code to IS CDR Code'!A:C,2,FALSE), "NAICS/SIC Not Provided")</f>
        <v>IS22</v>
      </c>
      <c r="M133" s="61" t="str">
        <f>IFERROR(VLOOKUP(J133,'NAICS Code to IS CDR Code'!A:C,3,FALSE), "NAICS/SIC Not Provided")</f>
        <v>Plastic Material and Resin Manufacturing</v>
      </c>
      <c r="N133" s="56" t="str">
        <f>IF(COUNTIF('Facility Summary_Water'!$J$2:$J$51,I133)&gt;0,"Yes","No")</f>
        <v>No</v>
      </c>
    </row>
    <row r="134" spans="1:14" x14ac:dyDescent="0.55000000000000004">
      <c r="A134" s="61" t="s">
        <v>313</v>
      </c>
      <c r="B134" s="61" t="s">
        <v>314</v>
      </c>
      <c r="C134" s="63" t="s">
        <v>315</v>
      </c>
      <c r="D134" s="56" t="s">
        <v>145</v>
      </c>
      <c r="E134" s="56">
        <v>90040</v>
      </c>
      <c r="F134" s="56">
        <v>33.983333000000002</v>
      </c>
      <c r="G134" s="56">
        <v>-118.13333299999999</v>
      </c>
      <c r="H134" s="56" t="s">
        <v>312</v>
      </c>
      <c r="I134" s="69">
        <v>110000510830</v>
      </c>
      <c r="J134" s="56">
        <v>325211</v>
      </c>
      <c r="K134" s="63" t="s">
        <v>620</v>
      </c>
      <c r="L134" s="56"/>
      <c r="M134" s="61"/>
      <c r="N134" s="56"/>
    </row>
    <row r="135" spans="1:14" x14ac:dyDescent="0.55000000000000004">
      <c r="A135" s="61" t="s">
        <v>313</v>
      </c>
      <c r="B135" s="61" t="s">
        <v>314</v>
      </c>
      <c r="C135" s="63" t="s">
        <v>315</v>
      </c>
      <c r="D135" s="56" t="s">
        <v>145</v>
      </c>
      <c r="E135" s="56">
        <v>90040</v>
      </c>
      <c r="F135" s="56">
        <v>33.983333000000002</v>
      </c>
      <c r="G135" s="56">
        <v>-118.13333299999999</v>
      </c>
      <c r="H135" s="56" t="s">
        <v>312</v>
      </c>
      <c r="I135" s="69">
        <v>110000510830</v>
      </c>
      <c r="J135" s="56">
        <v>325211</v>
      </c>
      <c r="K135" s="63" t="s">
        <v>620</v>
      </c>
      <c r="L135" s="56"/>
      <c r="M135" s="61"/>
      <c r="N135" s="56"/>
    </row>
    <row r="136" spans="1:14" x14ac:dyDescent="0.55000000000000004">
      <c r="A136" s="61" t="s">
        <v>313</v>
      </c>
      <c r="B136" s="61" t="s">
        <v>314</v>
      </c>
      <c r="C136" s="63" t="s">
        <v>315</v>
      </c>
      <c r="D136" s="56" t="s">
        <v>145</v>
      </c>
      <c r="E136" s="56">
        <v>90040</v>
      </c>
      <c r="F136" s="56">
        <v>33.983333000000002</v>
      </c>
      <c r="G136" s="56">
        <v>-118.13333299999999</v>
      </c>
      <c r="H136" s="56" t="s">
        <v>312</v>
      </c>
      <c r="I136" s="69">
        <v>110000510830</v>
      </c>
      <c r="J136" s="56">
        <v>325211</v>
      </c>
      <c r="K136" s="63" t="s">
        <v>620</v>
      </c>
      <c r="L136" s="56"/>
      <c r="M136" s="61"/>
      <c r="N136" s="56"/>
    </row>
    <row r="137" spans="1:14" x14ac:dyDescent="0.55000000000000004">
      <c r="A137" s="61" t="s">
        <v>313</v>
      </c>
      <c r="B137" s="61" t="s">
        <v>314</v>
      </c>
      <c r="C137" s="63" t="s">
        <v>315</v>
      </c>
      <c r="D137" s="56" t="s">
        <v>145</v>
      </c>
      <c r="E137" s="56">
        <v>90040</v>
      </c>
      <c r="F137" s="56">
        <v>33.983333000000002</v>
      </c>
      <c r="G137" s="56">
        <v>-118.13333299999999</v>
      </c>
      <c r="H137" s="56" t="s">
        <v>312</v>
      </c>
      <c r="I137" s="69">
        <v>110000510830</v>
      </c>
      <c r="J137" s="56">
        <v>325211</v>
      </c>
      <c r="K137" s="63" t="s">
        <v>620</v>
      </c>
      <c r="L137" s="56"/>
      <c r="M137" s="61"/>
      <c r="N137" s="56"/>
    </row>
    <row r="138" spans="1:14" x14ac:dyDescent="0.55000000000000004">
      <c r="A138" s="61" t="s">
        <v>227</v>
      </c>
      <c r="B138" s="61" t="s">
        <v>292</v>
      </c>
      <c r="C138" s="63" t="s">
        <v>293</v>
      </c>
      <c r="D138" s="56" t="s">
        <v>295</v>
      </c>
      <c r="E138" s="56">
        <v>19067</v>
      </c>
      <c r="F138" s="56">
        <v>40.172089999999997</v>
      </c>
      <c r="G138" s="56">
        <v>-74.765199999999993</v>
      </c>
      <c r="H138" s="56" t="s">
        <v>291</v>
      </c>
      <c r="I138" s="69">
        <v>110004887294</v>
      </c>
      <c r="J138" s="56">
        <v>325991</v>
      </c>
      <c r="K138" s="63" t="s">
        <v>621</v>
      </c>
      <c r="L138" s="56" t="str">
        <f>IFERROR(VLOOKUP(J138,'NAICS Code to IS CDR Code'!A:C,2,FALSE), "NAICS/SIC Not Provided")</f>
        <v>IS32</v>
      </c>
      <c r="M138" s="61" t="str">
        <f>IFERROR(VLOOKUP(J138,'NAICS Code to IS CDR Code'!A:C,3,FALSE), "NAICS/SIC Not Provided")</f>
        <v>Custom Compounding of Purchased Resin</v>
      </c>
      <c r="N138" s="56" t="str">
        <f>IF(COUNTIF('Facility Summary_Water'!$J$2:$J$51,I138)&gt;0,"Yes","No")</f>
        <v>No</v>
      </c>
    </row>
    <row r="139" spans="1:14" x14ac:dyDescent="0.55000000000000004">
      <c r="A139" s="61" t="s">
        <v>227</v>
      </c>
      <c r="B139" s="61" t="s">
        <v>292</v>
      </c>
      <c r="C139" s="63" t="s">
        <v>293</v>
      </c>
      <c r="D139" s="56" t="s">
        <v>295</v>
      </c>
      <c r="E139" s="56">
        <v>19067</v>
      </c>
      <c r="F139" s="56">
        <v>40.172089999999997</v>
      </c>
      <c r="G139" s="56">
        <v>-74.765199999999993</v>
      </c>
      <c r="H139" s="56" t="s">
        <v>291</v>
      </c>
      <c r="I139" s="69">
        <v>110004887294</v>
      </c>
      <c r="J139" s="56">
        <v>325991</v>
      </c>
      <c r="K139" s="63" t="s">
        <v>621</v>
      </c>
      <c r="L139" s="56"/>
      <c r="M139" s="61"/>
      <c r="N139" s="56"/>
    </row>
    <row r="140" spans="1:14" x14ac:dyDescent="0.55000000000000004">
      <c r="A140" s="61" t="s">
        <v>227</v>
      </c>
      <c r="B140" s="61" t="s">
        <v>228</v>
      </c>
      <c r="C140" s="63" t="s">
        <v>229</v>
      </c>
      <c r="D140" s="56" t="s">
        <v>231</v>
      </c>
      <c r="E140" s="67" t="s">
        <v>232</v>
      </c>
      <c r="F140" s="56">
        <v>39.766240000000003</v>
      </c>
      <c r="G140" s="56">
        <v>-75.366219999999998</v>
      </c>
      <c r="H140" s="56" t="s">
        <v>226</v>
      </c>
      <c r="I140" s="69">
        <v>110070244755</v>
      </c>
      <c r="J140" s="56">
        <v>325991</v>
      </c>
      <c r="K140" s="63" t="s">
        <v>621</v>
      </c>
      <c r="L140" s="56"/>
      <c r="M140" s="61"/>
      <c r="N140" s="56"/>
    </row>
    <row r="141" spans="1:14" x14ac:dyDescent="0.55000000000000004">
      <c r="A141" s="61" t="s">
        <v>227</v>
      </c>
      <c r="B141" s="61" t="s">
        <v>292</v>
      </c>
      <c r="C141" s="63" t="s">
        <v>293</v>
      </c>
      <c r="D141" s="56" t="s">
        <v>295</v>
      </c>
      <c r="E141" s="56">
        <v>19067</v>
      </c>
      <c r="F141" s="56">
        <v>40.172089999999997</v>
      </c>
      <c r="G141" s="56">
        <v>-74.765199999999993</v>
      </c>
      <c r="H141" s="56" t="s">
        <v>291</v>
      </c>
      <c r="I141" s="69">
        <v>110004887294</v>
      </c>
      <c r="J141" s="56">
        <v>325991</v>
      </c>
      <c r="K141" s="63" t="s">
        <v>621</v>
      </c>
      <c r="L141" s="56"/>
      <c r="M141" s="61"/>
      <c r="N141" s="56"/>
    </row>
    <row r="142" spans="1:14" x14ac:dyDescent="0.55000000000000004">
      <c r="A142" s="61" t="s">
        <v>227</v>
      </c>
      <c r="B142" s="61" t="s">
        <v>292</v>
      </c>
      <c r="C142" s="63" t="s">
        <v>293</v>
      </c>
      <c r="D142" s="56" t="s">
        <v>295</v>
      </c>
      <c r="E142" s="56">
        <v>19067</v>
      </c>
      <c r="F142" s="56">
        <v>40.172089999999997</v>
      </c>
      <c r="G142" s="56">
        <v>-74.765199999999993</v>
      </c>
      <c r="H142" s="56" t="s">
        <v>291</v>
      </c>
      <c r="I142" s="69">
        <v>110004887294</v>
      </c>
      <c r="J142" s="56">
        <v>325991</v>
      </c>
      <c r="K142" s="63" t="s">
        <v>621</v>
      </c>
      <c r="L142" s="56"/>
      <c r="M142" s="61"/>
      <c r="N142" s="56"/>
    </row>
    <row r="143" spans="1:14" x14ac:dyDescent="0.55000000000000004">
      <c r="A143" s="61" t="s">
        <v>227</v>
      </c>
      <c r="B143" s="61" t="s">
        <v>292</v>
      </c>
      <c r="C143" s="63" t="s">
        <v>293</v>
      </c>
      <c r="D143" s="56" t="s">
        <v>295</v>
      </c>
      <c r="E143" s="56">
        <v>19067</v>
      </c>
      <c r="F143" s="56">
        <v>40.172089999999997</v>
      </c>
      <c r="G143" s="56">
        <v>-74.765199999999993</v>
      </c>
      <c r="H143" s="56" t="s">
        <v>291</v>
      </c>
      <c r="I143" s="69">
        <v>110004887294</v>
      </c>
      <c r="J143" s="56">
        <v>325991</v>
      </c>
      <c r="K143" s="63" t="s">
        <v>621</v>
      </c>
      <c r="L143" s="56"/>
      <c r="M143" s="61"/>
      <c r="N143" s="56"/>
    </row>
    <row r="144" spans="1:14" x14ac:dyDescent="0.55000000000000004">
      <c r="A144" s="61" t="s">
        <v>328</v>
      </c>
      <c r="B144" s="61" t="s">
        <v>329</v>
      </c>
      <c r="C144" s="63" t="s">
        <v>330</v>
      </c>
      <c r="D144" s="56" t="s">
        <v>332</v>
      </c>
      <c r="E144" s="56">
        <v>74361</v>
      </c>
      <c r="F144" s="56">
        <v>36.236510000000003</v>
      </c>
      <c r="G144" s="56">
        <v>-95.27664</v>
      </c>
      <c r="H144" s="56" t="s">
        <v>327</v>
      </c>
      <c r="I144" s="69">
        <v>110000598540</v>
      </c>
      <c r="J144" s="56">
        <v>325211</v>
      </c>
      <c r="K144" s="63" t="s">
        <v>620</v>
      </c>
      <c r="L144" s="56" t="str">
        <f>IFERROR(VLOOKUP(J144,'NAICS Code to IS CDR Code'!A:C,2,FALSE), "NAICS/SIC Not Provided")</f>
        <v>IS22</v>
      </c>
      <c r="M144" s="61" t="str">
        <f>IFERROR(VLOOKUP(J144,'NAICS Code to IS CDR Code'!A:C,3,FALSE), "NAICS/SIC Not Provided")</f>
        <v>Plastic Material and Resin Manufacturing</v>
      </c>
      <c r="N144" s="56" t="str">
        <f>IF(COUNTIF('Facility Summary_Water'!$J$2:$J$51,I144)&gt;0,"Yes","No")</f>
        <v>No</v>
      </c>
    </row>
    <row r="145" spans="1:14" x14ac:dyDescent="0.55000000000000004">
      <c r="A145" s="61" t="s">
        <v>328</v>
      </c>
      <c r="B145" s="61" t="s">
        <v>329</v>
      </c>
      <c r="C145" s="63" t="s">
        <v>330</v>
      </c>
      <c r="D145" s="56" t="s">
        <v>332</v>
      </c>
      <c r="E145" s="56">
        <v>74361</v>
      </c>
      <c r="F145" s="56">
        <v>36.236510000000003</v>
      </c>
      <c r="G145" s="56">
        <v>-95.27664</v>
      </c>
      <c r="H145" s="56" t="s">
        <v>327</v>
      </c>
      <c r="I145" s="69">
        <v>110000598540</v>
      </c>
      <c r="J145" s="56">
        <v>325211</v>
      </c>
      <c r="K145" s="63" t="s">
        <v>620</v>
      </c>
      <c r="L145" s="56"/>
      <c r="M145" s="61"/>
      <c r="N145" s="56"/>
    </row>
    <row r="146" spans="1:14" x14ac:dyDescent="0.55000000000000004">
      <c r="A146" s="61" t="s">
        <v>328</v>
      </c>
      <c r="B146" s="61" t="s">
        <v>329</v>
      </c>
      <c r="C146" s="63" t="s">
        <v>330</v>
      </c>
      <c r="D146" s="56" t="s">
        <v>332</v>
      </c>
      <c r="E146" s="56">
        <v>74361</v>
      </c>
      <c r="F146" s="56">
        <v>36.236510000000003</v>
      </c>
      <c r="G146" s="56">
        <v>-95.27664</v>
      </c>
      <c r="H146" s="56" t="s">
        <v>327</v>
      </c>
      <c r="I146" s="69">
        <v>110000598540</v>
      </c>
      <c r="J146" s="56">
        <v>325211</v>
      </c>
      <c r="K146" s="63" t="s">
        <v>620</v>
      </c>
      <c r="L146" s="56"/>
      <c r="M146" s="61"/>
      <c r="N146" s="56"/>
    </row>
    <row r="147" spans="1:14" x14ac:dyDescent="0.55000000000000004">
      <c r="A147" s="61" t="s">
        <v>328</v>
      </c>
      <c r="B147" s="61" t="s">
        <v>329</v>
      </c>
      <c r="C147" s="63" t="s">
        <v>330</v>
      </c>
      <c r="D147" s="56" t="s">
        <v>332</v>
      </c>
      <c r="E147" s="56">
        <v>74361</v>
      </c>
      <c r="F147" s="56">
        <v>36.236510000000003</v>
      </c>
      <c r="G147" s="56">
        <v>-95.27664</v>
      </c>
      <c r="H147" s="56" t="s">
        <v>327</v>
      </c>
      <c r="I147" s="69">
        <v>110000598540</v>
      </c>
      <c r="J147" s="56">
        <v>325211</v>
      </c>
      <c r="K147" s="63" t="s">
        <v>620</v>
      </c>
      <c r="L147" s="56"/>
      <c r="M147" s="61"/>
      <c r="N147" s="56"/>
    </row>
    <row r="148" spans="1:14" x14ac:dyDescent="0.55000000000000004">
      <c r="A148" s="61" t="s">
        <v>328</v>
      </c>
      <c r="B148" s="61" t="s">
        <v>329</v>
      </c>
      <c r="C148" s="63" t="s">
        <v>330</v>
      </c>
      <c r="D148" s="56" t="s">
        <v>332</v>
      </c>
      <c r="E148" s="56">
        <v>74361</v>
      </c>
      <c r="F148" s="56">
        <v>36.236510000000003</v>
      </c>
      <c r="G148" s="56">
        <v>-95.27664</v>
      </c>
      <c r="H148" s="56" t="s">
        <v>327</v>
      </c>
      <c r="I148" s="69">
        <v>110000598540</v>
      </c>
      <c r="J148" s="56">
        <v>325211</v>
      </c>
      <c r="K148" s="63" t="s">
        <v>620</v>
      </c>
      <c r="L148" s="56"/>
      <c r="M148" s="61"/>
      <c r="N148" s="56"/>
    </row>
    <row r="149" spans="1:14" x14ac:dyDescent="0.55000000000000004">
      <c r="A149" s="61" t="s">
        <v>334</v>
      </c>
      <c r="B149" s="61" t="s">
        <v>335</v>
      </c>
      <c r="C149" s="63" t="s">
        <v>336</v>
      </c>
      <c r="D149" s="56" t="s">
        <v>152</v>
      </c>
      <c r="E149" s="56">
        <v>85224</v>
      </c>
      <c r="F149" s="56">
        <v>33.301090000000002</v>
      </c>
      <c r="G149" s="56">
        <v>-111.89358</v>
      </c>
      <c r="H149" s="56" t="s">
        <v>333</v>
      </c>
      <c r="I149" s="69">
        <v>110017407162</v>
      </c>
      <c r="J149" s="56">
        <v>334419</v>
      </c>
      <c r="K149" s="63" t="s">
        <v>630</v>
      </c>
      <c r="L149" s="56" t="str">
        <f>IFERROR(VLOOKUP(J149,'NAICS Code to IS CDR Code'!A:C,2,FALSE), "NAICS/SIC Not Provided")</f>
        <v>IS41</v>
      </c>
      <c r="M149" s="61" t="str">
        <f>IFERROR(VLOOKUP(J149,'NAICS Code to IS CDR Code'!A:C,3,FALSE), "NAICS/SIC Not Provided")</f>
        <v>Computer and Electronic Product Manufacturing</v>
      </c>
      <c r="N149" s="56" t="str">
        <f>IF(COUNTIF('Facility Summary_Water'!$J$2:$J$51,I149)&gt;0,"Yes","No")</f>
        <v>No</v>
      </c>
    </row>
    <row r="150" spans="1:14" x14ac:dyDescent="0.55000000000000004">
      <c r="A150" s="61" t="s">
        <v>338</v>
      </c>
      <c r="B150" s="61" t="s">
        <v>339</v>
      </c>
      <c r="C150" s="63" t="s">
        <v>340</v>
      </c>
      <c r="D150" s="56" t="s">
        <v>206</v>
      </c>
      <c r="E150" s="56">
        <v>75402</v>
      </c>
      <c r="F150" s="56">
        <v>33.040700000000001</v>
      </c>
      <c r="G150" s="56">
        <v>-96.042199999999994</v>
      </c>
      <c r="H150" s="56" t="s">
        <v>337</v>
      </c>
      <c r="I150" s="69">
        <v>110013887801</v>
      </c>
      <c r="J150" s="56">
        <v>336411</v>
      </c>
      <c r="K150" s="63" t="s">
        <v>623</v>
      </c>
      <c r="L150" s="56" t="str">
        <f>IFERROR(VLOOKUP(J150,'NAICS Code to IS CDR Code'!A:C,2,FALSE), "NAICS/SIC Not Provided")</f>
        <v>IS43</v>
      </c>
      <c r="M150" s="61" t="str">
        <f>IFERROR(VLOOKUP(J150,'NAICS Code to IS CDR Code'!A:C,3,FALSE), "NAICS/SIC Not Provided")</f>
        <v>Transportation Equipment Manufacturing</v>
      </c>
      <c r="N150" s="56" t="str">
        <f>IF(COUNTIF('Facility Summary_Water'!$J$2:$J$51,I150)&gt;0,"Yes","No")</f>
        <v>No</v>
      </c>
    </row>
    <row r="151" spans="1:14" x14ac:dyDescent="0.55000000000000004">
      <c r="A151" s="61" t="s">
        <v>338</v>
      </c>
      <c r="B151" s="61" t="s">
        <v>339</v>
      </c>
      <c r="C151" s="63" t="s">
        <v>340</v>
      </c>
      <c r="D151" s="56" t="s">
        <v>206</v>
      </c>
      <c r="E151" s="56">
        <v>75402</v>
      </c>
      <c r="F151" s="56">
        <v>33.040700000000001</v>
      </c>
      <c r="G151" s="56">
        <v>-96.042199999999994</v>
      </c>
      <c r="H151" s="56" t="s">
        <v>337</v>
      </c>
      <c r="I151" s="69">
        <v>110013887801</v>
      </c>
      <c r="J151" s="56">
        <v>336411</v>
      </c>
      <c r="K151" s="63" t="s">
        <v>623</v>
      </c>
      <c r="L151" s="56"/>
      <c r="M151" s="61"/>
      <c r="N151" s="56"/>
    </row>
    <row r="152" spans="1:14" x14ac:dyDescent="0.55000000000000004">
      <c r="A152" s="61" t="s">
        <v>338</v>
      </c>
      <c r="B152" s="61" t="s">
        <v>339</v>
      </c>
      <c r="C152" s="63" t="s">
        <v>340</v>
      </c>
      <c r="D152" s="56" t="s">
        <v>206</v>
      </c>
      <c r="E152" s="56">
        <v>75402</v>
      </c>
      <c r="F152" s="56">
        <v>33.040700000000001</v>
      </c>
      <c r="G152" s="56">
        <v>-96.042199999999994</v>
      </c>
      <c r="H152" s="56" t="s">
        <v>337</v>
      </c>
      <c r="I152" s="69">
        <v>110013887801</v>
      </c>
      <c r="J152" s="56">
        <v>336411</v>
      </c>
      <c r="K152" s="63" t="s">
        <v>623</v>
      </c>
      <c r="L152" s="56"/>
      <c r="M152" s="61"/>
      <c r="N152" s="56"/>
    </row>
    <row r="153" spans="1:14" x14ac:dyDescent="0.55000000000000004">
      <c r="A153" s="61" t="s">
        <v>338</v>
      </c>
      <c r="B153" s="61" t="s">
        <v>339</v>
      </c>
      <c r="C153" s="63" t="s">
        <v>340</v>
      </c>
      <c r="D153" s="56" t="s">
        <v>206</v>
      </c>
      <c r="E153" s="56">
        <v>75402</v>
      </c>
      <c r="F153" s="56">
        <v>33.040700000000001</v>
      </c>
      <c r="G153" s="56">
        <v>-96.042199999999994</v>
      </c>
      <c r="H153" s="56" t="s">
        <v>337</v>
      </c>
      <c r="I153" s="69">
        <v>110013887801</v>
      </c>
      <c r="J153" s="56">
        <v>336411</v>
      </c>
      <c r="K153" s="63" t="s">
        <v>623</v>
      </c>
      <c r="L153" s="56"/>
      <c r="M153" s="61"/>
      <c r="N153" s="56"/>
    </row>
    <row r="154" spans="1:14" x14ac:dyDescent="0.55000000000000004">
      <c r="A154" s="61" t="s">
        <v>338</v>
      </c>
      <c r="B154" s="61" t="s">
        <v>339</v>
      </c>
      <c r="C154" s="63" t="s">
        <v>340</v>
      </c>
      <c r="D154" s="56" t="s">
        <v>206</v>
      </c>
      <c r="E154" s="56">
        <v>75402</v>
      </c>
      <c r="F154" s="56">
        <v>33.040700000000001</v>
      </c>
      <c r="G154" s="56">
        <v>-96.042199999999994</v>
      </c>
      <c r="H154" s="56" t="s">
        <v>337</v>
      </c>
      <c r="I154" s="69">
        <v>110013887801</v>
      </c>
      <c r="J154" s="56">
        <v>336411</v>
      </c>
      <c r="K154" s="63" t="s">
        <v>623</v>
      </c>
      <c r="L154" s="56"/>
      <c r="M154" s="61"/>
      <c r="N154" s="56"/>
    </row>
    <row r="155" spans="1:14" x14ac:dyDescent="0.55000000000000004">
      <c r="A155" s="61" t="s">
        <v>343</v>
      </c>
      <c r="B155" s="61" t="s">
        <v>344</v>
      </c>
      <c r="C155" s="63" t="s">
        <v>345</v>
      </c>
      <c r="D155" s="56" t="s">
        <v>231</v>
      </c>
      <c r="E155" s="67" t="s">
        <v>347</v>
      </c>
      <c r="F155" s="56">
        <v>40.889431999999999</v>
      </c>
      <c r="G155" s="56">
        <v>-74.160195000000002</v>
      </c>
      <c r="H155" s="56" t="s">
        <v>342</v>
      </c>
      <c r="I155" s="69">
        <v>110000318077</v>
      </c>
      <c r="J155" s="56">
        <v>322220</v>
      </c>
      <c r="K155" s="63" t="s">
        <v>631</v>
      </c>
      <c r="L155" s="56" t="str">
        <f>IFERROR(VLOOKUP(J155,'NAICS Code to IS CDR Code'!A:C,2,FALSE), "NAICS/SIC Not Provided")</f>
        <v>IS9</v>
      </c>
      <c r="M155" s="61" t="str">
        <f>IFERROR(VLOOKUP(J155,'NAICS Code to IS CDR Code'!A:C,3,FALSE), "NAICS/SIC Not Provided")</f>
        <v>Paper Manufacturing</v>
      </c>
      <c r="N155" s="56" t="str">
        <f>IF(COUNTIF('Facility Summary_Water'!$J$2:$J$51,I155)&gt;0,"Yes","No")</f>
        <v>No</v>
      </c>
    </row>
    <row r="156" spans="1:14" x14ac:dyDescent="0.55000000000000004">
      <c r="A156" s="61" t="s">
        <v>343</v>
      </c>
      <c r="B156" s="61" t="s">
        <v>344</v>
      </c>
      <c r="C156" s="63" t="s">
        <v>345</v>
      </c>
      <c r="D156" s="56" t="s">
        <v>231</v>
      </c>
      <c r="E156" s="67" t="s">
        <v>347</v>
      </c>
      <c r="F156" s="56">
        <v>40.889431999999999</v>
      </c>
      <c r="G156" s="56">
        <v>-74.160195000000002</v>
      </c>
      <c r="H156" s="56" t="s">
        <v>342</v>
      </c>
      <c r="I156" s="69">
        <v>110000318077</v>
      </c>
      <c r="J156" s="56">
        <v>322220</v>
      </c>
      <c r="K156" s="63" t="s">
        <v>631</v>
      </c>
      <c r="L156" s="56"/>
      <c r="M156" s="61"/>
      <c r="N156" s="56"/>
    </row>
    <row r="157" spans="1:14" x14ac:dyDescent="0.55000000000000004">
      <c r="A157" s="61" t="s">
        <v>343</v>
      </c>
      <c r="B157" s="61" t="s">
        <v>344</v>
      </c>
      <c r="C157" s="63" t="s">
        <v>345</v>
      </c>
      <c r="D157" s="56" t="s">
        <v>231</v>
      </c>
      <c r="E157" s="67" t="s">
        <v>347</v>
      </c>
      <c r="F157" s="56">
        <v>40.889431999999999</v>
      </c>
      <c r="G157" s="56">
        <v>-74.160195000000002</v>
      </c>
      <c r="H157" s="56" t="s">
        <v>342</v>
      </c>
      <c r="I157" s="69">
        <v>110000318077</v>
      </c>
      <c r="J157" s="56">
        <v>322220</v>
      </c>
      <c r="K157" s="63" t="s">
        <v>631</v>
      </c>
      <c r="L157" s="56"/>
      <c r="M157" s="61"/>
      <c r="N157" s="56"/>
    </row>
    <row r="158" spans="1:14" x14ac:dyDescent="0.55000000000000004">
      <c r="A158" s="61" t="s">
        <v>349</v>
      </c>
      <c r="B158" s="61" t="s">
        <v>350</v>
      </c>
      <c r="C158" s="63" t="s">
        <v>210</v>
      </c>
      <c r="D158" s="56" t="s">
        <v>117</v>
      </c>
      <c r="E158" s="56">
        <v>71730</v>
      </c>
      <c r="F158" s="56">
        <v>33.183100000000003</v>
      </c>
      <c r="G158" s="56">
        <v>-92.706900000000005</v>
      </c>
      <c r="H158" s="56" t="s">
        <v>348</v>
      </c>
      <c r="I158" s="69">
        <v>110000451109</v>
      </c>
      <c r="J158" s="56">
        <v>325180</v>
      </c>
      <c r="K158" s="63" t="s">
        <v>618</v>
      </c>
      <c r="L158" s="56" t="str">
        <f>IFERROR(VLOOKUP(J158,'NAICS Code to IS CDR Code'!A:C,2,FALSE), "NAICS/SIC Not Provided")</f>
        <v>IS19</v>
      </c>
      <c r="M158" s="61" t="str">
        <f>IFERROR(VLOOKUP(J158,'NAICS Code to IS CDR Code'!A:C,3,FALSE), "NAICS/SIC Not Provided")</f>
        <v>All Other Basic Inorganic Chemical Manufacturing</v>
      </c>
      <c r="N158" s="56" t="str">
        <f>IF(COUNTIF('Facility Summary_Water'!$J$2:$J$51,I158)&gt;0,"Yes","No")</f>
        <v>No</v>
      </c>
    </row>
    <row r="159" spans="1:14" x14ac:dyDescent="0.55000000000000004">
      <c r="A159" s="61" t="s">
        <v>349</v>
      </c>
      <c r="B159" s="61" t="s">
        <v>350</v>
      </c>
      <c r="C159" s="63" t="s">
        <v>210</v>
      </c>
      <c r="D159" s="56" t="s">
        <v>117</v>
      </c>
      <c r="E159" s="56">
        <v>71730</v>
      </c>
      <c r="F159" s="56">
        <v>33.183100000000003</v>
      </c>
      <c r="G159" s="56">
        <v>-92.706900000000005</v>
      </c>
      <c r="H159" s="56" t="s">
        <v>348</v>
      </c>
      <c r="I159" s="69">
        <v>110000451109</v>
      </c>
      <c r="J159" s="56">
        <v>325180</v>
      </c>
      <c r="K159" s="63" t="s">
        <v>618</v>
      </c>
      <c r="L159" s="56"/>
      <c r="M159" s="61"/>
      <c r="N159" s="56"/>
    </row>
    <row r="160" spans="1:14" x14ac:dyDescent="0.55000000000000004">
      <c r="A160" s="61" t="s">
        <v>349</v>
      </c>
      <c r="B160" s="61" t="s">
        <v>350</v>
      </c>
      <c r="C160" s="63" t="s">
        <v>210</v>
      </c>
      <c r="D160" s="56" t="s">
        <v>117</v>
      </c>
      <c r="E160" s="56">
        <v>71730</v>
      </c>
      <c r="F160" s="56">
        <v>33.183100000000003</v>
      </c>
      <c r="G160" s="56">
        <v>-92.706900000000005</v>
      </c>
      <c r="H160" s="56" t="s">
        <v>348</v>
      </c>
      <c r="I160" s="69">
        <v>110000451109</v>
      </c>
      <c r="J160" s="56">
        <v>325180</v>
      </c>
      <c r="K160" s="63" t="s">
        <v>618</v>
      </c>
      <c r="L160" s="56"/>
      <c r="M160" s="61"/>
      <c r="N160" s="56"/>
    </row>
    <row r="161" spans="1:14" x14ac:dyDescent="0.55000000000000004">
      <c r="A161" s="61" t="s">
        <v>349</v>
      </c>
      <c r="B161" s="61" t="s">
        <v>350</v>
      </c>
      <c r="C161" s="63" t="s">
        <v>210</v>
      </c>
      <c r="D161" s="56" t="s">
        <v>117</v>
      </c>
      <c r="E161" s="56">
        <v>71730</v>
      </c>
      <c r="F161" s="56">
        <v>33.183100000000003</v>
      </c>
      <c r="G161" s="56">
        <v>-92.706900000000005</v>
      </c>
      <c r="H161" s="56" t="s">
        <v>348</v>
      </c>
      <c r="I161" s="69">
        <v>110000451109</v>
      </c>
      <c r="J161" s="56">
        <v>325180</v>
      </c>
      <c r="K161" s="63" t="s">
        <v>618</v>
      </c>
      <c r="L161" s="56"/>
      <c r="M161" s="61"/>
      <c r="N161" s="56"/>
    </row>
    <row r="162" spans="1:14" x14ac:dyDescent="0.55000000000000004">
      <c r="A162" s="61" t="s">
        <v>349</v>
      </c>
      <c r="B162" s="61" t="s">
        <v>350</v>
      </c>
      <c r="C162" s="63" t="s">
        <v>210</v>
      </c>
      <c r="D162" s="56" t="s">
        <v>117</v>
      </c>
      <c r="E162" s="56">
        <v>71730</v>
      </c>
      <c r="F162" s="56">
        <v>33.183100000000003</v>
      </c>
      <c r="G162" s="56">
        <v>-92.706900000000005</v>
      </c>
      <c r="H162" s="56" t="s">
        <v>348</v>
      </c>
      <c r="I162" s="69">
        <v>110000451109</v>
      </c>
      <c r="J162" s="56">
        <v>325180</v>
      </c>
      <c r="K162" s="63" t="s">
        <v>618</v>
      </c>
      <c r="L162" s="56"/>
      <c r="M162" s="61"/>
      <c r="N162" s="56"/>
    </row>
    <row r="163" spans="1:14" x14ac:dyDescent="0.55000000000000004">
      <c r="A163" s="61" t="s">
        <v>378</v>
      </c>
      <c r="B163" s="61" t="s">
        <v>379</v>
      </c>
      <c r="C163" s="63" t="s">
        <v>380</v>
      </c>
      <c r="D163" s="56" t="s">
        <v>382</v>
      </c>
      <c r="E163" s="56">
        <v>47711</v>
      </c>
      <c r="F163" s="56">
        <v>38.013579999999997</v>
      </c>
      <c r="G163" s="56">
        <v>-87.532259999999994</v>
      </c>
      <c r="H163" s="56" t="s">
        <v>377</v>
      </c>
      <c r="I163" s="69">
        <v>110070058126</v>
      </c>
      <c r="J163" s="56">
        <v>325991</v>
      </c>
      <c r="K163" s="63" t="s">
        <v>621</v>
      </c>
      <c r="L163" s="56"/>
      <c r="M163" s="61"/>
      <c r="N163" s="56"/>
    </row>
    <row r="164" spans="1:14" x14ac:dyDescent="0.55000000000000004">
      <c r="A164" s="61" t="s">
        <v>378</v>
      </c>
      <c r="B164" s="61" t="s">
        <v>379</v>
      </c>
      <c r="C164" s="63" t="s">
        <v>380</v>
      </c>
      <c r="D164" s="56" t="s">
        <v>382</v>
      </c>
      <c r="E164" s="56">
        <v>47711</v>
      </c>
      <c r="F164" s="56">
        <v>38.013579999999997</v>
      </c>
      <c r="G164" s="56">
        <v>-87.532259999999994</v>
      </c>
      <c r="H164" s="56" t="s">
        <v>377</v>
      </c>
      <c r="I164" s="69">
        <v>110070058126</v>
      </c>
      <c r="J164" s="56">
        <v>325991</v>
      </c>
      <c r="K164" s="63" t="s">
        <v>621</v>
      </c>
      <c r="L164" s="56"/>
      <c r="M164" s="61"/>
      <c r="N164" s="56"/>
    </row>
    <row r="165" spans="1:14" x14ac:dyDescent="0.55000000000000004">
      <c r="A165" s="61" t="s">
        <v>357</v>
      </c>
      <c r="B165" s="61" t="s">
        <v>358</v>
      </c>
      <c r="C165" s="63" t="s">
        <v>359</v>
      </c>
      <c r="D165" s="56" t="s">
        <v>281</v>
      </c>
      <c r="E165" s="56">
        <v>28677</v>
      </c>
      <c r="F165" s="56">
        <v>35.77122</v>
      </c>
      <c r="G165" s="56">
        <v>-80.999679999999998</v>
      </c>
      <c r="H165" s="56" t="s">
        <v>356</v>
      </c>
      <c r="I165" s="69">
        <v>110001482958</v>
      </c>
      <c r="J165" s="56">
        <v>326199</v>
      </c>
      <c r="K165" s="63" t="s">
        <v>614</v>
      </c>
      <c r="L165" s="56" t="str">
        <f>IFERROR(VLOOKUP(J165,'NAICS Code to IS CDR Code'!A:C,2,FALSE), "NAICS/SIC Not Provided")</f>
        <v>IS35</v>
      </c>
      <c r="M165" s="61" t="str">
        <f>IFERROR(VLOOKUP(J165,'NAICS Code to IS CDR Code'!A:C,3,FALSE), "NAICS/SIC Not Provided")</f>
        <v>Plastics Product Manufacturing</v>
      </c>
      <c r="N165" s="56" t="str">
        <f>IF(COUNTIF('Facility Summary_Water'!$J$2:$J$51,I165)&gt;0,"Yes","No")</f>
        <v>No</v>
      </c>
    </row>
    <row r="166" spans="1:14" x14ac:dyDescent="0.55000000000000004">
      <c r="A166" s="61" t="s">
        <v>357</v>
      </c>
      <c r="B166" s="61" t="s">
        <v>358</v>
      </c>
      <c r="C166" s="63" t="s">
        <v>359</v>
      </c>
      <c r="D166" s="56" t="s">
        <v>281</v>
      </c>
      <c r="E166" s="56">
        <v>28677</v>
      </c>
      <c r="F166" s="56">
        <v>35.77122</v>
      </c>
      <c r="G166" s="56">
        <v>-80.999679999999998</v>
      </c>
      <c r="H166" s="56" t="s">
        <v>356</v>
      </c>
      <c r="I166" s="69">
        <v>110001482958</v>
      </c>
      <c r="J166" s="56">
        <v>326199</v>
      </c>
      <c r="K166" s="63" t="s">
        <v>614</v>
      </c>
      <c r="L166" s="56"/>
      <c r="M166" s="61"/>
      <c r="N166" s="56"/>
    </row>
    <row r="167" spans="1:14" x14ac:dyDescent="0.55000000000000004">
      <c r="A167" s="61" t="s">
        <v>439</v>
      </c>
      <c r="B167" s="61" t="s">
        <v>440</v>
      </c>
      <c r="C167" s="63" t="s">
        <v>431</v>
      </c>
      <c r="D167" s="56" t="s">
        <v>96</v>
      </c>
      <c r="E167" s="56">
        <v>55987</v>
      </c>
      <c r="F167" s="56">
        <v>44.050314999999998</v>
      </c>
      <c r="G167" s="56">
        <v>-91.621390000000005</v>
      </c>
      <c r="H167" s="56" t="s">
        <v>438</v>
      </c>
      <c r="I167" s="69">
        <v>110000426628</v>
      </c>
      <c r="J167" s="56">
        <v>325991</v>
      </c>
      <c r="K167" s="63" t="s">
        <v>621</v>
      </c>
      <c r="L167" s="56" t="str">
        <f>IFERROR(VLOOKUP(J167,'NAICS Code to IS CDR Code'!A:C,2,FALSE), "NAICS/SIC Not Provided")</f>
        <v>IS32</v>
      </c>
      <c r="M167" s="61" t="str">
        <f>IFERROR(VLOOKUP(J167,'NAICS Code to IS CDR Code'!A:C,3,FALSE), "NAICS/SIC Not Provided")</f>
        <v>Custom Compounding of Purchased Resin</v>
      </c>
      <c r="N167" s="56" t="str">
        <f>IF(COUNTIF('Facility Summary_Water'!$J$2:$J$51,I167)&gt;0,"Yes","No")</f>
        <v>No</v>
      </c>
    </row>
    <row r="168" spans="1:14" x14ac:dyDescent="0.55000000000000004">
      <c r="A168" s="61" t="s">
        <v>439</v>
      </c>
      <c r="B168" s="61" t="s">
        <v>440</v>
      </c>
      <c r="C168" s="63" t="s">
        <v>431</v>
      </c>
      <c r="D168" s="56" t="s">
        <v>96</v>
      </c>
      <c r="E168" s="56">
        <v>55987</v>
      </c>
      <c r="F168" s="56">
        <v>44.050314999999998</v>
      </c>
      <c r="G168" s="56">
        <v>-91.621390000000005</v>
      </c>
      <c r="H168" s="56" t="s">
        <v>438</v>
      </c>
      <c r="I168" s="69">
        <v>110000426628</v>
      </c>
      <c r="J168" s="56">
        <v>325991</v>
      </c>
      <c r="K168" s="63" t="s">
        <v>621</v>
      </c>
      <c r="L168" s="56"/>
      <c r="M168" s="61"/>
      <c r="N168" s="56"/>
    </row>
    <row r="169" spans="1:14" x14ac:dyDescent="0.55000000000000004">
      <c r="A169" s="61" t="s">
        <v>362</v>
      </c>
      <c r="B169" s="61" t="s">
        <v>363</v>
      </c>
      <c r="C169" s="63" t="s">
        <v>364</v>
      </c>
      <c r="D169" s="56" t="s">
        <v>102</v>
      </c>
      <c r="E169" s="56">
        <v>64030</v>
      </c>
      <c r="F169" s="56">
        <v>38.88064</v>
      </c>
      <c r="G169" s="56">
        <v>-94.543744000000004</v>
      </c>
      <c r="H169" s="56" t="s">
        <v>361</v>
      </c>
      <c r="I169" s="69">
        <v>110000442753</v>
      </c>
      <c r="J169" s="56">
        <v>326199</v>
      </c>
      <c r="K169" s="63" t="s">
        <v>614</v>
      </c>
      <c r="L169" s="56" t="str">
        <f>IFERROR(VLOOKUP(J169,'NAICS Code to IS CDR Code'!A:C,2,FALSE), "NAICS/SIC Not Provided")</f>
        <v>IS35</v>
      </c>
      <c r="M169" s="61" t="str">
        <f>IFERROR(VLOOKUP(J169,'NAICS Code to IS CDR Code'!A:C,3,FALSE), "NAICS/SIC Not Provided")</f>
        <v>Plastics Product Manufacturing</v>
      </c>
      <c r="N169" s="56" t="str">
        <f>IF(COUNTIF('Facility Summary_Water'!$J$2:$J$51,I169)&gt;0,"Yes","No")</f>
        <v>No</v>
      </c>
    </row>
    <row r="170" spans="1:14" x14ac:dyDescent="0.55000000000000004">
      <c r="A170" s="61" t="s">
        <v>362</v>
      </c>
      <c r="B170" s="61" t="s">
        <v>363</v>
      </c>
      <c r="C170" s="63" t="s">
        <v>364</v>
      </c>
      <c r="D170" s="56" t="s">
        <v>102</v>
      </c>
      <c r="E170" s="56">
        <v>64030</v>
      </c>
      <c r="F170" s="56">
        <v>38.88064</v>
      </c>
      <c r="G170" s="56">
        <v>-94.543744000000004</v>
      </c>
      <c r="H170" s="56" t="s">
        <v>361</v>
      </c>
      <c r="I170" s="69">
        <v>110000442753</v>
      </c>
      <c r="J170" s="56">
        <v>326199</v>
      </c>
      <c r="K170" s="63" t="s">
        <v>614</v>
      </c>
      <c r="L170" s="56"/>
      <c r="M170" s="61"/>
      <c r="N170" s="56"/>
    </row>
    <row r="171" spans="1:14" x14ac:dyDescent="0.55000000000000004">
      <c r="A171" s="61" t="s">
        <v>362</v>
      </c>
      <c r="B171" s="61" t="s">
        <v>363</v>
      </c>
      <c r="C171" s="63" t="s">
        <v>364</v>
      </c>
      <c r="D171" s="56" t="s">
        <v>102</v>
      </c>
      <c r="E171" s="56">
        <v>64030</v>
      </c>
      <c r="F171" s="56">
        <v>38.88064</v>
      </c>
      <c r="G171" s="56">
        <v>-94.543744000000004</v>
      </c>
      <c r="H171" s="56" t="s">
        <v>361</v>
      </c>
      <c r="I171" s="69">
        <v>110000442753</v>
      </c>
      <c r="J171" s="56">
        <v>326199</v>
      </c>
      <c r="K171" s="63" t="s">
        <v>614</v>
      </c>
      <c r="L171" s="56"/>
      <c r="M171" s="61"/>
      <c r="N171" s="56"/>
    </row>
    <row r="172" spans="1:14" x14ac:dyDescent="0.55000000000000004">
      <c r="A172" s="61" t="s">
        <v>366</v>
      </c>
      <c r="B172" s="61" t="s">
        <v>367</v>
      </c>
      <c r="C172" s="63" t="s">
        <v>368</v>
      </c>
      <c r="D172" s="56" t="s">
        <v>145</v>
      </c>
      <c r="E172" s="56">
        <v>92064</v>
      </c>
      <c r="F172" s="56">
        <v>32.941459999999999</v>
      </c>
      <c r="G172" s="56">
        <v>-117.03915000000001</v>
      </c>
      <c r="H172" s="56" t="s">
        <v>365</v>
      </c>
      <c r="I172" s="69">
        <v>110000781217</v>
      </c>
      <c r="J172" s="56">
        <v>335991</v>
      </c>
      <c r="K172" s="63" t="s">
        <v>632</v>
      </c>
      <c r="L172" s="56" t="str">
        <f>IFERROR(VLOOKUP(J172,'NAICS Code to IS CDR Code'!A:C,2,FALSE), "NAICS/SIC Not Provided")</f>
        <v>IS42</v>
      </c>
      <c r="M172" s="61" t="str">
        <f>IFERROR(VLOOKUP(J172,'NAICS Code to IS CDR Code'!A:C,3,FALSE), "NAICS/SIC Not Provided")</f>
        <v>Electrical Equipment, Appliance, and Component Manufacturing</v>
      </c>
      <c r="N172" s="56" t="str">
        <f>IF(COUNTIF('Facility Summary_Water'!$J$2:$J$51,I172)&gt;0,"Yes","No")</f>
        <v>No</v>
      </c>
    </row>
    <row r="173" spans="1:14" x14ac:dyDescent="0.55000000000000004">
      <c r="A173" s="61" t="s">
        <v>366</v>
      </c>
      <c r="B173" s="61" t="s">
        <v>367</v>
      </c>
      <c r="C173" s="63" t="s">
        <v>368</v>
      </c>
      <c r="D173" s="56" t="s">
        <v>145</v>
      </c>
      <c r="E173" s="56">
        <v>92064</v>
      </c>
      <c r="F173" s="56">
        <v>32.941459999999999</v>
      </c>
      <c r="G173" s="56">
        <v>-117.03915000000001</v>
      </c>
      <c r="H173" s="56" t="s">
        <v>365</v>
      </c>
      <c r="I173" s="69">
        <v>110000781217</v>
      </c>
      <c r="J173" s="56">
        <v>335991</v>
      </c>
      <c r="K173" s="63" t="s">
        <v>632</v>
      </c>
      <c r="L173" s="56"/>
      <c r="M173" s="61"/>
      <c r="N173" s="56"/>
    </row>
    <row r="174" spans="1:14" x14ac:dyDescent="0.55000000000000004">
      <c r="A174" s="61" t="s">
        <v>366</v>
      </c>
      <c r="B174" s="61" t="s">
        <v>367</v>
      </c>
      <c r="C174" s="63" t="s">
        <v>368</v>
      </c>
      <c r="D174" s="56" t="s">
        <v>145</v>
      </c>
      <c r="E174" s="56">
        <v>92064</v>
      </c>
      <c r="F174" s="56">
        <v>32.941459999999999</v>
      </c>
      <c r="G174" s="56">
        <v>-117.03915000000001</v>
      </c>
      <c r="H174" s="56" t="s">
        <v>365</v>
      </c>
      <c r="I174" s="69">
        <v>110000781217</v>
      </c>
      <c r="J174" s="56">
        <v>335991</v>
      </c>
      <c r="K174" s="63" t="s">
        <v>632</v>
      </c>
      <c r="L174" s="56"/>
      <c r="M174" s="61"/>
      <c r="N174" s="56"/>
    </row>
    <row r="175" spans="1:14" x14ac:dyDescent="0.55000000000000004">
      <c r="A175" s="61" t="s">
        <v>366</v>
      </c>
      <c r="B175" s="61" t="s">
        <v>367</v>
      </c>
      <c r="C175" s="63" t="s">
        <v>368</v>
      </c>
      <c r="D175" s="56" t="s">
        <v>145</v>
      </c>
      <c r="E175" s="56">
        <v>92064</v>
      </c>
      <c r="F175" s="56">
        <v>32.941459999999999</v>
      </c>
      <c r="G175" s="56">
        <v>-117.03915000000001</v>
      </c>
      <c r="H175" s="56" t="s">
        <v>365</v>
      </c>
      <c r="I175" s="69">
        <v>110000781217</v>
      </c>
      <c r="J175" s="56">
        <v>335991</v>
      </c>
      <c r="K175" s="63" t="s">
        <v>632</v>
      </c>
      <c r="L175" s="56"/>
      <c r="M175" s="61"/>
      <c r="N175" s="56"/>
    </row>
    <row r="176" spans="1:14" x14ac:dyDescent="0.55000000000000004">
      <c r="A176" s="61" t="s">
        <v>366</v>
      </c>
      <c r="B176" s="61" t="s">
        <v>367</v>
      </c>
      <c r="C176" s="63" t="s">
        <v>368</v>
      </c>
      <c r="D176" s="56" t="s">
        <v>145</v>
      </c>
      <c r="E176" s="56">
        <v>92064</v>
      </c>
      <c r="F176" s="56">
        <v>32.941459999999999</v>
      </c>
      <c r="G176" s="56">
        <v>-117.03915000000001</v>
      </c>
      <c r="H176" s="56" t="s">
        <v>365</v>
      </c>
      <c r="I176" s="69">
        <v>110000781217</v>
      </c>
      <c r="J176" s="56">
        <v>335991</v>
      </c>
      <c r="K176" s="63" t="s">
        <v>632</v>
      </c>
      <c r="L176" s="56"/>
      <c r="M176" s="61"/>
      <c r="N176" s="56"/>
    </row>
    <row r="177" spans="1:14" x14ac:dyDescent="0.55000000000000004">
      <c r="A177" s="61" t="s">
        <v>493</v>
      </c>
      <c r="B177" s="61" t="s">
        <v>494</v>
      </c>
      <c r="C177" s="63" t="s">
        <v>495</v>
      </c>
      <c r="D177" s="56" t="s">
        <v>145</v>
      </c>
      <c r="E177" s="56">
        <v>92614</v>
      </c>
      <c r="F177" s="56">
        <v>33.69238</v>
      </c>
      <c r="G177" s="56">
        <v>-117.84932000000001</v>
      </c>
      <c r="H177" s="56" t="s">
        <v>492</v>
      </c>
      <c r="I177" s="69">
        <v>110008061863</v>
      </c>
      <c r="J177" s="56">
        <v>325991</v>
      </c>
      <c r="K177" s="63" t="s">
        <v>621</v>
      </c>
      <c r="L177" s="56" t="str">
        <f>IFERROR(VLOOKUP(J177,'NAICS Code to IS CDR Code'!A:C,2,FALSE), "NAICS/SIC Not Provided")</f>
        <v>IS32</v>
      </c>
      <c r="M177" s="61" t="str">
        <f>IFERROR(VLOOKUP(J177,'NAICS Code to IS CDR Code'!A:C,3,FALSE), "NAICS/SIC Not Provided")</f>
        <v>Custom Compounding of Purchased Resin</v>
      </c>
      <c r="N177" s="56" t="str">
        <f>IF(COUNTIF('Facility Summary_Water'!$J$2:$J$51,I177)&gt;0,"Yes","No")</f>
        <v>No</v>
      </c>
    </row>
    <row r="178" spans="1:14" x14ac:dyDescent="0.55000000000000004">
      <c r="A178" s="61" t="s">
        <v>493</v>
      </c>
      <c r="B178" s="61" t="s">
        <v>494</v>
      </c>
      <c r="C178" s="63" t="s">
        <v>495</v>
      </c>
      <c r="D178" s="56" t="s">
        <v>145</v>
      </c>
      <c r="E178" s="56">
        <v>92614</v>
      </c>
      <c r="F178" s="56">
        <v>33.69238</v>
      </c>
      <c r="G178" s="56">
        <v>-117.84932000000001</v>
      </c>
      <c r="H178" s="56" t="s">
        <v>492</v>
      </c>
      <c r="I178" s="69">
        <v>110008061863</v>
      </c>
      <c r="J178" s="56">
        <v>325991</v>
      </c>
      <c r="K178" s="63" t="s">
        <v>621</v>
      </c>
      <c r="L178" s="56" t="str">
        <f>IFERROR(VLOOKUP(J178,'NAICS Code to IS CDR Code'!A:C,2,FALSE), "NAICS/SIC Not Provided")</f>
        <v>IS32</v>
      </c>
      <c r="M178" s="61"/>
      <c r="N178" s="56"/>
    </row>
    <row r="179" spans="1:14" x14ac:dyDescent="0.55000000000000004">
      <c r="A179" s="61" t="s">
        <v>493</v>
      </c>
      <c r="B179" s="61" t="s">
        <v>494</v>
      </c>
      <c r="C179" s="63" t="s">
        <v>495</v>
      </c>
      <c r="D179" s="56" t="s">
        <v>145</v>
      </c>
      <c r="E179" s="56">
        <v>92614</v>
      </c>
      <c r="F179" s="56">
        <v>33.69238</v>
      </c>
      <c r="G179" s="56">
        <v>-117.84932000000001</v>
      </c>
      <c r="H179" s="56" t="s">
        <v>492</v>
      </c>
      <c r="I179" s="69">
        <v>110008061863</v>
      </c>
      <c r="J179" s="56">
        <v>325991</v>
      </c>
      <c r="K179" s="63" t="s">
        <v>621</v>
      </c>
      <c r="L179" s="56"/>
      <c r="M179" s="61"/>
      <c r="N179" s="56"/>
    </row>
    <row r="180" spans="1:14" x14ac:dyDescent="0.55000000000000004">
      <c r="A180" s="61" t="s">
        <v>493</v>
      </c>
      <c r="B180" s="61" t="s">
        <v>494</v>
      </c>
      <c r="C180" s="63" t="s">
        <v>495</v>
      </c>
      <c r="D180" s="56" t="s">
        <v>145</v>
      </c>
      <c r="E180" s="56">
        <v>92614</v>
      </c>
      <c r="F180" s="56">
        <v>33.69238</v>
      </c>
      <c r="G180" s="56">
        <v>-117.84932000000001</v>
      </c>
      <c r="H180" s="56" t="s">
        <v>492</v>
      </c>
      <c r="I180" s="69">
        <v>110008061863</v>
      </c>
      <c r="J180" s="56">
        <v>325991</v>
      </c>
      <c r="K180" s="63" t="s">
        <v>621</v>
      </c>
      <c r="L180" s="56"/>
      <c r="M180" s="61"/>
      <c r="N180" s="56"/>
    </row>
    <row r="181" spans="1:14" x14ac:dyDescent="0.55000000000000004">
      <c r="A181" s="61" t="s">
        <v>493</v>
      </c>
      <c r="B181" s="61" t="s">
        <v>494</v>
      </c>
      <c r="C181" s="63" t="s">
        <v>495</v>
      </c>
      <c r="D181" s="56" t="s">
        <v>145</v>
      </c>
      <c r="E181" s="56">
        <v>92614</v>
      </c>
      <c r="F181" s="56">
        <v>33.69238</v>
      </c>
      <c r="G181" s="56">
        <v>-117.84932000000001</v>
      </c>
      <c r="H181" s="56" t="s">
        <v>492</v>
      </c>
      <c r="I181" s="69">
        <v>110008061863</v>
      </c>
      <c r="J181" s="56">
        <v>325991</v>
      </c>
      <c r="K181" s="63" t="s">
        <v>621</v>
      </c>
      <c r="L181" s="56"/>
      <c r="M181" s="61"/>
      <c r="N181" s="56"/>
    </row>
    <row r="182" spans="1:14" x14ac:dyDescent="0.55000000000000004">
      <c r="A182" s="61" t="s">
        <v>387</v>
      </c>
      <c r="B182" s="61" t="s">
        <v>388</v>
      </c>
      <c r="C182" s="63" t="s">
        <v>389</v>
      </c>
      <c r="D182" s="56" t="s">
        <v>332</v>
      </c>
      <c r="E182" s="56">
        <v>74117</v>
      </c>
      <c r="F182" s="56">
        <v>36.255200000000002</v>
      </c>
      <c r="G182" s="56">
        <v>-95.919929999999994</v>
      </c>
      <c r="H182" s="56" t="s">
        <v>386</v>
      </c>
      <c r="I182" s="69">
        <v>110022523839</v>
      </c>
      <c r="J182" s="56">
        <v>336411</v>
      </c>
      <c r="K182" s="63" t="s">
        <v>623</v>
      </c>
      <c r="L182" s="56" t="str">
        <f>IFERROR(VLOOKUP(J182,'NAICS Code to IS CDR Code'!A:C,2,FALSE), "NAICS/SIC Not Provided")</f>
        <v>IS43</v>
      </c>
      <c r="M182" s="61" t="str">
        <f>IFERROR(VLOOKUP(J182,'NAICS Code to IS CDR Code'!A:C,3,FALSE), "NAICS/SIC Not Provided")</f>
        <v>Transportation Equipment Manufacturing</v>
      </c>
      <c r="N182" s="56" t="str">
        <f>IF(COUNTIF('Facility Summary_Water'!$J$2:$J$51,I182)&gt;0,"Yes","No")</f>
        <v>No</v>
      </c>
    </row>
    <row r="183" spans="1:14" x14ac:dyDescent="0.55000000000000004">
      <c r="A183" s="61" t="s">
        <v>387</v>
      </c>
      <c r="B183" s="61" t="s">
        <v>388</v>
      </c>
      <c r="C183" s="63" t="s">
        <v>389</v>
      </c>
      <c r="D183" s="56" t="s">
        <v>332</v>
      </c>
      <c r="E183" s="56">
        <v>74117</v>
      </c>
      <c r="F183" s="56">
        <v>36.255200000000002</v>
      </c>
      <c r="G183" s="56">
        <v>-95.919929999999994</v>
      </c>
      <c r="H183" s="56" t="s">
        <v>386</v>
      </c>
      <c r="I183" s="69">
        <v>110022523839</v>
      </c>
      <c r="J183" s="56">
        <v>336411</v>
      </c>
      <c r="K183" s="63" t="s">
        <v>623</v>
      </c>
      <c r="L183" s="56"/>
      <c r="M183" s="61"/>
      <c r="N183" s="56"/>
    </row>
    <row r="184" spans="1:14" x14ac:dyDescent="0.55000000000000004">
      <c r="A184" s="61" t="s">
        <v>387</v>
      </c>
      <c r="B184" s="61" t="s">
        <v>388</v>
      </c>
      <c r="C184" s="63" t="s">
        <v>389</v>
      </c>
      <c r="D184" s="56" t="s">
        <v>332</v>
      </c>
      <c r="E184" s="56">
        <v>74117</v>
      </c>
      <c r="F184" s="56">
        <v>36.255200000000002</v>
      </c>
      <c r="G184" s="56">
        <v>-95.919929999999994</v>
      </c>
      <c r="H184" s="56" t="s">
        <v>386</v>
      </c>
      <c r="I184" s="69">
        <v>110022523839</v>
      </c>
      <c r="J184" s="56">
        <v>336411</v>
      </c>
      <c r="K184" s="63" t="s">
        <v>623</v>
      </c>
      <c r="L184" s="56"/>
      <c r="M184" s="61"/>
      <c r="N184" s="56"/>
    </row>
    <row r="185" spans="1:14" x14ac:dyDescent="0.55000000000000004">
      <c r="A185" s="61" t="s">
        <v>387</v>
      </c>
      <c r="B185" s="61" t="s">
        <v>388</v>
      </c>
      <c r="C185" s="63" t="s">
        <v>389</v>
      </c>
      <c r="D185" s="56" t="s">
        <v>332</v>
      </c>
      <c r="E185" s="56">
        <v>74117</v>
      </c>
      <c r="F185" s="56">
        <v>36.255200000000002</v>
      </c>
      <c r="G185" s="56">
        <v>-95.919929999999994</v>
      </c>
      <c r="H185" s="56" t="s">
        <v>386</v>
      </c>
      <c r="I185" s="69">
        <v>110022523839</v>
      </c>
      <c r="J185" s="56">
        <v>336411</v>
      </c>
      <c r="K185" s="63" t="s">
        <v>623</v>
      </c>
      <c r="L185" s="56"/>
      <c r="M185" s="61"/>
      <c r="N185" s="56"/>
    </row>
    <row r="186" spans="1:14" x14ac:dyDescent="0.55000000000000004">
      <c r="A186" s="61" t="s">
        <v>387</v>
      </c>
      <c r="B186" s="61" t="s">
        <v>388</v>
      </c>
      <c r="C186" s="63" t="s">
        <v>389</v>
      </c>
      <c r="D186" s="56" t="s">
        <v>332</v>
      </c>
      <c r="E186" s="56">
        <v>74117</v>
      </c>
      <c r="F186" s="56">
        <v>36.255200000000002</v>
      </c>
      <c r="G186" s="56">
        <v>-95.919929999999994</v>
      </c>
      <c r="H186" s="56" t="s">
        <v>386</v>
      </c>
      <c r="I186" s="69">
        <v>110022523839</v>
      </c>
      <c r="J186" s="56">
        <v>336411</v>
      </c>
      <c r="K186" s="63" t="s">
        <v>623</v>
      </c>
      <c r="L186" s="56"/>
      <c r="M186" s="61"/>
      <c r="N186" s="56"/>
    </row>
    <row r="187" spans="1:14" x14ac:dyDescent="0.55000000000000004">
      <c r="A187" s="61" t="s">
        <v>391</v>
      </c>
      <c r="B187" s="61" t="s">
        <v>392</v>
      </c>
      <c r="C187" s="63" t="s">
        <v>389</v>
      </c>
      <c r="D187" s="56" t="s">
        <v>332</v>
      </c>
      <c r="E187" s="56">
        <v>74116</v>
      </c>
      <c r="F187" s="56">
        <v>36.177070000000001</v>
      </c>
      <c r="G187" s="56">
        <v>-95.798885999999996</v>
      </c>
      <c r="H187" s="56" t="s">
        <v>390</v>
      </c>
      <c r="I187" s="69">
        <v>110064192582</v>
      </c>
      <c r="J187" s="56">
        <v>336413</v>
      </c>
      <c r="K187" s="63" t="s">
        <v>624</v>
      </c>
      <c r="L187" s="56" t="str">
        <f>IFERROR(VLOOKUP(J187,'NAICS Code to IS CDR Code'!A:C,2,FALSE), "NAICS/SIC Not Provided")</f>
        <v>IS43</v>
      </c>
      <c r="M187" s="61" t="str">
        <f>IFERROR(VLOOKUP(J187,'NAICS Code to IS CDR Code'!A:C,3,FALSE), "NAICS/SIC Not Provided")</f>
        <v>Transportation Equipment Manufacturing</v>
      </c>
      <c r="N187" s="56" t="str">
        <f>IF(COUNTIF('Facility Summary_Water'!$J$2:$J$51,I187)&gt;0,"Yes","No")</f>
        <v>No</v>
      </c>
    </row>
    <row r="188" spans="1:14" x14ac:dyDescent="0.55000000000000004">
      <c r="A188" s="61" t="s">
        <v>391</v>
      </c>
      <c r="B188" s="61" t="s">
        <v>392</v>
      </c>
      <c r="C188" s="63" t="s">
        <v>389</v>
      </c>
      <c r="D188" s="56" t="s">
        <v>332</v>
      </c>
      <c r="E188" s="56">
        <v>74116</v>
      </c>
      <c r="F188" s="56">
        <v>36.177070000000001</v>
      </c>
      <c r="G188" s="56">
        <v>-95.798885999999996</v>
      </c>
      <c r="H188" s="56" t="s">
        <v>390</v>
      </c>
      <c r="I188" s="69">
        <v>110064192582</v>
      </c>
      <c r="J188" s="56">
        <v>336413</v>
      </c>
      <c r="K188" s="63" t="s">
        <v>624</v>
      </c>
      <c r="L188" s="56"/>
      <c r="M188" s="61"/>
      <c r="N188" s="56"/>
    </row>
    <row r="189" spans="1:14" x14ac:dyDescent="0.55000000000000004">
      <c r="A189" s="61" t="s">
        <v>391</v>
      </c>
      <c r="B189" s="61" t="s">
        <v>392</v>
      </c>
      <c r="C189" s="63" t="s">
        <v>389</v>
      </c>
      <c r="D189" s="56" t="s">
        <v>332</v>
      </c>
      <c r="E189" s="56">
        <v>74116</v>
      </c>
      <c r="F189" s="56">
        <v>36.177070000000001</v>
      </c>
      <c r="G189" s="56">
        <v>-95.798885999999996</v>
      </c>
      <c r="H189" s="56" t="s">
        <v>390</v>
      </c>
      <c r="I189" s="69">
        <v>110064192582</v>
      </c>
      <c r="J189" s="56">
        <v>336413</v>
      </c>
      <c r="K189" s="63" t="s">
        <v>624</v>
      </c>
      <c r="L189" s="56"/>
      <c r="M189" s="61"/>
      <c r="N189" s="56"/>
    </row>
    <row r="190" spans="1:14" x14ac:dyDescent="0.55000000000000004">
      <c r="A190" s="61" t="s">
        <v>391</v>
      </c>
      <c r="B190" s="61" t="s">
        <v>392</v>
      </c>
      <c r="C190" s="63" t="s">
        <v>389</v>
      </c>
      <c r="D190" s="56" t="s">
        <v>332</v>
      </c>
      <c r="E190" s="56">
        <v>74116</v>
      </c>
      <c r="F190" s="56">
        <v>36.177070000000001</v>
      </c>
      <c r="G190" s="56">
        <v>-95.798885999999996</v>
      </c>
      <c r="H190" s="56" t="s">
        <v>390</v>
      </c>
      <c r="I190" s="69">
        <v>110064192582</v>
      </c>
      <c r="J190" s="56">
        <v>336413</v>
      </c>
      <c r="K190" s="63" t="s">
        <v>624</v>
      </c>
      <c r="L190" s="56"/>
      <c r="M190" s="61"/>
      <c r="N190" s="56"/>
    </row>
    <row r="191" spans="1:14" x14ac:dyDescent="0.55000000000000004">
      <c r="A191" s="61" t="s">
        <v>391</v>
      </c>
      <c r="B191" s="61" t="s">
        <v>392</v>
      </c>
      <c r="C191" s="63" t="s">
        <v>389</v>
      </c>
      <c r="D191" s="56" t="s">
        <v>332</v>
      </c>
      <c r="E191" s="56">
        <v>74116</v>
      </c>
      <c r="F191" s="56">
        <v>36.177070000000001</v>
      </c>
      <c r="G191" s="56">
        <v>-95.798885999999996</v>
      </c>
      <c r="H191" s="56" t="s">
        <v>390</v>
      </c>
      <c r="I191" s="69">
        <v>110064192582</v>
      </c>
      <c r="J191" s="56">
        <v>336413</v>
      </c>
      <c r="K191" s="63" t="s">
        <v>624</v>
      </c>
      <c r="L191" s="56"/>
      <c r="M191" s="61"/>
      <c r="N191" s="56"/>
    </row>
    <row r="192" spans="1:14" x14ac:dyDescent="0.55000000000000004">
      <c r="A192" s="61" t="s">
        <v>395</v>
      </c>
      <c r="B192" s="61" t="s">
        <v>396</v>
      </c>
      <c r="C192" s="63" t="s">
        <v>397</v>
      </c>
      <c r="D192" s="56" t="s">
        <v>200</v>
      </c>
      <c r="E192" s="56">
        <v>84016</v>
      </c>
      <c r="F192" s="56">
        <v>41.094831999999997</v>
      </c>
      <c r="G192" s="56">
        <v>-112.022256</v>
      </c>
      <c r="H192" s="56" t="s">
        <v>394</v>
      </c>
      <c r="I192" s="69">
        <v>110041905098</v>
      </c>
      <c r="J192" s="56">
        <v>336413</v>
      </c>
      <c r="K192" s="63" t="s">
        <v>624</v>
      </c>
      <c r="L192" s="56"/>
      <c r="M192" s="61"/>
      <c r="N192" s="56"/>
    </row>
    <row r="193" spans="1:14" x14ac:dyDescent="0.55000000000000004">
      <c r="A193" s="61" t="s">
        <v>395</v>
      </c>
      <c r="B193" s="61" t="s">
        <v>396</v>
      </c>
      <c r="C193" s="63" t="s">
        <v>397</v>
      </c>
      <c r="D193" s="56" t="s">
        <v>200</v>
      </c>
      <c r="E193" s="56">
        <v>84016</v>
      </c>
      <c r="F193" s="56">
        <v>41.094831999999997</v>
      </c>
      <c r="G193" s="56">
        <v>-112.022256</v>
      </c>
      <c r="H193" s="56" t="s">
        <v>394</v>
      </c>
      <c r="I193" s="69">
        <v>110041905098</v>
      </c>
      <c r="J193" s="56">
        <v>336413</v>
      </c>
      <c r="K193" s="63" t="s">
        <v>624</v>
      </c>
      <c r="L193" s="56"/>
      <c r="M193" s="61"/>
      <c r="N193" s="56"/>
    </row>
    <row r="194" spans="1:14" x14ac:dyDescent="0.55000000000000004">
      <c r="A194" s="61" t="s">
        <v>3681</v>
      </c>
      <c r="B194" s="61" t="s">
        <v>401</v>
      </c>
      <c r="C194" s="63" t="s">
        <v>402</v>
      </c>
      <c r="D194" s="56" t="s">
        <v>270</v>
      </c>
      <c r="E194" s="56">
        <v>43545</v>
      </c>
      <c r="F194" s="56">
        <v>41.417873999999998</v>
      </c>
      <c r="G194" s="56">
        <v>-84.105553999999998</v>
      </c>
      <c r="H194" s="56" t="s">
        <v>399</v>
      </c>
      <c r="I194" s="69">
        <v>110017614973</v>
      </c>
      <c r="J194" s="56">
        <v>327390</v>
      </c>
      <c r="K194" s="63" t="s">
        <v>633</v>
      </c>
      <c r="L194" s="56"/>
      <c r="M194" s="61"/>
      <c r="N194" s="56"/>
    </row>
    <row r="195" spans="1:14" x14ac:dyDescent="0.55000000000000004">
      <c r="A195" s="61" t="s">
        <v>405</v>
      </c>
      <c r="B195" s="61" t="s">
        <v>406</v>
      </c>
      <c r="C195" s="63" t="s">
        <v>407</v>
      </c>
      <c r="D195" s="56" t="s">
        <v>409</v>
      </c>
      <c r="E195" s="56">
        <v>67114</v>
      </c>
      <c r="F195" s="56">
        <v>38.04721</v>
      </c>
      <c r="G195" s="56">
        <v>-97.281599999999997</v>
      </c>
      <c r="H195" s="56" t="s">
        <v>404</v>
      </c>
      <c r="I195" s="69">
        <v>110035962740</v>
      </c>
      <c r="J195" s="56">
        <v>336413</v>
      </c>
      <c r="K195" s="63" t="s">
        <v>624</v>
      </c>
      <c r="L195" s="56" t="str">
        <f>IFERROR(VLOOKUP(J195,'NAICS Code to IS CDR Code'!A:C,2,FALSE), "NAICS/SIC Not Provided")</f>
        <v>IS43</v>
      </c>
      <c r="M195" s="61" t="str">
        <f>IFERROR(VLOOKUP(J195,'NAICS Code to IS CDR Code'!A:C,3,FALSE), "NAICS/SIC Not Provided")</f>
        <v>Transportation Equipment Manufacturing</v>
      </c>
      <c r="N195" s="56" t="str">
        <f>IF(COUNTIF('Facility Summary_Water'!$J$2:$J$51,I195)&gt;0,"Yes","No")</f>
        <v>No</v>
      </c>
    </row>
    <row r="196" spans="1:14" x14ac:dyDescent="0.55000000000000004">
      <c r="A196" s="61" t="s">
        <v>405</v>
      </c>
      <c r="B196" s="61" t="s">
        <v>406</v>
      </c>
      <c r="C196" s="63" t="s">
        <v>407</v>
      </c>
      <c r="D196" s="56" t="s">
        <v>409</v>
      </c>
      <c r="E196" s="56">
        <v>67114</v>
      </c>
      <c r="F196" s="56">
        <v>38.04721</v>
      </c>
      <c r="G196" s="56">
        <v>-97.281599999999997</v>
      </c>
      <c r="H196" s="56" t="s">
        <v>404</v>
      </c>
      <c r="I196" s="69">
        <v>110035962740</v>
      </c>
      <c r="J196" s="56">
        <v>336413</v>
      </c>
      <c r="K196" s="63" t="s">
        <v>624</v>
      </c>
      <c r="L196" s="56"/>
      <c r="M196" s="61"/>
      <c r="N196" s="56"/>
    </row>
    <row r="197" spans="1:14" x14ac:dyDescent="0.55000000000000004">
      <c r="A197" s="61" t="s">
        <v>405</v>
      </c>
      <c r="B197" s="61" t="s">
        <v>406</v>
      </c>
      <c r="C197" s="63" t="s">
        <v>407</v>
      </c>
      <c r="D197" s="56" t="s">
        <v>409</v>
      </c>
      <c r="E197" s="56">
        <v>67114</v>
      </c>
      <c r="F197" s="56">
        <v>38.04721</v>
      </c>
      <c r="G197" s="56">
        <v>-97.281599999999997</v>
      </c>
      <c r="H197" s="56" t="s">
        <v>404</v>
      </c>
      <c r="I197" s="69">
        <v>110035962740</v>
      </c>
      <c r="J197" s="56">
        <v>336413</v>
      </c>
      <c r="K197" s="63" t="s">
        <v>624</v>
      </c>
      <c r="L197" s="56"/>
      <c r="M197" s="61"/>
      <c r="N197" s="56"/>
    </row>
    <row r="198" spans="1:14" x14ac:dyDescent="0.55000000000000004">
      <c r="A198" s="61" t="s">
        <v>405</v>
      </c>
      <c r="B198" s="61" t="s">
        <v>406</v>
      </c>
      <c r="C198" s="63" t="s">
        <v>407</v>
      </c>
      <c r="D198" s="56" t="s">
        <v>409</v>
      </c>
      <c r="E198" s="56">
        <v>67114</v>
      </c>
      <c r="F198" s="56">
        <v>38.04721</v>
      </c>
      <c r="G198" s="56">
        <v>-97.281599999999997</v>
      </c>
      <c r="H198" s="56" t="s">
        <v>404</v>
      </c>
      <c r="I198" s="69">
        <v>110035962740</v>
      </c>
      <c r="J198" s="56">
        <v>336413</v>
      </c>
      <c r="K198" s="63" t="s">
        <v>624</v>
      </c>
      <c r="L198" s="56"/>
      <c r="M198" s="61"/>
      <c r="N198" s="56"/>
    </row>
    <row r="199" spans="1:14" x14ac:dyDescent="0.55000000000000004">
      <c r="A199" s="61" t="s">
        <v>405</v>
      </c>
      <c r="B199" s="61" t="s">
        <v>406</v>
      </c>
      <c r="C199" s="63" t="s">
        <v>407</v>
      </c>
      <c r="D199" s="56" t="s">
        <v>409</v>
      </c>
      <c r="E199" s="56">
        <v>67114</v>
      </c>
      <c r="F199" s="56">
        <v>38.04721</v>
      </c>
      <c r="G199" s="56">
        <v>-97.281599999999997</v>
      </c>
      <c r="H199" s="56" t="s">
        <v>404</v>
      </c>
      <c r="I199" s="69">
        <v>110035962740</v>
      </c>
      <c r="J199" s="56">
        <v>336413</v>
      </c>
      <c r="K199" s="63" t="s">
        <v>624</v>
      </c>
      <c r="L199" s="56"/>
      <c r="M199" s="61"/>
      <c r="N199" s="56"/>
    </row>
    <row r="200" spans="1:14" x14ac:dyDescent="0.55000000000000004">
      <c r="A200" s="61" t="s">
        <v>411</v>
      </c>
      <c r="B200" s="61" t="s">
        <v>412</v>
      </c>
      <c r="C200" s="63" t="s">
        <v>413</v>
      </c>
      <c r="D200" s="56" t="s">
        <v>415</v>
      </c>
      <c r="E200" s="67" t="s">
        <v>416</v>
      </c>
      <c r="F200" s="56">
        <v>42.731000000000002</v>
      </c>
      <c r="G200" s="56">
        <v>-71.430999999999997</v>
      </c>
      <c r="H200" s="56" t="s">
        <v>410</v>
      </c>
      <c r="I200" s="69">
        <v>110000313321</v>
      </c>
      <c r="J200" s="56">
        <v>334413</v>
      </c>
      <c r="K200" s="63" t="s">
        <v>634</v>
      </c>
      <c r="L200" s="56" t="str">
        <f>IFERROR(VLOOKUP(J200,'NAICS Code to IS CDR Code'!A:C,2,FALSE), "NAICS/SIC Not Provided")</f>
        <v>IS41</v>
      </c>
      <c r="M200" s="61" t="str">
        <f>IFERROR(VLOOKUP(J200,'NAICS Code to IS CDR Code'!A:C,3,FALSE), "NAICS/SIC Not Provided")</f>
        <v>Computer and Electronic Product Manufacturing</v>
      </c>
      <c r="N200" s="56" t="str">
        <f>IF(COUNTIF('Facility Summary_Water'!$J$2:$J$51,I200)&gt;0,"Yes","No")</f>
        <v>No</v>
      </c>
    </row>
    <row r="201" spans="1:14" x14ac:dyDescent="0.55000000000000004">
      <c r="A201" s="61" t="s">
        <v>411</v>
      </c>
      <c r="B201" s="61" t="s">
        <v>412</v>
      </c>
      <c r="C201" s="63" t="s">
        <v>413</v>
      </c>
      <c r="D201" s="56" t="s">
        <v>415</v>
      </c>
      <c r="E201" s="67" t="s">
        <v>416</v>
      </c>
      <c r="F201" s="56">
        <v>42.731000000000002</v>
      </c>
      <c r="G201" s="56">
        <v>-71.430999999999997</v>
      </c>
      <c r="H201" s="56" t="s">
        <v>410</v>
      </c>
      <c r="I201" s="69">
        <v>110000313321</v>
      </c>
      <c r="J201" s="56">
        <v>334413</v>
      </c>
      <c r="K201" s="63" t="s">
        <v>634</v>
      </c>
      <c r="L201" s="56"/>
      <c r="M201" s="61"/>
      <c r="N201" s="56"/>
    </row>
    <row r="202" spans="1:14" x14ac:dyDescent="0.55000000000000004">
      <c r="A202" s="61" t="s">
        <v>411</v>
      </c>
      <c r="B202" s="61" t="s">
        <v>412</v>
      </c>
      <c r="C202" s="63" t="s">
        <v>413</v>
      </c>
      <c r="D202" s="56" t="s">
        <v>415</v>
      </c>
      <c r="E202" s="67" t="s">
        <v>416</v>
      </c>
      <c r="F202" s="56">
        <v>42.731000000000002</v>
      </c>
      <c r="G202" s="56">
        <v>-71.430999999999997</v>
      </c>
      <c r="H202" s="56" t="s">
        <v>410</v>
      </c>
      <c r="I202" s="69">
        <v>110000313321</v>
      </c>
      <c r="J202" s="56">
        <v>334413</v>
      </c>
      <c r="K202" s="63" t="s">
        <v>634</v>
      </c>
      <c r="L202" s="56"/>
      <c r="M202" s="61"/>
      <c r="N202" s="56"/>
    </row>
    <row r="203" spans="1:14" x14ac:dyDescent="0.55000000000000004">
      <c r="A203" s="61" t="s">
        <v>411</v>
      </c>
      <c r="B203" s="61" t="s">
        <v>412</v>
      </c>
      <c r="C203" s="63" t="s">
        <v>413</v>
      </c>
      <c r="D203" s="56" t="s">
        <v>415</v>
      </c>
      <c r="E203" s="67" t="s">
        <v>416</v>
      </c>
      <c r="F203" s="56">
        <v>42.731000000000002</v>
      </c>
      <c r="G203" s="56">
        <v>-71.430999999999997</v>
      </c>
      <c r="H203" s="56" t="s">
        <v>410</v>
      </c>
      <c r="I203" s="69">
        <v>110000313321</v>
      </c>
      <c r="J203" s="56">
        <v>334413</v>
      </c>
      <c r="K203" s="63" t="s">
        <v>634</v>
      </c>
      <c r="L203" s="56"/>
      <c r="M203" s="61"/>
      <c r="N203" s="56"/>
    </row>
    <row r="204" spans="1:14" x14ac:dyDescent="0.55000000000000004">
      <c r="A204" s="61" t="s">
        <v>418</v>
      </c>
      <c r="B204" s="61" t="s">
        <v>419</v>
      </c>
      <c r="C204" s="63" t="s">
        <v>420</v>
      </c>
      <c r="D204" s="56" t="s">
        <v>96</v>
      </c>
      <c r="E204" s="56">
        <v>55069</v>
      </c>
      <c r="F204" s="56">
        <v>45.677849999999999</v>
      </c>
      <c r="G204" s="56">
        <v>-92.967510000000004</v>
      </c>
      <c r="H204" s="56" t="s">
        <v>417</v>
      </c>
      <c r="I204" s="69">
        <v>110000423916</v>
      </c>
      <c r="J204" s="56">
        <v>326199</v>
      </c>
      <c r="K204" s="63" t="s">
        <v>614</v>
      </c>
      <c r="L204" s="56" t="str">
        <f>IFERROR(VLOOKUP(J204,'NAICS Code to IS CDR Code'!A:C,2,FALSE), "NAICS/SIC Not Provided")</f>
        <v>IS35</v>
      </c>
      <c r="M204" s="61" t="str">
        <f>IFERROR(VLOOKUP(J204,'NAICS Code to IS CDR Code'!A:C,3,FALSE), "NAICS/SIC Not Provided")</f>
        <v>Plastics Product Manufacturing</v>
      </c>
      <c r="N204" s="56" t="str">
        <f>IF(COUNTIF('Facility Summary_Water'!$J$2:$J$51,I204)&gt;0,"Yes","No")</f>
        <v>No</v>
      </c>
    </row>
    <row r="205" spans="1:14" x14ac:dyDescent="0.55000000000000004">
      <c r="A205" s="61" t="s">
        <v>418</v>
      </c>
      <c r="B205" s="61" t="s">
        <v>419</v>
      </c>
      <c r="C205" s="63" t="s">
        <v>420</v>
      </c>
      <c r="D205" s="56" t="s">
        <v>96</v>
      </c>
      <c r="E205" s="56">
        <v>55069</v>
      </c>
      <c r="F205" s="56">
        <v>45.677849999999999</v>
      </c>
      <c r="G205" s="56">
        <v>-92.967510000000004</v>
      </c>
      <c r="H205" s="56" t="s">
        <v>417</v>
      </c>
      <c r="I205" s="69">
        <v>110000423916</v>
      </c>
      <c r="J205" s="56">
        <v>326199</v>
      </c>
      <c r="K205" s="63" t="s">
        <v>614</v>
      </c>
      <c r="L205" s="56" t="str">
        <f>IFERROR(VLOOKUP(J205,'NAICS Code to IS CDR Code'!A:C,2,FALSE), "NAICS/SIC Not Provided")</f>
        <v>IS35</v>
      </c>
      <c r="M205" s="61" t="str">
        <f>IFERROR(VLOOKUP(J205,'NAICS Code to IS CDR Code'!A:C,3,FALSE), "NAICS/SIC Not Provided")</f>
        <v>Plastics Product Manufacturing</v>
      </c>
      <c r="N205" s="56" t="str">
        <f>IF(COUNTIF('Facility Summary_Water'!$J$2:$J$51,I205)&gt;0,"Yes","No")</f>
        <v>No</v>
      </c>
    </row>
    <row r="206" spans="1:14" x14ac:dyDescent="0.55000000000000004">
      <c r="A206" s="61" t="s">
        <v>423</v>
      </c>
      <c r="B206" s="61" t="s">
        <v>424</v>
      </c>
      <c r="C206" s="63" t="s">
        <v>425</v>
      </c>
      <c r="D206" s="56" t="s">
        <v>427</v>
      </c>
      <c r="E206" s="56">
        <v>32502</v>
      </c>
      <c r="F206" s="56">
        <v>30.407230999999999</v>
      </c>
      <c r="G206" s="56">
        <v>-87.241979000000001</v>
      </c>
      <c r="H206" s="56" t="s">
        <v>422</v>
      </c>
      <c r="I206" s="69">
        <v>110000362385</v>
      </c>
      <c r="J206" s="56">
        <v>325211</v>
      </c>
      <c r="K206" s="63" t="s">
        <v>620</v>
      </c>
      <c r="L206" s="56" t="str">
        <f>IFERROR(VLOOKUP(J206,'NAICS Code to IS CDR Code'!A:C,2,FALSE), "NAICS/SIC Not Provided")</f>
        <v>IS22</v>
      </c>
      <c r="M206" s="61" t="str">
        <f>IFERROR(VLOOKUP(J206,'NAICS Code to IS CDR Code'!A:C,3,FALSE), "NAICS/SIC Not Provided")</f>
        <v>Plastic Material and Resin Manufacturing</v>
      </c>
      <c r="N206" s="56" t="str">
        <f>IF(COUNTIF('Facility Summary_Water'!$J$2:$J$51,I206)&gt;0,"Yes","No")</f>
        <v>No</v>
      </c>
    </row>
    <row r="207" spans="1:14" x14ac:dyDescent="0.55000000000000004">
      <c r="A207" s="61" t="s">
        <v>423</v>
      </c>
      <c r="B207" s="61" t="s">
        <v>424</v>
      </c>
      <c r="C207" s="63" t="s">
        <v>425</v>
      </c>
      <c r="D207" s="56" t="s">
        <v>427</v>
      </c>
      <c r="E207" s="56">
        <v>32502</v>
      </c>
      <c r="F207" s="56">
        <v>30.407230999999999</v>
      </c>
      <c r="G207" s="56">
        <v>-87.241979000000001</v>
      </c>
      <c r="H207" s="56" t="s">
        <v>422</v>
      </c>
      <c r="I207" s="69">
        <v>110000362385</v>
      </c>
      <c r="J207" s="56">
        <v>325211</v>
      </c>
      <c r="K207" s="63" t="s">
        <v>620</v>
      </c>
      <c r="L207" s="56"/>
      <c r="M207" s="61"/>
      <c r="N207" s="56"/>
    </row>
    <row r="208" spans="1:14" x14ac:dyDescent="0.55000000000000004">
      <c r="A208" s="61" t="s">
        <v>423</v>
      </c>
      <c r="B208" s="61" t="s">
        <v>424</v>
      </c>
      <c r="C208" s="63" t="s">
        <v>425</v>
      </c>
      <c r="D208" s="56" t="s">
        <v>427</v>
      </c>
      <c r="E208" s="56">
        <v>32502</v>
      </c>
      <c r="F208" s="56">
        <v>30.407230999999999</v>
      </c>
      <c r="G208" s="56">
        <v>-87.241979000000001</v>
      </c>
      <c r="H208" s="56" t="s">
        <v>422</v>
      </c>
      <c r="I208" s="69">
        <v>110000362385</v>
      </c>
      <c r="J208" s="56">
        <v>325211</v>
      </c>
      <c r="K208" s="63" t="s">
        <v>620</v>
      </c>
      <c r="L208" s="56"/>
      <c r="M208" s="61"/>
      <c r="N208" s="56"/>
    </row>
    <row r="209" spans="1:14" x14ac:dyDescent="0.55000000000000004">
      <c r="A209" s="61" t="s">
        <v>423</v>
      </c>
      <c r="B209" s="61" t="s">
        <v>424</v>
      </c>
      <c r="C209" s="63" t="s">
        <v>425</v>
      </c>
      <c r="D209" s="56" t="s">
        <v>427</v>
      </c>
      <c r="E209" s="56">
        <v>32502</v>
      </c>
      <c r="F209" s="56">
        <v>30.407230999999999</v>
      </c>
      <c r="G209" s="56">
        <v>-87.241979000000001</v>
      </c>
      <c r="H209" s="56" t="s">
        <v>422</v>
      </c>
      <c r="I209" s="69">
        <v>110000362385</v>
      </c>
      <c r="J209" s="56">
        <v>325211</v>
      </c>
      <c r="K209" s="63" t="s">
        <v>620</v>
      </c>
      <c r="L209" s="56"/>
      <c r="M209" s="61"/>
      <c r="N209" s="56"/>
    </row>
    <row r="210" spans="1:14" x14ac:dyDescent="0.55000000000000004">
      <c r="A210" s="61" t="s">
        <v>423</v>
      </c>
      <c r="B210" s="61" t="s">
        <v>424</v>
      </c>
      <c r="C210" s="63" t="s">
        <v>425</v>
      </c>
      <c r="D210" s="56" t="s">
        <v>427</v>
      </c>
      <c r="E210" s="56">
        <v>32502</v>
      </c>
      <c r="F210" s="56">
        <v>30.407230999999999</v>
      </c>
      <c r="G210" s="56">
        <v>-87.241979000000001</v>
      </c>
      <c r="H210" s="56" t="s">
        <v>422</v>
      </c>
      <c r="I210" s="69">
        <v>110000362385</v>
      </c>
      <c r="J210" s="56">
        <v>325211</v>
      </c>
      <c r="K210" s="63" t="s">
        <v>620</v>
      </c>
      <c r="L210" s="56"/>
      <c r="M210" s="61"/>
      <c r="N210" s="56"/>
    </row>
    <row r="211" spans="1:14" x14ac:dyDescent="0.55000000000000004">
      <c r="A211" s="61" t="s">
        <v>324</v>
      </c>
      <c r="B211" s="61" t="s">
        <v>325</v>
      </c>
      <c r="C211" s="63" t="s">
        <v>326</v>
      </c>
      <c r="D211" s="56" t="s">
        <v>132</v>
      </c>
      <c r="E211" s="56">
        <v>37347</v>
      </c>
      <c r="F211" s="56">
        <v>35.054949999999998</v>
      </c>
      <c r="G211" s="56">
        <v>-85.632310000000004</v>
      </c>
      <c r="H211" s="56" t="s">
        <v>323</v>
      </c>
      <c r="I211" s="69">
        <v>110000499951</v>
      </c>
      <c r="J211" s="56">
        <v>325991</v>
      </c>
      <c r="K211" s="63" t="s">
        <v>621</v>
      </c>
      <c r="L211" s="56"/>
      <c r="M211" s="61"/>
      <c r="N211" s="56"/>
    </row>
    <row r="212" spans="1:14" x14ac:dyDescent="0.55000000000000004">
      <c r="A212" s="61" t="s">
        <v>433</v>
      </c>
      <c r="B212" s="61" t="s">
        <v>434</v>
      </c>
      <c r="C212" s="63" t="s">
        <v>435</v>
      </c>
      <c r="D212" s="56" t="s">
        <v>415</v>
      </c>
      <c r="E212" s="67" t="s">
        <v>437</v>
      </c>
      <c r="F212" s="56">
        <v>43.605130000000003</v>
      </c>
      <c r="G212" s="56">
        <v>-71.212805000000003</v>
      </c>
      <c r="H212" s="56" t="s">
        <v>432</v>
      </c>
      <c r="I212" s="69">
        <v>110004117688</v>
      </c>
      <c r="J212" s="56">
        <v>326199</v>
      </c>
      <c r="K212" s="63" t="s">
        <v>614</v>
      </c>
      <c r="L212" s="56"/>
      <c r="M212" s="61"/>
      <c r="N212" s="56"/>
    </row>
    <row r="213" spans="1:14" x14ac:dyDescent="0.55000000000000004">
      <c r="A213" s="61" t="s">
        <v>352</v>
      </c>
      <c r="B213" s="61" t="s">
        <v>353</v>
      </c>
      <c r="C213" s="63" t="s">
        <v>136</v>
      </c>
      <c r="D213" s="56" t="s">
        <v>132</v>
      </c>
      <c r="E213" s="56">
        <v>37355</v>
      </c>
      <c r="F213" s="56">
        <v>35.437040000000003</v>
      </c>
      <c r="G213" s="56">
        <v>-86.024500000000003</v>
      </c>
      <c r="H213" s="56" t="s">
        <v>351</v>
      </c>
      <c r="I213" s="69">
        <v>110060258224</v>
      </c>
      <c r="J213" s="56">
        <v>325991</v>
      </c>
      <c r="K213" s="63" t="s">
        <v>621</v>
      </c>
      <c r="L213" s="56" t="str">
        <f>IFERROR(VLOOKUP(J213,'NAICS Code to IS CDR Code'!A:C,2,FALSE), "NAICS/SIC Not Provided")</f>
        <v>IS32</v>
      </c>
      <c r="M213" s="61" t="str">
        <f>IFERROR(VLOOKUP(J213,'NAICS Code to IS CDR Code'!A:C,3,FALSE), "NAICS/SIC Not Provided")</f>
        <v>Custom Compounding of Purchased Resin</v>
      </c>
      <c r="N213" s="56" t="str">
        <f>IF(COUNTIF('Facility Summary_Water'!$J$2:$J$51,I213)&gt;0,"Yes","No")</f>
        <v>Yes</v>
      </c>
    </row>
    <row r="214" spans="1:14" x14ac:dyDescent="0.55000000000000004">
      <c r="A214" s="61" t="s">
        <v>352</v>
      </c>
      <c r="B214" s="61" t="s">
        <v>353</v>
      </c>
      <c r="C214" s="63" t="s">
        <v>136</v>
      </c>
      <c r="D214" s="56" t="s">
        <v>132</v>
      </c>
      <c r="E214" s="56">
        <v>37355</v>
      </c>
      <c r="F214" s="56">
        <v>35.437040000000003</v>
      </c>
      <c r="G214" s="56">
        <v>-86.024500000000003</v>
      </c>
      <c r="H214" s="56" t="s">
        <v>351</v>
      </c>
      <c r="I214" s="69">
        <v>110060258224</v>
      </c>
      <c r="J214" s="56">
        <v>325991</v>
      </c>
      <c r="K214" s="63" t="s">
        <v>621</v>
      </c>
      <c r="L214" s="56" t="str">
        <f>IFERROR(VLOOKUP(J214,'NAICS Code to IS CDR Code'!A:C,2,FALSE), "NAICS/SIC Not Provided")</f>
        <v>IS32</v>
      </c>
      <c r="M214" s="61" t="str">
        <f>IFERROR(VLOOKUP(J214,'NAICS Code to IS CDR Code'!A:C,3,FALSE), "NAICS/SIC Not Provided")</f>
        <v>Custom Compounding of Purchased Resin</v>
      </c>
      <c r="N214" s="56" t="str">
        <f>IF(COUNTIF('Facility Summary_Water'!$J$2:$J$51,I214)&gt;0,"Yes","No")</f>
        <v>Yes</v>
      </c>
    </row>
    <row r="215" spans="1:14" x14ac:dyDescent="0.55000000000000004">
      <c r="A215" s="61" t="s">
        <v>352</v>
      </c>
      <c r="B215" s="61" t="s">
        <v>353</v>
      </c>
      <c r="C215" s="63" t="s">
        <v>136</v>
      </c>
      <c r="D215" s="56" t="s">
        <v>132</v>
      </c>
      <c r="E215" s="56">
        <v>37355</v>
      </c>
      <c r="F215" s="56">
        <v>35.437040000000003</v>
      </c>
      <c r="G215" s="56">
        <v>-86.024500000000003</v>
      </c>
      <c r="H215" s="56" t="s">
        <v>351</v>
      </c>
      <c r="I215" s="69">
        <v>110060258224</v>
      </c>
      <c r="J215" s="56">
        <v>325991</v>
      </c>
      <c r="K215" s="63" t="s">
        <v>621</v>
      </c>
      <c r="L215" s="56"/>
      <c r="M215" s="61"/>
      <c r="N215" s="56"/>
    </row>
    <row r="216" spans="1:14" x14ac:dyDescent="0.55000000000000004">
      <c r="A216" s="61" t="s">
        <v>352</v>
      </c>
      <c r="B216" s="61" t="s">
        <v>353</v>
      </c>
      <c r="C216" s="63" t="s">
        <v>136</v>
      </c>
      <c r="D216" s="56" t="s">
        <v>132</v>
      </c>
      <c r="E216" s="56">
        <v>37355</v>
      </c>
      <c r="F216" s="56">
        <v>35.437040000000003</v>
      </c>
      <c r="G216" s="56">
        <v>-86.024500000000003</v>
      </c>
      <c r="H216" s="56" t="s">
        <v>351</v>
      </c>
      <c r="I216" s="69">
        <v>110060258224</v>
      </c>
      <c r="J216" s="56">
        <v>325991</v>
      </c>
      <c r="K216" s="63" t="s">
        <v>621</v>
      </c>
      <c r="L216" s="56"/>
      <c r="M216" s="61"/>
      <c r="N216" s="56"/>
    </row>
    <row r="217" spans="1:14" x14ac:dyDescent="0.55000000000000004">
      <c r="A217" s="61" t="s">
        <v>352</v>
      </c>
      <c r="B217" s="61" t="s">
        <v>353</v>
      </c>
      <c r="C217" s="63" t="s">
        <v>136</v>
      </c>
      <c r="D217" s="56" t="s">
        <v>132</v>
      </c>
      <c r="E217" s="56">
        <v>37355</v>
      </c>
      <c r="F217" s="56">
        <v>35.437040000000003</v>
      </c>
      <c r="G217" s="56">
        <v>-86.024500000000003</v>
      </c>
      <c r="H217" s="56" t="s">
        <v>351</v>
      </c>
      <c r="I217" s="69">
        <v>110060258224</v>
      </c>
      <c r="J217" s="56">
        <v>325991</v>
      </c>
      <c r="K217" s="63" t="s">
        <v>621</v>
      </c>
      <c r="L217" s="56"/>
      <c r="M217" s="61"/>
      <c r="N217" s="56"/>
    </row>
    <row r="218" spans="1:14" x14ac:dyDescent="0.55000000000000004">
      <c r="A218" s="61" t="s">
        <v>442</v>
      </c>
      <c r="B218" s="61" t="s">
        <v>443</v>
      </c>
      <c r="C218" s="63" t="s">
        <v>444</v>
      </c>
      <c r="D218" s="56" t="s">
        <v>270</v>
      </c>
      <c r="E218" s="56">
        <v>44044</v>
      </c>
      <c r="F218" s="56">
        <v>41.324167000000003</v>
      </c>
      <c r="G218" s="56">
        <v>-82.034722000000002</v>
      </c>
      <c r="H218" s="56" t="s">
        <v>441</v>
      </c>
      <c r="I218" s="69">
        <v>110000385592</v>
      </c>
      <c r="J218" s="56">
        <v>562211</v>
      </c>
      <c r="K218" s="63" t="s">
        <v>625</v>
      </c>
      <c r="L218" s="56" t="str">
        <f>IFERROR(VLOOKUP(J218,'NAICS Code to IS CDR Code'!A:C,2,FALSE), "NAICS/SIC Not Provided")</f>
        <v>IS47</v>
      </c>
      <c r="M218" s="61" t="str">
        <f>IFERROR(VLOOKUP(J218,'NAICS Code to IS CDR Code'!A:C,3,FALSE), "NAICS/SIC Not Provided")</f>
        <v>Services</v>
      </c>
      <c r="N218" s="56" t="str">
        <f>IF(COUNTIF('Facility Summary_Water'!$J$2:$J$51,I218)&gt;0,"Yes","No")</f>
        <v>No</v>
      </c>
    </row>
    <row r="219" spans="1:14" x14ac:dyDescent="0.55000000000000004">
      <c r="A219" s="61" t="s">
        <v>458</v>
      </c>
      <c r="B219" s="61" t="s">
        <v>459</v>
      </c>
      <c r="C219" s="63" t="s">
        <v>460</v>
      </c>
      <c r="D219" s="56" t="s">
        <v>382</v>
      </c>
      <c r="E219" s="56">
        <v>47620</v>
      </c>
      <c r="F219" s="56">
        <v>37.907200000000003</v>
      </c>
      <c r="G219" s="56">
        <v>-87.927099999999996</v>
      </c>
      <c r="H219" s="56" t="s">
        <v>457</v>
      </c>
      <c r="I219" s="69">
        <v>110000403670</v>
      </c>
      <c r="J219" s="56">
        <v>325211</v>
      </c>
      <c r="K219" s="63" t="s">
        <v>620</v>
      </c>
      <c r="L219" s="56" t="str">
        <f>IFERROR(VLOOKUP(J219,'NAICS Code to IS CDR Code'!A:C,2,FALSE), "NAICS/SIC Not Provided")</f>
        <v>IS22</v>
      </c>
      <c r="M219" s="61" t="str">
        <f>IFERROR(VLOOKUP(J219,'NAICS Code to IS CDR Code'!A:C,3,FALSE), "NAICS/SIC Not Provided")</f>
        <v>Plastic Material and Resin Manufacturing</v>
      </c>
      <c r="N219" s="56" t="str">
        <f>IF(COUNTIF('Facility Summary_Water'!$J$2:$J$51,I219)&gt;0,"Yes","No")</f>
        <v>Yes</v>
      </c>
    </row>
    <row r="220" spans="1:14" x14ac:dyDescent="0.55000000000000004">
      <c r="A220" s="61" t="s">
        <v>458</v>
      </c>
      <c r="B220" s="61" t="s">
        <v>459</v>
      </c>
      <c r="C220" s="63" t="s">
        <v>460</v>
      </c>
      <c r="D220" s="56" t="s">
        <v>382</v>
      </c>
      <c r="E220" s="56">
        <v>47620</v>
      </c>
      <c r="F220" s="56">
        <v>37.907200000000003</v>
      </c>
      <c r="G220" s="56">
        <v>-87.927099999999996</v>
      </c>
      <c r="H220" s="56" t="s">
        <v>457</v>
      </c>
      <c r="I220" s="69">
        <v>110000403670</v>
      </c>
      <c r="J220" s="56">
        <v>325211</v>
      </c>
      <c r="K220" s="63" t="s">
        <v>620</v>
      </c>
      <c r="L220" s="56"/>
      <c r="M220" s="61"/>
      <c r="N220" s="56"/>
    </row>
    <row r="221" spans="1:14" x14ac:dyDescent="0.55000000000000004">
      <c r="A221" s="61" t="s">
        <v>458</v>
      </c>
      <c r="B221" s="61" t="s">
        <v>459</v>
      </c>
      <c r="C221" s="63" t="s">
        <v>460</v>
      </c>
      <c r="D221" s="56" t="s">
        <v>382</v>
      </c>
      <c r="E221" s="56">
        <v>47620</v>
      </c>
      <c r="F221" s="56">
        <v>37.907200000000003</v>
      </c>
      <c r="G221" s="56">
        <v>-87.927099999999996</v>
      </c>
      <c r="H221" s="56" t="s">
        <v>457</v>
      </c>
      <c r="I221" s="69">
        <v>110000403670</v>
      </c>
      <c r="J221" s="56">
        <v>325211</v>
      </c>
      <c r="K221" s="63" t="s">
        <v>620</v>
      </c>
      <c r="L221" s="56"/>
      <c r="M221" s="61"/>
      <c r="N221" s="56"/>
    </row>
    <row r="222" spans="1:14" x14ac:dyDescent="0.55000000000000004">
      <c r="A222" s="61" t="s">
        <v>458</v>
      </c>
      <c r="B222" s="61" t="s">
        <v>459</v>
      </c>
      <c r="C222" s="63" t="s">
        <v>460</v>
      </c>
      <c r="D222" s="56" t="s">
        <v>382</v>
      </c>
      <c r="E222" s="56">
        <v>47620</v>
      </c>
      <c r="F222" s="56">
        <v>37.907200000000003</v>
      </c>
      <c r="G222" s="56">
        <v>-87.927099999999996</v>
      </c>
      <c r="H222" s="56" t="s">
        <v>457</v>
      </c>
      <c r="I222" s="69">
        <v>110000403670</v>
      </c>
      <c r="J222" s="56">
        <v>325211</v>
      </c>
      <c r="K222" s="63" t="s">
        <v>620</v>
      </c>
      <c r="L222" s="56"/>
      <c r="M222" s="61"/>
      <c r="N222" s="56"/>
    </row>
    <row r="223" spans="1:14" x14ac:dyDescent="0.55000000000000004">
      <c r="A223" s="61" t="s">
        <v>458</v>
      </c>
      <c r="B223" s="61" t="s">
        <v>459</v>
      </c>
      <c r="C223" s="63" t="s">
        <v>460</v>
      </c>
      <c r="D223" s="56" t="s">
        <v>382</v>
      </c>
      <c r="E223" s="56">
        <v>47620</v>
      </c>
      <c r="F223" s="56">
        <v>37.907200000000003</v>
      </c>
      <c r="G223" s="56">
        <v>-87.927099999999996</v>
      </c>
      <c r="H223" s="56" t="s">
        <v>457</v>
      </c>
      <c r="I223" s="69">
        <v>110000403670</v>
      </c>
      <c r="J223" s="56">
        <v>325211</v>
      </c>
      <c r="K223" s="63" t="s">
        <v>620</v>
      </c>
      <c r="L223" s="56"/>
      <c r="M223" s="61"/>
      <c r="N223" s="56"/>
    </row>
    <row r="224" spans="1:14" x14ac:dyDescent="0.55000000000000004">
      <c r="A224" s="61" t="s">
        <v>453</v>
      </c>
      <c r="B224" s="61" t="s">
        <v>454</v>
      </c>
      <c r="C224" s="63" t="s">
        <v>455</v>
      </c>
      <c r="D224" s="56" t="s">
        <v>451</v>
      </c>
      <c r="E224" s="56">
        <v>61350</v>
      </c>
      <c r="F224" s="56">
        <v>41.334533</v>
      </c>
      <c r="G224" s="56">
        <v>-88.755775</v>
      </c>
      <c r="H224" s="56" t="s">
        <v>452</v>
      </c>
      <c r="I224" s="69">
        <v>110000437661</v>
      </c>
      <c r="J224" s="56">
        <v>325211</v>
      </c>
      <c r="K224" s="63" t="s">
        <v>620</v>
      </c>
      <c r="L224" s="56" t="str">
        <f>IFERROR(VLOOKUP(J224,'NAICS Code to IS CDR Code'!A:C,2,FALSE), "NAICS/SIC Not Provided")</f>
        <v>IS22</v>
      </c>
      <c r="M224" s="61" t="str">
        <f>IFERROR(VLOOKUP(J224,'NAICS Code to IS CDR Code'!A:C,3,FALSE), "NAICS/SIC Not Provided")</f>
        <v>Plastic Material and Resin Manufacturing</v>
      </c>
      <c r="N224" s="56" t="str">
        <f>IF(COUNTIF('Facility Summary_Water'!$J$2:$J$51,I224)&gt;0,"Yes","No")</f>
        <v>No</v>
      </c>
    </row>
    <row r="225" spans="1:14" x14ac:dyDescent="0.55000000000000004">
      <c r="A225" s="61" t="s">
        <v>453</v>
      </c>
      <c r="B225" s="61" t="s">
        <v>454</v>
      </c>
      <c r="C225" s="63" t="s">
        <v>455</v>
      </c>
      <c r="D225" s="56" t="s">
        <v>451</v>
      </c>
      <c r="E225" s="56">
        <v>61350</v>
      </c>
      <c r="F225" s="56">
        <v>41.334533</v>
      </c>
      <c r="G225" s="56">
        <v>-88.755775</v>
      </c>
      <c r="H225" s="56" t="s">
        <v>452</v>
      </c>
      <c r="I225" s="69">
        <v>110000437661</v>
      </c>
      <c r="J225" s="56">
        <v>325211</v>
      </c>
      <c r="K225" s="63" t="s">
        <v>620</v>
      </c>
      <c r="L225" s="56"/>
      <c r="M225" s="61"/>
      <c r="N225" s="56"/>
    </row>
    <row r="226" spans="1:14" x14ac:dyDescent="0.55000000000000004">
      <c r="A226" s="61" t="s">
        <v>453</v>
      </c>
      <c r="B226" s="61" t="s">
        <v>454</v>
      </c>
      <c r="C226" s="63" t="s">
        <v>455</v>
      </c>
      <c r="D226" s="56" t="s">
        <v>451</v>
      </c>
      <c r="E226" s="56">
        <v>61350</v>
      </c>
      <c r="F226" s="56">
        <v>41.334533</v>
      </c>
      <c r="G226" s="56">
        <v>-88.755775</v>
      </c>
      <c r="H226" s="56" t="s">
        <v>452</v>
      </c>
      <c r="I226" s="69">
        <v>110000437661</v>
      </c>
      <c r="J226" s="56">
        <v>325211</v>
      </c>
      <c r="K226" s="63" t="s">
        <v>620</v>
      </c>
      <c r="L226" s="56"/>
      <c r="M226" s="61"/>
      <c r="N226" s="56"/>
    </row>
    <row r="227" spans="1:14" x14ac:dyDescent="0.55000000000000004">
      <c r="A227" s="61" t="s">
        <v>453</v>
      </c>
      <c r="B227" s="61" t="s">
        <v>454</v>
      </c>
      <c r="C227" s="63" t="s">
        <v>455</v>
      </c>
      <c r="D227" s="56" t="s">
        <v>451</v>
      </c>
      <c r="E227" s="56">
        <v>61350</v>
      </c>
      <c r="F227" s="56">
        <v>41.334533</v>
      </c>
      <c r="G227" s="56">
        <v>-88.755775</v>
      </c>
      <c r="H227" s="56" t="s">
        <v>452</v>
      </c>
      <c r="I227" s="69">
        <v>110000437661</v>
      </c>
      <c r="J227" s="56">
        <v>325211</v>
      </c>
      <c r="K227" s="63" t="s">
        <v>620</v>
      </c>
      <c r="L227" s="56"/>
      <c r="M227" s="61"/>
      <c r="N227" s="56"/>
    </row>
    <row r="228" spans="1:14" x14ac:dyDescent="0.55000000000000004">
      <c r="A228" s="61" t="s">
        <v>453</v>
      </c>
      <c r="B228" s="61" t="s">
        <v>454</v>
      </c>
      <c r="C228" s="63" t="s">
        <v>455</v>
      </c>
      <c r="D228" s="56" t="s">
        <v>451</v>
      </c>
      <c r="E228" s="56">
        <v>61350</v>
      </c>
      <c r="F228" s="56">
        <v>41.334533</v>
      </c>
      <c r="G228" s="56">
        <v>-88.755775</v>
      </c>
      <c r="H228" s="56" t="s">
        <v>452</v>
      </c>
      <c r="I228" s="69">
        <v>110000437661</v>
      </c>
      <c r="J228" s="56">
        <v>325211</v>
      </c>
      <c r="K228" s="63" t="s">
        <v>620</v>
      </c>
      <c r="L228" s="56"/>
      <c r="M228" s="61"/>
      <c r="N228" s="56"/>
    </row>
    <row r="229" spans="1:14" x14ac:dyDescent="0.55000000000000004">
      <c r="A229" s="61" t="s">
        <v>467</v>
      </c>
      <c r="B229" s="61" t="s">
        <v>3718</v>
      </c>
      <c r="C229" s="63" t="s">
        <v>469</v>
      </c>
      <c r="D229" s="56" t="s">
        <v>158</v>
      </c>
      <c r="E229" s="56">
        <v>98226</v>
      </c>
      <c r="F229" s="56">
        <v>48.7729</v>
      </c>
      <c r="G229" s="56">
        <v>-122.44534</v>
      </c>
      <c r="H229" s="56" t="s">
        <v>466</v>
      </c>
      <c r="I229" s="69">
        <v>110000829079</v>
      </c>
      <c r="J229" s="56">
        <v>336413</v>
      </c>
      <c r="K229" s="63" t="s">
        <v>624</v>
      </c>
      <c r="L229" s="56" t="str">
        <f>IFERROR(VLOOKUP(J229,'NAICS Code to IS CDR Code'!A:C,2,FALSE), "NAICS/SIC Not Provided")</f>
        <v>IS43</v>
      </c>
      <c r="M229" s="61" t="str">
        <f>IFERROR(VLOOKUP(J229,'NAICS Code to IS CDR Code'!A:C,3,FALSE), "NAICS/SIC Not Provided")</f>
        <v>Transportation Equipment Manufacturing</v>
      </c>
      <c r="N229" s="56" t="str">
        <f>IF(COUNTIF('Facility Summary_Water'!$J$2:$J$51,I229)&gt;0,"Yes","No")</f>
        <v>No</v>
      </c>
    </row>
    <row r="230" spans="1:14" x14ac:dyDescent="0.55000000000000004">
      <c r="A230" s="61" t="s">
        <v>472</v>
      </c>
      <c r="B230" s="61" t="s">
        <v>473</v>
      </c>
      <c r="C230" s="63" t="s">
        <v>474</v>
      </c>
      <c r="D230" s="56" t="s">
        <v>158</v>
      </c>
      <c r="E230" s="56">
        <v>99156</v>
      </c>
      <c r="F230" s="56">
        <v>48.185363000000002</v>
      </c>
      <c r="G230" s="56">
        <v>-117.04006800000001</v>
      </c>
      <c r="H230" s="56" t="s">
        <v>471</v>
      </c>
      <c r="I230" s="69">
        <v>110005397356</v>
      </c>
      <c r="J230" s="56">
        <v>336413</v>
      </c>
      <c r="K230" s="63" t="s">
        <v>624</v>
      </c>
      <c r="L230" s="56"/>
      <c r="M230" s="61"/>
      <c r="N230" s="56"/>
    </row>
    <row r="231" spans="1:14" x14ac:dyDescent="0.55000000000000004">
      <c r="A231" s="61" t="s">
        <v>472</v>
      </c>
      <c r="B231" s="61" t="s">
        <v>473</v>
      </c>
      <c r="C231" s="63" t="s">
        <v>474</v>
      </c>
      <c r="D231" s="56" t="s">
        <v>158</v>
      </c>
      <c r="E231" s="56">
        <v>99156</v>
      </c>
      <c r="F231" s="56">
        <v>48.185363000000002</v>
      </c>
      <c r="G231" s="56">
        <v>-117.04006800000001</v>
      </c>
      <c r="H231" s="56" t="s">
        <v>471</v>
      </c>
      <c r="I231" s="69">
        <v>110005397356</v>
      </c>
      <c r="J231" s="56">
        <v>336413</v>
      </c>
      <c r="K231" s="63" t="s">
        <v>624</v>
      </c>
      <c r="L231" s="56"/>
      <c r="M231" s="61"/>
      <c r="N231" s="56"/>
    </row>
    <row r="232" spans="1:14" x14ac:dyDescent="0.55000000000000004">
      <c r="A232" s="61" t="s">
        <v>477</v>
      </c>
      <c r="B232" s="61" t="s">
        <v>478</v>
      </c>
      <c r="C232" s="63" t="s">
        <v>479</v>
      </c>
      <c r="D232" s="56" t="s">
        <v>138</v>
      </c>
      <c r="E232" s="67" t="s">
        <v>481</v>
      </c>
      <c r="F232" s="56">
        <v>41.247790000000002</v>
      </c>
      <c r="G232" s="56">
        <v>-73.101747000000003</v>
      </c>
      <c r="H232" s="56" t="s">
        <v>476</v>
      </c>
      <c r="I232" s="69">
        <v>110000316970</v>
      </c>
      <c r="J232" s="56">
        <v>336411</v>
      </c>
      <c r="K232" s="63" t="s">
        <v>623</v>
      </c>
      <c r="L232" s="56" t="str">
        <f>IFERROR(VLOOKUP(J232,'NAICS Code to IS CDR Code'!A:C,2,FALSE), "NAICS/SIC Not Provided")</f>
        <v>IS43</v>
      </c>
      <c r="M232" s="61" t="str">
        <f>IFERROR(VLOOKUP(J232,'NAICS Code to IS CDR Code'!A:C,3,FALSE), "NAICS/SIC Not Provided")</f>
        <v>Transportation Equipment Manufacturing</v>
      </c>
      <c r="N232" s="56" t="str">
        <f>IF(COUNTIF('Facility Summary_Water'!$J$2:$J$51,I232)&gt;0,"Yes","No")</f>
        <v>No</v>
      </c>
    </row>
    <row r="233" spans="1:14" x14ac:dyDescent="0.55000000000000004">
      <c r="A233" s="61" t="s">
        <v>477</v>
      </c>
      <c r="B233" s="61" t="s">
        <v>478</v>
      </c>
      <c r="C233" s="63" t="s">
        <v>479</v>
      </c>
      <c r="D233" s="56" t="s">
        <v>138</v>
      </c>
      <c r="E233" s="67" t="s">
        <v>481</v>
      </c>
      <c r="F233" s="56">
        <v>41.247790000000002</v>
      </c>
      <c r="G233" s="56">
        <v>-73.101747000000003</v>
      </c>
      <c r="H233" s="56" t="s">
        <v>476</v>
      </c>
      <c r="I233" s="69">
        <v>110000316970</v>
      </c>
      <c r="J233" s="56">
        <v>336411</v>
      </c>
      <c r="K233" s="63" t="s">
        <v>623</v>
      </c>
      <c r="L233" s="56"/>
      <c r="M233" s="61"/>
      <c r="N233" s="56"/>
    </row>
    <row r="234" spans="1:14" x14ac:dyDescent="0.55000000000000004">
      <c r="A234" s="61" t="s">
        <v>477</v>
      </c>
      <c r="B234" s="61" t="s">
        <v>478</v>
      </c>
      <c r="C234" s="63" t="s">
        <v>479</v>
      </c>
      <c r="D234" s="56" t="s">
        <v>138</v>
      </c>
      <c r="E234" s="67" t="s">
        <v>481</v>
      </c>
      <c r="F234" s="56">
        <v>41.247790000000002</v>
      </c>
      <c r="G234" s="56">
        <v>-73.101747000000003</v>
      </c>
      <c r="H234" s="56" t="s">
        <v>476</v>
      </c>
      <c r="I234" s="69">
        <v>110000316970</v>
      </c>
      <c r="J234" s="56">
        <v>336411</v>
      </c>
      <c r="K234" s="63" t="s">
        <v>623</v>
      </c>
      <c r="L234" s="56"/>
      <c r="M234" s="61"/>
      <c r="N234" s="56"/>
    </row>
    <row r="235" spans="1:14" x14ac:dyDescent="0.55000000000000004">
      <c r="A235" s="61" t="s">
        <v>477</v>
      </c>
      <c r="B235" s="61" t="s">
        <v>478</v>
      </c>
      <c r="C235" s="63" t="s">
        <v>479</v>
      </c>
      <c r="D235" s="56" t="s">
        <v>138</v>
      </c>
      <c r="E235" s="67" t="s">
        <v>481</v>
      </c>
      <c r="F235" s="56">
        <v>41.247790000000002</v>
      </c>
      <c r="G235" s="56">
        <v>-73.101747000000003</v>
      </c>
      <c r="H235" s="56" t="s">
        <v>476</v>
      </c>
      <c r="I235" s="69">
        <v>110000316970</v>
      </c>
      <c r="J235" s="56">
        <v>336411</v>
      </c>
      <c r="K235" s="63" t="s">
        <v>623</v>
      </c>
      <c r="L235" s="56"/>
      <c r="M235" s="61"/>
      <c r="N235" s="56"/>
    </row>
    <row r="236" spans="1:14" x14ac:dyDescent="0.55000000000000004">
      <c r="A236" s="61" t="s">
        <v>477</v>
      </c>
      <c r="B236" s="61" t="s">
        <v>478</v>
      </c>
      <c r="C236" s="63" t="s">
        <v>479</v>
      </c>
      <c r="D236" s="56" t="s">
        <v>138</v>
      </c>
      <c r="E236" s="67" t="s">
        <v>481</v>
      </c>
      <c r="F236" s="56">
        <v>41.247790000000002</v>
      </c>
      <c r="G236" s="56">
        <v>-73.101747000000003</v>
      </c>
      <c r="H236" s="56" t="s">
        <v>476</v>
      </c>
      <c r="I236" s="69">
        <v>110000316970</v>
      </c>
      <c r="J236" s="56">
        <v>336411</v>
      </c>
      <c r="K236" s="63" t="s">
        <v>623</v>
      </c>
      <c r="L236" s="56"/>
      <c r="M236" s="61"/>
      <c r="N236" s="56"/>
    </row>
    <row r="237" spans="1:14" x14ac:dyDescent="0.55000000000000004">
      <c r="A237" s="61" t="s">
        <v>483</v>
      </c>
      <c r="B237" s="61" t="s">
        <v>484</v>
      </c>
      <c r="C237" s="63" t="s">
        <v>485</v>
      </c>
      <c r="D237" s="56" t="s">
        <v>138</v>
      </c>
      <c r="E237" s="67" t="s">
        <v>487</v>
      </c>
      <c r="F237" s="56">
        <v>41.389105999999998</v>
      </c>
      <c r="G237" s="56">
        <v>-72.438293999999999</v>
      </c>
      <c r="H237" s="56" t="s">
        <v>482</v>
      </c>
      <c r="I237" s="69" t="s">
        <v>146</v>
      </c>
      <c r="J237" s="56">
        <v>326199</v>
      </c>
      <c r="K237" s="63" t="s">
        <v>614</v>
      </c>
      <c r="L237" s="56"/>
      <c r="M237" s="61"/>
      <c r="N237" s="56"/>
    </row>
    <row r="238" spans="1:14" x14ac:dyDescent="0.55000000000000004">
      <c r="A238" s="61" t="s">
        <v>483</v>
      </c>
      <c r="B238" s="61" t="s">
        <v>484</v>
      </c>
      <c r="C238" s="63" t="s">
        <v>485</v>
      </c>
      <c r="D238" s="56" t="s">
        <v>138</v>
      </c>
      <c r="E238" s="67" t="s">
        <v>487</v>
      </c>
      <c r="F238" s="56">
        <v>41.389105999999998</v>
      </c>
      <c r="G238" s="56">
        <v>-72.438293999999999</v>
      </c>
      <c r="H238" s="56" t="s">
        <v>482</v>
      </c>
      <c r="I238" s="69" t="s">
        <v>146</v>
      </c>
      <c r="J238" s="56">
        <v>326199</v>
      </c>
      <c r="K238" s="63" t="s">
        <v>614</v>
      </c>
      <c r="L238" s="56"/>
      <c r="M238" s="61"/>
      <c r="N238" s="56"/>
    </row>
    <row r="239" spans="1:14" x14ac:dyDescent="0.55000000000000004">
      <c r="A239" s="61" t="s">
        <v>483</v>
      </c>
      <c r="B239" s="61" t="s">
        <v>484</v>
      </c>
      <c r="C239" s="63" t="s">
        <v>485</v>
      </c>
      <c r="D239" s="56" t="s">
        <v>138</v>
      </c>
      <c r="E239" s="67" t="s">
        <v>487</v>
      </c>
      <c r="F239" s="56">
        <v>41.389105999999998</v>
      </c>
      <c r="G239" s="56">
        <v>-72.438293999999999</v>
      </c>
      <c r="H239" s="56" t="s">
        <v>482</v>
      </c>
      <c r="I239" s="69" t="s">
        <v>146</v>
      </c>
      <c r="J239" s="56">
        <v>326199</v>
      </c>
      <c r="K239" s="63" t="s">
        <v>614</v>
      </c>
      <c r="L239" s="56"/>
      <c r="M239" s="61"/>
      <c r="N239" s="56"/>
    </row>
    <row r="240" spans="1:14" x14ac:dyDescent="0.55000000000000004">
      <c r="A240" s="61" t="s">
        <v>234</v>
      </c>
      <c r="B240" s="61" t="s">
        <v>3713</v>
      </c>
      <c r="C240" s="63" t="s">
        <v>175</v>
      </c>
      <c r="D240" s="56" t="s">
        <v>176</v>
      </c>
      <c r="E240" s="56">
        <v>14760</v>
      </c>
      <c r="F240" s="56">
        <v>42.094957000000001</v>
      </c>
      <c r="G240" s="56">
        <v>-78.441350999999997</v>
      </c>
      <c r="H240" s="56" t="s">
        <v>233</v>
      </c>
      <c r="I240" s="69">
        <v>110000328388</v>
      </c>
      <c r="J240" s="56">
        <v>325991</v>
      </c>
      <c r="K240" s="63" t="s">
        <v>621</v>
      </c>
      <c r="L240" s="56" t="str">
        <f>IFERROR(VLOOKUP(J240,'NAICS Code to IS CDR Code'!A:C,2,FALSE), "NAICS/SIC Not Provided")</f>
        <v>IS32</v>
      </c>
      <c r="M240" s="61" t="str">
        <f>IFERROR(VLOOKUP(J240,'NAICS Code to IS CDR Code'!A:C,3,FALSE), "NAICS/SIC Not Provided")</f>
        <v>Custom Compounding of Purchased Resin</v>
      </c>
      <c r="N240" s="56" t="str">
        <f>IF(COUNTIF('Facility Summary_Water'!$J$2:$J$51,I240)&gt;0,"Yes","No")</f>
        <v>Yes</v>
      </c>
    </row>
    <row r="241" spans="1:14" x14ac:dyDescent="0.55000000000000004">
      <c r="A241" s="61" t="s">
        <v>234</v>
      </c>
      <c r="B241" s="61" t="s">
        <v>3714</v>
      </c>
      <c r="C241" s="63" t="s">
        <v>175</v>
      </c>
      <c r="D241" s="56" t="s">
        <v>176</v>
      </c>
      <c r="E241" s="56">
        <v>14760</v>
      </c>
      <c r="F241" s="56">
        <v>42.094957000000001</v>
      </c>
      <c r="G241" s="56">
        <v>-78.441350999999997</v>
      </c>
      <c r="H241" s="56" t="s">
        <v>233</v>
      </c>
      <c r="I241" s="69">
        <v>110000328388</v>
      </c>
      <c r="J241" s="56">
        <v>325991</v>
      </c>
      <c r="K241" s="63" t="s">
        <v>621</v>
      </c>
      <c r="L241" s="56" t="str">
        <f>IFERROR(VLOOKUP(J241,'NAICS Code to IS CDR Code'!A:C,2,FALSE), "NAICS/SIC Not Provided")</f>
        <v>IS32</v>
      </c>
      <c r="M241" s="61" t="str">
        <f>IFERROR(VLOOKUP(J241,'NAICS Code to IS CDR Code'!A:C,3,FALSE), "NAICS/SIC Not Provided")</f>
        <v>Custom Compounding of Purchased Resin</v>
      </c>
      <c r="N241" s="56" t="str">
        <f>IF(COUNTIF('Facility Summary_Water'!$J$2:$J$51,I241)&gt;0,"Yes","No")</f>
        <v>Yes</v>
      </c>
    </row>
    <row r="242" spans="1:14" x14ac:dyDescent="0.55000000000000004">
      <c r="A242" s="61" t="s">
        <v>234</v>
      </c>
      <c r="B242" s="61" t="s">
        <v>3715</v>
      </c>
      <c r="C242" s="63" t="s">
        <v>175</v>
      </c>
      <c r="D242" s="56" t="s">
        <v>176</v>
      </c>
      <c r="E242" s="56">
        <v>14760</v>
      </c>
      <c r="F242" s="56">
        <v>42.094957000000001</v>
      </c>
      <c r="G242" s="56">
        <v>-78.441350999999997</v>
      </c>
      <c r="H242" s="56" t="s">
        <v>233</v>
      </c>
      <c r="I242" s="69">
        <v>110000328388</v>
      </c>
      <c r="J242" s="56">
        <v>325991</v>
      </c>
      <c r="K242" s="63" t="s">
        <v>621</v>
      </c>
      <c r="L242" s="56"/>
      <c r="M242" s="61"/>
      <c r="N242" s="56"/>
    </row>
    <row r="243" spans="1:14" x14ac:dyDescent="0.55000000000000004">
      <c r="A243" s="61" t="s">
        <v>234</v>
      </c>
      <c r="B243" s="61" t="s">
        <v>3716</v>
      </c>
      <c r="C243" s="63" t="s">
        <v>175</v>
      </c>
      <c r="D243" s="56" t="s">
        <v>176</v>
      </c>
      <c r="E243" s="56">
        <v>14760</v>
      </c>
      <c r="F243" s="56">
        <v>42.094957000000001</v>
      </c>
      <c r="G243" s="56">
        <v>-78.441350999999997</v>
      </c>
      <c r="H243" s="56" t="s">
        <v>233</v>
      </c>
      <c r="I243" s="69">
        <v>110000328388</v>
      </c>
      <c r="J243" s="56">
        <v>325991</v>
      </c>
      <c r="K243" s="63" t="s">
        <v>621</v>
      </c>
      <c r="L243" s="56"/>
      <c r="M243" s="61"/>
      <c r="N243" s="56"/>
    </row>
    <row r="244" spans="1:14" x14ac:dyDescent="0.55000000000000004">
      <c r="A244" s="61" t="s">
        <v>234</v>
      </c>
      <c r="B244" s="61" t="s">
        <v>3717</v>
      </c>
      <c r="C244" s="63" t="s">
        <v>175</v>
      </c>
      <c r="D244" s="56" t="s">
        <v>176</v>
      </c>
      <c r="E244" s="56">
        <v>14760</v>
      </c>
      <c r="F244" s="56">
        <v>42.094957000000001</v>
      </c>
      <c r="G244" s="56">
        <v>-78.441350999999997</v>
      </c>
      <c r="H244" s="56" t="s">
        <v>233</v>
      </c>
      <c r="I244" s="69">
        <v>110000328388</v>
      </c>
      <c r="J244" s="56">
        <v>325991</v>
      </c>
      <c r="K244" s="63" t="s">
        <v>621</v>
      </c>
      <c r="L244" s="56"/>
      <c r="M244" s="61"/>
      <c r="N244" s="56"/>
    </row>
    <row r="245" spans="1:14" x14ac:dyDescent="0.55000000000000004">
      <c r="A245" s="61" t="s">
        <v>489</v>
      </c>
      <c r="B245" s="61" t="s">
        <v>490</v>
      </c>
      <c r="C245" s="63" t="s">
        <v>340</v>
      </c>
      <c r="D245" s="56" t="s">
        <v>270</v>
      </c>
      <c r="E245" s="56">
        <v>45331</v>
      </c>
      <c r="F245" s="56">
        <v>40.088889999999999</v>
      </c>
      <c r="G245" s="56">
        <v>-84.592339999999993</v>
      </c>
      <c r="H245" s="56" t="s">
        <v>488</v>
      </c>
      <c r="I245" s="69">
        <v>110037144239</v>
      </c>
      <c r="J245" s="56">
        <v>326113</v>
      </c>
      <c r="K245" s="63" t="s">
        <v>635</v>
      </c>
      <c r="L245" s="56"/>
      <c r="M245" s="61"/>
      <c r="N245" s="56"/>
    </row>
    <row r="246" spans="1:14" x14ac:dyDescent="0.55000000000000004">
      <c r="A246" s="61" t="s">
        <v>489</v>
      </c>
      <c r="B246" s="61" t="s">
        <v>490</v>
      </c>
      <c r="C246" s="63" t="s">
        <v>340</v>
      </c>
      <c r="D246" s="56" t="s">
        <v>270</v>
      </c>
      <c r="E246" s="56">
        <v>45331</v>
      </c>
      <c r="F246" s="56">
        <v>40.088889999999999</v>
      </c>
      <c r="G246" s="56">
        <v>-84.592339999999993</v>
      </c>
      <c r="H246" s="56" t="s">
        <v>488</v>
      </c>
      <c r="I246" s="69">
        <v>110037144239</v>
      </c>
      <c r="J246" s="56">
        <v>326113</v>
      </c>
      <c r="K246" s="63" t="s">
        <v>635</v>
      </c>
      <c r="L246" s="56"/>
      <c r="M246" s="61"/>
      <c r="N246" s="56"/>
    </row>
    <row r="247" spans="1:14" x14ac:dyDescent="0.55000000000000004">
      <c r="A247" s="61" t="s">
        <v>489</v>
      </c>
      <c r="B247" s="61" t="s">
        <v>490</v>
      </c>
      <c r="C247" s="63" t="s">
        <v>340</v>
      </c>
      <c r="D247" s="56" t="s">
        <v>270</v>
      </c>
      <c r="E247" s="56">
        <v>45331</v>
      </c>
      <c r="F247" s="56">
        <v>40.088889999999999</v>
      </c>
      <c r="G247" s="56">
        <v>-84.592339999999993</v>
      </c>
      <c r="H247" s="56" t="s">
        <v>488</v>
      </c>
      <c r="I247" s="69">
        <v>110037144239</v>
      </c>
      <c r="J247" s="56">
        <v>326113</v>
      </c>
      <c r="K247" s="63" t="s">
        <v>635</v>
      </c>
      <c r="L247" s="56"/>
      <c r="M247" s="61"/>
      <c r="N247" s="56"/>
    </row>
    <row r="248" spans="1:14" x14ac:dyDescent="0.55000000000000004">
      <c r="A248" s="61" t="s">
        <v>489</v>
      </c>
      <c r="B248" s="61" t="s">
        <v>490</v>
      </c>
      <c r="C248" s="63" t="s">
        <v>340</v>
      </c>
      <c r="D248" s="56" t="s">
        <v>270</v>
      </c>
      <c r="E248" s="56">
        <v>45331</v>
      </c>
      <c r="F248" s="56">
        <v>40.088889999999999</v>
      </c>
      <c r="G248" s="56">
        <v>-84.592339999999993</v>
      </c>
      <c r="H248" s="56" t="s">
        <v>488</v>
      </c>
      <c r="I248" s="69">
        <v>110037144239</v>
      </c>
      <c r="J248" s="56">
        <v>326113</v>
      </c>
      <c r="K248" s="63" t="s">
        <v>635</v>
      </c>
      <c r="L248" s="56"/>
      <c r="M248" s="61"/>
      <c r="N248" s="56"/>
    </row>
    <row r="249" spans="1:14" x14ac:dyDescent="0.55000000000000004">
      <c r="A249" s="61" t="s">
        <v>318</v>
      </c>
      <c r="B249" s="61" t="s">
        <v>3706</v>
      </c>
      <c r="C249" s="63" t="s">
        <v>320</v>
      </c>
      <c r="D249" s="56" t="s">
        <v>322</v>
      </c>
      <c r="E249" s="56">
        <v>25262</v>
      </c>
      <c r="F249" s="56">
        <v>38.905079999999998</v>
      </c>
      <c r="G249" s="56">
        <v>-81.837199999999996</v>
      </c>
      <c r="H249" s="56" t="s">
        <v>317</v>
      </c>
      <c r="I249" s="69" t="s">
        <v>146</v>
      </c>
      <c r="J249" s="56">
        <v>325211</v>
      </c>
      <c r="K249" s="63" t="s">
        <v>620</v>
      </c>
      <c r="L249" s="56"/>
      <c r="M249" s="61"/>
      <c r="N249" s="56"/>
    </row>
    <row r="250" spans="1:14" x14ac:dyDescent="0.55000000000000004">
      <c r="A250" s="61" t="s">
        <v>134</v>
      </c>
      <c r="B250" s="61" t="s">
        <v>135</v>
      </c>
      <c r="C250" s="63" t="s">
        <v>136</v>
      </c>
      <c r="D250" s="56" t="s">
        <v>138</v>
      </c>
      <c r="E250" s="67" t="s">
        <v>139</v>
      </c>
      <c r="F250" s="56">
        <v>41.797080000000001</v>
      </c>
      <c r="G250" s="56">
        <v>-72.517009999999999</v>
      </c>
      <c r="H250" s="56" t="s">
        <v>133</v>
      </c>
      <c r="I250" s="69">
        <v>110000607978</v>
      </c>
      <c r="J250" s="56">
        <v>325991</v>
      </c>
      <c r="K250" s="63" t="s">
        <v>621</v>
      </c>
      <c r="L250" s="56" t="str">
        <f>IFERROR(VLOOKUP(J250,'NAICS Code to IS CDR Code'!A:C,2,FALSE), "NAICS/SIC Not Provided")</f>
        <v>IS32</v>
      </c>
      <c r="M250" s="61" t="str">
        <f>IFERROR(VLOOKUP(J250,'NAICS Code to IS CDR Code'!A:C,3,FALSE), "NAICS/SIC Not Provided")</f>
        <v>Custom Compounding of Purchased Resin</v>
      </c>
      <c r="N250" s="56" t="str">
        <f>IF(COUNTIF('Facility Summary_Water'!$J$2:$J$51,I250)&gt;0,"Yes","No")</f>
        <v>No</v>
      </c>
    </row>
    <row r="251" spans="1:14" x14ac:dyDescent="0.55000000000000004">
      <c r="A251" s="61" t="s">
        <v>134</v>
      </c>
      <c r="B251" s="61" t="s">
        <v>135</v>
      </c>
      <c r="C251" s="63" t="s">
        <v>136</v>
      </c>
      <c r="D251" s="56" t="s">
        <v>138</v>
      </c>
      <c r="E251" s="67" t="s">
        <v>139</v>
      </c>
      <c r="F251" s="56">
        <v>41.797080000000001</v>
      </c>
      <c r="G251" s="56">
        <v>-72.517009999999999</v>
      </c>
      <c r="H251" s="56" t="s">
        <v>133</v>
      </c>
      <c r="I251" s="69">
        <v>110000607978</v>
      </c>
      <c r="J251" s="56">
        <v>325991</v>
      </c>
      <c r="K251" s="63" t="s">
        <v>621</v>
      </c>
      <c r="L251" s="56"/>
      <c r="M251" s="61"/>
      <c r="N251" s="56"/>
    </row>
    <row r="252" spans="1:14" x14ac:dyDescent="0.55000000000000004">
      <c r="A252" s="61" t="s">
        <v>134</v>
      </c>
      <c r="B252" s="61" t="s">
        <v>135</v>
      </c>
      <c r="C252" s="63" t="s">
        <v>136</v>
      </c>
      <c r="D252" s="56" t="s">
        <v>138</v>
      </c>
      <c r="E252" s="67" t="s">
        <v>139</v>
      </c>
      <c r="F252" s="56">
        <v>41.797080000000001</v>
      </c>
      <c r="G252" s="56">
        <v>-72.517009999999999</v>
      </c>
      <c r="H252" s="56" t="s">
        <v>133</v>
      </c>
      <c r="I252" s="69">
        <v>110000607978</v>
      </c>
      <c r="J252" s="56">
        <v>325991</v>
      </c>
      <c r="K252" s="63" t="s">
        <v>621</v>
      </c>
      <c r="L252" s="56"/>
      <c r="M252" s="61"/>
      <c r="N252" s="56"/>
    </row>
    <row r="253" spans="1:14" x14ac:dyDescent="0.55000000000000004">
      <c r="A253" s="61" t="s">
        <v>134</v>
      </c>
      <c r="B253" s="61" t="s">
        <v>135</v>
      </c>
      <c r="C253" s="63" t="s">
        <v>136</v>
      </c>
      <c r="D253" s="56" t="s">
        <v>138</v>
      </c>
      <c r="E253" s="67" t="s">
        <v>139</v>
      </c>
      <c r="F253" s="56">
        <v>41.797080000000001</v>
      </c>
      <c r="G253" s="56">
        <v>-72.517009999999999</v>
      </c>
      <c r="H253" s="56" t="s">
        <v>133</v>
      </c>
      <c r="I253" s="69">
        <v>110000607978</v>
      </c>
      <c r="J253" s="56">
        <v>325991</v>
      </c>
      <c r="K253" s="63" t="s">
        <v>621</v>
      </c>
      <c r="L253" s="56"/>
      <c r="M253" s="61"/>
      <c r="N253" s="56"/>
    </row>
    <row r="254" spans="1:14" x14ac:dyDescent="0.55000000000000004">
      <c r="A254" s="61" t="s">
        <v>134</v>
      </c>
      <c r="B254" s="61" t="s">
        <v>135</v>
      </c>
      <c r="C254" s="63" t="s">
        <v>136</v>
      </c>
      <c r="D254" s="56" t="s">
        <v>138</v>
      </c>
      <c r="E254" s="67" t="s">
        <v>139</v>
      </c>
      <c r="F254" s="56">
        <v>41.797080000000001</v>
      </c>
      <c r="G254" s="56">
        <v>-72.517009999999999</v>
      </c>
      <c r="H254" s="56" t="s">
        <v>133</v>
      </c>
      <c r="I254" s="69">
        <v>110000607978</v>
      </c>
      <c r="J254" s="56">
        <v>325991</v>
      </c>
      <c r="K254" s="63" t="s">
        <v>621</v>
      </c>
      <c r="L254" s="56"/>
      <c r="M254" s="61"/>
      <c r="N254" s="56"/>
    </row>
    <row r="255" spans="1:14" x14ac:dyDescent="0.55000000000000004">
      <c r="A255" s="61" t="s">
        <v>447</v>
      </c>
      <c r="B255" s="61" t="s">
        <v>448</v>
      </c>
      <c r="C255" s="63" t="s">
        <v>449</v>
      </c>
      <c r="D255" s="56" t="s">
        <v>451</v>
      </c>
      <c r="E255" s="56">
        <v>60510</v>
      </c>
      <c r="F255" s="56">
        <v>41.860925999999999</v>
      </c>
      <c r="G255" s="56">
        <v>-88.292286000000004</v>
      </c>
      <c r="H255" s="56" t="s">
        <v>446</v>
      </c>
      <c r="I255" s="69">
        <v>110001386367</v>
      </c>
      <c r="J255" s="56">
        <v>325991</v>
      </c>
      <c r="K255" s="63" t="s">
        <v>621</v>
      </c>
      <c r="L255" s="56"/>
      <c r="M255" s="61"/>
      <c r="N255" s="56"/>
    </row>
    <row r="256" spans="1:14" x14ac:dyDescent="0.55000000000000004">
      <c r="A256" s="61" t="s">
        <v>497</v>
      </c>
      <c r="B256" s="61" t="s">
        <v>498</v>
      </c>
      <c r="C256" s="63" t="s">
        <v>499</v>
      </c>
      <c r="D256" s="56" t="s">
        <v>295</v>
      </c>
      <c r="E256" s="56">
        <v>19078</v>
      </c>
      <c r="F256" s="56">
        <v>39.865861000000002</v>
      </c>
      <c r="G256" s="56">
        <v>-75.323113000000006</v>
      </c>
      <c r="H256" s="56" t="s">
        <v>496</v>
      </c>
      <c r="I256" s="69">
        <v>110070118559</v>
      </c>
      <c r="J256" s="56">
        <v>336411</v>
      </c>
      <c r="K256" s="63" t="s">
        <v>623</v>
      </c>
      <c r="L256" s="56" t="str">
        <f>IFERROR(VLOOKUP(J256,'NAICS Code to IS CDR Code'!A:C,2,FALSE), "NAICS/SIC Not Provided")</f>
        <v>IS43</v>
      </c>
      <c r="M256" s="61" t="str">
        <f>IFERROR(VLOOKUP(J256,'NAICS Code to IS CDR Code'!A:C,3,FALSE), "NAICS/SIC Not Provided")</f>
        <v>Transportation Equipment Manufacturing</v>
      </c>
      <c r="N256" s="56" t="str">
        <f>IF(COUNTIF('Facility Summary_Water'!$J$2:$J$51,I256)&gt;0,"Yes","No")</f>
        <v>No</v>
      </c>
    </row>
    <row r="257" spans="1:14" x14ac:dyDescent="0.55000000000000004">
      <c r="A257" s="61" t="s">
        <v>497</v>
      </c>
      <c r="B257" s="61" t="s">
        <v>498</v>
      </c>
      <c r="C257" s="63" t="s">
        <v>499</v>
      </c>
      <c r="D257" s="56" t="s">
        <v>295</v>
      </c>
      <c r="E257" s="56">
        <v>19078</v>
      </c>
      <c r="F257" s="56">
        <v>39.865861000000002</v>
      </c>
      <c r="G257" s="56">
        <v>-75.323113000000006</v>
      </c>
      <c r="H257" s="56" t="s">
        <v>496</v>
      </c>
      <c r="I257" s="69">
        <v>110070118559</v>
      </c>
      <c r="J257" s="56">
        <v>336411</v>
      </c>
      <c r="K257" s="63" t="s">
        <v>623</v>
      </c>
      <c r="L257" s="56"/>
      <c r="M257" s="61"/>
      <c r="N257" s="56"/>
    </row>
    <row r="258" spans="1:14" x14ac:dyDescent="0.55000000000000004">
      <c r="A258" s="61" t="s">
        <v>497</v>
      </c>
      <c r="B258" s="61" t="s">
        <v>498</v>
      </c>
      <c r="C258" s="63" t="s">
        <v>499</v>
      </c>
      <c r="D258" s="56" t="s">
        <v>295</v>
      </c>
      <c r="E258" s="56">
        <v>19078</v>
      </c>
      <c r="F258" s="56">
        <v>39.865861000000002</v>
      </c>
      <c r="G258" s="56">
        <v>-75.323113000000006</v>
      </c>
      <c r="H258" s="56" t="s">
        <v>496</v>
      </c>
      <c r="I258" s="69">
        <v>110070118559</v>
      </c>
      <c r="J258" s="56">
        <v>336411</v>
      </c>
      <c r="K258" s="63" t="s">
        <v>623</v>
      </c>
      <c r="L258" s="56"/>
      <c r="M258" s="61"/>
      <c r="N258" s="56"/>
    </row>
    <row r="259" spans="1:14" x14ac:dyDescent="0.55000000000000004">
      <c r="A259" s="61" t="s">
        <v>497</v>
      </c>
      <c r="B259" s="61" t="s">
        <v>498</v>
      </c>
      <c r="C259" s="63" t="s">
        <v>499</v>
      </c>
      <c r="D259" s="56" t="s">
        <v>295</v>
      </c>
      <c r="E259" s="56">
        <v>19078</v>
      </c>
      <c r="F259" s="56">
        <v>39.865861000000002</v>
      </c>
      <c r="G259" s="56">
        <v>-75.323113000000006</v>
      </c>
      <c r="H259" s="56" t="s">
        <v>496</v>
      </c>
      <c r="I259" s="69">
        <v>110070118559</v>
      </c>
      <c r="J259" s="56">
        <v>336411</v>
      </c>
      <c r="K259" s="63" t="s">
        <v>623</v>
      </c>
      <c r="L259" s="56"/>
      <c r="M259" s="61"/>
      <c r="N259" s="56"/>
    </row>
    <row r="260" spans="1:14" x14ac:dyDescent="0.55000000000000004">
      <c r="A260" s="61" t="s">
        <v>497</v>
      </c>
      <c r="B260" s="61" t="s">
        <v>498</v>
      </c>
      <c r="C260" s="63" t="s">
        <v>499</v>
      </c>
      <c r="D260" s="56" t="s">
        <v>295</v>
      </c>
      <c r="E260" s="56">
        <v>19078</v>
      </c>
      <c r="F260" s="56">
        <v>39.865861000000002</v>
      </c>
      <c r="G260" s="56">
        <v>-75.323113000000006</v>
      </c>
      <c r="H260" s="56" t="s">
        <v>496</v>
      </c>
      <c r="I260" s="69">
        <v>110070118559</v>
      </c>
      <c r="J260" s="56">
        <v>336411</v>
      </c>
      <c r="K260" s="63" t="s">
        <v>623</v>
      </c>
      <c r="L260" s="56"/>
      <c r="M260" s="61"/>
      <c r="N260" s="56"/>
    </row>
    <row r="261" spans="1:14" x14ac:dyDescent="0.55000000000000004">
      <c r="A261" s="61" t="s">
        <v>502</v>
      </c>
      <c r="B261" s="61" t="s">
        <v>503</v>
      </c>
      <c r="C261" s="63" t="s">
        <v>504</v>
      </c>
      <c r="D261" s="56" t="s">
        <v>382</v>
      </c>
      <c r="E261" s="56">
        <v>46725</v>
      </c>
      <c r="F261" s="56">
        <v>41.171289999999999</v>
      </c>
      <c r="G261" s="56">
        <v>-85.509810000000002</v>
      </c>
      <c r="H261" s="56" t="s">
        <v>501</v>
      </c>
      <c r="I261" s="69">
        <v>110003131236</v>
      </c>
      <c r="J261" s="56">
        <v>326199</v>
      </c>
      <c r="K261" s="63" t="s">
        <v>614</v>
      </c>
      <c r="L261" s="56" t="str">
        <f>IFERROR(VLOOKUP(J261,'NAICS Code to IS CDR Code'!A:C,2,FALSE), "NAICS/SIC Not Provided")</f>
        <v>IS35</v>
      </c>
      <c r="M261" s="61" t="str">
        <f>IFERROR(VLOOKUP(J261,'NAICS Code to IS CDR Code'!A:C,3,FALSE), "NAICS/SIC Not Provided")</f>
        <v>Plastics Product Manufacturing</v>
      </c>
      <c r="N261" s="56" t="str">
        <f>IF(COUNTIF('Facility Summary_Water'!$J$2:$J$51,I261)&gt;0,"Yes","No")</f>
        <v>No</v>
      </c>
    </row>
    <row r="262" spans="1:14" x14ac:dyDescent="0.55000000000000004">
      <c r="A262" s="61" t="s">
        <v>502</v>
      </c>
      <c r="B262" s="61" t="s">
        <v>503</v>
      </c>
      <c r="C262" s="63" t="s">
        <v>504</v>
      </c>
      <c r="D262" s="56" t="s">
        <v>382</v>
      </c>
      <c r="E262" s="56">
        <v>46725</v>
      </c>
      <c r="F262" s="56">
        <v>41.171289999999999</v>
      </c>
      <c r="G262" s="56">
        <v>-85.509810000000002</v>
      </c>
      <c r="H262" s="56" t="s">
        <v>501</v>
      </c>
      <c r="I262" s="69">
        <v>110003131236</v>
      </c>
      <c r="J262" s="56">
        <v>326199</v>
      </c>
      <c r="K262" s="63" t="s">
        <v>614</v>
      </c>
      <c r="L262" s="56"/>
      <c r="M262" s="61"/>
      <c r="N262" s="56"/>
    </row>
    <row r="263" spans="1:14" x14ac:dyDescent="0.55000000000000004">
      <c r="A263" s="61" t="s">
        <v>502</v>
      </c>
      <c r="B263" s="61" t="s">
        <v>503</v>
      </c>
      <c r="C263" s="63" t="s">
        <v>504</v>
      </c>
      <c r="D263" s="56" t="s">
        <v>382</v>
      </c>
      <c r="E263" s="56">
        <v>46725</v>
      </c>
      <c r="F263" s="56">
        <v>41.171289999999999</v>
      </c>
      <c r="G263" s="56">
        <v>-85.509810000000002</v>
      </c>
      <c r="H263" s="56" t="s">
        <v>501</v>
      </c>
      <c r="I263" s="69">
        <v>110003131236</v>
      </c>
      <c r="J263" s="56">
        <v>326199</v>
      </c>
      <c r="K263" s="63" t="s">
        <v>614</v>
      </c>
      <c r="L263" s="56"/>
      <c r="M263" s="61"/>
      <c r="N263" s="56"/>
    </row>
    <row r="264" spans="1:14" x14ac:dyDescent="0.55000000000000004">
      <c r="A264" s="61" t="s">
        <v>507</v>
      </c>
      <c r="B264" s="61" t="s">
        <v>508</v>
      </c>
      <c r="C264" s="63" t="s">
        <v>480</v>
      </c>
      <c r="D264" s="56" t="s">
        <v>145</v>
      </c>
      <c r="E264" s="56">
        <v>94534</v>
      </c>
      <c r="F264" s="56">
        <v>38.228830000000002</v>
      </c>
      <c r="G264" s="56">
        <v>-122.07747000000001</v>
      </c>
      <c r="H264" s="56" t="s">
        <v>506</v>
      </c>
      <c r="I264" s="69">
        <v>110070059193</v>
      </c>
      <c r="J264" s="56">
        <v>326130</v>
      </c>
      <c r="K264" s="63" t="s">
        <v>636</v>
      </c>
      <c r="L264" s="56" t="str">
        <f>IFERROR(VLOOKUP(J264,'NAICS Code to IS CDR Code'!A:C,2,FALSE), "NAICS/SIC Not Provided")</f>
        <v>IS35</v>
      </c>
      <c r="M264" s="61" t="str">
        <f>IFERROR(VLOOKUP(J264,'NAICS Code to IS CDR Code'!A:C,3,FALSE), "NAICS/SIC Not Provided")</f>
        <v>Plastics Product Manufacturing</v>
      </c>
      <c r="N264" s="56" t="str">
        <f>IF(COUNTIF('Facility Summary_Water'!$J$2:$J$51,I264)&gt;0,"Yes","No")</f>
        <v>No</v>
      </c>
    </row>
    <row r="265" spans="1:14" x14ac:dyDescent="0.55000000000000004">
      <c r="A265" s="61" t="s">
        <v>507</v>
      </c>
      <c r="B265" s="61" t="s">
        <v>508</v>
      </c>
      <c r="C265" s="63" t="s">
        <v>480</v>
      </c>
      <c r="D265" s="56" t="s">
        <v>145</v>
      </c>
      <c r="E265" s="56">
        <v>94534</v>
      </c>
      <c r="F265" s="56">
        <v>38.228830000000002</v>
      </c>
      <c r="G265" s="56">
        <v>-122.07747000000001</v>
      </c>
      <c r="H265" s="56" t="s">
        <v>506</v>
      </c>
      <c r="I265" s="69">
        <v>110070059193</v>
      </c>
      <c r="J265" s="56">
        <v>326130</v>
      </c>
      <c r="K265" s="63" t="s">
        <v>636</v>
      </c>
      <c r="L265" s="56" t="str">
        <f>IFERROR(VLOOKUP(J265,'NAICS Code to IS CDR Code'!A:C,2,FALSE), "NAICS/SIC Not Provided")</f>
        <v>IS35</v>
      </c>
      <c r="M265" s="61" t="str">
        <f>IFERROR(VLOOKUP(J265,'NAICS Code to IS CDR Code'!A:C,3,FALSE), "NAICS/SIC Not Provided")</f>
        <v>Plastics Product Manufacturing</v>
      </c>
      <c r="N265" s="56" t="str">
        <f>IF(COUNTIF('Facility Summary_Water'!$J$2:$J$51,I265)&gt;0,"Yes","No")</f>
        <v>No</v>
      </c>
    </row>
    <row r="266" spans="1:14" x14ac:dyDescent="0.55000000000000004">
      <c r="A266" s="61" t="s">
        <v>507</v>
      </c>
      <c r="B266" s="61" t="s">
        <v>508</v>
      </c>
      <c r="C266" s="63" t="s">
        <v>480</v>
      </c>
      <c r="D266" s="56" t="s">
        <v>145</v>
      </c>
      <c r="E266" s="56">
        <v>94534</v>
      </c>
      <c r="F266" s="56">
        <v>38.228830000000002</v>
      </c>
      <c r="G266" s="56">
        <v>-122.07747000000001</v>
      </c>
      <c r="H266" s="56" t="s">
        <v>506</v>
      </c>
      <c r="I266" s="69">
        <v>110070059193</v>
      </c>
      <c r="J266" s="56">
        <v>326130</v>
      </c>
      <c r="K266" s="63" t="s">
        <v>636</v>
      </c>
      <c r="L266" s="56"/>
      <c r="M266" s="61"/>
      <c r="N266" s="56"/>
    </row>
    <row r="267" spans="1:14" x14ac:dyDescent="0.55000000000000004">
      <c r="A267" s="61" t="s">
        <v>511</v>
      </c>
      <c r="B267" s="61" t="s">
        <v>512</v>
      </c>
      <c r="C267" s="63" t="s">
        <v>513</v>
      </c>
      <c r="D267" s="56" t="s">
        <v>382</v>
      </c>
      <c r="E267" s="56">
        <v>46312</v>
      </c>
      <c r="F267" s="56">
        <v>41.633440999999998</v>
      </c>
      <c r="G267" s="56">
        <v>-87.461568</v>
      </c>
      <c r="H267" s="56" t="s">
        <v>510</v>
      </c>
      <c r="I267" s="69">
        <v>110000397874</v>
      </c>
      <c r="J267" s="56">
        <v>562211</v>
      </c>
      <c r="K267" s="63" t="s">
        <v>625</v>
      </c>
      <c r="L267" s="56" t="str">
        <f>IFERROR(VLOOKUP(J267,'NAICS Code to IS CDR Code'!A:C,2,FALSE), "NAICS/SIC Not Provided")</f>
        <v>IS47</v>
      </c>
      <c r="M267" s="61" t="str">
        <f>IFERROR(VLOOKUP(J267,'NAICS Code to IS CDR Code'!A:C,3,FALSE), "NAICS/SIC Not Provided")</f>
        <v>Services</v>
      </c>
      <c r="N267" s="56" t="str">
        <f>IF(COUNTIF('Facility Summary_Water'!$J$2:$J$51,I267)&gt;0,"Yes","No")</f>
        <v>No</v>
      </c>
    </row>
    <row r="268" spans="1:14" x14ac:dyDescent="0.55000000000000004">
      <c r="A268" s="61" t="s">
        <v>511</v>
      </c>
      <c r="B268" s="61" t="s">
        <v>512</v>
      </c>
      <c r="C268" s="63" t="s">
        <v>513</v>
      </c>
      <c r="D268" s="56" t="s">
        <v>382</v>
      </c>
      <c r="E268" s="56">
        <v>46312</v>
      </c>
      <c r="F268" s="56">
        <v>41.633440999999998</v>
      </c>
      <c r="G268" s="56">
        <v>-87.461568</v>
      </c>
      <c r="H268" s="56" t="s">
        <v>510</v>
      </c>
      <c r="I268" s="69">
        <v>110000397874</v>
      </c>
      <c r="J268" s="56">
        <v>562211</v>
      </c>
      <c r="K268" s="63" t="s">
        <v>625</v>
      </c>
      <c r="L268" s="56"/>
      <c r="M268" s="61"/>
      <c r="N268" s="56"/>
    </row>
    <row r="269" spans="1:14" x14ac:dyDescent="0.55000000000000004">
      <c r="A269" s="61" t="s">
        <v>517</v>
      </c>
      <c r="B269" s="61" t="s">
        <v>518</v>
      </c>
      <c r="C269" s="63" t="s">
        <v>519</v>
      </c>
      <c r="D269" s="56" t="s">
        <v>200</v>
      </c>
      <c r="E269" s="56">
        <v>84056</v>
      </c>
      <c r="F269" s="56">
        <v>41.127622000000002</v>
      </c>
      <c r="G269" s="56">
        <v>-112.02051</v>
      </c>
      <c r="H269" s="56" t="s">
        <v>516</v>
      </c>
      <c r="I269" s="69">
        <v>110064299085</v>
      </c>
      <c r="J269" s="56">
        <v>928110</v>
      </c>
      <c r="K269" s="63" t="s">
        <v>637</v>
      </c>
      <c r="L269" s="56"/>
      <c r="M269" s="61"/>
      <c r="N269" s="56"/>
    </row>
    <row r="270" spans="1:14" x14ac:dyDescent="0.55000000000000004">
      <c r="A270" s="61" t="s">
        <v>521</v>
      </c>
      <c r="B270" s="61" t="s">
        <v>522</v>
      </c>
      <c r="C270" s="63" t="s">
        <v>523</v>
      </c>
      <c r="D270" s="56" t="s">
        <v>332</v>
      </c>
      <c r="E270" s="56">
        <v>731459100</v>
      </c>
      <c r="F270" s="56">
        <v>35.412999999999997</v>
      </c>
      <c r="G270" s="56">
        <v>-97.388000000000005</v>
      </c>
      <c r="H270" s="56" t="s">
        <v>520</v>
      </c>
      <c r="I270" s="69">
        <v>110000454099</v>
      </c>
      <c r="J270" s="56">
        <v>928110</v>
      </c>
      <c r="K270" s="63" t="s">
        <v>637</v>
      </c>
      <c r="L270" s="56"/>
      <c r="M270" s="61"/>
      <c r="N270" s="56"/>
    </row>
    <row r="271" spans="1:14" x14ac:dyDescent="0.55000000000000004">
      <c r="A271" s="61" t="s">
        <v>521</v>
      </c>
      <c r="B271" s="61" t="s">
        <v>522</v>
      </c>
      <c r="C271" s="63" t="s">
        <v>523</v>
      </c>
      <c r="D271" s="56" t="s">
        <v>332</v>
      </c>
      <c r="E271" s="56">
        <v>731459100</v>
      </c>
      <c r="F271" s="56">
        <v>35.412999999999997</v>
      </c>
      <c r="G271" s="56">
        <v>-97.388000000000005</v>
      </c>
      <c r="H271" s="56" t="s">
        <v>520</v>
      </c>
      <c r="I271" s="69">
        <v>110000454099</v>
      </c>
      <c r="J271" s="56">
        <v>928110</v>
      </c>
      <c r="K271" s="63" t="s">
        <v>637</v>
      </c>
      <c r="L271" s="56"/>
      <c r="M271" s="61"/>
      <c r="N271" s="56"/>
    </row>
    <row r="272" spans="1:14" x14ac:dyDescent="0.55000000000000004">
      <c r="A272" s="61" t="s">
        <v>526</v>
      </c>
      <c r="B272" s="61" t="s">
        <v>527</v>
      </c>
      <c r="C272" s="63" t="s">
        <v>528</v>
      </c>
      <c r="D272" s="56" t="s">
        <v>530</v>
      </c>
      <c r="E272" s="56">
        <v>83624</v>
      </c>
      <c r="F272" s="56">
        <v>43.063499999999998</v>
      </c>
      <c r="G272" s="56">
        <v>-116.26375</v>
      </c>
      <c r="H272" s="56" t="s">
        <v>525</v>
      </c>
      <c r="I272" s="69">
        <v>110046358133</v>
      </c>
      <c r="J272" s="56">
        <v>562211</v>
      </c>
      <c r="K272" s="63" t="s">
        <v>625</v>
      </c>
      <c r="L272" s="56"/>
      <c r="M272" s="61"/>
      <c r="N272" s="56"/>
    </row>
    <row r="273" spans="1:14" x14ac:dyDescent="0.55000000000000004">
      <c r="A273" s="61" t="s">
        <v>526</v>
      </c>
      <c r="B273" s="61" t="s">
        <v>527</v>
      </c>
      <c r="C273" s="63" t="s">
        <v>528</v>
      </c>
      <c r="D273" s="56" t="s">
        <v>530</v>
      </c>
      <c r="E273" s="56">
        <v>83624</v>
      </c>
      <c r="F273" s="56">
        <v>43.063499999999998</v>
      </c>
      <c r="G273" s="56">
        <v>-116.26375</v>
      </c>
      <c r="H273" s="56" t="s">
        <v>525</v>
      </c>
      <c r="I273" s="69">
        <v>110046358133</v>
      </c>
      <c r="J273" s="56">
        <v>562211</v>
      </c>
      <c r="K273" s="63" t="s">
        <v>625</v>
      </c>
      <c r="L273" s="56"/>
      <c r="M273" s="61"/>
      <c r="N273" s="56"/>
    </row>
    <row r="274" spans="1:14" x14ac:dyDescent="0.55000000000000004">
      <c r="A274" s="61" t="s">
        <v>532</v>
      </c>
      <c r="B274" s="61" t="s">
        <v>533</v>
      </c>
      <c r="C274" s="63" t="s">
        <v>534</v>
      </c>
      <c r="D274" s="56" t="s">
        <v>536</v>
      </c>
      <c r="E274" s="56">
        <v>89003</v>
      </c>
      <c r="F274" s="56">
        <v>36.767699</v>
      </c>
      <c r="G274" s="56">
        <v>-116.692791</v>
      </c>
      <c r="H274" s="56" t="s">
        <v>531</v>
      </c>
      <c r="I274" s="69">
        <v>110000600920</v>
      </c>
      <c r="J274" s="56">
        <v>562211</v>
      </c>
      <c r="K274" s="63" t="s">
        <v>625</v>
      </c>
      <c r="L274" s="56" t="str">
        <f>IFERROR(VLOOKUP(J274,'NAICS Code to IS CDR Code'!A:C,2,FALSE), "NAICS/SIC Not Provided")</f>
        <v>IS47</v>
      </c>
      <c r="M274" s="61" t="str">
        <f>IFERROR(VLOOKUP(J274,'NAICS Code to IS CDR Code'!A:C,3,FALSE), "NAICS/SIC Not Provided")</f>
        <v>Services</v>
      </c>
      <c r="N274" s="56" t="str">
        <f>IF(COUNTIF('Facility Summary_Water'!$J$2:$J$51,I274)&gt;0,"Yes","No")</f>
        <v>No</v>
      </c>
    </row>
    <row r="275" spans="1:14" x14ac:dyDescent="0.55000000000000004">
      <c r="A275" s="61" t="s">
        <v>532</v>
      </c>
      <c r="B275" s="61" t="s">
        <v>533</v>
      </c>
      <c r="C275" s="63" t="s">
        <v>534</v>
      </c>
      <c r="D275" s="56" t="s">
        <v>536</v>
      </c>
      <c r="E275" s="56">
        <v>89003</v>
      </c>
      <c r="F275" s="56">
        <v>36.767699</v>
      </c>
      <c r="G275" s="56">
        <v>-116.692791</v>
      </c>
      <c r="H275" s="56" t="s">
        <v>531</v>
      </c>
      <c r="I275" s="69">
        <v>110000600920</v>
      </c>
      <c r="J275" s="56">
        <v>562211</v>
      </c>
      <c r="K275" s="63" t="s">
        <v>625</v>
      </c>
      <c r="L275" s="56"/>
      <c r="M275" s="61"/>
      <c r="N275" s="56"/>
    </row>
    <row r="276" spans="1:14" x14ac:dyDescent="0.55000000000000004">
      <c r="A276" s="61" t="s">
        <v>532</v>
      </c>
      <c r="B276" s="61" t="s">
        <v>533</v>
      </c>
      <c r="C276" s="63" t="s">
        <v>534</v>
      </c>
      <c r="D276" s="56" t="s">
        <v>536</v>
      </c>
      <c r="E276" s="56">
        <v>89003</v>
      </c>
      <c r="F276" s="56">
        <v>36.767699</v>
      </c>
      <c r="G276" s="56">
        <v>-116.692791</v>
      </c>
      <c r="H276" s="56" t="s">
        <v>531</v>
      </c>
      <c r="I276" s="69">
        <v>110000600920</v>
      </c>
      <c r="J276" s="56">
        <v>562211</v>
      </c>
      <c r="K276" s="63" t="s">
        <v>625</v>
      </c>
      <c r="L276" s="56"/>
      <c r="M276" s="61"/>
      <c r="N276" s="56"/>
    </row>
    <row r="277" spans="1:14" x14ac:dyDescent="0.55000000000000004">
      <c r="A277" s="61" t="s">
        <v>532</v>
      </c>
      <c r="B277" s="61" t="s">
        <v>533</v>
      </c>
      <c r="C277" s="63" t="s">
        <v>534</v>
      </c>
      <c r="D277" s="56" t="s">
        <v>536</v>
      </c>
      <c r="E277" s="56">
        <v>89003</v>
      </c>
      <c r="F277" s="56">
        <v>36.767699</v>
      </c>
      <c r="G277" s="56">
        <v>-116.692791</v>
      </c>
      <c r="H277" s="56" t="s">
        <v>531</v>
      </c>
      <c r="I277" s="69">
        <v>110000600920</v>
      </c>
      <c r="J277" s="56">
        <v>562211</v>
      </c>
      <c r="K277" s="63" t="s">
        <v>625</v>
      </c>
      <c r="L277" s="56"/>
      <c r="M277" s="61"/>
      <c r="N277" s="56"/>
    </row>
    <row r="278" spans="1:14" x14ac:dyDescent="0.55000000000000004">
      <c r="A278" s="61" t="s">
        <v>532</v>
      </c>
      <c r="B278" s="61" t="s">
        <v>533</v>
      </c>
      <c r="C278" s="63" t="s">
        <v>534</v>
      </c>
      <c r="D278" s="56" t="s">
        <v>536</v>
      </c>
      <c r="E278" s="56">
        <v>89003</v>
      </c>
      <c r="F278" s="56">
        <v>36.767699</v>
      </c>
      <c r="G278" s="56">
        <v>-116.692791</v>
      </c>
      <c r="H278" s="56" t="s">
        <v>531</v>
      </c>
      <c r="I278" s="69">
        <v>110000600920</v>
      </c>
      <c r="J278" s="56">
        <v>562211</v>
      </c>
      <c r="K278" s="63" t="s">
        <v>625</v>
      </c>
      <c r="L278" s="56"/>
      <c r="M278" s="61"/>
      <c r="N278" s="56"/>
    </row>
    <row r="279" spans="1:14" x14ac:dyDescent="0.55000000000000004">
      <c r="A279" s="61" t="s">
        <v>538</v>
      </c>
      <c r="B279" s="61" t="s">
        <v>539</v>
      </c>
      <c r="C279" s="63" t="s">
        <v>540</v>
      </c>
      <c r="D279" s="56" t="s">
        <v>206</v>
      </c>
      <c r="E279" s="56">
        <v>78380</v>
      </c>
      <c r="F279" s="56">
        <v>27.73076</v>
      </c>
      <c r="G279" s="56">
        <v>-97.652019999999993</v>
      </c>
      <c r="H279" s="56" t="s">
        <v>537</v>
      </c>
      <c r="I279" s="69">
        <v>110000607013</v>
      </c>
      <c r="J279" s="56">
        <v>562211</v>
      </c>
      <c r="K279" s="63" t="s">
        <v>625</v>
      </c>
      <c r="L279" s="56" t="str">
        <f>IFERROR(VLOOKUP(J279,'NAICS Code to IS CDR Code'!A:C,2,FALSE), "NAICS/SIC Not Provided")</f>
        <v>IS47</v>
      </c>
      <c r="M279" s="61" t="str">
        <f>IFERROR(VLOOKUP(J279,'NAICS Code to IS CDR Code'!A:C,3,FALSE), "NAICS/SIC Not Provided")</f>
        <v>Services</v>
      </c>
      <c r="N279" s="56" t="str">
        <f>IF(COUNTIF('Facility Summary_Water'!$J$2:$J$51,I279)&gt;0,"Yes","No")</f>
        <v>No</v>
      </c>
    </row>
    <row r="280" spans="1:14" x14ac:dyDescent="0.55000000000000004">
      <c r="A280" s="61" t="s">
        <v>538</v>
      </c>
      <c r="B280" s="61" t="s">
        <v>539</v>
      </c>
      <c r="C280" s="63" t="s">
        <v>540</v>
      </c>
      <c r="D280" s="56" t="s">
        <v>206</v>
      </c>
      <c r="E280" s="56">
        <v>78380</v>
      </c>
      <c r="F280" s="56">
        <v>27.73076</v>
      </c>
      <c r="G280" s="56">
        <v>-97.652019999999993</v>
      </c>
      <c r="H280" s="56" t="s">
        <v>537</v>
      </c>
      <c r="I280" s="69">
        <v>110000607013</v>
      </c>
      <c r="J280" s="56">
        <v>562211</v>
      </c>
      <c r="K280" s="63" t="s">
        <v>625</v>
      </c>
      <c r="L280" s="56"/>
      <c r="M280" s="61"/>
      <c r="N280" s="56"/>
    </row>
    <row r="281" spans="1:14" x14ac:dyDescent="0.55000000000000004">
      <c r="A281" s="61" t="s">
        <v>538</v>
      </c>
      <c r="B281" s="61" t="s">
        <v>539</v>
      </c>
      <c r="C281" s="63" t="s">
        <v>540</v>
      </c>
      <c r="D281" s="56" t="s">
        <v>206</v>
      </c>
      <c r="E281" s="56">
        <v>78380</v>
      </c>
      <c r="F281" s="56">
        <v>27.73076</v>
      </c>
      <c r="G281" s="56">
        <v>-97.652019999999993</v>
      </c>
      <c r="H281" s="56" t="s">
        <v>537</v>
      </c>
      <c r="I281" s="69">
        <v>110000607013</v>
      </c>
      <c r="J281" s="56">
        <v>562211</v>
      </c>
      <c r="K281" s="63" t="s">
        <v>625</v>
      </c>
      <c r="L281" s="56"/>
      <c r="M281" s="61"/>
      <c r="N281" s="56"/>
    </row>
    <row r="282" spans="1:14" x14ac:dyDescent="0.55000000000000004">
      <c r="A282" s="61" t="s">
        <v>538</v>
      </c>
      <c r="B282" s="61" t="s">
        <v>539</v>
      </c>
      <c r="C282" s="63" t="s">
        <v>540</v>
      </c>
      <c r="D282" s="56" t="s">
        <v>206</v>
      </c>
      <c r="E282" s="56">
        <v>78380</v>
      </c>
      <c r="F282" s="56">
        <v>27.73076</v>
      </c>
      <c r="G282" s="56">
        <v>-97.652019999999993</v>
      </c>
      <c r="H282" s="56" t="s">
        <v>537</v>
      </c>
      <c r="I282" s="69">
        <v>110000607013</v>
      </c>
      <c r="J282" s="56">
        <v>562211</v>
      </c>
      <c r="K282" s="63" t="s">
        <v>625</v>
      </c>
      <c r="L282" s="56"/>
      <c r="M282" s="61"/>
      <c r="N282" s="56"/>
    </row>
    <row r="283" spans="1:14" x14ac:dyDescent="0.55000000000000004">
      <c r="A283" s="61" t="s">
        <v>538</v>
      </c>
      <c r="B283" s="61" t="s">
        <v>539</v>
      </c>
      <c r="C283" s="63" t="s">
        <v>540</v>
      </c>
      <c r="D283" s="56" t="s">
        <v>206</v>
      </c>
      <c r="E283" s="56">
        <v>78380</v>
      </c>
      <c r="F283" s="56">
        <v>27.73076</v>
      </c>
      <c r="G283" s="56">
        <v>-97.652019999999993</v>
      </c>
      <c r="H283" s="56" t="s">
        <v>537</v>
      </c>
      <c r="I283" s="69">
        <v>110000607013</v>
      </c>
      <c r="J283" s="56">
        <v>562211</v>
      </c>
      <c r="K283" s="63" t="s">
        <v>625</v>
      </c>
      <c r="L283" s="56"/>
      <c r="M283" s="61"/>
      <c r="N283" s="56"/>
    </row>
    <row r="284" spans="1:14" x14ac:dyDescent="0.55000000000000004">
      <c r="A284" s="61" t="s">
        <v>543</v>
      </c>
      <c r="B284" s="61" t="s">
        <v>3707</v>
      </c>
      <c r="C284" s="63" t="s">
        <v>545</v>
      </c>
      <c r="D284" s="56" t="s">
        <v>206</v>
      </c>
      <c r="E284" s="56">
        <v>78419</v>
      </c>
      <c r="F284" s="56">
        <v>27.704833000000001</v>
      </c>
      <c r="G284" s="56">
        <v>-97.285639000000003</v>
      </c>
      <c r="H284" s="56" t="s">
        <v>542</v>
      </c>
      <c r="I284" s="69">
        <v>110000465078</v>
      </c>
      <c r="J284" s="56">
        <v>928110</v>
      </c>
      <c r="K284" s="63" t="s">
        <v>637</v>
      </c>
      <c r="L284" s="56"/>
      <c r="M284" s="61"/>
      <c r="N284" s="56"/>
    </row>
    <row r="285" spans="1:14" x14ac:dyDescent="0.55000000000000004">
      <c r="A285" s="61" t="s">
        <v>547</v>
      </c>
      <c r="B285" s="61" t="s">
        <v>548</v>
      </c>
      <c r="C285" s="63" t="s">
        <v>549</v>
      </c>
      <c r="D285" s="56" t="s">
        <v>451</v>
      </c>
      <c r="E285" s="56">
        <v>60501</v>
      </c>
      <c r="F285" s="56">
        <v>41.762695000000001</v>
      </c>
      <c r="G285" s="56">
        <v>-87.837569999999999</v>
      </c>
      <c r="H285" s="56" t="s">
        <v>546</v>
      </c>
      <c r="I285" s="69">
        <v>110066942358</v>
      </c>
      <c r="J285" s="56">
        <v>325211</v>
      </c>
      <c r="K285" s="63" t="s">
        <v>620</v>
      </c>
      <c r="L285" s="56" t="str">
        <f>IFERROR(VLOOKUP(J285,'NAICS Code to IS CDR Code'!A:C,2,FALSE), "NAICS/SIC Not Provided")</f>
        <v>IS22</v>
      </c>
      <c r="M285" s="61" t="str">
        <f>IFERROR(VLOOKUP(J285,'NAICS Code to IS CDR Code'!A:C,3,FALSE), "NAICS/SIC Not Provided")</f>
        <v>Plastic Material and Resin Manufacturing</v>
      </c>
      <c r="N285" s="56" t="str">
        <f>IF(COUNTIF('Facility Summary_Water'!$J$2:$J$51,I285)&gt;0,"Yes","No")</f>
        <v>No</v>
      </c>
    </row>
    <row r="286" spans="1:14" x14ac:dyDescent="0.55000000000000004">
      <c r="A286" s="61" t="s">
        <v>547</v>
      </c>
      <c r="B286" s="61" t="s">
        <v>548</v>
      </c>
      <c r="C286" s="63" t="s">
        <v>549</v>
      </c>
      <c r="D286" s="56" t="s">
        <v>451</v>
      </c>
      <c r="E286" s="56">
        <v>60501</v>
      </c>
      <c r="F286" s="56">
        <v>41.762695000000001</v>
      </c>
      <c r="G286" s="56">
        <v>-87.837569999999999</v>
      </c>
      <c r="H286" s="56" t="s">
        <v>546</v>
      </c>
      <c r="I286" s="69">
        <v>110066942358</v>
      </c>
      <c r="J286" s="56">
        <v>325211</v>
      </c>
      <c r="K286" s="63" t="s">
        <v>620</v>
      </c>
      <c r="L286" s="56"/>
      <c r="M286" s="61"/>
      <c r="N286" s="56"/>
    </row>
    <row r="287" spans="1:14" x14ac:dyDescent="0.55000000000000004">
      <c r="A287" s="61" t="s">
        <v>547</v>
      </c>
      <c r="B287" s="61" t="s">
        <v>548</v>
      </c>
      <c r="C287" s="63" t="s">
        <v>549</v>
      </c>
      <c r="D287" s="56" t="s">
        <v>451</v>
      </c>
      <c r="E287" s="56">
        <v>60501</v>
      </c>
      <c r="F287" s="56">
        <v>41.762695000000001</v>
      </c>
      <c r="G287" s="56">
        <v>-87.837569999999999</v>
      </c>
      <c r="H287" s="56" t="s">
        <v>546</v>
      </c>
      <c r="I287" s="69">
        <v>110066942358</v>
      </c>
      <c r="J287" s="56">
        <v>325211</v>
      </c>
      <c r="K287" s="63" t="s">
        <v>620</v>
      </c>
      <c r="L287" s="56"/>
      <c r="M287" s="61"/>
      <c r="N287" s="56"/>
    </row>
    <row r="288" spans="1:14" x14ac:dyDescent="0.55000000000000004">
      <c r="A288" s="61" t="s">
        <v>547</v>
      </c>
      <c r="B288" s="61" t="s">
        <v>548</v>
      </c>
      <c r="C288" s="63" t="s">
        <v>549</v>
      </c>
      <c r="D288" s="56" t="s">
        <v>451</v>
      </c>
      <c r="E288" s="56">
        <v>60501</v>
      </c>
      <c r="F288" s="56">
        <v>41.762695000000001</v>
      </c>
      <c r="G288" s="56">
        <v>-87.837569999999999</v>
      </c>
      <c r="H288" s="56" t="s">
        <v>546</v>
      </c>
      <c r="I288" s="69">
        <v>110066942358</v>
      </c>
      <c r="J288" s="56">
        <v>325211</v>
      </c>
      <c r="K288" s="63" t="s">
        <v>620</v>
      </c>
      <c r="L288" s="56"/>
      <c r="M288" s="61"/>
      <c r="N288" s="56"/>
    </row>
    <row r="289" spans="1:14" x14ac:dyDescent="0.55000000000000004">
      <c r="A289" s="61" t="s">
        <v>547</v>
      </c>
      <c r="B289" s="61" t="s">
        <v>548</v>
      </c>
      <c r="C289" s="63" t="s">
        <v>549</v>
      </c>
      <c r="D289" s="56" t="s">
        <v>451</v>
      </c>
      <c r="E289" s="56">
        <v>60501</v>
      </c>
      <c r="F289" s="56">
        <v>41.762695000000001</v>
      </c>
      <c r="G289" s="56">
        <v>-87.837569999999999</v>
      </c>
      <c r="H289" s="56" t="s">
        <v>546</v>
      </c>
      <c r="I289" s="69">
        <v>110066942358</v>
      </c>
      <c r="J289" s="56">
        <v>325211</v>
      </c>
      <c r="K289" s="63" t="s">
        <v>620</v>
      </c>
      <c r="L289" s="56"/>
      <c r="M289" s="61"/>
      <c r="N289" s="56"/>
    </row>
    <row r="290" spans="1:14" x14ac:dyDescent="0.55000000000000004">
      <c r="A290" s="61" t="s">
        <v>552</v>
      </c>
      <c r="B290" s="61" t="s">
        <v>3708</v>
      </c>
      <c r="C290" s="63" t="s">
        <v>554</v>
      </c>
      <c r="D290" s="56" t="s">
        <v>132</v>
      </c>
      <c r="E290" s="56">
        <v>37914</v>
      </c>
      <c r="F290" s="56">
        <v>35.956755000000001</v>
      </c>
      <c r="G290" s="56">
        <v>-83.826359999999994</v>
      </c>
      <c r="H290" s="56" t="s">
        <v>551</v>
      </c>
      <c r="I290" s="69" t="s">
        <v>146</v>
      </c>
      <c r="J290" s="56">
        <v>335999</v>
      </c>
      <c r="K290" s="63" t="s">
        <v>629</v>
      </c>
      <c r="L290" s="56" t="str">
        <f>IFERROR(VLOOKUP(J290,'NAICS Code to IS CDR Code'!A:C,2,FALSE), "NAICS/SIC Not Provided")</f>
        <v>IS42</v>
      </c>
      <c r="M290" s="61" t="str">
        <f>IFERROR(VLOOKUP(J290,'NAICS Code to IS CDR Code'!A:C,3,FALSE), "NAICS/SIC Not Provided")</f>
        <v>Electrical Equipment, Appliance, and Component Manufacturing</v>
      </c>
      <c r="N290" s="56" t="str">
        <f>IF(COUNTIF('Facility Summary_Water'!$J$2:$J$51,I290)&gt;0,"Yes","No")</f>
        <v>No</v>
      </c>
    </row>
    <row r="291" spans="1:14" x14ac:dyDescent="0.55000000000000004">
      <c r="A291" s="61" t="s">
        <v>552</v>
      </c>
      <c r="B291" s="61" t="s">
        <v>3709</v>
      </c>
      <c r="C291" s="63" t="s">
        <v>554</v>
      </c>
      <c r="D291" s="56" t="s">
        <v>132</v>
      </c>
      <c r="E291" s="56">
        <v>37914</v>
      </c>
      <c r="F291" s="56">
        <v>35.956755000000001</v>
      </c>
      <c r="G291" s="56">
        <v>-83.826359999999994</v>
      </c>
      <c r="H291" s="56" t="s">
        <v>551</v>
      </c>
      <c r="I291" s="69" t="s">
        <v>146</v>
      </c>
      <c r="J291" s="56">
        <v>335999</v>
      </c>
      <c r="K291" s="63" t="s">
        <v>629</v>
      </c>
      <c r="L291" s="56"/>
      <c r="M291" s="61"/>
      <c r="N291" s="56"/>
    </row>
    <row r="292" spans="1:14" x14ac:dyDescent="0.55000000000000004">
      <c r="A292" s="61" t="s">
        <v>552</v>
      </c>
      <c r="B292" s="61" t="s">
        <v>3710</v>
      </c>
      <c r="C292" s="63" t="s">
        <v>554</v>
      </c>
      <c r="D292" s="56" t="s">
        <v>132</v>
      </c>
      <c r="E292" s="56">
        <v>37914</v>
      </c>
      <c r="F292" s="56">
        <v>35.956755000000001</v>
      </c>
      <c r="G292" s="56">
        <v>-83.826359999999994</v>
      </c>
      <c r="H292" s="56" t="s">
        <v>551</v>
      </c>
      <c r="I292" s="69" t="s">
        <v>146</v>
      </c>
      <c r="J292" s="56">
        <v>335999</v>
      </c>
      <c r="K292" s="63" t="s">
        <v>629</v>
      </c>
      <c r="L292" s="56"/>
      <c r="M292" s="61"/>
      <c r="N292" s="56"/>
    </row>
    <row r="293" spans="1:14" x14ac:dyDescent="0.55000000000000004">
      <c r="A293" s="61" t="s">
        <v>552</v>
      </c>
      <c r="B293" s="61" t="s">
        <v>3711</v>
      </c>
      <c r="C293" s="63" t="s">
        <v>554</v>
      </c>
      <c r="D293" s="56" t="s">
        <v>132</v>
      </c>
      <c r="E293" s="56">
        <v>37914</v>
      </c>
      <c r="F293" s="56">
        <v>35.956755000000001</v>
      </c>
      <c r="G293" s="56">
        <v>-83.826359999999994</v>
      </c>
      <c r="H293" s="56" t="s">
        <v>551</v>
      </c>
      <c r="I293" s="69" t="s">
        <v>146</v>
      </c>
      <c r="J293" s="56">
        <v>335999</v>
      </c>
      <c r="K293" s="63" t="s">
        <v>629</v>
      </c>
      <c r="L293" s="56"/>
      <c r="M293" s="61"/>
      <c r="N293" s="56"/>
    </row>
    <row r="294" spans="1:14" x14ac:dyDescent="0.55000000000000004">
      <c r="A294" s="61" t="s">
        <v>552</v>
      </c>
      <c r="B294" s="61" t="s">
        <v>3712</v>
      </c>
      <c r="C294" s="63" t="s">
        <v>554</v>
      </c>
      <c r="D294" s="56" t="s">
        <v>132</v>
      </c>
      <c r="E294" s="56">
        <v>37914</v>
      </c>
      <c r="F294" s="56">
        <v>35.956755000000001</v>
      </c>
      <c r="G294" s="56">
        <v>-83.826359999999994</v>
      </c>
      <c r="H294" s="56" t="s">
        <v>551</v>
      </c>
      <c r="I294" s="69" t="s">
        <v>146</v>
      </c>
      <c r="J294" s="56">
        <v>335999</v>
      </c>
      <c r="K294" s="63" t="s">
        <v>629</v>
      </c>
      <c r="L294" s="56"/>
      <c r="M294" s="61"/>
      <c r="N294" s="56"/>
    </row>
  </sheetData>
  <sheetProtection algorithmName="SHA-512" hashValue="PdI7u/NalN2BukmvUn5jhHAl84wB43No2YlXPgaaVO4I5TiyxHEdKbHi0QrML85eYEDVGCI2iYrdd7N6G2KB3w==" saltValue="f/GJUsJ5+NCF4VUZa1a3pg==" spinCount="100000" sheet="1" objects="1" scenarios="1" formatCells="0" formatColumns="0" formatRows="0" autoFilter="0"/>
  <autoFilter ref="A1:N294" xr:uid="{03FCAD0C-0C68-4153-AE2F-100C56AFECF2}">
    <sortState xmlns:xlrd2="http://schemas.microsoft.com/office/spreadsheetml/2017/richdata2" ref="A2:N294">
      <sortCondition ref="A1:A294"/>
    </sortState>
  </autoFilter>
  <phoneticPr fontId="3"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50E4B-BE99-4D18-9F73-4A4D50EDE5B7}">
  <sheetPr>
    <tabColor theme="4"/>
  </sheetPr>
  <dimension ref="A1:AO25"/>
  <sheetViews>
    <sheetView zoomScale="70" zoomScaleNormal="70" workbookViewId="0">
      <selection activeCell="AM11" sqref="AM11"/>
    </sheetView>
  </sheetViews>
  <sheetFormatPr defaultRowHeight="14.1" x14ac:dyDescent="0.55000000000000004"/>
  <cols>
    <col min="1" max="1" width="15.26171875" style="146" customWidth="1"/>
    <col min="2" max="2" width="19.26171875" style="146" bestFit="1" customWidth="1"/>
    <col min="3" max="3" width="44.68359375" style="147" customWidth="1"/>
    <col min="4" max="4" width="47.83984375" style="146" customWidth="1"/>
    <col min="5" max="5" width="23.3671875" style="146" customWidth="1"/>
    <col min="6" max="6" width="9.15625" style="146"/>
    <col min="7" max="7" width="22.68359375" style="146" customWidth="1"/>
    <col min="8" max="8" width="15.47265625" style="146" customWidth="1"/>
    <col min="9" max="9" width="16.83984375" style="146" customWidth="1"/>
    <col min="10" max="10" width="28.578125" style="146" customWidth="1"/>
    <col min="11" max="11" width="27.83984375" style="146" customWidth="1"/>
    <col min="12" max="12" width="17.89453125" style="146" customWidth="1"/>
    <col min="13" max="13" width="15.83984375" style="146" customWidth="1"/>
    <col min="14" max="20" width="22.41796875" style="147" hidden="1" customWidth="1"/>
    <col min="21" max="22" width="22.41796875" style="147" customWidth="1"/>
    <col min="23" max="27" width="18" style="147" customWidth="1"/>
    <col min="28" max="29" width="16.578125" style="146" customWidth="1"/>
    <col min="30" max="31" width="14.578125" style="146" customWidth="1"/>
    <col min="32" max="33" width="14.68359375" style="146" customWidth="1"/>
    <col min="34" max="34" width="18.9453125" style="147" customWidth="1"/>
    <col min="35" max="36" width="16.41796875" style="146" customWidth="1"/>
    <col min="37" max="37" width="11.578125" style="146" customWidth="1"/>
    <col min="38" max="38" width="15.9453125" style="146" customWidth="1"/>
    <col min="39" max="40" width="15.68359375" style="146" customWidth="1"/>
    <col min="41" max="41" width="21.68359375" style="147" customWidth="1"/>
    <col min="42" max="16373" width="8.83984375" style="146"/>
    <col min="16374" max="16378" width="8.83984375" style="146" bestFit="1" customWidth="1"/>
    <col min="16379" max="16384" width="8.83984375" style="146" customWidth="1"/>
  </cols>
  <sheetData>
    <row r="1" spans="1:41" ht="14.4" thickBot="1" x14ac:dyDescent="0.6">
      <c r="A1" s="202" t="s">
        <v>642</v>
      </c>
      <c r="B1" s="202" t="s">
        <v>24</v>
      </c>
      <c r="C1" s="202" t="s">
        <v>604</v>
      </c>
      <c r="D1" s="202" t="s">
        <v>27</v>
      </c>
      <c r="E1" s="202" t="s">
        <v>28</v>
      </c>
      <c r="F1" s="202" t="s">
        <v>30</v>
      </c>
      <c r="G1" s="202" t="s">
        <v>598</v>
      </c>
      <c r="H1" s="202" t="s">
        <v>26</v>
      </c>
      <c r="I1" s="202" t="s">
        <v>643</v>
      </c>
      <c r="J1" s="202" t="s">
        <v>644</v>
      </c>
      <c r="K1" s="171" t="s">
        <v>42</v>
      </c>
      <c r="L1" s="171" t="s">
        <v>3719</v>
      </c>
      <c r="M1" s="171" t="s">
        <v>645</v>
      </c>
      <c r="N1" s="148" t="s">
        <v>638</v>
      </c>
      <c r="O1" s="148"/>
      <c r="P1" s="148"/>
      <c r="Q1" s="148"/>
      <c r="R1" s="148"/>
      <c r="S1" s="148"/>
      <c r="T1" s="148"/>
      <c r="U1" s="148"/>
      <c r="V1" s="148"/>
      <c r="W1" s="148"/>
      <c r="X1" s="148"/>
      <c r="Y1" s="148"/>
      <c r="Z1" s="148"/>
      <c r="AA1" s="149"/>
      <c r="AB1" s="204" t="s">
        <v>639</v>
      </c>
      <c r="AC1" s="205"/>
      <c r="AD1" s="205"/>
      <c r="AE1" s="205"/>
      <c r="AF1" s="205"/>
      <c r="AG1" s="205"/>
      <c r="AH1" s="205"/>
      <c r="AI1" s="205"/>
      <c r="AJ1" s="205"/>
      <c r="AK1" s="205"/>
      <c r="AL1" s="205"/>
      <c r="AM1" s="205"/>
      <c r="AN1" s="205"/>
      <c r="AO1" s="205"/>
    </row>
    <row r="2" spans="1:41" ht="14.7" customHeight="1" thickBot="1" x14ac:dyDescent="0.6">
      <c r="A2" s="202"/>
      <c r="B2" s="202"/>
      <c r="C2" s="202"/>
      <c r="D2" s="202"/>
      <c r="E2" s="202"/>
      <c r="F2" s="202"/>
      <c r="G2" s="202"/>
      <c r="H2" s="202"/>
      <c r="I2" s="202"/>
      <c r="J2" s="202"/>
      <c r="K2" s="171"/>
      <c r="L2" s="171"/>
      <c r="M2" s="171"/>
      <c r="N2" s="150" t="s">
        <v>640</v>
      </c>
      <c r="O2" s="150"/>
      <c r="P2" s="150"/>
      <c r="Q2" s="150"/>
      <c r="R2" s="150"/>
      <c r="S2" s="150"/>
      <c r="T2" s="151"/>
      <c r="U2" s="152" t="s">
        <v>641</v>
      </c>
      <c r="V2" s="153"/>
      <c r="W2" s="153"/>
      <c r="X2" s="153"/>
      <c r="Y2" s="153"/>
      <c r="Z2" s="153"/>
      <c r="AA2" s="154"/>
      <c r="AB2" s="155" t="s">
        <v>3720</v>
      </c>
      <c r="AC2" s="156"/>
      <c r="AD2" s="156"/>
      <c r="AE2" s="156"/>
      <c r="AF2" s="156"/>
      <c r="AG2" s="156"/>
      <c r="AH2" s="157"/>
      <c r="AI2" s="206" t="s">
        <v>3724</v>
      </c>
      <c r="AJ2" s="207"/>
      <c r="AK2" s="207"/>
      <c r="AL2" s="207"/>
      <c r="AM2" s="207"/>
      <c r="AN2" s="207"/>
      <c r="AO2" s="207"/>
    </row>
    <row r="3" spans="1:41" s="147" customFormat="1" ht="100.5" customHeight="1" thickBot="1" x14ac:dyDescent="0.6">
      <c r="A3" s="203"/>
      <c r="B3" s="203"/>
      <c r="C3" s="203"/>
      <c r="D3" s="203"/>
      <c r="E3" s="203"/>
      <c r="F3" s="203"/>
      <c r="G3" s="203"/>
      <c r="H3" s="203"/>
      <c r="I3" s="203"/>
      <c r="J3" s="203"/>
      <c r="K3" s="178"/>
      <c r="L3" s="178"/>
      <c r="M3" s="178"/>
      <c r="N3" s="184" t="s">
        <v>646</v>
      </c>
      <c r="O3" s="185" t="s">
        <v>647</v>
      </c>
      <c r="P3" s="185" t="s">
        <v>648</v>
      </c>
      <c r="Q3" s="185" t="s">
        <v>649</v>
      </c>
      <c r="R3" s="185" t="s">
        <v>650</v>
      </c>
      <c r="S3" s="185" t="s">
        <v>651</v>
      </c>
      <c r="T3" s="186" t="s">
        <v>652</v>
      </c>
      <c r="U3" s="187" t="s">
        <v>646</v>
      </c>
      <c r="V3" s="188" t="s">
        <v>647</v>
      </c>
      <c r="W3" s="188" t="s">
        <v>648</v>
      </c>
      <c r="X3" s="188" t="s">
        <v>649</v>
      </c>
      <c r="Y3" s="188" t="s">
        <v>650</v>
      </c>
      <c r="Z3" s="188" t="s">
        <v>651</v>
      </c>
      <c r="AA3" s="189" t="s">
        <v>652</v>
      </c>
      <c r="AB3" s="190" t="s">
        <v>646</v>
      </c>
      <c r="AC3" s="191" t="s">
        <v>647</v>
      </c>
      <c r="AD3" s="191" t="s">
        <v>648</v>
      </c>
      <c r="AE3" s="191" t="s">
        <v>649</v>
      </c>
      <c r="AF3" s="191" t="s">
        <v>650</v>
      </c>
      <c r="AG3" s="191" t="s">
        <v>651</v>
      </c>
      <c r="AH3" s="192" t="s">
        <v>652</v>
      </c>
      <c r="AI3" s="208" t="s">
        <v>646</v>
      </c>
      <c r="AJ3" s="209" t="s">
        <v>647</v>
      </c>
      <c r="AK3" s="209" t="s">
        <v>648</v>
      </c>
      <c r="AL3" s="209" t="s">
        <v>649</v>
      </c>
      <c r="AM3" s="209" t="s">
        <v>650</v>
      </c>
      <c r="AN3" s="209" t="s">
        <v>651</v>
      </c>
      <c r="AO3" s="210" t="s">
        <v>652</v>
      </c>
    </row>
    <row r="4" spans="1:41" ht="42.6" thickTop="1" x14ac:dyDescent="0.55000000000000004">
      <c r="A4" s="172">
        <v>1</v>
      </c>
      <c r="B4" s="173" t="str">
        <f>IFERROR("TRI Form "&amp; VLOOKUP(G4, 'Processed Non-Zero TRI Data'!$I:$K, 3, FALSE), "DMR")</f>
        <v>TRI Form R</v>
      </c>
      <c r="C4" s="174" t="str">
        <f>IFERROR(VLOOKUP(G4, 'Processed Non-Zero TRI Data'!I:O, 7, FALSE), VLOOKUP(H4, 'Processed Non-zero DMR Data'!I:P, 8, FALSE))</f>
        <v>Processing: Additive flame retardant in plastic, resin, and paints and coatings </v>
      </c>
      <c r="D4" s="175" t="str">
        <f>_xlfn.XLOOKUP($G4, 'Processed Non-Zero TRI Data'!$I:$I,'Processed Non-Zero TRI Data'!B:B, FALSE)</f>
        <v>AVIENT COLORANTS USA LLC – ALBION FACILITY</v>
      </c>
      <c r="E4" s="175" t="str">
        <f>_xlfn.XLOOKUP($G4, 'Processed Non-Zero TRI Data'!$I:$I,'Processed Non-Zero TRI Data'!C:C, FALSE)</f>
        <v>926 ELLIOTT RD</v>
      </c>
      <c r="F4" s="172" t="str">
        <f>_xlfn.XLOOKUP($G4, 'Processed Non-Zero TRI Data'!$I:$I,'Processed Non-Zero TRI Data'!E:E, FALSE)</f>
        <v>MI</v>
      </c>
      <c r="G4" s="172" t="str" cm="1">
        <f t="array" ref="G4:G8">_xlfn.UNIQUE('Processed Non-Zero TRI Data'!$I$2:I16)</f>
        <v>49224RDPLSALBIO</v>
      </c>
      <c r="H4" s="176">
        <f>_xlfn.XLOOKUP($G4, 'Processed Non-Zero TRI Data'!$I:$I,'Processed Non-Zero TRI Data'!J:J, FALSE)</f>
        <v>110000409950</v>
      </c>
      <c r="I4" s="176" t="str">
        <f>_xlfn.XLOOKUP($G4, 'Processed Non-Zero TRI Data'!$I:$I,'Processed Non-Zero TRI Data'!X:X, FALSE)</f>
        <v>-</v>
      </c>
      <c r="J4" s="176" t="str">
        <f>_xlfn.XLOOKUP($G4, 'Processed Non-Zero TRI Data'!$I:$I,'Processed Non-Zero TRI Data'!Z:Z, FALSE)</f>
        <v>-</v>
      </c>
      <c r="K4" s="176" t="str">
        <f>IFERROR(VLOOKUP($H4,'Processed Non-zero DMR Data'!$I$2:$T$100,12,FALSE), "No Reach Code Reported")</f>
        <v>No Reach Code Reported</v>
      </c>
      <c r="L4" s="176">
        <f>IFERROR(IFERROR(VLOOKUP(G4, 'Off-Site Locations'!$K$3:$O$12, 5, FALSE), VLOOKUP(G4, 'Off-Site Locations'!$B$3:$E$12, 4, FALSE)), "No Offsite Transfers")</f>
        <v>110000759929</v>
      </c>
      <c r="M4" s="177">
        <v>246</v>
      </c>
      <c r="N4" s="182" t="str" cm="1">
        <f t="array" ref="N4">IFERROR(_xlfn.XLOOKUP(1,  (MAX(IF(H4 = 'Processed Non-zero DMR Data'!$I$2:$I$100,'Processed Non-zero DMR Data'!$A$2:$A$100)) = 'Processed Non-zero DMR Data'!$A$2:$A$100)*('Processed Non-zero DMR Data'!$I$2:$I$100 = H4),'Processed Non-zero DMR Data'!$Q$2:$Q$100), "N/A- Facility Does Not Report DMRs")</f>
        <v>N/A- Facility Does Not Report DMRs</v>
      </c>
      <c r="O4" s="173" t="str">
        <f>IFERROR(N4/$M4, "N/A - Facility Does Not Report DMRs")</f>
        <v>N/A - Facility Does Not Report DMRs</v>
      </c>
      <c r="P4" s="173" t="str" cm="1">
        <f t="array" ref="P4">IF(COUNTIF('Processed Non-zero DMR Data'!$I:$I,$H4)&gt;0,MEDIAN(IF('Processed Non-zero DMR Data'!$I:$I=H4,'Processed Non-zero DMR Data'!$Q:$Q)),"N/A - Facility Does Not Report DMRs")</f>
        <v>N/A - Facility Does Not Report DMRs</v>
      </c>
      <c r="Q4" s="173" t="str">
        <f>IFERROR(P4/$M4, "N/A - Facility Does Not Report DMRs")</f>
        <v>N/A - Facility Does Not Report DMRs</v>
      </c>
      <c r="R4" s="173" t="str">
        <f>IF(COUNTIF('Processed Non-zero DMR Data'!$I:$I,$H4)&gt;0,_xlfn.MAXIFS('Processed Non-zero DMR Data'!$Q:$Q,'Processed Non-zero DMR Data'!$I:$I,$H4), "N/A - Facility Does Not Report DMRs")</f>
        <v>N/A - Facility Does Not Report DMRs</v>
      </c>
      <c r="S4" s="173" t="str">
        <f>IFERROR(R4/$M4, "N/A - Facility Does Not Report DMRs")</f>
        <v>N/A - Facility Does Not Report DMRs</v>
      </c>
      <c r="T4" s="181" t="str" cm="1">
        <f t="array" ref="T4">IF(COUNTIF('Processed Non-zero DMR Data'!$I:$I,$H4)&gt;0,INDEX('Processed Non-zero DMR Data'!$A:$A,MATCH(1,($H4='Processed Non-zero DMR Data'!$I:$I)*($R4='Processed Non-zero DMR Data'!$Q:$Q),0)), "N/A - Facility Does Not Report DMRs")</f>
        <v>N/A - Facility Does Not Report DMRs</v>
      </c>
      <c r="U4" s="182" cm="1">
        <f t="array" ref="U4">IFERROR(_xlfn.XLOOKUP(1,  (MAX(IF(G4 = 'Processed Non-Zero TRI Data'!$I:$I,'Processed Non-Zero TRI Data'!$A:$A)) = 'Processed Non-Zero TRI Data'!$A:$A)*('Processed Non-Zero TRI Data'!$I:$I = G4), 'Processed Non-Zero TRI Data'!$S:$S), "N/A- Facility Does Not Report to TRI")</f>
        <v>0</v>
      </c>
      <c r="V4" s="173">
        <f>IFERROR(U4/$M4, "N/A - Facility Does Not Report to TRI")</f>
        <v>0</v>
      </c>
      <c r="W4" s="173" cm="1">
        <f t="array" ref="W4">IF(COUNTIF('Processed Non-Zero TRI Data'!$I:$I,$G4)&gt;0,MEDIAN(IF('Processed Non-Zero TRI Data'!$I:$I=G4,'Processed Non-Zero TRI Data'!$S:$S)), "N/A - Facility Does Not Report to TRI")</f>
        <v>0</v>
      </c>
      <c r="X4" s="173">
        <f>IFERROR(W4/$M4, "N/A - Facility Does Not Report to TRI")</f>
        <v>0</v>
      </c>
      <c r="Y4" s="173">
        <f>IF(COUNTIF('Processed Non-Zero TRI Data'!$I:$I,$G4)&gt;0,_xlfn.MAXIFS('Processed Non-Zero TRI Data'!$S:$S,'Processed Non-Zero TRI Data'!$I:$I,$G4), "N/A - Facility Does Not Report to TRI")</f>
        <v>0</v>
      </c>
      <c r="Z4" s="173">
        <f>IFERROR(Y4/$M4, "N/A - Facility Does Not Report to TRI")</f>
        <v>0</v>
      </c>
      <c r="AA4" s="181" t="str" cm="1">
        <f t="array" ref="AA4">IFERROR(IF(B4 = "TRI Form R", IF(Y4 = 0, "Facility has no on-site water discharges between 2019–2023.",  IF(COUNTIF('Processed Non-Zero TRI Data'!$I:$I,$G4)&gt;0,INDEX('Processed Non-Zero TRI Data'!$A:$A,MATCH(1,($G4='Processed Non-Zero TRI Data'!$I:$I)*(Y4='Processed Non-Zero TRI Data'!$S:$S),0)))), VLOOKUP(G4,#REF!, 2, FALSE)), ("N/A - Facility Does Not Report to TRI"))</f>
        <v>Facility has no on-site water discharges between 2019–2023.</v>
      </c>
      <c r="AB4" s="180" cm="1">
        <f t="array" ref="AB4">IFERROR(_xlfn.XLOOKUP(1,  (MAX(IF(G4 = 'Processed Non-Zero TRI Data'!$I:$I,'Processed Non-Zero TRI Data'!$A:$A)) = 'Processed Non-Zero TRI Data'!$A:$A)*('Processed Non-Zero TRI Data'!$I:$I = G4), 'Processed Non-Zero TRI Data'!$U:$U), "N/A- Facility Does Not Report to TRI")</f>
        <v>1.3607771100000001E-2</v>
      </c>
      <c r="AC4" s="172">
        <f>IFERROR(AB4/$M4, "N/A - Facility Does Not Report to TRI")</f>
        <v>5.5316142682926831E-5</v>
      </c>
      <c r="AD4" s="172" cm="1">
        <f t="array" ref="AD4">IF(COUNTIF('Processed Non-Zero TRI Data'!$I:$I,$G4)&gt;0,MEDIAN(IF('Processed Non-Zero TRI Data'!$I:$I=G4,'Processed Non-Zero TRI Data'!$U:$U)), "N/A - Facility Does Not Report to TRI")</f>
        <v>1.3607771100000001E-2</v>
      </c>
      <c r="AE4" s="172">
        <f>IFERROR(AD4/$M4, "N/A - Facility Does Not Report to TRI")</f>
        <v>5.5316142682926831E-5</v>
      </c>
      <c r="AF4" s="172">
        <f>IF(COUNTIF('Processed Non-Zero TRI Data'!$I:$I,$G4)&gt;0,_xlfn.MAXIFS('Processed Non-Zero TRI Data'!$U:$U,'Processed Non-Zero TRI Data'!$I:$I,$G4), "N/A - Facility Does Not Report to TRI")</f>
        <v>1.3607771100000001E-2</v>
      </c>
      <c r="AG4" s="172">
        <f>IFERROR(AF4/$M4, "N/A - Facility Does Not Report to TRI")</f>
        <v>5.5316142682926831E-5</v>
      </c>
      <c r="AH4" s="181" cm="1">
        <f t="array" ref="AH4">IF(B4="TRI Form A",AA4,IF(AF4=0,"Facility has no transfers to POTWs between 2019–2023.",IF(COUNTIF('Processed Non-Zero TRI Data'!$I:$I,$G4)&gt;0,INDEX('Processed Non-Zero TRI Data'!$A:$A,MATCH(1,($G4='Processed Non-Zero TRI Data'!$I:$I)*(AF4='Processed Non-Zero TRI Data'!$U:$U),0)),"N/A - Facility Does Not Report to TRI")))</f>
        <v>2023</v>
      </c>
      <c r="AI4" s="180" cm="1">
        <f t="array" ref="AI4">IFERROR(_xlfn.XLOOKUP(1,  (MAX(IF(G4 = 'Processed Non-Zero TRI Data'!$I:$I,'Processed Non-Zero TRI Data'!$A:$A)) = 'Processed Non-Zero TRI Data'!$A:$A)*('Processed Non-Zero TRI Data'!$I:$I = G4), 'Processed Non-Zero TRI Data'!$W:$W), "N/A- Facility Does Not Report to TRI")</f>
        <v>0</v>
      </c>
      <c r="AJ4" s="172">
        <f>IFERROR(AI4/$M4, "N/A - Facility Does Not Report to TRI")</f>
        <v>0</v>
      </c>
      <c r="AK4" s="172" cm="1">
        <f t="array" ref="AK4">IF(COUNTIF('Processed Non-Zero TRI Data'!$I:$I,$G4)&gt;0,MEDIAN(IF('Processed Non-Zero TRI Data'!$I:$I=G4,'Processed Non-Zero TRI Data'!$W:$W)), "N/A - Facility Does Not Report to TRI")</f>
        <v>0</v>
      </c>
      <c r="AL4" s="172">
        <f>IFERROR(AK4/$M4, "N/A - Facility Does Not Report to TRI")</f>
        <v>0</v>
      </c>
      <c r="AM4" s="172">
        <f>IF(COUNTIF('Processed Non-Zero TRI Data'!$I:$I,$G4)&gt;0,_xlfn.MAXIFS('Processed Non-Zero TRI Data'!$W:$W,'Processed Non-Zero TRI Data'!$I:$I,$G4), "N/A - Facility Does Not Report to TRI")</f>
        <v>0</v>
      </c>
      <c r="AN4" s="172">
        <f>IFERROR(AM4/$M4, "N/A - Facility Does Not Report to TRI")</f>
        <v>0</v>
      </c>
      <c r="AO4" s="183" t="str" cm="1">
        <f t="array" ref="AO4">IF(B4="TRI Form A",AA4,IF(AM4=0,"Facility has no transfers to non-POTWs between 2019–2023.",IF(COUNTIF('Processed Non-Zero TRI Data'!$I:$I,$G4)&gt;0,INDEX('Processed Non-Zero TRI Data'!$A:$A,MATCH(1,($G4='Processed Non-Zero TRI Data'!$I:$I)*(AM4='Processed Non-Zero TRI Data'!$W:$W),0)),"N/A - Facility Does Not Report to TRI")))</f>
        <v>Facility has no transfers to non-POTWs between 2019–2023.</v>
      </c>
    </row>
    <row r="5" spans="1:41" ht="42.3" x14ac:dyDescent="0.55000000000000004">
      <c r="A5" s="158">
        <v>2</v>
      </c>
      <c r="B5" s="159" t="str">
        <f>IFERROR("TRI Form "&amp; VLOOKUP(G5, 'Processed Non-Zero TRI Data'!$I:$K, 3, FALSE), "DMR")</f>
        <v>TRI Form R</v>
      </c>
      <c r="C5" s="169" t="str">
        <f>IFERROR(VLOOKUP(G5, 'Processed Non-Zero TRI Data'!I:O, 7, FALSE), VLOOKUP(H5, 'Processed Non-zero DMR Data'!I:P, 8, FALSE))</f>
        <v>Processing: Additive flame retardant in plastic, resin, and paints and coatings </v>
      </c>
      <c r="D5" s="170" t="str">
        <f>_xlfn.XLOOKUP($G5, 'Processed Non-Zero TRI Data'!$I:$I,'Processed Non-Zero TRI Data'!B:B, FALSE)</f>
        <v>BENVIC TRINITY LLC</v>
      </c>
      <c r="E5" s="170" t="str">
        <f>_xlfn.XLOOKUP($G5, 'Processed Non-Zero TRI Data'!$I:$I,'Processed Non-Zero TRI Data'!C:C, FALSE)</f>
        <v>600 OAK ST</v>
      </c>
      <c r="F5" s="158" t="str">
        <f>_xlfn.XLOOKUP($G5, 'Processed Non-Zero TRI Data'!$I:$I,'Processed Non-Zero TRI Data'!E:E, FALSE)</f>
        <v>OH</v>
      </c>
      <c r="G5" s="158" t="str">
        <v>43570TRNTY6AKST</v>
      </c>
      <c r="H5" s="160">
        <f>_xlfn.XLOOKUP($G5, 'Processed Non-Zero TRI Data'!$I:$I,'Processed Non-Zero TRI Data'!J:J, FALSE)</f>
        <v>110018893848</v>
      </c>
      <c r="I5" s="160" t="str">
        <f>_xlfn.XLOOKUP($G5, 'Processed Non-Zero TRI Data'!$I:$I,'Processed Non-Zero TRI Data'!X:X, FALSE)</f>
        <v>-</v>
      </c>
      <c r="J5" s="160" t="str">
        <f>_xlfn.XLOOKUP($G5, 'Processed Non-Zero TRI Data'!$I:$I,'Processed Non-Zero TRI Data'!Z:Z, FALSE)</f>
        <v>-</v>
      </c>
      <c r="K5" s="160" t="str">
        <f>IFERROR(VLOOKUP($H5,'Processed Non-zero DMR Data'!$I$2:$T$100,12,FALSE), "No Reach Code Reported")</f>
        <v>No Reach Code Reported</v>
      </c>
      <c r="L5" s="160">
        <f>IFERROR(IFERROR(VLOOKUP(G5, 'Off-Site Locations'!$K$3:$O$12, 5, FALSE), VLOOKUP(G5, 'Off-Site Locations'!$B$3:$E$12, 4, FALSE)), "No Offsite Transfers")</f>
        <v>110006700347</v>
      </c>
      <c r="M5" s="161">
        <v>246</v>
      </c>
      <c r="N5" s="162" t="str" cm="1">
        <f t="array" ref="N5">IFERROR(_xlfn.XLOOKUP(1,  (MAX(IF(H5 = 'Processed Non-zero DMR Data'!$I$2:$I$100,'Processed Non-zero DMR Data'!$A$2:$A$100)) = 'Processed Non-zero DMR Data'!$A$2:$A$100)*('Processed Non-zero DMR Data'!$I$2:$I$100 = H5),'Processed Non-zero DMR Data'!$Q$2:$Q$100), "N/A- Facility Does Not Report DMRs")</f>
        <v>N/A- Facility Does Not Report DMRs</v>
      </c>
      <c r="O5" s="159" t="str">
        <f t="shared" ref="O5:O8" si="0">IFERROR(N5/$M5, "N/A - Facility Does Not Report DMRs")</f>
        <v>N/A - Facility Does Not Report DMRs</v>
      </c>
      <c r="P5" s="159" t="str" cm="1">
        <f t="array" ref="P5">IF(COUNTIF('Processed Non-zero DMR Data'!$I:$I,$H5)&gt;0,MEDIAN(IF('Processed Non-zero DMR Data'!$I:$I=H5,'Processed Non-zero DMR Data'!$Q:$Q)),"N/A - Facility Does Not Report DMRs")</f>
        <v>N/A - Facility Does Not Report DMRs</v>
      </c>
      <c r="Q5" s="159" t="str">
        <f t="shared" ref="Q5:Q8" si="1">IFERROR(P5/$M5, "N/A - Facility Does Not Report DMRs")</f>
        <v>N/A - Facility Does Not Report DMRs</v>
      </c>
      <c r="R5" s="159" t="str">
        <f>IF(COUNTIF('Processed Non-zero DMR Data'!$I:$I,$H5)&gt;0,_xlfn.MAXIFS('Processed Non-zero DMR Data'!$Q:$Q,'Processed Non-zero DMR Data'!$I:$I,$H5), "N/A - Facility Does Not Report DMRs")</f>
        <v>N/A - Facility Does Not Report DMRs</v>
      </c>
      <c r="S5" s="159" t="str">
        <f t="shared" ref="S5:S8" si="2">IFERROR(R5/$M5, "N/A - Facility Does Not Report DMRs")</f>
        <v>N/A - Facility Does Not Report DMRs</v>
      </c>
      <c r="T5" s="163" t="str" cm="1">
        <f t="array" ref="T5">IF(COUNTIF('Processed Non-zero DMR Data'!$I:$I,$H5)&gt;0,INDEX('Processed Non-zero DMR Data'!$A:$A,MATCH(1,($H5='Processed Non-zero DMR Data'!$I:$I)*($R5='Processed Non-zero DMR Data'!$Q:$Q),0)), "N/A - Facility Does Not Report DMRs")</f>
        <v>N/A - Facility Does Not Report DMRs</v>
      </c>
      <c r="U5" s="162" cm="1">
        <f t="array" ref="U5">IFERROR(_xlfn.XLOOKUP(1,  (MAX(IF(G5 = 'Processed Non-Zero TRI Data'!$I:$I,'Processed Non-Zero TRI Data'!$A:$A)) = 'Processed Non-Zero TRI Data'!$A:$A)*('Processed Non-Zero TRI Data'!$I:$I = G5), 'Processed Non-Zero TRI Data'!$S:$S), "N/A- Facility Does Not Report to TRI")</f>
        <v>0</v>
      </c>
      <c r="V5" s="159">
        <f t="shared" ref="V5:V8" si="3">IFERROR(U5/$M5, "N/A - Facility Does Not Report to TRI")</f>
        <v>0</v>
      </c>
      <c r="W5" s="159" cm="1">
        <f t="array" ref="W5">IF(COUNTIF('Processed Non-Zero TRI Data'!$I:$I,$G5)&gt;0,MEDIAN(IF('Processed Non-Zero TRI Data'!$I:$I=G5,'Processed Non-Zero TRI Data'!$S:$S)), "N/A - Facility Does Not Report to TRI")</f>
        <v>0</v>
      </c>
      <c r="X5" s="159">
        <f t="shared" ref="X5:X8" si="4">IFERROR(W5/$M5, "N/A - Facility Does Not Report to TRI")</f>
        <v>0</v>
      </c>
      <c r="Y5" s="159">
        <f>IF(COUNTIF('Processed Non-Zero TRI Data'!$I:$I,$G5)&gt;0,_xlfn.MAXIFS('Processed Non-Zero TRI Data'!$S:$S,'Processed Non-Zero TRI Data'!$I:$I,$G5), "N/A - Facility Does Not Report to TRI")</f>
        <v>0</v>
      </c>
      <c r="Z5" s="159">
        <f t="shared" ref="Z5:Z8" si="5">IFERROR(Y5/$M5, "N/A - Facility Does Not Report to TRI")</f>
        <v>0</v>
      </c>
      <c r="AA5" s="163" t="str" cm="1">
        <f t="array" ref="AA5">IFERROR(IF(B5 = "TRI Form R", IF(Y5 = 0, "Facility has no on-site water discharges between 2019–2023.",  IF(COUNTIF('Processed Non-Zero TRI Data'!$I:$I,$G5)&gt;0,INDEX('Processed Non-Zero TRI Data'!$A:$A,MATCH(1,($G5='Processed Non-Zero TRI Data'!$I:$I)*(Y5='Processed Non-Zero TRI Data'!$S:$S),0)))), VLOOKUP(G5,#REF!, 2, FALSE)), ("N/A - Facility Does Not Report to TRI"))</f>
        <v>Facility has no on-site water discharges between 2019–2023.</v>
      </c>
      <c r="AB5" s="164" cm="1">
        <f t="array" ref="AB5">IFERROR(_xlfn.XLOOKUP(1,  (MAX(IF(G5 = 'Processed Non-Zero TRI Data'!$I:$I,'Processed Non-Zero TRI Data'!$A:$A)) = 'Processed Non-Zero TRI Data'!$A:$A)*('Processed Non-Zero TRI Data'!$I:$I = G5), 'Processed Non-Zero TRI Data'!$U:$U), "N/A- Facility Does Not Report to TRI")</f>
        <v>0.45359237000000002</v>
      </c>
      <c r="AC5" s="158">
        <f>IFERROR(AB5/$M5, "N/A - Facility Does Not Report to TRI")</f>
        <v>1.8438714227642277E-3</v>
      </c>
      <c r="AD5" s="158" cm="1">
        <f t="array" ref="AD5">IF(COUNTIF('Processed Non-Zero TRI Data'!$I:$I,$G5)&gt;0,MEDIAN(IF('Processed Non-Zero TRI Data'!$I:$I=G5,'Processed Non-Zero TRI Data'!$U:$U)), "N/A - Facility Does Not Report to TRI")</f>
        <v>0.45359237000000002</v>
      </c>
      <c r="AE5" s="158">
        <f t="shared" ref="AE5:AE8" si="6">IFERROR(AD5/$M5, "N/A - Facility Does Not Report to TRI")</f>
        <v>1.8438714227642277E-3</v>
      </c>
      <c r="AF5" s="158">
        <f>IF(COUNTIF('Processed Non-Zero TRI Data'!$I:$I,$G5)&gt;0,_xlfn.MAXIFS('Processed Non-Zero TRI Data'!$U:$U,'Processed Non-Zero TRI Data'!$I:$I,$G5), "N/A - Facility Does Not Report to TRI")</f>
        <v>0.45359237000000002</v>
      </c>
      <c r="AG5" s="158">
        <f t="shared" ref="AG5:AG8" si="7">IFERROR(AF5/$M5, "N/A - Facility Does Not Report to TRI")</f>
        <v>1.8438714227642277E-3</v>
      </c>
      <c r="AH5" s="163" cm="1">
        <f t="array" ref="AH5">IF(B5="TRI Form A",AA5,IF(AF5=0,"Facility has no transfers to POTWs between 2019–2023.",IF(COUNTIF('Processed Non-Zero TRI Data'!$I:$I,$G5)&gt;0,INDEX('Processed Non-Zero TRI Data'!$A:$A,MATCH(1,($G5='Processed Non-Zero TRI Data'!$I:$I)*(AF5='Processed Non-Zero TRI Data'!$U:$U),0)),"N/A - Facility Does Not Report to TRI")))</f>
        <v>2021</v>
      </c>
      <c r="AI5" s="164" cm="1">
        <f t="array" ref="AI5">IFERROR(_xlfn.XLOOKUP(1,  (MAX(IF(G5 = 'Processed Non-Zero TRI Data'!$I:$I,'Processed Non-Zero TRI Data'!$A:$A)) = 'Processed Non-Zero TRI Data'!$A:$A)*('Processed Non-Zero TRI Data'!$I:$I = G5), 'Processed Non-Zero TRI Data'!$W:$W), "N/A- Facility Does Not Report to TRI")</f>
        <v>0</v>
      </c>
      <c r="AJ5" s="158">
        <f t="shared" ref="AJ5:AJ8" si="8">IFERROR(AI5/$M5, "N/A - Facility Does Not Report to TRI")</f>
        <v>0</v>
      </c>
      <c r="AK5" s="158" cm="1">
        <f t="array" ref="AK5">IF(COUNTIF('Processed Non-Zero TRI Data'!$I:$I,$G5)&gt;0,MEDIAN(IF('Processed Non-Zero TRI Data'!$I:$I=G5,'Processed Non-Zero TRI Data'!$W:$W)), "N/A - Facility Does Not Report to TRI")</f>
        <v>0</v>
      </c>
      <c r="AL5" s="158">
        <f t="shared" ref="AL5:AL8" si="9">IFERROR(AK5/$M5, "N/A - Facility Does Not Report to TRI")</f>
        <v>0</v>
      </c>
      <c r="AM5" s="158">
        <f>IF(COUNTIF('Processed Non-Zero TRI Data'!$I:$I,$G5)&gt;0,_xlfn.MAXIFS('Processed Non-Zero TRI Data'!$W:$W,'Processed Non-Zero TRI Data'!$I:$I,$G5), "N/A - Facility Does Not Report to TRI")</f>
        <v>0</v>
      </c>
      <c r="AN5" s="158">
        <f t="shared" ref="AN5:AN8" si="10">IFERROR(AM5/$M5, "N/A - Facility Does Not Report to TRI")</f>
        <v>0</v>
      </c>
      <c r="AO5" s="179" t="str" cm="1">
        <f t="array" ref="AO5">IF(B5="TRI Form A",AA5,IF(AM5=0,"Facility has no transfers to non-POTWs between 2019–2023.",IF(COUNTIF('Processed Non-Zero TRI Data'!$I:$I,$G5)&gt;0,INDEX('Processed Non-Zero TRI Data'!$A:$A,MATCH(1,($G5='Processed Non-Zero TRI Data'!$I:$I)*(AM5='Processed Non-Zero TRI Data'!$W:$W),0)),"N/A - Facility Does Not Report to TRI")))</f>
        <v>Facility has no transfers to non-POTWs between 2019–2023.</v>
      </c>
    </row>
    <row r="6" spans="1:41" ht="42.3" x14ac:dyDescent="0.55000000000000004">
      <c r="A6" s="158">
        <v>3</v>
      </c>
      <c r="B6" s="159" t="str">
        <f>IFERROR("TRI Form "&amp; VLOOKUP(G6, 'Processed Non-Zero TRI Data'!$I:$K, 3, FALSE), "DMR")</f>
        <v>TRI Form R</v>
      </c>
      <c r="C6" s="169" t="str">
        <f>IFERROR(VLOOKUP(G6, 'Processed Non-Zero TRI Data'!I:O, 7, FALSE), VLOOKUP(H6, 'Processed Non-zero DMR Data'!I:P, 8, FALSE))</f>
        <v>Processing: Additive flame retardant in plastic, resin, and paints and coatings </v>
      </c>
      <c r="D6" s="170" t="str">
        <f>_xlfn.XLOOKUP($G6, 'Processed Non-Zero TRI Data'!$I:$I,'Processed Non-Zero TRI Data'!B:B, FALSE)</f>
        <v>RAVAGO MANUFACTURING AMERICAS</v>
      </c>
      <c r="E6" s="170" t="str">
        <f>_xlfn.XLOOKUP($G6, 'Processed Non-Zero TRI Data'!$I:$I,'Processed Non-Zero TRI Data'!C:C, FALSE)</f>
        <v>405 PARK TOWER DR</v>
      </c>
      <c r="F6" s="158" t="str">
        <f>_xlfn.XLOOKUP($G6, 'Processed Non-Zero TRI Data'!$I:$I,'Processed Non-Zero TRI Data'!E:E, FALSE)</f>
        <v>TN</v>
      </c>
      <c r="G6" s="158" t="str">
        <v>3735WRVGMN45PAR</v>
      </c>
      <c r="H6" s="160">
        <f>_xlfn.XLOOKUP($G6, 'Processed Non-Zero TRI Data'!$I:$I,'Processed Non-Zero TRI Data'!J:J, FALSE)</f>
        <v>110060258224</v>
      </c>
      <c r="I6" s="160" t="str">
        <f>_xlfn.XLOOKUP($G6, 'Processed Non-Zero TRI Data'!$I:$I,'Processed Non-Zero TRI Data'!X:X, FALSE)</f>
        <v>TNR182556</v>
      </c>
      <c r="J6" s="160" t="str">
        <f>_xlfn.XLOOKUP($G6, 'Processed Non-Zero TRI Data'!$I:$I,'Processed Non-Zero TRI Data'!Z:Z, FALSE)</f>
        <v>UNNAMED WATER BODY</v>
      </c>
      <c r="K6" s="160" t="str">
        <f>IFERROR(VLOOKUP($H6,'Processed Non-zero DMR Data'!$I$2:$T$100,12,FALSE), "No Reach Code Reported")</f>
        <v>No Reach Code Reported</v>
      </c>
      <c r="L6" s="160">
        <f>IFERROR(IFERROR(VLOOKUP(G6, 'Off-Site Locations'!$K$3:$O$12, 5, FALSE), VLOOKUP(G6, 'Off-Site Locations'!$B$3:$E$12, 4, FALSE)), "No Offsite Transfers")</f>
        <v>110009789568</v>
      </c>
      <c r="M6" s="161">
        <v>12</v>
      </c>
      <c r="N6" s="162" t="str" cm="1">
        <f t="array" ref="N6">IFERROR(_xlfn.XLOOKUP(1,  (MAX(IF(H6 = 'Processed Non-zero DMR Data'!$I$2:$I$100,'Processed Non-zero DMR Data'!$A$2:$A$100)) = 'Processed Non-zero DMR Data'!$A$2:$A$100)*('Processed Non-zero DMR Data'!$I$2:$I$100 = H6),'Processed Non-zero DMR Data'!$Q$2:$Q$100), "N/A- Facility Does Not Report DMRs")</f>
        <v>N/A- Facility Does Not Report DMRs</v>
      </c>
      <c r="O6" s="159" t="str">
        <f t="shared" si="0"/>
        <v>N/A - Facility Does Not Report DMRs</v>
      </c>
      <c r="P6" s="159" t="str" cm="1">
        <f t="array" ref="P6">IF(COUNTIF('Processed Non-zero DMR Data'!$I:$I,$H6)&gt;0,MEDIAN(IF('Processed Non-zero DMR Data'!$I:$I=H6,'Processed Non-zero DMR Data'!$Q:$Q)),"N/A - Facility Does Not Report DMRs")</f>
        <v>N/A - Facility Does Not Report DMRs</v>
      </c>
      <c r="Q6" s="159" t="str">
        <f t="shared" si="1"/>
        <v>N/A - Facility Does Not Report DMRs</v>
      </c>
      <c r="R6" s="159" t="str">
        <f>IF(COUNTIF('Processed Non-zero DMR Data'!$I:$I,$H6)&gt;0,_xlfn.MAXIFS('Processed Non-zero DMR Data'!$Q:$Q,'Processed Non-zero DMR Data'!$I:$I,$H6), "N/A - Facility Does Not Report DMRs")</f>
        <v>N/A - Facility Does Not Report DMRs</v>
      </c>
      <c r="S6" s="159" t="str">
        <f t="shared" si="2"/>
        <v>N/A - Facility Does Not Report DMRs</v>
      </c>
      <c r="T6" s="163" t="str" cm="1">
        <f t="array" ref="T6">IF(COUNTIF('Processed Non-zero DMR Data'!$I:$I,$H6)&gt;0,INDEX('Processed Non-zero DMR Data'!$A:$A,MATCH(1,($H6='Processed Non-zero DMR Data'!$I:$I)*($R6='Processed Non-zero DMR Data'!$Q:$Q),0)), "N/A - Facility Does Not Report DMRs")</f>
        <v>N/A - Facility Does Not Report DMRs</v>
      </c>
      <c r="U6" s="165" cm="1">
        <f t="array" ref="U6">IFERROR(_xlfn.XLOOKUP(1,  (MAX(IF(G6 = 'Processed Non-Zero TRI Data'!$I:$I,'Processed Non-Zero TRI Data'!$A:$A)) = 'Processed Non-Zero TRI Data'!$A:$A)*('Processed Non-Zero TRI Data'!$I:$I = G6), 'Processed Non-Zero TRI Data'!$S:$S), "N/A- Facility Does Not Report to TRI")</f>
        <v>0</v>
      </c>
      <c r="V6" s="159">
        <f t="shared" si="3"/>
        <v>0</v>
      </c>
      <c r="W6" s="159" cm="1">
        <f t="array" ref="W6">IF(COUNTIF('Processed Non-Zero TRI Data'!$I:$I,$G6)&gt;0,MEDIAN(IF('Processed Non-Zero TRI Data'!$I:$I=G6,'Processed Non-Zero TRI Data'!$S:$S)), "N/A - Facility Does Not Report to TRI")</f>
        <v>0</v>
      </c>
      <c r="X6" s="159">
        <f>IFERROR(W6/$M6, "N/A - Facility Does Not Report to TRI")</f>
        <v>0</v>
      </c>
      <c r="Y6" s="159">
        <f>IF(COUNTIF('Processed Non-Zero TRI Data'!$I:$I,$G6)&gt;0,_xlfn.MAXIFS('Processed Non-Zero TRI Data'!$S:$S,'Processed Non-Zero TRI Data'!$I:$I,$G6), "N/A - Facility Does Not Report to TRI")</f>
        <v>0.45359237000000002</v>
      </c>
      <c r="Z6" s="159">
        <f t="shared" si="5"/>
        <v>3.7799364166666669E-2</v>
      </c>
      <c r="AA6" s="163" cm="1">
        <f t="array" ref="AA6">IFERROR(IF(B6 = "TRI Form R", IF(Y6 = 0, "Facility has no on-site water discharges between 2017-2022.",  IF(COUNTIF('Processed Non-Zero TRI Data'!$I:$I,$G6)&gt;0,INDEX('Processed Non-Zero TRI Data'!$A:$A,MATCH(1,($G6='Processed Non-Zero TRI Data'!$I:$I)*(Y6='Processed Non-Zero TRI Data'!$S:$S),0)))), VLOOKUP(G6,#REF!, 2, FALSE)), ("N/A - Facility Does Not Report to TRI"))</f>
        <v>2019</v>
      </c>
      <c r="AB6" s="164" cm="1">
        <f t="array" ref="AB6">IFERROR(_xlfn.XLOOKUP(1,  (MAX(IF(G6 = 'Processed Non-Zero TRI Data'!$I:$I,'Processed Non-Zero TRI Data'!$A:$A)) = 'Processed Non-Zero TRI Data'!$A:$A)*('Processed Non-Zero TRI Data'!$I:$I = G6), 'Processed Non-Zero TRI Data'!$U:$U), "N/A- Facility Does Not Report to TRI")</f>
        <v>12.24699399</v>
      </c>
      <c r="AC6" s="158">
        <f t="shared" ref="AC6:AC8" si="11">IFERROR(AB6/$M6, "N/A - Facility Does Not Report to TRI")</f>
        <v>1.0205828324999999</v>
      </c>
      <c r="AD6" s="158" cm="1">
        <f t="array" ref="AD6">IF(COUNTIF('Processed Non-Zero TRI Data'!$I:$I,$G6)&gt;0,MEDIAN(IF('Processed Non-Zero TRI Data'!$I:$I=G6,'Processed Non-Zero TRI Data'!$U:$U)), "N/A - Facility Does Not Report to TRI")</f>
        <v>9.5254397699999984</v>
      </c>
      <c r="AE6" s="158">
        <f t="shared" si="6"/>
        <v>0.79378664749999983</v>
      </c>
      <c r="AF6" s="158">
        <f>IF(COUNTIF('Processed Non-Zero TRI Data'!$I:$I,$G6)&gt;0,_xlfn.MAXIFS('Processed Non-Zero TRI Data'!$U:$U,'Processed Non-Zero TRI Data'!$I:$I,$G6), "N/A - Facility Does Not Report to TRI")</f>
        <v>12.24699399</v>
      </c>
      <c r="AG6" s="158">
        <f t="shared" si="7"/>
        <v>1.0205828324999999</v>
      </c>
      <c r="AH6" s="163" cm="1">
        <f t="array" ref="AH6">IF(B6="TRI Form A",AA6,IF(AF6=0,"Facility has no transfers to POTWs between 2019–2023.",IF(COUNTIF('Processed Non-Zero TRI Data'!$I:$I,$G6)&gt;0,INDEX('Processed Non-Zero TRI Data'!$A:$A,MATCH(1,($G6='Processed Non-Zero TRI Data'!$I:$I)*(AF6='Processed Non-Zero TRI Data'!$U:$U),0)),"N/A - Facility Does Not Report to TRI")))</f>
        <v>2023</v>
      </c>
      <c r="AI6" s="164" cm="1">
        <f t="array" ref="AI6">IFERROR(_xlfn.XLOOKUP(1,  (MAX(IF(G6 = 'Processed Non-Zero TRI Data'!$I:$I,'Processed Non-Zero TRI Data'!$A:$A)) = 'Processed Non-Zero TRI Data'!$A:$A)*('Processed Non-Zero TRI Data'!$I:$I = G6), 'Processed Non-Zero TRI Data'!$W:$W), "N/A- Facility Does Not Report to TRI")</f>
        <v>0</v>
      </c>
      <c r="AJ6" s="158">
        <f t="shared" si="8"/>
        <v>0</v>
      </c>
      <c r="AK6" s="158" cm="1">
        <f t="array" ref="AK6">IF(COUNTIF('Processed Non-Zero TRI Data'!$I:$I,$G6)&gt;0,MEDIAN(IF('Processed Non-Zero TRI Data'!$I:$I=G6,'Processed Non-Zero TRI Data'!$W:$W)), "N/A - Facility Does Not Report to TRI")</f>
        <v>0</v>
      </c>
      <c r="AL6" s="158">
        <f t="shared" si="9"/>
        <v>0</v>
      </c>
      <c r="AM6" s="158">
        <f>IF(COUNTIF('Processed Non-Zero TRI Data'!$I:$I,$G6)&gt;0,_xlfn.MAXIFS('Processed Non-Zero TRI Data'!$W:$W,'Processed Non-Zero TRI Data'!$I:$I,$G6), "N/A - Facility Does Not Report to TRI")</f>
        <v>0</v>
      </c>
      <c r="AN6" s="158">
        <f t="shared" si="10"/>
        <v>0</v>
      </c>
      <c r="AO6" s="179" t="str" cm="1">
        <f t="array" ref="AO6">IF(B6="TRI Form A",AA6,IF(AM6=0,"Facility has no transfers to non-POTWs between 2019–2023.",IF(COUNTIF('Processed Non-Zero TRI Data'!$I:$I,$G6)&gt;0,INDEX('Processed Non-Zero TRI Data'!$A:$A,MATCH(1,($G6='Processed Non-Zero TRI Data'!$I:$I)*(AM6='Processed Non-Zero TRI Data'!$W:$W),0)),"N/A - Facility Does Not Report to TRI")))</f>
        <v>Facility has no transfers to non-POTWs between 2019–2023.</v>
      </c>
    </row>
    <row r="7" spans="1:41" ht="42.3" x14ac:dyDescent="0.55000000000000004">
      <c r="A7" s="158">
        <v>4</v>
      </c>
      <c r="B7" s="159" t="str">
        <f>IFERROR("TRI Form "&amp; VLOOKUP(G7, 'Processed Non-Zero TRI Data'!$I:$K, 3, FALSE), "DMR")</f>
        <v>TRI Form R</v>
      </c>
      <c r="C7" s="169" t="str">
        <f>IFERROR(VLOOKUP(G7, 'Processed Non-Zero TRI Data'!I:O, 7, FALSE), VLOOKUP(H7, 'Processed Non-zero DMR Data'!I:P, 8, FALSE))</f>
        <v xml:space="preserve">Processing as a reactant in plastic material and resin manufacturing; Processing as a reactant in all other chemical product and preparation manufacturing </v>
      </c>
      <c r="D7" s="170" t="str">
        <f>_xlfn.XLOOKUP($G7, 'Processed Non-Zero TRI Data'!$I:$I,'Processed Non-Zero TRI Data'!B:B, FALSE)</f>
        <v>SABIC INNOVATIVE PLASTICS MT. VERNON LLC</v>
      </c>
      <c r="E7" s="170" t="str">
        <f>_xlfn.XLOOKUP($G7, 'Processed Non-Zero TRI Data'!$I:$I,'Processed Non-Zero TRI Data'!C:C, FALSE)</f>
        <v>1 LEXAN LN</v>
      </c>
      <c r="F7" s="158" t="str">
        <f>_xlfn.XLOOKUP($G7, 'Processed Non-Zero TRI Data'!$I:$I,'Processed Non-Zero TRI Data'!E:E, FALSE)</f>
        <v>IN</v>
      </c>
      <c r="G7" s="158" t="str">
        <v>47620GPLSTLEXAN</v>
      </c>
      <c r="H7" s="160">
        <f>_xlfn.XLOOKUP($G7, 'Processed Non-Zero TRI Data'!$I:$I,'Processed Non-Zero TRI Data'!J:J, FALSE)</f>
        <v>110000403670</v>
      </c>
      <c r="I7" s="160" t="str">
        <f>_xlfn.XLOOKUP($G7, 'Processed Non-Zero TRI Data'!$I:$I,'Processed Non-Zero TRI Data'!X:X, FALSE)</f>
        <v>INRM00130</v>
      </c>
      <c r="J7" s="160" t="str">
        <f>_xlfn.XLOOKUP($G7, 'Processed Non-Zero TRI Data'!$I:$I,'Processed Non-Zero TRI Data'!Z:Z, FALSE)</f>
        <v>OHIO RIVER</v>
      </c>
      <c r="K7" s="160" t="str">
        <f>IFERROR(VLOOKUP($H7,'Processed Non-zero DMR Data'!$I$2:$T$100,12,FALSE), "No Reach Code Reported")</f>
        <v>No Reach Code Reported</v>
      </c>
      <c r="L7" s="160" t="str">
        <f>IFERROR(IFERROR(VLOOKUP(G7, 'Off-Site Locations'!$K$3:$O$12, 5, FALSE), VLOOKUP(G7, 'Off-Site Locations'!$B$3:$E$12, 4, FALSE)), "No Offsite Transfers")</f>
        <v>No Offsite Transfers</v>
      </c>
      <c r="M7" s="161">
        <v>350</v>
      </c>
      <c r="N7" s="162" t="str" cm="1">
        <f t="array" ref="N7">IFERROR(_xlfn.XLOOKUP(1,  (MAX(IF(H7 = 'Processed Non-zero DMR Data'!$I$2:$I$100,'Processed Non-zero DMR Data'!$A$2:$A$100)) = 'Processed Non-zero DMR Data'!$A$2:$A$100)*('Processed Non-zero DMR Data'!$I$2:$I$100 = H7),'Processed Non-zero DMR Data'!$Q$2:$Q$100), "N/A- Facility Does Not Report DMRs")</f>
        <v>N/A- Facility Does Not Report DMRs</v>
      </c>
      <c r="O7" s="159" t="str">
        <f t="shared" si="0"/>
        <v>N/A - Facility Does Not Report DMRs</v>
      </c>
      <c r="P7" s="159" t="str" cm="1">
        <f t="array" ref="P7">IF(COUNTIF('Processed Non-zero DMR Data'!$I:$I,$H7)&gt;0,MEDIAN(IF('Processed Non-zero DMR Data'!$I:$I=H7,'Processed Non-zero DMR Data'!$Q:$Q)),"N/A - Facility Does Not Report DMRs")</f>
        <v>N/A - Facility Does Not Report DMRs</v>
      </c>
      <c r="Q7" s="159" t="str">
        <f t="shared" si="1"/>
        <v>N/A - Facility Does Not Report DMRs</v>
      </c>
      <c r="R7" s="159" t="str">
        <f>IF(COUNTIF('Processed Non-zero DMR Data'!$I:$I,$H7)&gt;0,_xlfn.MAXIFS('Processed Non-zero DMR Data'!$Q:$Q,'Processed Non-zero DMR Data'!$I:$I,$H7), "N/A - Facility Does Not Report DMRs")</f>
        <v>N/A - Facility Does Not Report DMRs</v>
      </c>
      <c r="S7" s="159" t="str">
        <f t="shared" si="2"/>
        <v>N/A - Facility Does Not Report DMRs</v>
      </c>
      <c r="T7" s="163" t="str" cm="1">
        <f t="array" ref="T7">IF(COUNTIF('Processed Non-zero DMR Data'!$I:$I,$H7)&gt;0,INDEX('Processed Non-zero DMR Data'!$A:$A,MATCH(1,($H7='Processed Non-zero DMR Data'!$I:$I)*($R7='Processed Non-zero DMR Data'!$Q:$Q),0)), "N/A - Facility Does Not Report DMRs")</f>
        <v>N/A - Facility Does Not Report DMRs</v>
      </c>
      <c r="U7" s="162" cm="1">
        <f t="array" ref="U7">IFERROR(_xlfn.XLOOKUP(1,  (MAX(IF(G7 = 'Processed Non-Zero TRI Data'!$I:$I,'Processed Non-Zero TRI Data'!$A:$A)) = 'Processed Non-Zero TRI Data'!$A:$A)*('Processed Non-Zero TRI Data'!$I:$I = G7), 'Processed Non-Zero TRI Data'!$S:$S), "N/A- Facility Does Not Report to TRI")</f>
        <v>2.2679618500000003</v>
      </c>
      <c r="V7" s="159">
        <f>IFERROR(U7/$M7, "N/A - Facility Does Not Report to TRI")</f>
        <v>6.4798910000000006E-3</v>
      </c>
      <c r="W7" s="159" cm="1">
        <f t="array" ref="W7">IF(COUNTIF('Processed Non-Zero TRI Data'!$I:$I,$G7)&gt;0,MEDIAN(IF('Processed Non-Zero TRI Data'!$I:$I=G7,'Processed Non-Zero TRI Data'!$S:$S)), "N/A - Facility Does Not Report to TRI")</f>
        <v>4.5359237000000006</v>
      </c>
      <c r="X7" s="159">
        <f>IFERROR(W7/$M7, "N/A - Facility Does Not Report to TRI")</f>
        <v>1.2959782000000001E-2</v>
      </c>
      <c r="Y7" s="159">
        <f>IF(COUNTIF('Processed Non-Zero TRI Data'!$I:$I,$G7)&gt;0,_xlfn.MAXIFS('Processed Non-Zero TRI Data'!$S:$S,'Processed Non-Zero TRI Data'!$I:$I,$G7), "N/A - Facility Does Not Report to TRI")</f>
        <v>14.514955840000001</v>
      </c>
      <c r="Z7" s="159">
        <f>IFERROR(Y7/$M7, "N/A - Facility Does Not Report to TRI")</f>
        <v>4.14713024E-2</v>
      </c>
      <c r="AA7" s="163" cm="1">
        <f t="array" ref="AA7">IFERROR(IF(B7 = "TRI Form R", IF(Y7 = 0, "Facility has no on-site water discharges between 2017-2022.",  IF(COUNTIF('Processed Non-Zero TRI Data'!$I:$I,$G7)&gt;0,INDEX('Processed Non-Zero TRI Data'!$A:$A,MATCH(1,($G7='Processed Non-Zero TRI Data'!$I:$I)*(Y7='Processed Non-Zero TRI Data'!$S:$S),0)))), VLOOKUP(G7,#REF!, 2, FALSE)), ("N/A - Facility Does Not Report to TRI"))</f>
        <v>2019</v>
      </c>
      <c r="AB7" s="164" cm="1">
        <f t="array" ref="AB7">IFERROR(_xlfn.XLOOKUP(1,  (MAX(IF(G7 = 'Processed Non-Zero TRI Data'!$I:$I,'Processed Non-Zero TRI Data'!$A:$A)) = 'Processed Non-Zero TRI Data'!$A:$A)*('Processed Non-Zero TRI Data'!$I:$I = G7), 'Processed Non-Zero TRI Data'!$U:$U), "N/A- Facility Does Not Report to TRI")</f>
        <v>0</v>
      </c>
      <c r="AC7" s="158">
        <f t="shared" si="11"/>
        <v>0</v>
      </c>
      <c r="AD7" s="158" cm="1">
        <f t="array" ref="AD7">IF(COUNTIF('Processed Non-Zero TRI Data'!$I:$I,$G7)&gt;0,MEDIAN(IF('Processed Non-Zero TRI Data'!$I:$I=G7,'Processed Non-Zero TRI Data'!$U:$U)), "N/A - Facility Does Not Report to TRI")</f>
        <v>0</v>
      </c>
      <c r="AE7" s="158">
        <f t="shared" si="6"/>
        <v>0</v>
      </c>
      <c r="AF7" s="158">
        <f>IF(COUNTIF('Processed Non-Zero TRI Data'!$I:$I,$G7)&gt;0,_xlfn.MAXIFS('Processed Non-Zero TRI Data'!$U:$U,'Processed Non-Zero TRI Data'!$I:$I,$G7), "N/A - Facility Does Not Report to TRI")</f>
        <v>0</v>
      </c>
      <c r="AG7" s="158">
        <f t="shared" si="7"/>
        <v>0</v>
      </c>
      <c r="AH7" s="163" t="str" cm="1">
        <f t="array" ref="AH7">IF(B7="TRI Form A",AA7,IF(AF7=0,"Facility has no transfers to POTWs between 2019–2023.",IF(COUNTIF('Processed Non-Zero TRI Data'!$I:$I,$G7)&gt;0,INDEX('Processed Non-Zero TRI Data'!$A:$A,MATCH(1,($G7='Processed Non-Zero TRI Data'!$I:$I)*(AF7='Processed Non-Zero TRI Data'!$U:$U),0)),"N/A - Facility Does Not Report to TRI")))</f>
        <v>Facility has no transfers to POTWs between 2019–2023.</v>
      </c>
      <c r="AI7" s="164" cm="1">
        <f t="array" ref="AI7">IFERROR(_xlfn.XLOOKUP(1,  (MAX(IF(G7 = 'Processed Non-Zero TRI Data'!$I:$I,'Processed Non-Zero TRI Data'!$A:$A)) = 'Processed Non-Zero TRI Data'!$A:$A)*('Processed Non-Zero TRI Data'!$I:$I = G7), 'Processed Non-Zero TRI Data'!$W:$W), "N/A- Facility Does Not Report to TRI")</f>
        <v>0</v>
      </c>
      <c r="AJ7" s="158">
        <f t="shared" si="8"/>
        <v>0</v>
      </c>
      <c r="AK7" s="158" cm="1">
        <f t="array" ref="AK7">IF(COUNTIF('Processed Non-Zero TRI Data'!$I:$I,$G7)&gt;0,MEDIAN(IF('Processed Non-Zero TRI Data'!$I:$I=G7,'Processed Non-Zero TRI Data'!$W:$W)), "N/A - Facility Does Not Report to TRI")</f>
        <v>0</v>
      </c>
      <c r="AL7" s="158">
        <f t="shared" si="9"/>
        <v>0</v>
      </c>
      <c r="AM7" s="158">
        <f>IF(COUNTIF('Processed Non-Zero TRI Data'!$I:$I,$G7)&gt;0,_xlfn.MAXIFS('Processed Non-Zero TRI Data'!$W:$W,'Processed Non-Zero TRI Data'!$I:$I,$G7), "N/A - Facility Does Not Report to TRI")</f>
        <v>0</v>
      </c>
      <c r="AN7" s="158">
        <f t="shared" si="10"/>
        <v>0</v>
      </c>
      <c r="AO7" s="179" t="str" cm="1">
        <f t="array" ref="AO7">IF(B7="TRI Form A",AA7,IF(AM7=0,"Facility has no transfers to non-POTWs between 2019–2023.",IF(COUNTIF('Processed Non-Zero TRI Data'!$I:$I,$G7)&gt;0,INDEX('Processed Non-Zero TRI Data'!$A:$A,MATCH(1,($G7='Processed Non-Zero TRI Data'!$I:$I)*(AM7='Processed Non-Zero TRI Data'!$W:$W),0)),"N/A - Facility Does Not Report to TRI")))</f>
        <v>Facility has no transfers to non-POTWs between 2019–2023.</v>
      </c>
    </row>
    <row r="8" spans="1:41" ht="42.3" x14ac:dyDescent="0.55000000000000004">
      <c r="A8" s="158">
        <v>5</v>
      </c>
      <c r="B8" s="159" t="str">
        <f>IFERROR("TRI Form "&amp; VLOOKUP(G8, 'Processed Non-Zero TRI Data'!$I:$K, 3, FALSE), "DMR")</f>
        <v>TRI Form R</v>
      </c>
      <c r="C8" s="169" t="str">
        <f>IFERROR(VLOOKUP(G8, 'Processed Non-Zero TRI Data'!I:O, 7, FALSE), VLOOKUP(H8, 'Processed Non-zero DMR Data'!I:P, 8, FALSE))</f>
        <v>Processing: Additive flame retardant in plastic, resin, and paints and coatings </v>
      </c>
      <c r="D8" s="170" t="str">
        <f>_xlfn.XLOOKUP($G8, 'Processed Non-Zero TRI Data'!$I:$I,'Processed Non-Zero TRI Data'!B:B, FALSE)</f>
        <v>SOLEPOXY INC.</v>
      </c>
      <c r="E8" s="170" t="str">
        <f>_xlfn.XLOOKUP($G8, 'Processed Non-Zero TRI Data'!$I:$I,'Processed Non-Zero TRI Data'!C:C, FALSE)</f>
        <v>211 FRANKLIN ST</v>
      </c>
      <c r="F8" s="158" t="str">
        <f>_xlfn.XLOOKUP($G8, 'Processed Non-Zero TRI Data'!$I:$I,'Processed Non-Zero TRI Data'!E:E, FALSE)</f>
        <v>NY</v>
      </c>
      <c r="G8" s="158" t="str">
        <v>14760HYSLL211FR</v>
      </c>
      <c r="H8" s="160">
        <f>_xlfn.XLOOKUP($G8, 'Processed Non-Zero TRI Data'!$I:$I,'Processed Non-Zero TRI Data'!J:J, FALSE)</f>
        <v>110000328388</v>
      </c>
      <c r="I8" s="160" t="str">
        <f>_xlfn.XLOOKUP($G8, 'Processed Non-Zero TRI Data'!$I:$I,'Processed Non-Zero TRI Data'!X:X, FALSE)</f>
        <v>NYR00F126</v>
      </c>
      <c r="J8" s="160" t="str">
        <f>_xlfn.XLOOKUP($G8, 'Processed Non-Zero TRI Data'!$I:$I,'Processed Non-Zero TRI Data'!Z:Z, FALSE)</f>
        <v>-</v>
      </c>
      <c r="K8" s="160" t="str">
        <f>IFERROR(VLOOKUP($H8,'Processed Non-zero DMR Data'!$I$2:$T$100,12,FALSE), "No Reach Code Reported")</f>
        <v>No Reach Code Reported</v>
      </c>
      <c r="L8" s="160">
        <f>IFERROR(IFERROR(VLOOKUP(G8, 'Off-Site Locations'!$K$3:$O$12, 5, FALSE), VLOOKUP(G8, 'Off-Site Locations'!$B$3:$E$12, 4, FALSE)), "No Offsite Transfers")</f>
        <v>110000568476</v>
      </c>
      <c r="M8" s="161">
        <v>15</v>
      </c>
      <c r="N8" s="162" t="str" cm="1">
        <f t="array" ref="N8">IFERROR(_xlfn.XLOOKUP(1,  (MAX(IF(H8 = 'Processed Non-zero DMR Data'!$I$2:$I$100,'Processed Non-zero DMR Data'!$A$2:$A$100)) = 'Processed Non-zero DMR Data'!$A$2:$A$100)*('Processed Non-zero DMR Data'!$I$2:$I$100 = H8),'Processed Non-zero DMR Data'!$Q$2:$Q$100), "N/A- Facility Does Not Report DMRs")</f>
        <v>N/A- Facility Does Not Report DMRs</v>
      </c>
      <c r="O8" s="159" t="str">
        <f t="shared" si="0"/>
        <v>N/A - Facility Does Not Report DMRs</v>
      </c>
      <c r="P8" s="159" t="str" cm="1">
        <f t="array" ref="P8">IF(COUNTIF('Processed Non-zero DMR Data'!$I:$I,$H8)&gt;0,MEDIAN(IF('Processed Non-zero DMR Data'!$I:$I=H8,'Processed Non-zero DMR Data'!$Q:$Q)),"N/A - Facility Does Not Report DMRs")</f>
        <v>N/A - Facility Does Not Report DMRs</v>
      </c>
      <c r="Q8" s="159" t="str">
        <f t="shared" si="1"/>
        <v>N/A - Facility Does Not Report DMRs</v>
      </c>
      <c r="R8" s="159" t="str">
        <f>IF(COUNTIF('Processed Non-zero DMR Data'!$I:$I,$H8)&gt;0,_xlfn.MAXIFS('Processed Non-zero DMR Data'!$Q:$Q,'Processed Non-zero DMR Data'!$I:$I,$H8), "N/A - Facility Does Not Report DMRs")</f>
        <v>N/A - Facility Does Not Report DMRs</v>
      </c>
      <c r="S8" s="159" t="str">
        <f t="shared" si="2"/>
        <v>N/A - Facility Does Not Report DMRs</v>
      </c>
      <c r="T8" s="163" t="str" cm="1">
        <f t="array" ref="T8">IF(COUNTIF('Processed Non-zero DMR Data'!$I:$I,$H8)&gt;0,INDEX('Processed Non-zero DMR Data'!$A:$A,MATCH(1,($H8='Processed Non-zero DMR Data'!$I:$I)*($R8='Processed Non-zero DMR Data'!$Q:$Q),0)), "N/A - Facility Does Not Report DMRs")</f>
        <v>N/A - Facility Does Not Report DMRs</v>
      </c>
      <c r="U8" s="162" cm="1">
        <f t="array" ref="U8">IFERROR(_xlfn.XLOOKUP(1,  (MAX(IF(G8 = 'Processed Non-Zero TRI Data'!$I:$I,'Processed Non-Zero TRI Data'!$A:$A)) = 'Processed Non-Zero TRI Data'!$A:$A)*('Processed Non-Zero TRI Data'!$I:$I = G8), 'Processed Non-Zero TRI Data'!$S:$S), "N/A- Facility Does Not Report to TRI")</f>
        <v>0</v>
      </c>
      <c r="V8" s="159">
        <f t="shared" si="3"/>
        <v>0</v>
      </c>
      <c r="W8" s="159" cm="1">
        <f t="array" ref="W8">IF(COUNTIF('Processed Non-Zero TRI Data'!$I:$I,$G8)&gt;0,MEDIAN(IF('Processed Non-Zero TRI Data'!$I:$I=G8,'Processed Non-Zero TRI Data'!$S:$S)), "N/A - Facility Does Not Report to TRI")</f>
        <v>0</v>
      </c>
      <c r="X8" s="159">
        <f t="shared" si="4"/>
        <v>0</v>
      </c>
      <c r="Y8" s="159">
        <f>IF(COUNTIF('Processed Non-Zero TRI Data'!$I:$I,$G8)&gt;0,_xlfn.MAXIFS('Processed Non-Zero TRI Data'!$S:$S,'Processed Non-Zero TRI Data'!$I:$I,$G8), "N/A - Facility Does Not Report to TRI")</f>
        <v>0</v>
      </c>
      <c r="Z8" s="159">
        <f t="shared" si="5"/>
        <v>0</v>
      </c>
      <c r="AA8" s="163" t="str" cm="1">
        <f t="array" ref="AA8">IFERROR(IF(B8 = "TRI Form R", IF(Y8 = 0, "Facility has no on-site water discharges between 2019–2023.",  IF(COUNTIF('Processed Non-Zero TRI Data'!$I:$I,$G8)&gt;0,INDEX('Processed Non-Zero TRI Data'!$A:$A,MATCH(1,($G8='Processed Non-Zero TRI Data'!$I:$I)*(Y8='Processed Non-Zero TRI Data'!$S:$S),0)))), VLOOKUP(G8,#REF!, 2, FALSE)), ("N/A - Facility Does Not Report to TRI"))</f>
        <v>Facility has no on-site water discharges between 2019–2023.</v>
      </c>
      <c r="AB8" s="164" cm="1">
        <f t="array" ref="AB8">IFERROR(_xlfn.XLOOKUP(1,  (MAX(IF(G8 = 'Processed Non-Zero TRI Data'!$I:$I,'Processed Non-Zero TRI Data'!$A:$A)) = 'Processed Non-Zero TRI Data'!$A:$A)*('Processed Non-Zero TRI Data'!$I:$I = G8), 'Processed Non-Zero TRI Data'!$U:$U), "N/A- Facility Does Not Report to TRI")</f>
        <v>4.5359237000000006</v>
      </c>
      <c r="AC8" s="158">
        <f t="shared" si="11"/>
        <v>0.30239491333333335</v>
      </c>
      <c r="AD8" s="158" cm="1">
        <f t="array" ref="AD8">IF(COUNTIF('Processed Non-Zero TRI Data'!$I:$I,$G8)&gt;0,MEDIAN(IF('Processed Non-Zero TRI Data'!$I:$I=G8,'Processed Non-Zero TRI Data'!$U:$U)), "N/A - Facility Does Not Report to TRI")</f>
        <v>4.5359237000000006</v>
      </c>
      <c r="AE8" s="158">
        <f t="shared" si="6"/>
        <v>0.30239491333333335</v>
      </c>
      <c r="AF8" s="158">
        <f>IF(COUNTIF('Processed Non-Zero TRI Data'!$I:$I,$G8)&gt;0,_xlfn.MAXIFS('Processed Non-Zero TRI Data'!$U:$U,'Processed Non-Zero TRI Data'!$I:$I,$G8), "N/A - Facility Does Not Report to TRI")</f>
        <v>4.5359237000000006</v>
      </c>
      <c r="AG8" s="158">
        <f t="shared" si="7"/>
        <v>0.30239491333333335</v>
      </c>
      <c r="AH8" s="163" cm="1">
        <f t="array" ref="AH8">IF(B8="TRI Form A",AA8,IF(AF8=0,"Facility has no transfers to POTWs between 2019–2023.",IF(COUNTIF('Processed Non-Zero TRI Data'!$I:$I,$G8)&gt;0,INDEX('Processed Non-Zero TRI Data'!$A:$A,MATCH(1,($G8='Processed Non-Zero TRI Data'!$I:$I)*(AF8='Processed Non-Zero TRI Data'!$U:$U),0)),"N/A - Facility Does Not Report to TRI")))</f>
        <v>2019</v>
      </c>
      <c r="AI8" s="164" cm="1">
        <f t="array" ref="AI8">IFERROR(_xlfn.XLOOKUP(1,  (MAX(IF(G8 = 'Processed Non-Zero TRI Data'!$I:$I,'Processed Non-Zero TRI Data'!$A:$A)) = 'Processed Non-Zero TRI Data'!$A:$A)*('Processed Non-Zero TRI Data'!$I:$I = G8), 'Processed Non-Zero TRI Data'!$W:$W), "N/A- Facility Does Not Report to TRI")</f>
        <v>0</v>
      </c>
      <c r="AJ8" s="158">
        <f t="shared" si="8"/>
        <v>0</v>
      </c>
      <c r="AK8" s="158" cm="1">
        <f t="array" ref="AK8">IF(COUNTIF('Processed Non-Zero TRI Data'!$I:$I,$G8)&gt;0,MEDIAN(IF('Processed Non-Zero TRI Data'!$I:$I=G8,'Processed Non-Zero TRI Data'!$W:$W)), "N/A - Facility Does Not Report to TRI")</f>
        <v>0</v>
      </c>
      <c r="AL8" s="158">
        <f t="shared" si="9"/>
        <v>0</v>
      </c>
      <c r="AM8" s="158">
        <f>IF(COUNTIF('Processed Non-Zero TRI Data'!$I:$I,$G8)&gt;0,_xlfn.MAXIFS('Processed Non-Zero TRI Data'!$W:$W,'Processed Non-Zero TRI Data'!$I:$I,$G8), "N/A - Facility Does Not Report to TRI")</f>
        <v>0</v>
      </c>
      <c r="AN8" s="158">
        <f t="shared" si="10"/>
        <v>0</v>
      </c>
      <c r="AO8" s="179" t="str" cm="1">
        <f t="array" ref="AO8">IF(B8="TRI Form A",AA8,IF(AM8=0,"Facility has no transfers to non-POTWs between 2019–2023.",IF(COUNTIF('Processed Non-Zero TRI Data'!$I:$I,$G8)&gt;0,INDEX('Processed Non-Zero TRI Data'!$A:$A,MATCH(1,($G8='Processed Non-Zero TRI Data'!$I:$I)*(AM8='Processed Non-Zero TRI Data'!$W:$W),0)),"N/A - Facility Does Not Report to TRI")))</f>
        <v>Facility has no transfers to non-POTWs between 2019–2023.</v>
      </c>
    </row>
    <row r="11" spans="1:41" x14ac:dyDescent="0.55000000000000004">
      <c r="J11" s="147"/>
      <c r="K11" s="147"/>
      <c r="L11" s="147"/>
      <c r="M11" s="147"/>
      <c r="X11" s="146"/>
      <c r="Y11" s="146"/>
      <c r="Z11" s="146"/>
      <c r="AA11" s="146"/>
      <c r="AD11" s="147"/>
      <c r="AH11" s="146"/>
      <c r="AK11" s="147"/>
      <c r="AO11" s="146"/>
    </row>
    <row r="12" spans="1:41" x14ac:dyDescent="0.55000000000000004">
      <c r="J12" s="147"/>
      <c r="K12" s="147"/>
      <c r="L12" s="147"/>
      <c r="M12" s="147"/>
      <c r="X12" s="146"/>
      <c r="Y12" s="146"/>
      <c r="Z12" s="146"/>
      <c r="AA12" s="146"/>
      <c r="AD12" s="147">
        <f>MEDIAN(AD4,AD5,AD6,AD8)</f>
        <v>2.4947580350000003</v>
      </c>
      <c r="AE12" s="166">
        <f>MEDIAN(AE4,AE5,AE6,AE8)</f>
        <v>0.15211939237804881</v>
      </c>
      <c r="AF12" s="146">
        <f>MAX(AF4,AF5,AF6,AF8)</f>
        <v>12.24699399</v>
      </c>
      <c r="AG12" s="166">
        <f>MAX(AG4,AG5,AG6,AG8)</f>
        <v>1.0205828324999999</v>
      </c>
      <c r="AH12" s="146"/>
      <c r="AK12" s="147"/>
      <c r="AO12" s="146"/>
    </row>
    <row r="13" spans="1:41" x14ac:dyDescent="0.55000000000000004">
      <c r="J13" s="147"/>
      <c r="K13" s="147"/>
      <c r="L13" s="147"/>
      <c r="M13" s="147"/>
      <c r="X13" s="146"/>
      <c r="Y13" s="146"/>
      <c r="Z13" s="146"/>
      <c r="AA13" s="146"/>
      <c r="AD13" s="147"/>
      <c r="AH13" s="146"/>
      <c r="AK13" s="147"/>
      <c r="AO13" s="146"/>
    </row>
    <row r="14" spans="1:41" x14ac:dyDescent="0.55000000000000004">
      <c r="J14" s="147"/>
      <c r="K14" s="147"/>
      <c r="L14" s="147"/>
      <c r="M14" s="147"/>
      <c r="X14" s="146"/>
      <c r="Y14" s="146"/>
      <c r="Z14" s="146"/>
      <c r="AA14" s="146"/>
      <c r="AD14" s="147">
        <f t="shared" ref="AD14:AG16" si="12">AD4</f>
        <v>1.3607771100000001E-2</v>
      </c>
      <c r="AE14" s="146">
        <f t="shared" si="12"/>
        <v>5.5316142682926831E-5</v>
      </c>
      <c r="AF14" s="146">
        <f t="shared" si="12"/>
        <v>1.3607771100000001E-2</v>
      </c>
      <c r="AG14" s="146">
        <f t="shared" si="12"/>
        <v>5.5316142682926831E-5</v>
      </c>
      <c r="AH14" s="146"/>
      <c r="AK14" s="147"/>
      <c r="AO14" s="146"/>
    </row>
    <row r="15" spans="1:41" x14ac:dyDescent="0.55000000000000004">
      <c r="J15" s="147"/>
      <c r="K15" s="147"/>
      <c r="L15" s="147"/>
      <c r="M15" s="147"/>
      <c r="X15" s="146"/>
      <c r="Y15" s="146"/>
      <c r="Z15" s="146"/>
      <c r="AA15" s="146"/>
      <c r="AD15" s="147">
        <f t="shared" si="12"/>
        <v>0.45359237000000002</v>
      </c>
      <c r="AE15" s="146">
        <f t="shared" si="12"/>
        <v>1.8438714227642277E-3</v>
      </c>
      <c r="AF15" s="146">
        <f t="shared" si="12"/>
        <v>0.45359237000000002</v>
      </c>
      <c r="AG15" s="146">
        <f t="shared" si="12"/>
        <v>1.8438714227642277E-3</v>
      </c>
      <c r="AH15" s="146"/>
      <c r="AK15" s="147"/>
      <c r="AO15" s="146"/>
    </row>
    <row r="16" spans="1:41" x14ac:dyDescent="0.55000000000000004">
      <c r="AD16" s="146">
        <f t="shared" si="12"/>
        <v>9.5254397699999984</v>
      </c>
      <c r="AE16" s="146">
        <f t="shared" si="12"/>
        <v>0.79378664749999983</v>
      </c>
      <c r="AF16" s="146">
        <f t="shared" si="12"/>
        <v>12.24699399</v>
      </c>
      <c r="AG16" s="146">
        <f t="shared" si="12"/>
        <v>1.0205828324999999</v>
      </c>
    </row>
    <row r="17" spans="8:33" x14ac:dyDescent="0.55000000000000004">
      <c r="AD17" s="146">
        <f>AD8</f>
        <v>4.5359237000000006</v>
      </c>
      <c r="AE17" s="146">
        <f>AE8</f>
        <v>0.30239491333333335</v>
      </c>
      <c r="AF17" s="146">
        <f>AF8</f>
        <v>4.5359237000000006</v>
      </c>
      <c r="AG17" s="146">
        <f>AG8</f>
        <v>0.30239491333333335</v>
      </c>
    </row>
    <row r="18" spans="8:33" x14ac:dyDescent="0.55000000000000004">
      <c r="AC18" s="146" t="s">
        <v>653</v>
      </c>
      <c r="AD18" s="146">
        <f>PERCENTILE(AD14:AD17, 0.5)</f>
        <v>2.4947580350000003</v>
      </c>
      <c r="AE18" s="166">
        <f>PERCENTILE(AE14:AE17, 0.5)</f>
        <v>0.15211939237804881</v>
      </c>
      <c r="AF18" s="167">
        <f>PERCENTILE(AF14:AF17, 0.95)</f>
        <v>11.090333446499997</v>
      </c>
      <c r="AG18" s="166">
        <f>PERCENTILE(AG14:AG17, 0.95)</f>
        <v>0.91285464462499966</v>
      </c>
    </row>
    <row r="21" spans="8:33" x14ac:dyDescent="0.55000000000000004">
      <c r="H21" s="168"/>
    </row>
    <row r="22" spans="8:33" x14ac:dyDescent="0.55000000000000004">
      <c r="H22" s="168"/>
    </row>
    <row r="23" spans="8:33" x14ac:dyDescent="0.55000000000000004">
      <c r="H23" s="168"/>
    </row>
    <row r="24" spans="8:33" x14ac:dyDescent="0.55000000000000004">
      <c r="H24" s="168"/>
    </row>
    <row r="25" spans="8:33" x14ac:dyDescent="0.55000000000000004">
      <c r="H25" s="168"/>
    </row>
  </sheetData>
  <sheetProtection algorithmName="SHA-512" hashValue="Ci8K03turyVaQ2zHHwljzy13+FJaIowjZSd9qQSVgm9uwfjXELeDDuS62TVcOK/Xp+qmc2+rmkuc1qRuRQ+h5w==" saltValue="csoiECgU03OAcsixUhKLJQ==" spinCount="100000" sheet="1" objects="1" scenarios="1" formatCells="0" formatColumns="0" formatRows="0" autoFilter="0"/>
  <autoFilter ref="A3:AO8" xr:uid="{B0650E4B-BE99-4D18-9F73-4A4D50EDE5B7}"/>
  <mergeCells count="19">
    <mergeCell ref="M1:M3"/>
    <mergeCell ref="L1:L3"/>
    <mergeCell ref="K1:K3"/>
    <mergeCell ref="E1:E3"/>
    <mergeCell ref="D1:D3"/>
    <mergeCell ref="C1:C3"/>
    <mergeCell ref="B1:B3"/>
    <mergeCell ref="A1:A3"/>
    <mergeCell ref="J1:J3"/>
    <mergeCell ref="I1:I3"/>
    <mergeCell ref="H1:H3"/>
    <mergeCell ref="G1:G3"/>
    <mergeCell ref="F1:F3"/>
    <mergeCell ref="N2:T2"/>
    <mergeCell ref="N1:AA1"/>
    <mergeCell ref="U2:AA2"/>
    <mergeCell ref="AB1:AO1"/>
    <mergeCell ref="AB2:AH2"/>
    <mergeCell ref="AI2:AO2"/>
  </mergeCells>
  <phoneticPr fontId="3" type="noConversion"/>
  <pageMargins left="0.7" right="0.7" top="0.75" bottom="0.75" header="0.3" footer="0.3"/>
  <pageSetup orientation="portrait" horizont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5A4E7-8CFB-428E-B62D-FA61FC7EF019}">
  <sheetPr>
    <tabColor theme="4"/>
  </sheetPr>
  <dimension ref="A1:Q51"/>
  <sheetViews>
    <sheetView workbookViewId="0"/>
  </sheetViews>
  <sheetFormatPr defaultRowHeight="14.4" x14ac:dyDescent="0.55000000000000004"/>
  <cols>
    <col min="1" max="1" width="17" style="2" bestFit="1" customWidth="1"/>
    <col min="2" max="2" width="34.578125" style="2" customWidth="1"/>
    <col min="3" max="3" width="21.68359375" style="6" customWidth="1"/>
    <col min="4" max="4" width="18.68359375" style="2" customWidth="1"/>
    <col min="5" max="5" width="7.578125" style="2" customWidth="1"/>
    <col min="6" max="6" width="11.578125" style="2" customWidth="1"/>
    <col min="7" max="7" width="16.41796875" style="2" customWidth="1"/>
    <col min="8" max="8" width="18" style="2" customWidth="1"/>
    <col min="9" max="9" width="20.41796875" style="2" customWidth="1"/>
    <col min="10" max="10" width="15.83984375" style="2" customWidth="1"/>
    <col min="11" max="11" width="16.68359375" style="5" customWidth="1"/>
    <col min="12" max="12" width="49" style="2" customWidth="1"/>
    <col min="13" max="13" width="26.83984375" style="2" bestFit="1" customWidth="1"/>
    <col min="14" max="14" width="41.68359375" style="2" customWidth="1"/>
    <col min="15" max="15" width="26.83984375" style="2" customWidth="1"/>
    <col min="16" max="16" width="17.41796875" style="2" bestFit="1" customWidth="1"/>
    <col min="17" max="17" width="11.578125" customWidth="1"/>
  </cols>
  <sheetData>
    <row r="1" spans="1:17" x14ac:dyDescent="0.55000000000000004">
      <c r="A1" s="34" t="s">
        <v>24</v>
      </c>
      <c r="B1" s="34" t="s">
        <v>27</v>
      </c>
      <c r="C1" s="34" t="s">
        <v>609</v>
      </c>
      <c r="D1" s="34" t="s">
        <v>28</v>
      </c>
      <c r="E1" s="34" t="s">
        <v>30</v>
      </c>
      <c r="F1" s="34" t="s">
        <v>610</v>
      </c>
      <c r="G1" s="34" t="s">
        <v>32</v>
      </c>
      <c r="H1" s="34" t="s">
        <v>33</v>
      </c>
      <c r="I1" s="34" t="s">
        <v>585</v>
      </c>
      <c r="J1" s="34" t="s">
        <v>26</v>
      </c>
      <c r="K1" s="35" t="s">
        <v>611</v>
      </c>
      <c r="L1" s="34" t="s">
        <v>612</v>
      </c>
      <c r="M1" s="36" t="s">
        <v>605</v>
      </c>
      <c r="N1" s="36" t="s">
        <v>654</v>
      </c>
      <c r="O1" s="36" t="s">
        <v>655</v>
      </c>
      <c r="P1" s="36" t="s">
        <v>606</v>
      </c>
      <c r="Q1" s="33" t="s">
        <v>567</v>
      </c>
    </row>
    <row r="2" spans="1:17" x14ac:dyDescent="0.55000000000000004">
      <c r="A2" t="s">
        <v>79</v>
      </c>
      <c r="B2" s="1" t="str">
        <f>_xlfn.XLOOKUP($I2, 'Processed Non-Zero TRI Data'!$I:$I,'Processed Non-Zero TRI Data'!B:B, FALSE)</f>
        <v>AVIENT COLORANTS USA LLC – ALBION FACILITY</v>
      </c>
      <c r="C2" s="1" t="str">
        <f>_xlfn.XLOOKUP($I2, 'Processed Non-Zero TRI Data'!$I:$I,'Processed Non-Zero TRI Data'!C:C, FALSE)</f>
        <v>926 ELLIOTT RD</v>
      </c>
      <c r="D2" s="1" t="str">
        <f>_xlfn.XLOOKUP($I2, 'Processed Non-Zero TRI Data'!$I:$I,'Processed Non-Zero TRI Data'!D:D, FALSE)</f>
        <v>ALBION</v>
      </c>
      <c r="E2" s="1" t="str">
        <f>_xlfn.XLOOKUP($I2, 'Processed Non-Zero TRI Data'!$I:$I,'Processed Non-Zero TRI Data'!E:E, FALSE)</f>
        <v>MI</v>
      </c>
      <c r="F2" s="1">
        <f>_xlfn.XLOOKUP($I2, 'Processed Non-Zero TRI Data'!$I:$I,'Processed Non-Zero TRI Data'!F:F, FALSE)</f>
        <v>49224</v>
      </c>
      <c r="G2" s="37">
        <f>_xlfn.XLOOKUP($I2, 'Processed Non-Zero TRI Data'!$I:$I,'Processed Non-Zero TRI Data'!G:G, FALSE)</f>
        <v>42.255090000000003</v>
      </c>
      <c r="H2" s="37">
        <f>_xlfn.XLOOKUP($I2, 'Processed Non-Zero TRI Data'!$I:$I,'Processed Non-Zero TRI Data'!H:H, FALSE)</f>
        <v>-84.778819999999996</v>
      </c>
      <c r="I2" t="str" cm="1">
        <f t="array" ref="I2:I6">_xlfn.UNIQUE('Processed Non-Zero TRI Data'!$I$2:I16)</f>
        <v>49224RDPLSALBIO</v>
      </c>
      <c r="J2" s="1">
        <f>_xlfn.XLOOKUP($I2, 'Processed Non-Zero TRI Data'!$I:$I,'Processed Non-Zero TRI Data'!J:J, FALSE)</f>
        <v>110000409950</v>
      </c>
      <c r="K2" s="1">
        <f>_xlfn.XLOOKUP($I2, 'Processed Non-Zero TRI Data'!$I:$I,'Processed Non-Zero TRI Data'!L:L, FALSE)</f>
        <v>325991</v>
      </c>
      <c r="L2" s="1" t="str">
        <f>_xlfn.XLOOKUP($I2, 'Processed Non-Zero TRI Data'!$I:$I,'Processed Non-Zero TRI Data'!M:M, FALSE)</f>
        <v>Custom Compounding of Purchased Resins</v>
      </c>
      <c r="M2" s="1" t="str">
        <f>_xlfn.XLOOKUP($I2, 'Processed Non-Zero TRI Data'!$I:$I,'Processed Non-Zero TRI Data'!P:P, FALSE)</f>
        <v>Indirect</v>
      </c>
    </row>
    <row r="3" spans="1:17" x14ac:dyDescent="0.55000000000000004">
      <c r="A3" t="s">
        <v>79</v>
      </c>
      <c r="B3" s="1" t="str">
        <f>_xlfn.XLOOKUP($I3, 'Processed Non-Zero TRI Data'!$I:$I,'Processed Non-Zero TRI Data'!B:B, FALSE)</f>
        <v>BENVIC TRINITY LLC</v>
      </c>
      <c r="C3" s="1" t="str">
        <f>_xlfn.XLOOKUP($I3, 'Processed Non-Zero TRI Data'!$I:$I,'Processed Non-Zero TRI Data'!C:C, FALSE)</f>
        <v>600 OAK ST</v>
      </c>
      <c r="D3" s="1" t="str">
        <f>_xlfn.XLOOKUP($I3, 'Processed Non-Zero TRI Data'!$I:$I,'Processed Non-Zero TRI Data'!D:D, FALSE)</f>
        <v>WEST UNITY</v>
      </c>
      <c r="E3" s="1" t="str">
        <f>_xlfn.XLOOKUP($I3, 'Processed Non-Zero TRI Data'!$I:$I,'Processed Non-Zero TRI Data'!E:E, FALSE)</f>
        <v>OH</v>
      </c>
      <c r="F3" s="1">
        <f>_xlfn.XLOOKUP($I3, 'Processed Non-Zero TRI Data'!$I:$I,'Processed Non-Zero TRI Data'!F:F, FALSE)</f>
        <v>43570</v>
      </c>
      <c r="G3" s="37">
        <f>_xlfn.XLOOKUP($I3, 'Processed Non-Zero TRI Data'!$I:$I,'Processed Non-Zero TRI Data'!G:G, FALSE)</f>
        <v>41.58475</v>
      </c>
      <c r="H3" s="37">
        <f>_xlfn.XLOOKUP($I3, 'Processed Non-Zero TRI Data'!$I:$I,'Processed Non-Zero TRI Data'!H:H, FALSE)</f>
        <v>-84.439989999999995</v>
      </c>
      <c r="I3" t="str">
        <v>43570TRNTY6AKST</v>
      </c>
      <c r="J3" s="1">
        <f>_xlfn.XLOOKUP($I3, 'Processed Non-Zero TRI Data'!$I:$I,'Processed Non-Zero TRI Data'!J:J, FALSE)</f>
        <v>110018893848</v>
      </c>
      <c r="K3" s="1">
        <f>_xlfn.XLOOKUP($I3, 'Processed Non-Zero TRI Data'!$I:$I,'Processed Non-Zero TRI Data'!L:L, FALSE)</f>
        <v>325991</v>
      </c>
      <c r="L3" s="1" t="str">
        <f>_xlfn.XLOOKUP($I3, 'Processed Non-Zero TRI Data'!$I:$I,'Processed Non-Zero TRI Data'!M:M, FALSE)</f>
        <v>Custom Compounding of Purchased Resins</v>
      </c>
      <c r="M3" s="1" t="str">
        <f>_xlfn.XLOOKUP($I3, 'Processed Non-Zero TRI Data'!$I:$I,'Processed Non-Zero TRI Data'!P:P, FALSE)</f>
        <v>Indirect</v>
      </c>
    </row>
    <row r="4" spans="1:17" x14ac:dyDescent="0.55000000000000004">
      <c r="A4" t="s">
        <v>79</v>
      </c>
      <c r="B4" s="1" t="str">
        <f>_xlfn.XLOOKUP($I4, 'Processed Non-Zero TRI Data'!$I:$I,'Processed Non-Zero TRI Data'!B:B, FALSE)</f>
        <v>RAVAGO MANUFACTURING AMERICAS</v>
      </c>
      <c r="C4" s="1" t="str">
        <f>_xlfn.XLOOKUP($I4, 'Processed Non-Zero TRI Data'!$I:$I,'Processed Non-Zero TRI Data'!C:C, FALSE)</f>
        <v>405 PARK TOWER DR</v>
      </c>
      <c r="D4" s="1" t="str">
        <f>_xlfn.XLOOKUP($I4, 'Processed Non-Zero TRI Data'!$I:$I,'Processed Non-Zero TRI Data'!D:D, FALSE)</f>
        <v>MANCHESTER</v>
      </c>
      <c r="E4" s="1" t="str">
        <f>_xlfn.XLOOKUP($I4, 'Processed Non-Zero TRI Data'!$I:$I,'Processed Non-Zero TRI Data'!E:E, FALSE)</f>
        <v>TN</v>
      </c>
      <c r="F4" s="1">
        <f>_xlfn.XLOOKUP($I4, 'Processed Non-Zero TRI Data'!$I:$I,'Processed Non-Zero TRI Data'!F:F, FALSE)</f>
        <v>37355</v>
      </c>
      <c r="G4" s="37">
        <f>_xlfn.XLOOKUP($I4, 'Processed Non-Zero TRI Data'!$I:$I,'Processed Non-Zero TRI Data'!G:G, FALSE)</f>
        <v>35.437040000000003</v>
      </c>
      <c r="H4" s="37">
        <f>_xlfn.XLOOKUP($I4, 'Processed Non-Zero TRI Data'!$I:$I,'Processed Non-Zero TRI Data'!H:H, FALSE)</f>
        <v>-86.024500000000003</v>
      </c>
      <c r="I4" t="str">
        <v>3735WRVGMN45PAR</v>
      </c>
      <c r="J4" s="1">
        <f>_xlfn.XLOOKUP($I4, 'Processed Non-Zero TRI Data'!$I:$I,'Processed Non-Zero TRI Data'!J:J, FALSE)</f>
        <v>110060258224</v>
      </c>
      <c r="K4" s="1">
        <f>_xlfn.XLOOKUP($I4, 'Processed Non-Zero TRI Data'!$I:$I,'Processed Non-Zero TRI Data'!L:L, FALSE)</f>
        <v>325991</v>
      </c>
      <c r="L4" s="1" t="str">
        <f>_xlfn.XLOOKUP($I4, 'Processed Non-Zero TRI Data'!$I:$I,'Processed Non-Zero TRI Data'!M:M, FALSE)</f>
        <v>Custom Compounding of Purchased Resins</v>
      </c>
      <c r="M4" s="1" t="str">
        <f>_xlfn.XLOOKUP($I4, 'Processed Non-Zero TRI Data'!$I:$I,'Processed Non-Zero TRI Data'!P:P, FALSE)</f>
        <v>Direct and Indirect</v>
      </c>
    </row>
    <row r="5" spans="1:17" x14ac:dyDescent="0.55000000000000004">
      <c r="A5" t="s">
        <v>79</v>
      </c>
      <c r="B5" s="1" t="str">
        <f>_xlfn.XLOOKUP($I5, 'Processed Non-Zero TRI Data'!$I:$I,'Processed Non-Zero TRI Data'!B:B, FALSE)</f>
        <v>SABIC INNOVATIVE PLASTICS MT. VERNON LLC</v>
      </c>
      <c r="C5" s="1" t="str">
        <f>_xlfn.XLOOKUP($I5, 'Processed Non-Zero TRI Data'!$I:$I,'Processed Non-Zero TRI Data'!C:C, FALSE)</f>
        <v>1 LEXAN LN</v>
      </c>
      <c r="D5" s="1" t="str">
        <f>_xlfn.XLOOKUP($I5, 'Processed Non-Zero TRI Data'!$I:$I,'Processed Non-Zero TRI Data'!D:D, FALSE)</f>
        <v>MOUNT VERNON</v>
      </c>
      <c r="E5" s="1" t="str">
        <f>_xlfn.XLOOKUP($I5, 'Processed Non-Zero TRI Data'!$I:$I,'Processed Non-Zero TRI Data'!E:E, FALSE)</f>
        <v>IN</v>
      </c>
      <c r="F5" s="1">
        <f>_xlfn.XLOOKUP($I5, 'Processed Non-Zero TRI Data'!$I:$I,'Processed Non-Zero TRI Data'!F:F, FALSE)</f>
        <v>47620</v>
      </c>
      <c r="G5" s="37">
        <f>_xlfn.XLOOKUP($I5, 'Processed Non-Zero TRI Data'!$I:$I,'Processed Non-Zero TRI Data'!G:G, FALSE)</f>
        <v>37.907200000000003</v>
      </c>
      <c r="H5" s="37">
        <f>_xlfn.XLOOKUP($I5, 'Processed Non-Zero TRI Data'!$I:$I,'Processed Non-Zero TRI Data'!H:H, FALSE)</f>
        <v>-87.927099999999996</v>
      </c>
      <c r="I5" t="str">
        <v>47620GPLSTLEXAN</v>
      </c>
      <c r="J5" s="1">
        <f>_xlfn.XLOOKUP($I5, 'Processed Non-Zero TRI Data'!$I:$I,'Processed Non-Zero TRI Data'!J:J, FALSE)</f>
        <v>110000403670</v>
      </c>
      <c r="K5" s="1">
        <f>_xlfn.XLOOKUP($I5, 'Processed Non-Zero TRI Data'!$I:$I,'Processed Non-Zero TRI Data'!L:L, FALSE)</f>
        <v>325211</v>
      </c>
      <c r="L5" s="1" t="str">
        <f>_xlfn.XLOOKUP($I5, 'Processed Non-Zero TRI Data'!$I:$I,'Processed Non-Zero TRI Data'!M:M, FALSE)</f>
        <v>Plastics Material and Resin Manufacturing</v>
      </c>
      <c r="M5" s="1" t="str">
        <f>_xlfn.XLOOKUP($I5, 'Processed Non-Zero TRI Data'!$I:$I,'Processed Non-Zero TRI Data'!P:P, FALSE)</f>
        <v>Direct</v>
      </c>
    </row>
    <row r="6" spans="1:17" x14ac:dyDescent="0.55000000000000004">
      <c r="A6" t="s">
        <v>79</v>
      </c>
      <c r="B6" s="1" t="str">
        <f>_xlfn.XLOOKUP($I6, 'Processed Non-Zero TRI Data'!$I:$I,'Processed Non-Zero TRI Data'!B:B, FALSE)</f>
        <v>SOLEPOXY INC.</v>
      </c>
      <c r="C6" s="1" t="str">
        <f>_xlfn.XLOOKUP($I6, 'Processed Non-Zero TRI Data'!$I:$I,'Processed Non-Zero TRI Data'!C:C, FALSE)</f>
        <v>211 FRANKLIN ST</v>
      </c>
      <c r="D6" s="1" t="str">
        <f>_xlfn.XLOOKUP($I6, 'Processed Non-Zero TRI Data'!$I:$I,'Processed Non-Zero TRI Data'!D:D, FALSE)</f>
        <v>OLEAN</v>
      </c>
      <c r="E6" s="1" t="str">
        <f>_xlfn.XLOOKUP($I6, 'Processed Non-Zero TRI Data'!$I:$I,'Processed Non-Zero TRI Data'!E:E, FALSE)</f>
        <v>NY</v>
      </c>
      <c r="F6" s="1">
        <f>_xlfn.XLOOKUP($I6, 'Processed Non-Zero TRI Data'!$I:$I,'Processed Non-Zero TRI Data'!F:F, FALSE)</f>
        <v>14760</v>
      </c>
      <c r="G6" s="37">
        <f>_xlfn.XLOOKUP($I6, 'Processed Non-Zero TRI Data'!$I:$I,'Processed Non-Zero TRI Data'!G:G, FALSE)</f>
        <v>42.094957000000001</v>
      </c>
      <c r="H6" s="37">
        <f>_xlfn.XLOOKUP($I6, 'Processed Non-Zero TRI Data'!$I:$I,'Processed Non-Zero TRI Data'!H:H, FALSE)</f>
        <v>-78.441350999999997</v>
      </c>
      <c r="I6" t="str">
        <v>14760HYSLL211FR</v>
      </c>
      <c r="J6" s="1">
        <f>_xlfn.XLOOKUP($I6, 'Processed Non-Zero TRI Data'!$I:$I,'Processed Non-Zero TRI Data'!J:J, FALSE)</f>
        <v>110000328388</v>
      </c>
      <c r="K6" s="1">
        <f>_xlfn.XLOOKUP($I6, 'Processed Non-Zero TRI Data'!$I:$I,'Processed Non-Zero TRI Data'!L:L, FALSE)</f>
        <v>325991</v>
      </c>
      <c r="L6" s="1" t="str">
        <f>_xlfn.XLOOKUP($I6, 'Processed Non-Zero TRI Data'!$I:$I,'Processed Non-Zero TRI Data'!M:M, FALSE)</f>
        <v>Custom Compounding of Purchased Resins</v>
      </c>
      <c r="M6" s="1" t="str">
        <f>_xlfn.XLOOKUP($I6, 'Processed Non-Zero TRI Data'!$I:$I,'Processed Non-Zero TRI Data'!P:P, FALSE)</f>
        <v>Indirect</v>
      </c>
    </row>
    <row r="7" spans="1:17" x14ac:dyDescent="0.55000000000000004">
      <c r="A7"/>
      <c r="B7"/>
      <c r="C7"/>
      <c r="D7"/>
      <c r="E7"/>
      <c r="F7"/>
      <c r="G7"/>
      <c r="H7"/>
      <c r="I7"/>
      <c r="J7"/>
      <c r="K7"/>
      <c r="L7"/>
      <c r="M7"/>
      <c r="N7"/>
      <c r="O7"/>
      <c r="P7"/>
    </row>
    <row r="8" spans="1:17" x14ac:dyDescent="0.55000000000000004">
      <c r="A8"/>
      <c r="B8"/>
      <c r="C8"/>
      <c r="D8"/>
      <c r="E8"/>
      <c r="F8"/>
      <c r="G8"/>
      <c r="H8"/>
      <c r="I8"/>
      <c r="J8"/>
      <c r="K8"/>
      <c r="L8"/>
      <c r="M8"/>
      <c r="N8"/>
      <c r="O8"/>
      <c r="P8"/>
    </row>
    <row r="9" spans="1:17" x14ac:dyDescent="0.55000000000000004">
      <c r="A9"/>
      <c r="B9"/>
      <c r="C9"/>
      <c r="D9"/>
      <c r="E9"/>
      <c r="F9"/>
      <c r="G9"/>
      <c r="H9"/>
      <c r="I9"/>
      <c r="J9"/>
      <c r="K9"/>
      <c r="L9"/>
      <c r="M9"/>
      <c r="N9"/>
      <c r="O9"/>
      <c r="P9"/>
    </row>
    <row r="10" spans="1:17" x14ac:dyDescent="0.55000000000000004">
      <c r="A10"/>
      <c r="B10"/>
      <c r="C10"/>
      <c r="D10"/>
      <c r="E10"/>
      <c r="F10"/>
      <c r="G10"/>
      <c r="H10"/>
      <c r="I10"/>
      <c r="J10"/>
      <c r="K10"/>
      <c r="L10"/>
      <c r="M10"/>
      <c r="N10"/>
      <c r="O10"/>
      <c r="P10"/>
    </row>
    <row r="11" spans="1:17" x14ac:dyDescent="0.55000000000000004">
      <c r="A11"/>
      <c r="B11"/>
      <c r="C11"/>
      <c r="D11"/>
      <c r="E11"/>
      <c r="F11"/>
      <c r="G11"/>
      <c r="H11"/>
      <c r="I11"/>
      <c r="J11"/>
      <c r="K11"/>
      <c r="L11"/>
      <c r="M11"/>
      <c r="N11"/>
      <c r="O11"/>
      <c r="P11"/>
    </row>
    <row r="12" spans="1:17" x14ac:dyDescent="0.55000000000000004">
      <c r="A12"/>
      <c r="B12"/>
      <c r="C12"/>
      <c r="D12"/>
      <c r="E12"/>
      <c r="F12"/>
      <c r="G12"/>
      <c r="H12"/>
      <c r="I12"/>
      <c r="J12"/>
      <c r="K12"/>
      <c r="L12"/>
      <c r="M12"/>
      <c r="N12"/>
      <c r="O12"/>
      <c r="P12"/>
    </row>
    <row r="13" spans="1:17" x14ac:dyDescent="0.55000000000000004">
      <c r="A13"/>
      <c r="B13"/>
      <c r="C13"/>
      <c r="D13"/>
      <c r="E13"/>
      <c r="F13"/>
      <c r="G13"/>
      <c r="H13"/>
      <c r="I13"/>
      <c r="J13"/>
      <c r="K13"/>
      <c r="L13"/>
      <c r="M13"/>
      <c r="N13"/>
      <c r="O13"/>
      <c r="P13"/>
    </row>
    <row r="14" spans="1:17" x14ac:dyDescent="0.55000000000000004">
      <c r="A14"/>
      <c r="B14"/>
      <c r="C14"/>
      <c r="D14"/>
      <c r="E14"/>
      <c r="F14"/>
      <c r="G14"/>
      <c r="H14"/>
      <c r="I14"/>
      <c r="J14"/>
      <c r="K14"/>
      <c r="L14"/>
      <c r="M14"/>
      <c r="N14"/>
      <c r="O14"/>
      <c r="P14"/>
    </row>
    <row r="15" spans="1:17" x14ac:dyDescent="0.55000000000000004">
      <c r="A15"/>
      <c r="B15"/>
      <c r="C15"/>
      <c r="D15"/>
      <c r="E15"/>
      <c r="F15"/>
      <c r="G15"/>
      <c r="H15"/>
      <c r="I15"/>
      <c r="J15"/>
      <c r="K15"/>
      <c r="L15"/>
      <c r="M15"/>
      <c r="N15"/>
      <c r="O15"/>
      <c r="P15"/>
    </row>
    <row r="16" spans="1:17" x14ac:dyDescent="0.55000000000000004">
      <c r="A16"/>
      <c r="B16"/>
      <c r="C16"/>
      <c r="D16"/>
      <c r="E16"/>
      <c r="F16"/>
      <c r="G16"/>
      <c r="H16"/>
      <c r="I16"/>
      <c r="J16"/>
      <c r="K16"/>
      <c r="L16"/>
      <c r="M16"/>
      <c r="N16"/>
      <c r="O16"/>
      <c r="P16"/>
    </row>
    <row r="17" customFormat="1" x14ac:dyDescent="0.55000000000000004"/>
    <row r="18" customFormat="1" x14ac:dyDescent="0.55000000000000004"/>
    <row r="19" customFormat="1" x14ac:dyDescent="0.55000000000000004"/>
    <row r="20" customFormat="1" x14ac:dyDescent="0.55000000000000004"/>
    <row r="21" customFormat="1" x14ac:dyDescent="0.55000000000000004"/>
    <row r="22" customFormat="1" x14ac:dyDescent="0.55000000000000004"/>
    <row r="23" customFormat="1" x14ac:dyDescent="0.55000000000000004"/>
    <row r="24" customFormat="1" x14ac:dyDescent="0.55000000000000004"/>
    <row r="25" customFormat="1" x14ac:dyDescent="0.55000000000000004"/>
    <row r="26" customFormat="1" x14ac:dyDescent="0.55000000000000004"/>
    <row r="27" customFormat="1" x14ac:dyDescent="0.55000000000000004"/>
    <row r="28" customFormat="1" x14ac:dyDescent="0.55000000000000004"/>
    <row r="29" customFormat="1" x14ac:dyDescent="0.55000000000000004"/>
    <row r="30" customFormat="1" x14ac:dyDescent="0.55000000000000004"/>
    <row r="31" customFormat="1" x14ac:dyDescent="0.55000000000000004"/>
    <row r="32" customFormat="1" x14ac:dyDescent="0.55000000000000004"/>
    <row r="33" customFormat="1" x14ac:dyDescent="0.55000000000000004"/>
    <row r="34" customFormat="1" x14ac:dyDescent="0.55000000000000004"/>
    <row r="35" customFormat="1" x14ac:dyDescent="0.55000000000000004"/>
    <row r="36" customFormat="1" x14ac:dyDescent="0.55000000000000004"/>
    <row r="37" customFormat="1" x14ac:dyDescent="0.55000000000000004"/>
    <row r="38" customFormat="1" x14ac:dyDescent="0.55000000000000004"/>
    <row r="39" customFormat="1" x14ac:dyDescent="0.55000000000000004"/>
    <row r="40" customFormat="1" x14ac:dyDescent="0.55000000000000004"/>
    <row r="41" customFormat="1" x14ac:dyDescent="0.55000000000000004"/>
    <row r="42" customFormat="1" x14ac:dyDescent="0.55000000000000004"/>
    <row r="43" customFormat="1" x14ac:dyDescent="0.55000000000000004"/>
    <row r="44" customFormat="1" x14ac:dyDescent="0.55000000000000004"/>
    <row r="45" customFormat="1" x14ac:dyDescent="0.55000000000000004"/>
    <row r="46" customFormat="1" x14ac:dyDescent="0.55000000000000004"/>
    <row r="47" customFormat="1" x14ac:dyDescent="0.55000000000000004"/>
    <row r="48" customFormat="1" x14ac:dyDescent="0.55000000000000004"/>
    <row r="49" customFormat="1" x14ac:dyDescent="0.55000000000000004"/>
    <row r="50" customFormat="1" x14ac:dyDescent="0.55000000000000004"/>
    <row r="51" customFormat="1" x14ac:dyDescent="0.55000000000000004"/>
  </sheetData>
  <autoFilter ref="A1:Q17" xr:uid="{7775A4E7-8CFB-428E-B62D-FA61FC7EF019}"/>
  <phoneticPr fontId="3" type="noConversion"/>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07FB0-DDBA-4C3E-946F-2489B82A575E}">
  <sheetPr>
    <tabColor theme="4"/>
  </sheetPr>
  <dimension ref="A1:P294"/>
  <sheetViews>
    <sheetView zoomScale="70" zoomScaleNormal="70" workbookViewId="0">
      <selection activeCell="E16" sqref="E16"/>
    </sheetView>
  </sheetViews>
  <sheetFormatPr defaultRowHeight="14.1" x14ac:dyDescent="0.55000000000000004"/>
  <cols>
    <col min="1" max="1" width="44.7890625" style="194" customWidth="1"/>
    <col min="2" max="2" width="23.9453125" style="194" customWidth="1"/>
    <col min="3" max="3" width="18.578125" style="194" bestFit="1" customWidth="1"/>
    <col min="4" max="4" width="7.578125" style="143" bestFit="1" customWidth="1"/>
    <col min="5" max="5" width="11.578125" style="143" customWidth="1"/>
    <col min="6" max="6" width="16.41796875" style="143" bestFit="1" customWidth="1"/>
    <col min="7" max="7" width="18" style="143" bestFit="1" customWidth="1"/>
    <col min="8" max="8" width="20.41796875" style="143" customWidth="1"/>
    <col min="9" max="9" width="15.578125" style="143" customWidth="1"/>
    <col min="10" max="10" width="21.578125" style="143" customWidth="1"/>
    <col min="11" max="11" width="60.62890625" style="194" customWidth="1"/>
    <col min="12" max="12" width="15" style="143" customWidth="1"/>
    <col min="13" max="13" width="53.68359375" style="194" customWidth="1"/>
    <col min="14" max="14" width="25.62890625" style="143" customWidth="1"/>
    <col min="15" max="15" width="20.68359375" style="143" customWidth="1"/>
    <col min="16" max="16" width="21.89453125" style="143" customWidth="1"/>
    <col min="17" max="16384" width="8.83984375" style="143"/>
  </cols>
  <sheetData>
    <row r="1" spans="1:16" ht="27.9" thickBot="1" x14ac:dyDescent="0.6">
      <c r="A1" s="198" t="s">
        <v>27</v>
      </c>
      <c r="B1" s="198" t="s">
        <v>609</v>
      </c>
      <c r="C1" s="198" t="s">
        <v>28</v>
      </c>
      <c r="D1" s="198" t="s">
        <v>30</v>
      </c>
      <c r="E1" s="198" t="s">
        <v>610</v>
      </c>
      <c r="F1" s="198" t="s">
        <v>32</v>
      </c>
      <c r="G1" s="198" t="s">
        <v>33</v>
      </c>
      <c r="H1" s="198" t="s">
        <v>585</v>
      </c>
      <c r="I1" s="198" t="s">
        <v>26</v>
      </c>
      <c r="J1" s="199" t="s">
        <v>611</v>
      </c>
      <c r="K1" s="199" t="s">
        <v>612</v>
      </c>
      <c r="L1" s="199" t="s">
        <v>588</v>
      </c>
      <c r="M1" s="199" t="s">
        <v>613</v>
      </c>
      <c r="N1" s="200" t="s">
        <v>3723</v>
      </c>
      <c r="O1" s="201" t="s">
        <v>656</v>
      </c>
      <c r="P1" s="201" t="s">
        <v>657</v>
      </c>
    </row>
    <row r="2" spans="1:16" ht="14.4" thickTop="1" x14ac:dyDescent="0.55000000000000004">
      <c r="A2" s="135" t="s">
        <v>81</v>
      </c>
      <c r="B2" s="135" t="s">
        <v>82</v>
      </c>
      <c r="C2" s="135" t="s">
        <v>83</v>
      </c>
      <c r="D2" s="133" t="s">
        <v>85</v>
      </c>
      <c r="E2" s="133">
        <v>97132</v>
      </c>
      <c r="F2" s="133">
        <v>45.299402999999998</v>
      </c>
      <c r="G2" s="133">
        <v>-122.951801</v>
      </c>
      <c r="H2" s="133" t="s">
        <v>80</v>
      </c>
      <c r="I2" s="137">
        <v>110069493293</v>
      </c>
      <c r="J2" s="133">
        <v>326199</v>
      </c>
      <c r="K2" s="136" t="s">
        <v>614</v>
      </c>
      <c r="L2" s="133" t="str">
        <f>IFERROR(VLOOKUP(J2,'NAICS Code to IS CDR Code'!A:C,2,FALSE), "NAICS/SIC Not Provided")</f>
        <v>IS35</v>
      </c>
      <c r="M2" s="135" t="str">
        <f>IFERROR(VLOOKUP(J2,'NAICS Code to IS CDR Code'!A:C,3,FALSE), "NAICS/SIC Not Provided")</f>
        <v>Plastics Product Manufacturing</v>
      </c>
      <c r="N2" s="133" t="str">
        <f>IF(COUNTIF('Facility Summary_Water'!$J$2:$J$51,I2)&gt;0,"Yes","No")</f>
        <v>No</v>
      </c>
      <c r="O2" s="133" t="e">
        <v>#VALUE!</v>
      </c>
      <c r="P2" s="133"/>
    </row>
    <row r="3" spans="1:16" x14ac:dyDescent="0.55000000000000004">
      <c r="A3" s="58" t="s">
        <v>81</v>
      </c>
      <c r="B3" s="58" t="s">
        <v>82</v>
      </c>
      <c r="C3" s="58" t="s">
        <v>83</v>
      </c>
      <c r="D3" s="56" t="s">
        <v>85</v>
      </c>
      <c r="E3" s="56">
        <v>97132</v>
      </c>
      <c r="F3" s="56">
        <v>45.299402999999998</v>
      </c>
      <c r="G3" s="56">
        <v>-122.951801</v>
      </c>
      <c r="H3" s="56" t="s">
        <v>80</v>
      </c>
      <c r="I3" s="69">
        <v>110069493293</v>
      </c>
      <c r="J3" s="56">
        <v>326199</v>
      </c>
      <c r="K3" s="68" t="s">
        <v>614</v>
      </c>
      <c r="L3" s="56"/>
      <c r="M3" s="58"/>
      <c r="N3" s="56"/>
      <c r="O3" s="56"/>
      <c r="P3" s="56"/>
    </row>
    <row r="4" spans="1:16" x14ac:dyDescent="0.55000000000000004">
      <c r="A4" s="58" t="s">
        <v>81</v>
      </c>
      <c r="B4" s="58" t="s">
        <v>82</v>
      </c>
      <c r="C4" s="58" t="s">
        <v>83</v>
      </c>
      <c r="D4" s="56" t="s">
        <v>85</v>
      </c>
      <c r="E4" s="56">
        <v>97132</v>
      </c>
      <c r="F4" s="56">
        <v>45.299402999999998</v>
      </c>
      <c r="G4" s="56">
        <v>-122.951801</v>
      </c>
      <c r="H4" s="56" t="s">
        <v>80</v>
      </c>
      <c r="I4" s="69">
        <v>110069493293</v>
      </c>
      <c r="J4" s="56">
        <v>326199</v>
      </c>
      <c r="K4" s="68" t="s">
        <v>614</v>
      </c>
      <c r="L4" s="56"/>
      <c r="M4" s="58"/>
      <c r="N4" s="56"/>
      <c r="O4" s="56"/>
      <c r="P4" s="56"/>
    </row>
    <row r="5" spans="1:16" x14ac:dyDescent="0.55000000000000004">
      <c r="A5" s="58" t="s">
        <v>81</v>
      </c>
      <c r="B5" s="58" t="s">
        <v>82</v>
      </c>
      <c r="C5" s="58" t="s">
        <v>83</v>
      </c>
      <c r="D5" s="56" t="s">
        <v>85</v>
      </c>
      <c r="E5" s="56">
        <v>97132</v>
      </c>
      <c r="F5" s="56">
        <v>45.299402999999998</v>
      </c>
      <c r="G5" s="56">
        <v>-122.951801</v>
      </c>
      <c r="H5" s="56" t="s">
        <v>80</v>
      </c>
      <c r="I5" s="69">
        <v>110069493293</v>
      </c>
      <c r="J5" s="56">
        <v>326199</v>
      </c>
      <c r="K5" s="68" t="s">
        <v>614</v>
      </c>
      <c r="L5" s="56"/>
      <c r="M5" s="58"/>
      <c r="N5" s="56"/>
      <c r="O5" s="56"/>
      <c r="P5" s="56"/>
    </row>
    <row r="6" spans="1:16" x14ac:dyDescent="0.55000000000000004">
      <c r="A6" s="58" t="s">
        <v>81</v>
      </c>
      <c r="B6" s="58" t="s">
        <v>82</v>
      </c>
      <c r="C6" s="58" t="s">
        <v>83</v>
      </c>
      <c r="D6" s="56" t="s">
        <v>85</v>
      </c>
      <c r="E6" s="56">
        <v>97132</v>
      </c>
      <c r="F6" s="56">
        <v>45.299402999999998</v>
      </c>
      <c r="G6" s="56">
        <v>-122.951801</v>
      </c>
      <c r="H6" s="56" t="s">
        <v>80</v>
      </c>
      <c r="I6" s="69">
        <v>110069493293</v>
      </c>
      <c r="J6" s="56">
        <v>326199</v>
      </c>
      <c r="K6" s="68" t="s">
        <v>614</v>
      </c>
      <c r="L6" s="56"/>
      <c r="M6" s="58"/>
      <c r="N6" s="56"/>
      <c r="O6" s="56"/>
      <c r="P6" s="56"/>
    </row>
    <row r="7" spans="1:16" x14ac:dyDescent="0.55000000000000004">
      <c r="A7" s="58" t="s">
        <v>92</v>
      </c>
      <c r="B7" s="58" t="s">
        <v>93</v>
      </c>
      <c r="C7" s="58" t="s">
        <v>94</v>
      </c>
      <c r="D7" s="56" t="s">
        <v>96</v>
      </c>
      <c r="E7" s="56">
        <v>55016</v>
      </c>
      <c r="F7" s="56">
        <v>44.789444000000003</v>
      </c>
      <c r="G7" s="56">
        <v>-92.908332999999999</v>
      </c>
      <c r="H7" s="56" t="s">
        <v>91</v>
      </c>
      <c r="I7" s="69">
        <v>110000423667</v>
      </c>
      <c r="J7" s="56">
        <v>325998</v>
      </c>
      <c r="K7" s="68" t="s">
        <v>615</v>
      </c>
      <c r="L7" s="56" t="str">
        <f>IFERROR(VLOOKUP(J7,'NAICS Code to IS CDR Code'!A:C,2,FALSE), "NAICS/SIC Not Provided")</f>
        <v>IS34</v>
      </c>
      <c r="M7" s="58" t="str">
        <f>IFERROR(VLOOKUP(J7,'NAICS Code to IS CDR Code'!A:C,3,FALSE), "NAICS/SIC Not Provided")</f>
        <v>All Other Chemical Product and Preparation Manufacturing</v>
      </c>
      <c r="N7" s="56" t="str">
        <f>IF(COUNTIF('Facility Summary_Water'!$J$2:$J$51,I7)&gt;0,"Yes","No")</f>
        <v>No</v>
      </c>
      <c r="O7" s="56" t="e">
        <v>#VALUE!</v>
      </c>
      <c r="P7" s="56"/>
    </row>
    <row r="8" spans="1:16" x14ac:dyDescent="0.55000000000000004">
      <c r="A8" s="58" t="s">
        <v>92</v>
      </c>
      <c r="B8" s="58" t="s">
        <v>93</v>
      </c>
      <c r="C8" s="58" t="s">
        <v>94</v>
      </c>
      <c r="D8" s="56" t="s">
        <v>96</v>
      </c>
      <c r="E8" s="56">
        <v>55016</v>
      </c>
      <c r="F8" s="56">
        <v>44.789444000000003</v>
      </c>
      <c r="G8" s="56">
        <v>-92.908332999999999</v>
      </c>
      <c r="H8" s="56" t="s">
        <v>91</v>
      </c>
      <c r="I8" s="69">
        <v>110000423667</v>
      </c>
      <c r="J8" s="56">
        <v>325998</v>
      </c>
      <c r="K8" s="68" t="s">
        <v>615</v>
      </c>
      <c r="L8" s="56"/>
      <c r="M8" s="58"/>
      <c r="N8" s="56"/>
      <c r="O8" s="56"/>
      <c r="P8" s="56"/>
    </row>
    <row r="9" spans="1:16" x14ac:dyDescent="0.55000000000000004">
      <c r="A9" s="58" t="s">
        <v>3676</v>
      </c>
      <c r="B9" s="58" t="s">
        <v>99</v>
      </c>
      <c r="C9" s="58" t="s">
        <v>100</v>
      </c>
      <c r="D9" s="56" t="s">
        <v>102</v>
      </c>
      <c r="E9" s="56">
        <v>65802</v>
      </c>
      <c r="F9" s="56">
        <v>37.212870000000002</v>
      </c>
      <c r="G9" s="56">
        <v>-93.227199999999996</v>
      </c>
      <c r="H9" s="56" t="s">
        <v>98</v>
      </c>
      <c r="I9" s="69">
        <v>110000444886</v>
      </c>
      <c r="J9" s="56">
        <v>325520</v>
      </c>
      <c r="K9" s="68" t="s">
        <v>616</v>
      </c>
      <c r="L9" s="56" t="str">
        <f>IFERROR(VLOOKUP(J9,'NAICS Code to IS CDR Code'!A:C,2,FALSE), "NAICS/SIC Not Provided")</f>
        <v>IS28</v>
      </c>
      <c r="M9" s="58" t="str">
        <f>IFERROR(VLOOKUP(J9,'NAICS Code to IS CDR Code'!A:C,3,FALSE), "NAICS/SIC Not Provided")</f>
        <v>Adhesive Manufacturing</v>
      </c>
      <c r="N9" s="56" t="str">
        <f>IF(COUNTIF('Facility Summary_Water'!$J$2:$J$51,I9)&gt;0,"Yes","No")</f>
        <v>No</v>
      </c>
      <c r="O9" s="56" t="e">
        <v>#VALUE!</v>
      </c>
      <c r="P9" s="56"/>
    </row>
    <row r="10" spans="1:16" x14ac:dyDescent="0.55000000000000004">
      <c r="A10" s="58" t="s">
        <v>3676</v>
      </c>
      <c r="B10" s="58" t="s">
        <v>99</v>
      </c>
      <c r="C10" s="58" t="s">
        <v>100</v>
      </c>
      <c r="D10" s="56" t="s">
        <v>102</v>
      </c>
      <c r="E10" s="56">
        <v>65802</v>
      </c>
      <c r="F10" s="56">
        <v>37.212870000000002</v>
      </c>
      <c r="G10" s="56">
        <v>-93.227199999999996</v>
      </c>
      <c r="H10" s="56" t="s">
        <v>98</v>
      </c>
      <c r="I10" s="69">
        <v>110000444886</v>
      </c>
      <c r="J10" s="56">
        <v>325520</v>
      </c>
      <c r="K10" s="68" t="s">
        <v>616</v>
      </c>
      <c r="L10" s="56"/>
      <c r="M10" s="58"/>
      <c r="N10" s="56"/>
      <c r="O10" s="56"/>
      <c r="P10" s="56"/>
    </row>
    <row r="11" spans="1:16" x14ac:dyDescent="0.55000000000000004">
      <c r="A11" s="58" t="s">
        <v>3676</v>
      </c>
      <c r="B11" s="58" t="s">
        <v>99</v>
      </c>
      <c r="C11" s="58" t="s">
        <v>100</v>
      </c>
      <c r="D11" s="56" t="s">
        <v>102</v>
      </c>
      <c r="E11" s="56">
        <v>65802</v>
      </c>
      <c r="F11" s="56">
        <v>37.212870000000002</v>
      </c>
      <c r="G11" s="56">
        <v>-93.227199999999996</v>
      </c>
      <c r="H11" s="56" t="s">
        <v>98</v>
      </c>
      <c r="I11" s="69">
        <v>110000444886</v>
      </c>
      <c r="J11" s="56">
        <v>325520</v>
      </c>
      <c r="K11" s="68" t="s">
        <v>616</v>
      </c>
      <c r="L11" s="56"/>
      <c r="M11" s="58"/>
      <c r="N11" s="56"/>
      <c r="O11" s="56"/>
      <c r="P11" s="56"/>
    </row>
    <row r="12" spans="1:16" x14ac:dyDescent="0.55000000000000004">
      <c r="A12" s="58" t="s">
        <v>3676</v>
      </c>
      <c r="B12" s="58" t="s">
        <v>99</v>
      </c>
      <c r="C12" s="58" t="s">
        <v>100</v>
      </c>
      <c r="D12" s="56" t="s">
        <v>102</v>
      </c>
      <c r="E12" s="56">
        <v>65802</v>
      </c>
      <c r="F12" s="56">
        <v>37.212870000000002</v>
      </c>
      <c r="G12" s="56">
        <v>-93.227199999999996</v>
      </c>
      <c r="H12" s="56" t="s">
        <v>98</v>
      </c>
      <c r="I12" s="69">
        <v>110000444886</v>
      </c>
      <c r="J12" s="56">
        <v>325520</v>
      </c>
      <c r="K12" s="68" t="s">
        <v>616</v>
      </c>
      <c r="L12" s="56"/>
      <c r="M12" s="58"/>
      <c r="N12" s="56"/>
      <c r="O12" s="56"/>
      <c r="P12" s="56"/>
    </row>
    <row r="13" spans="1:16" x14ac:dyDescent="0.55000000000000004">
      <c r="A13" s="58" t="s">
        <v>3676</v>
      </c>
      <c r="B13" s="58" t="s">
        <v>99</v>
      </c>
      <c r="C13" s="58" t="s">
        <v>100</v>
      </c>
      <c r="D13" s="56" t="s">
        <v>102</v>
      </c>
      <c r="E13" s="56">
        <v>65802</v>
      </c>
      <c r="F13" s="56">
        <v>37.212870000000002</v>
      </c>
      <c r="G13" s="56">
        <v>-93.227199999999996</v>
      </c>
      <c r="H13" s="56" t="s">
        <v>98</v>
      </c>
      <c r="I13" s="69">
        <v>110000444886</v>
      </c>
      <c r="J13" s="56">
        <v>325520</v>
      </c>
      <c r="K13" s="68" t="s">
        <v>616</v>
      </c>
      <c r="L13" s="56"/>
      <c r="M13" s="58"/>
      <c r="N13" s="56"/>
      <c r="O13" s="56"/>
      <c r="P13" s="56"/>
    </row>
    <row r="14" spans="1:16" x14ac:dyDescent="0.55000000000000004">
      <c r="A14" s="58" t="s">
        <v>105</v>
      </c>
      <c r="B14" s="58" t="s">
        <v>106</v>
      </c>
      <c r="C14" s="58" t="s">
        <v>107</v>
      </c>
      <c r="D14" s="56" t="s">
        <v>109</v>
      </c>
      <c r="E14" s="56">
        <v>70805</v>
      </c>
      <c r="F14" s="56">
        <v>30.493749999999999</v>
      </c>
      <c r="G14" s="56">
        <v>-91.178740000000005</v>
      </c>
      <c r="H14" s="56" t="s">
        <v>104</v>
      </c>
      <c r="I14" s="69">
        <v>110000606602</v>
      </c>
      <c r="J14" s="56">
        <v>325199</v>
      </c>
      <c r="K14" s="68" t="s">
        <v>617</v>
      </c>
      <c r="L14" s="56" t="str">
        <f>IFERROR(VLOOKUP(J14,'NAICS Code to IS CDR Code'!A:C,2,FALSE), "NAICS/SIC Not Provided")</f>
        <v>IS21</v>
      </c>
      <c r="M14" s="58" t="str">
        <f>IFERROR(VLOOKUP(J14,'NAICS Code to IS CDR Code'!A:C,3,FALSE), "NAICS/SIC Not Provided")</f>
        <v>All Other Basic Organic Chemical Manufacturing</v>
      </c>
      <c r="N14" s="56" t="str">
        <f>IF(COUNTIF('Facility Summary_Water'!$J$2:$J$51,I14)&gt;0,"Yes","No")</f>
        <v>No</v>
      </c>
      <c r="O14" s="56"/>
      <c r="P14" s="56"/>
    </row>
    <row r="15" spans="1:16" x14ac:dyDescent="0.55000000000000004">
      <c r="A15" s="58" t="s">
        <v>105</v>
      </c>
      <c r="B15" s="58" t="s">
        <v>106</v>
      </c>
      <c r="C15" s="58" t="s">
        <v>107</v>
      </c>
      <c r="D15" s="56" t="s">
        <v>109</v>
      </c>
      <c r="E15" s="56">
        <v>70805</v>
      </c>
      <c r="F15" s="56">
        <v>30.493749999999999</v>
      </c>
      <c r="G15" s="56">
        <v>-91.178740000000005</v>
      </c>
      <c r="H15" s="56" t="s">
        <v>104</v>
      </c>
      <c r="I15" s="69">
        <v>110000606602</v>
      </c>
      <c r="J15" s="56">
        <v>325199</v>
      </c>
      <c r="K15" s="68" t="s">
        <v>617</v>
      </c>
      <c r="L15" s="56"/>
      <c r="M15" s="58"/>
      <c r="N15" s="56"/>
      <c r="O15" s="56"/>
      <c r="P15" s="56"/>
    </row>
    <row r="16" spans="1:16" x14ac:dyDescent="0.55000000000000004">
      <c r="A16" s="58" t="s">
        <v>105</v>
      </c>
      <c r="B16" s="58" t="s">
        <v>106</v>
      </c>
      <c r="C16" s="58" t="s">
        <v>107</v>
      </c>
      <c r="D16" s="56" t="s">
        <v>109</v>
      </c>
      <c r="E16" s="56">
        <v>70805</v>
      </c>
      <c r="F16" s="56">
        <v>30.493749999999999</v>
      </c>
      <c r="G16" s="56">
        <v>-91.178740000000005</v>
      </c>
      <c r="H16" s="56" t="s">
        <v>104</v>
      </c>
      <c r="I16" s="69">
        <v>110000606602</v>
      </c>
      <c r="J16" s="56">
        <v>325199</v>
      </c>
      <c r="K16" s="68" t="s">
        <v>617</v>
      </c>
      <c r="L16" s="56"/>
      <c r="M16" s="58"/>
      <c r="N16" s="56"/>
      <c r="O16" s="56"/>
      <c r="P16" s="56"/>
    </row>
    <row r="17" spans="1:16" x14ac:dyDescent="0.55000000000000004">
      <c r="A17" s="58" t="s">
        <v>105</v>
      </c>
      <c r="B17" s="58" t="s">
        <v>106</v>
      </c>
      <c r="C17" s="58" t="s">
        <v>107</v>
      </c>
      <c r="D17" s="56" t="s">
        <v>109</v>
      </c>
      <c r="E17" s="56">
        <v>70805</v>
      </c>
      <c r="F17" s="56">
        <v>30.493749999999999</v>
      </c>
      <c r="G17" s="56">
        <v>-91.178740000000005</v>
      </c>
      <c r="H17" s="56" t="s">
        <v>104</v>
      </c>
      <c r="I17" s="69">
        <v>110000606602</v>
      </c>
      <c r="J17" s="56">
        <v>325199</v>
      </c>
      <c r="K17" s="68" t="s">
        <v>617</v>
      </c>
      <c r="L17" s="56"/>
      <c r="M17" s="58"/>
      <c r="N17" s="56"/>
      <c r="O17" s="56"/>
      <c r="P17" s="56"/>
    </row>
    <row r="18" spans="1:16" x14ac:dyDescent="0.55000000000000004">
      <c r="A18" s="58" t="s">
        <v>113</v>
      </c>
      <c r="B18" s="58" t="s">
        <v>114</v>
      </c>
      <c r="C18" s="58" t="s">
        <v>115</v>
      </c>
      <c r="D18" s="56" t="s">
        <v>117</v>
      </c>
      <c r="E18" s="56">
        <v>71753</v>
      </c>
      <c r="F18" s="56">
        <v>33.175600000000003</v>
      </c>
      <c r="G18" s="56">
        <v>-93.216899999999995</v>
      </c>
      <c r="H18" s="56" t="s">
        <v>112</v>
      </c>
      <c r="I18" s="69">
        <v>110000743508</v>
      </c>
      <c r="J18" s="56">
        <v>325180</v>
      </c>
      <c r="K18" s="68" t="s">
        <v>618</v>
      </c>
      <c r="L18" s="56" t="str">
        <f>IFERROR(VLOOKUP(J18,'NAICS Code to IS CDR Code'!A:C,2,FALSE), "NAICS/SIC Not Provided")</f>
        <v>IS19</v>
      </c>
      <c r="M18" s="58" t="str">
        <f>IFERROR(VLOOKUP(J18,'NAICS Code to IS CDR Code'!A:C,3,FALSE), "NAICS/SIC Not Provided")</f>
        <v>All Other Basic Inorganic Chemical Manufacturing</v>
      </c>
      <c r="N18" s="56" t="str">
        <f>IF(COUNTIF('Facility Summary_Water'!$J$2:$J$51,I18)&gt;0,"Yes","No")</f>
        <v>No</v>
      </c>
      <c r="O18" s="56" t="e">
        <v>#VALUE!</v>
      </c>
      <c r="P18" s="56"/>
    </row>
    <row r="19" spans="1:16" x14ac:dyDescent="0.55000000000000004">
      <c r="A19" s="58" t="s">
        <v>113</v>
      </c>
      <c r="B19" s="58" t="s">
        <v>114</v>
      </c>
      <c r="C19" s="58" t="s">
        <v>115</v>
      </c>
      <c r="D19" s="56" t="s">
        <v>117</v>
      </c>
      <c r="E19" s="56">
        <v>71753</v>
      </c>
      <c r="F19" s="56">
        <v>33.175600000000003</v>
      </c>
      <c r="G19" s="56">
        <v>-93.216899999999995</v>
      </c>
      <c r="H19" s="56" t="s">
        <v>112</v>
      </c>
      <c r="I19" s="69">
        <v>110000743508</v>
      </c>
      <c r="J19" s="56">
        <v>325180</v>
      </c>
      <c r="K19" s="68" t="s">
        <v>618</v>
      </c>
      <c r="L19" s="56"/>
      <c r="M19" s="58"/>
      <c r="N19" s="56"/>
      <c r="O19" s="56"/>
      <c r="P19" s="56"/>
    </row>
    <row r="20" spans="1:16" x14ac:dyDescent="0.55000000000000004">
      <c r="A20" s="58" t="s">
        <v>113</v>
      </c>
      <c r="B20" s="58" t="s">
        <v>114</v>
      </c>
      <c r="C20" s="58" t="s">
        <v>115</v>
      </c>
      <c r="D20" s="56" t="s">
        <v>117</v>
      </c>
      <c r="E20" s="56">
        <v>71753</v>
      </c>
      <c r="F20" s="56">
        <v>33.175600000000003</v>
      </c>
      <c r="G20" s="56">
        <v>-93.216899999999995</v>
      </c>
      <c r="H20" s="56" t="s">
        <v>112</v>
      </c>
      <c r="I20" s="69">
        <v>110000743508</v>
      </c>
      <c r="J20" s="56">
        <v>325180</v>
      </c>
      <c r="K20" s="68" t="s">
        <v>618</v>
      </c>
      <c r="L20" s="56"/>
      <c r="M20" s="58"/>
      <c r="N20" s="56"/>
      <c r="O20" s="56"/>
      <c r="P20" s="56"/>
    </row>
    <row r="21" spans="1:16" x14ac:dyDescent="0.55000000000000004">
      <c r="A21" s="58" t="s">
        <v>113</v>
      </c>
      <c r="B21" s="58" t="s">
        <v>114</v>
      </c>
      <c r="C21" s="58" t="s">
        <v>115</v>
      </c>
      <c r="D21" s="56" t="s">
        <v>117</v>
      </c>
      <c r="E21" s="56">
        <v>71753</v>
      </c>
      <c r="F21" s="56">
        <v>33.175600000000003</v>
      </c>
      <c r="G21" s="56">
        <v>-93.216899999999995</v>
      </c>
      <c r="H21" s="56" t="s">
        <v>112</v>
      </c>
      <c r="I21" s="69">
        <v>110000743508</v>
      </c>
      <c r="J21" s="56">
        <v>325180</v>
      </c>
      <c r="K21" s="68" t="s">
        <v>618</v>
      </c>
      <c r="L21" s="56"/>
      <c r="M21" s="58"/>
      <c r="N21" s="56"/>
      <c r="O21" s="56"/>
      <c r="P21" s="56"/>
    </row>
    <row r="22" spans="1:16" x14ac:dyDescent="0.55000000000000004">
      <c r="A22" s="58" t="s">
        <v>113</v>
      </c>
      <c r="B22" s="58" t="s">
        <v>114</v>
      </c>
      <c r="C22" s="58" t="s">
        <v>115</v>
      </c>
      <c r="D22" s="56" t="s">
        <v>117</v>
      </c>
      <c r="E22" s="56">
        <v>71753</v>
      </c>
      <c r="F22" s="56">
        <v>33.175600000000003</v>
      </c>
      <c r="G22" s="56">
        <v>-93.216899999999995</v>
      </c>
      <c r="H22" s="56" t="s">
        <v>112</v>
      </c>
      <c r="I22" s="69">
        <v>110000743508</v>
      </c>
      <c r="J22" s="56">
        <v>325180</v>
      </c>
      <c r="K22" s="68" t="s">
        <v>618</v>
      </c>
      <c r="L22" s="56"/>
      <c r="M22" s="58"/>
      <c r="N22" s="56"/>
      <c r="O22" s="56"/>
      <c r="P22" s="56"/>
    </row>
    <row r="23" spans="1:16" x14ac:dyDescent="0.55000000000000004">
      <c r="A23" s="58" t="s">
        <v>121</v>
      </c>
      <c r="B23" s="58" t="s">
        <v>122</v>
      </c>
      <c r="C23" s="58" t="s">
        <v>123</v>
      </c>
      <c r="D23" s="56" t="s">
        <v>125</v>
      </c>
      <c r="E23" s="67" t="s">
        <v>126</v>
      </c>
      <c r="F23" s="56">
        <v>42.549259999999997</v>
      </c>
      <c r="G23" s="56">
        <v>-71.745149999999995</v>
      </c>
      <c r="H23" s="56" t="s">
        <v>120</v>
      </c>
      <c r="I23" s="69">
        <v>110000308818</v>
      </c>
      <c r="J23" s="56">
        <v>335929</v>
      </c>
      <c r="K23" s="68" t="s">
        <v>619</v>
      </c>
      <c r="L23" s="56" t="str">
        <f>IFERROR(VLOOKUP(J23,'NAICS Code to IS CDR Code'!A:C,2,FALSE), "NAICS/SIC Not Provided")</f>
        <v>IS42</v>
      </c>
      <c r="M23" s="58" t="str">
        <f>IFERROR(VLOOKUP(J23,'NAICS Code to IS CDR Code'!A:C,3,FALSE), "NAICS/SIC Not Provided")</f>
        <v>Electrical Equipment, Appliance, and Component Manufacturing</v>
      </c>
      <c r="N23" s="56" t="str">
        <f>IF(COUNTIF('Facility Summary_Water'!$J$2:$J$51,I23)&gt;0,"Yes","No")</f>
        <v>No</v>
      </c>
      <c r="O23" s="56" t="e">
        <v>#VALUE!</v>
      </c>
      <c r="P23" s="56"/>
    </row>
    <row r="24" spans="1:16" x14ac:dyDescent="0.55000000000000004">
      <c r="A24" s="58" t="s">
        <v>121</v>
      </c>
      <c r="B24" s="58" t="s">
        <v>122</v>
      </c>
      <c r="C24" s="58" t="s">
        <v>123</v>
      </c>
      <c r="D24" s="56" t="s">
        <v>125</v>
      </c>
      <c r="E24" s="67" t="s">
        <v>126</v>
      </c>
      <c r="F24" s="56">
        <v>42.549259999999997</v>
      </c>
      <c r="G24" s="56">
        <v>-71.745149999999995</v>
      </c>
      <c r="H24" s="56" t="s">
        <v>120</v>
      </c>
      <c r="I24" s="69">
        <v>110000308818</v>
      </c>
      <c r="J24" s="56">
        <v>335929</v>
      </c>
      <c r="K24" s="68" t="s">
        <v>619</v>
      </c>
      <c r="L24" s="56"/>
      <c r="M24" s="58"/>
      <c r="N24" s="56"/>
      <c r="O24" s="56"/>
      <c r="P24" s="56"/>
    </row>
    <row r="25" spans="1:16" x14ac:dyDescent="0.55000000000000004">
      <c r="A25" s="58" t="s">
        <v>121</v>
      </c>
      <c r="B25" s="58" t="s">
        <v>122</v>
      </c>
      <c r="C25" s="58" t="s">
        <v>123</v>
      </c>
      <c r="D25" s="56" t="s">
        <v>125</v>
      </c>
      <c r="E25" s="67" t="s">
        <v>126</v>
      </c>
      <c r="F25" s="56">
        <v>42.549259999999997</v>
      </c>
      <c r="G25" s="56">
        <v>-71.745149999999995</v>
      </c>
      <c r="H25" s="56" t="s">
        <v>120</v>
      </c>
      <c r="I25" s="69">
        <v>110000308818</v>
      </c>
      <c r="J25" s="56">
        <v>335929</v>
      </c>
      <c r="K25" s="68" t="s">
        <v>619</v>
      </c>
      <c r="L25" s="56"/>
      <c r="M25" s="58"/>
      <c r="N25" s="56"/>
      <c r="O25" s="56"/>
      <c r="P25" s="56"/>
    </row>
    <row r="26" spans="1:16" x14ac:dyDescent="0.55000000000000004">
      <c r="A26" s="58" t="s">
        <v>128</v>
      </c>
      <c r="B26" s="58" t="s">
        <v>129</v>
      </c>
      <c r="C26" s="58" t="s">
        <v>130</v>
      </c>
      <c r="D26" s="56" t="s">
        <v>132</v>
      </c>
      <c r="E26" s="56">
        <v>38017</v>
      </c>
      <c r="F26" s="56">
        <v>35.041758000000002</v>
      </c>
      <c r="G26" s="56">
        <v>-89.625080999999994</v>
      </c>
      <c r="H26" s="56" t="s">
        <v>127</v>
      </c>
      <c r="I26" s="69">
        <v>110000911737</v>
      </c>
      <c r="J26" s="56">
        <v>325211</v>
      </c>
      <c r="K26" s="68" t="s">
        <v>620</v>
      </c>
      <c r="L26" s="56" t="str">
        <f>IFERROR(VLOOKUP(J26,'NAICS Code to IS CDR Code'!A:C,2,FALSE), "NAICS/SIC Not Provided")</f>
        <v>IS22</v>
      </c>
      <c r="M26" s="58" t="str">
        <f>IFERROR(VLOOKUP(J26,'NAICS Code to IS CDR Code'!A:C,3,FALSE), "NAICS/SIC Not Provided")</f>
        <v>Plastic Material and Resin Manufacturing</v>
      </c>
      <c r="N26" s="56" t="str">
        <f>IF(COUNTIF('Facility Summary_Water'!$J$2:$J$51,I26)&gt;0,"Yes","No")</f>
        <v>No</v>
      </c>
      <c r="O26" s="56" t="e">
        <v>#VALUE!</v>
      </c>
      <c r="P26" s="56"/>
    </row>
    <row r="27" spans="1:16" x14ac:dyDescent="0.55000000000000004">
      <c r="A27" s="58" t="s">
        <v>128</v>
      </c>
      <c r="B27" s="58" t="s">
        <v>129</v>
      </c>
      <c r="C27" s="58" t="s">
        <v>130</v>
      </c>
      <c r="D27" s="56" t="s">
        <v>132</v>
      </c>
      <c r="E27" s="56">
        <v>38017</v>
      </c>
      <c r="F27" s="56">
        <v>35.041758000000002</v>
      </c>
      <c r="G27" s="56">
        <v>-89.625080999999994</v>
      </c>
      <c r="H27" s="56" t="s">
        <v>127</v>
      </c>
      <c r="I27" s="69">
        <v>110000911737</v>
      </c>
      <c r="J27" s="56">
        <v>325211</v>
      </c>
      <c r="K27" s="68" t="s">
        <v>620</v>
      </c>
      <c r="L27" s="56"/>
      <c r="M27" s="58"/>
      <c r="N27" s="56"/>
      <c r="O27" s="56"/>
      <c r="P27" s="56"/>
    </row>
    <row r="28" spans="1:16" x14ac:dyDescent="0.55000000000000004">
      <c r="A28" s="58" t="s">
        <v>128</v>
      </c>
      <c r="B28" s="58" t="s">
        <v>129</v>
      </c>
      <c r="C28" s="58" t="s">
        <v>130</v>
      </c>
      <c r="D28" s="56" t="s">
        <v>132</v>
      </c>
      <c r="E28" s="56">
        <v>38017</v>
      </c>
      <c r="F28" s="56">
        <v>35.041758000000002</v>
      </c>
      <c r="G28" s="56">
        <v>-89.625080999999994</v>
      </c>
      <c r="H28" s="56" t="s">
        <v>127</v>
      </c>
      <c r="I28" s="69">
        <v>110000911737</v>
      </c>
      <c r="J28" s="56">
        <v>325211</v>
      </c>
      <c r="K28" s="68" t="s">
        <v>620</v>
      </c>
      <c r="L28" s="56"/>
      <c r="M28" s="58"/>
      <c r="N28" s="56"/>
      <c r="O28" s="56"/>
      <c r="P28" s="56"/>
    </row>
    <row r="29" spans="1:16" x14ac:dyDescent="0.55000000000000004">
      <c r="A29" s="58" t="s">
        <v>128</v>
      </c>
      <c r="B29" s="58" t="s">
        <v>129</v>
      </c>
      <c r="C29" s="58" t="s">
        <v>130</v>
      </c>
      <c r="D29" s="56" t="s">
        <v>132</v>
      </c>
      <c r="E29" s="56">
        <v>38017</v>
      </c>
      <c r="F29" s="56">
        <v>35.041758000000002</v>
      </c>
      <c r="G29" s="56">
        <v>-89.625080999999994</v>
      </c>
      <c r="H29" s="56" t="s">
        <v>127</v>
      </c>
      <c r="I29" s="69">
        <v>110000911737</v>
      </c>
      <c r="J29" s="56">
        <v>325211</v>
      </c>
      <c r="K29" s="68" t="s">
        <v>620</v>
      </c>
      <c r="L29" s="56"/>
      <c r="M29" s="58"/>
      <c r="N29" s="56"/>
      <c r="O29" s="56"/>
      <c r="P29" s="56"/>
    </row>
    <row r="30" spans="1:16" x14ac:dyDescent="0.55000000000000004">
      <c r="A30" s="58" t="s">
        <v>128</v>
      </c>
      <c r="B30" s="58" t="s">
        <v>129</v>
      </c>
      <c r="C30" s="58" t="s">
        <v>130</v>
      </c>
      <c r="D30" s="56" t="s">
        <v>132</v>
      </c>
      <c r="E30" s="56">
        <v>38017</v>
      </c>
      <c r="F30" s="56">
        <v>35.041758000000002</v>
      </c>
      <c r="G30" s="56">
        <v>-89.625080999999994</v>
      </c>
      <c r="H30" s="56" t="s">
        <v>127</v>
      </c>
      <c r="I30" s="69">
        <v>110000911737</v>
      </c>
      <c r="J30" s="56">
        <v>325211</v>
      </c>
      <c r="K30" s="68" t="s">
        <v>620</v>
      </c>
      <c r="L30" s="56"/>
      <c r="M30" s="58"/>
      <c r="N30" s="56"/>
      <c r="O30" s="56"/>
      <c r="P30" s="56"/>
    </row>
    <row r="31" spans="1:16" x14ac:dyDescent="0.55000000000000004">
      <c r="A31" s="58" t="s">
        <v>384</v>
      </c>
      <c r="B31" s="58" t="s">
        <v>385</v>
      </c>
      <c r="C31" s="58" t="s">
        <v>161</v>
      </c>
      <c r="D31" s="56" t="s">
        <v>162</v>
      </c>
      <c r="E31" s="56">
        <v>49224</v>
      </c>
      <c r="F31" s="56">
        <v>42.255090000000003</v>
      </c>
      <c r="G31" s="56">
        <v>-84.778819999999996</v>
      </c>
      <c r="H31" s="56" t="s">
        <v>383</v>
      </c>
      <c r="I31" s="69">
        <v>110000409950</v>
      </c>
      <c r="J31" s="56">
        <v>325991</v>
      </c>
      <c r="K31" s="68" t="s">
        <v>621</v>
      </c>
      <c r="L31" s="56" t="str">
        <f>IFERROR(VLOOKUP(J31,'NAICS Code to IS CDR Code'!A:C,2,FALSE), "NAICS/SIC Not Provided")</f>
        <v>IS32</v>
      </c>
      <c r="M31" s="58" t="str">
        <f>IFERROR(VLOOKUP(J31,'NAICS Code to IS CDR Code'!A:C,3,FALSE), "NAICS/SIC Not Provided")</f>
        <v>Custom Compounding of Purchased Resin</v>
      </c>
      <c r="N31" s="196" t="str">
        <f>IF(COUNTIF('Facility Summary_Water'!$J$2:$J$51,I31)&gt;0,"Yes","No")</f>
        <v>Yes</v>
      </c>
      <c r="O31" s="56" t="e">
        <v>#VALUE!</v>
      </c>
      <c r="P31" s="196" t="e">
        <v>#VALUE!</v>
      </c>
    </row>
    <row r="32" spans="1:16" x14ac:dyDescent="0.55000000000000004">
      <c r="A32" s="58" t="s">
        <v>141</v>
      </c>
      <c r="B32" s="58" t="s">
        <v>142</v>
      </c>
      <c r="C32" s="58" t="s">
        <v>143</v>
      </c>
      <c r="D32" s="56" t="s">
        <v>145</v>
      </c>
      <c r="E32" s="56">
        <v>92705</v>
      </c>
      <c r="F32" s="56">
        <v>33.713560000000001</v>
      </c>
      <c r="G32" s="56">
        <v>-117.84358</v>
      </c>
      <c r="H32" s="56" t="s">
        <v>140</v>
      </c>
      <c r="I32" s="69">
        <v>110055500104</v>
      </c>
      <c r="J32" s="56">
        <v>313320</v>
      </c>
      <c r="K32" s="68" t="s">
        <v>622</v>
      </c>
      <c r="L32" s="56" t="str">
        <f>IFERROR(VLOOKUP(J32,'NAICS Code to IS CDR Code'!A:C,2,FALSE), "NAICS/SIC Not Provided")</f>
        <v>IS7</v>
      </c>
      <c r="M32" s="58" t="str">
        <f>IFERROR(VLOOKUP(J32,'NAICS Code to IS CDR Code'!A:C,3,FALSE), "NAICS/SIC Not Provided")</f>
        <v>Textiles, apparel, and leather manufacturing</v>
      </c>
      <c r="N32" s="56" t="str">
        <f>IF(COUNTIF('Facility Summary_Water'!$J$2:$J$51,I32)&gt;0,"Yes","No")</f>
        <v>No</v>
      </c>
      <c r="O32" s="56" t="e">
        <v>#VALUE!</v>
      </c>
      <c r="P32" s="56"/>
    </row>
    <row r="33" spans="1:16" x14ac:dyDescent="0.55000000000000004">
      <c r="A33" s="58" t="s">
        <v>141</v>
      </c>
      <c r="B33" s="58" t="s">
        <v>142</v>
      </c>
      <c r="C33" s="58" t="s">
        <v>143</v>
      </c>
      <c r="D33" s="56" t="s">
        <v>145</v>
      </c>
      <c r="E33" s="56">
        <v>92705</v>
      </c>
      <c r="F33" s="56">
        <v>33.713560000000001</v>
      </c>
      <c r="G33" s="56">
        <v>-117.84358</v>
      </c>
      <c r="H33" s="56" t="s">
        <v>140</v>
      </c>
      <c r="I33" s="69">
        <v>110055500104</v>
      </c>
      <c r="J33" s="56">
        <v>313320</v>
      </c>
      <c r="K33" s="68" t="s">
        <v>622</v>
      </c>
      <c r="L33" s="56"/>
      <c r="M33" s="58"/>
      <c r="N33" s="56"/>
      <c r="O33" s="56"/>
      <c r="P33" s="56"/>
    </row>
    <row r="34" spans="1:16" x14ac:dyDescent="0.55000000000000004">
      <c r="A34" s="58" t="s">
        <v>141</v>
      </c>
      <c r="B34" s="58" t="s">
        <v>142</v>
      </c>
      <c r="C34" s="58" t="s">
        <v>143</v>
      </c>
      <c r="D34" s="56" t="s">
        <v>145</v>
      </c>
      <c r="E34" s="56">
        <v>92705</v>
      </c>
      <c r="F34" s="56">
        <v>33.713560000000001</v>
      </c>
      <c r="G34" s="56">
        <v>-117.84358</v>
      </c>
      <c r="H34" s="56" t="s">
        <v>140</v>
      </c>
      <c r="I34" s="69">
        <v>110055500104</v>
      </c>
      <c r="J34" s="56">
        <v>313320</v>
      </c>
      <c r="K34" s="68" t="s">
        <v>622</v>
      </c>
      <c r="L34" s="56"/>
      <c r="M34" s="58"/>
      <c r="N34" s="56"/>
      <c r="O34" s="56"/>
      <c r="P34" s="56"/>
    </row>
    <row r="35" spans="1:16" x14ac:dyDescent="0.55000000000000004">
      <c r="A35" s="58" t="s">
        <v>141</v>
      </c>
      <c r="B35" s="58" t="s">
        <v>142</v>
      </c>
      <c r="C35" s="58" t="s">
        <v>143</v>
      </c>
      <c r="D35" s="56" t="s">
        <v>145</v>
      </c>
      <c r="E35" s="56">
        <v>92705</v>
      </c>
      <c r="F35" s="56">
        <v>33.713560000000001</v>
      </c>
      <c r="G35" s="56">
        <v>-117.84358</v>
      </c>
      <c r="H35" s="56" t="s">
        <v>140</v>
      </c>
      <c r="I35" s="69">
        <v>110055500104</v>
      </c>
      <c r="J35" s="56">
        <v>313320</v>
      </c>
      <c r="K35" s="68" t="s">
        <v>622</v>
      </c>
      <c r="L35" s="56"/>
      <c r="M35" s="58"/>
      <c r="N35" s="56"/>
      <c r="O35" s="56"/>
      <c r="P35" s="56"/>
    </row>
    <row r="36" spans="1:16" x14ac:dyDescent="0.55000000000000004">
      <c r="A36" s="58" t="s">
        <v>141</v>
      </c>
      <c r="B36" s="58" t="s">
        <v>142</v>
      </c>
      <c r="C36" s="58" t="s">
        <v>143</v>
      </c>
      <c r="D36" s="56" t="s">
        <v>145</v>
      </c>
      <c r="E36" s="56">
        <v>92705</v>
      </c>
      <c r="F36" s="56">
        <v>33.713560000000001</v>
      </c>
      <c r="G36" s="56">
        <v>-117.84358</v>
      </c>
      <c r="H36" s="56" t="s">
        <v>140</v>
      </c>
      <c r="I36" s="69">
        <v>110055500104</v>
      </c>
      <c r="J36" s="56">
        <v>313320</v>
      </c>
      <c r="K36" s="68" t="s">
        <v>622</v>
      </c>
      <c r="L36" s="56"/>
      <c r="M36" s="58"/>
      <c r="N36" s="56"/>
      <c r="O36" s="56"/>
      <c r="P36" s="56"/>
    </row>
    <row r="37" spans="1:16" x14ac:dyDescent="0.55000000000000004">
      <c r="A37" s="58" t="s">
        <v>371</v>
      </c>
      <c r="B37" s="58" t="s">
        <v>372</v>
      </c>
      <c r="C37" s="58" t="s">
        <v>373</v>
      </c>
      <c r="D37" s="56" t="s">
        <v>270</v>
      </c>
      <c r="E37" s="56">
        <v>43570</v>
      </c>
      <c r="F37" s="56">
        <v>41.58475</v>
      </c>
      <c r="G37" s="56">
        <v>-84.439989999999995</v>
      </c>
      <c r="H37" s="56" t="s">
        <v>370</v>
      </c>
      <c r="I37" s="69">
        <v>110018893848</v>
      </c>
      <c r="J37" s="56">
        <v>325991</v>
      </c>
      <c r="K37" s="68" t="s">
        <v>621</v>
      </c>
      <c r="L37" s="56" t="str">
        <f>IFERROR(VLOOKUP(J37,'NAICS Code to IS CDR Code'!A:C,2,FALSE), "NAICS/SIC Not Provided")</f>
        <v>IS32</v>
      </c>
      <c r="M37" s="58" t="str">
        <f>IFERROR(VLOOKUP(J37,'NAICS Code to IS CDR Code'!A:C,3,FALSE), "NAICS/SIC Not Provided")</f>
        <v>Custom Compounding of Purchased Resin</v>
      </c>
      <c r="N37" s="196" t="str">
        <f>IF(COUNTIF('Facility Summary_Water'!$J$2:$J$51,I37)&gt;0,"Yes","No")</f>
        <v>Yes</v>
      </c>
      <c r="O37" s="56" t="e">
        <v>#VALUE!</v>
      </c>
      <c r="P37" s="196" t="e">
        <v>#VALUE!</v>
      </c>
    </row>
    <row r="38" spans="1:16" x14ac:dyDescent="0.55000000000000004">
      <c r="A38" s="58" t="s">
        <v>148</v>
      </c>
      <c r="B38" s="58" t="s">
        <v>149</v>
      </c>
      <c r="C38" s="58" t="s">
        <v>150</v>
      </c>
      <c r="D38" s="56" t="s">
        <v>152</v>
      </c>
      <c r="E38" s="56">
        <v>85215</v>
      </c>
      <c r="F38" s="56">
        <v>33.466430000000003</v>
      </c>
      <c r="G38" s="56">
        <v>-111.72888</v>
      </c>
      <c r="H38" s="56" t="s">
        <v>147</v>
      </c>
      <c r="I38" s="69">
        <v>110000470963</v>
      </c>
      <c r="J38" s="56">
        <v>336411</v>
      </c>
      <c r="K38" s="68" t="s">
        <v>623</v>
      </c>
      <c r="L38" s="56"/>
      <c r="M38" s="58"/>
      <c r="N38" s="56"/>
      <c r="O38" s="56"/>
      <c r="P38" s="56"/>
    </row>
    <row r="39" spans="1:16" x14ac:dyDescent="0.55000000000000004">
      <c r="A39" s="58" t="s">
        <v>148</v>
      </c>
      <c r="B39" s="58" t="s">
        <v>149</v>
      </c>
      <c r="C39" s="58" t="s">
        <v>150</v>
      </c>
      <c r="D39" s="56" t="s">
        <v>152</v>
      </c>
      <c r="E39" s="56">
        <v>85215</v>
      </c>
      <c r="F39" s="56">
        <v>33.466430000000003</v>
      </c>
      <c r="G39" s="56">
        <v>-111.72888</v>
      </c>
      <c r="H39" s="56" t="s">
        <v>147</v>
      </c>
      <c r="I39" s="69">
        <v>110000470963</v>
      </c>
      <c r="J39" s="56">
        <v>336411</v>
      </c>
      <c r="K39" s="68" t="s">
        <v>623</v>
      </c>
      <c r="L39" s="56"/>
      <c r="M39" s="58"/>
      <c r="N39" s="56"/>
      <c r="O39" s="56"/>
      <c r="P39" s="56"/>
    </row>
    <row r="40" spans="1:16" x14ac:dyDescent="0.55000000000000004">
      <c r="A40" s="58" t="s">
        <v>148</v>
      </c>
      <c r="B40" s="58" t="s">
        <v>149</v>
      </c>
      <c r="C40" s="58" t="s">
        <v>150</v>
      </c>
      <c r="D40" s="56" t="s">
        <v>152</v>
      </c>
      <c r="E40" s="56">
        <v>85215</v>
      </c>
      <c r="F40" s="56">
        <v>33.466430000000003</v>
      </c>
      <c r="G40" s="56">
        <v>-111.72888</v>
      </c>
      <c r="H40" s="56" t="s">
        <v>147</v>
      </c>
      <c r="I40" s="69">
        <v>110000470963</v>
      </c>
      <c r="J40" s="56">
        <v>336411</v>
      </c>
      <c r="K40" s="68" t="s">
        <v>623</v>
      </c>
      <c r="L40" s="56"/>
      <c r="M40" s="58"/>
      <c r="N40" s="56"/>
      <c r="O40" s="56"/>
      <c r="P40" s="56"/>
    </row>
    <row r="41" spans="1:16" x14ac:dyDescent="0.55000000000000004">
      <c r="A41" s="58" t="s">
        <v>148</v>
      </c>
      <c r="B41" s="58" t="s">
        <v>149</v>
      </c>
      <c r="C41" s="58" t="s">
        <v>150</v>
      </c>
      <c r="D41" s="56" t="s">
        <v>152</v>
      </c>
      <c r="E41" s="56">
        <v>85215</v>
      </c>
      <c r="F41" s="56">
        <v>33.466430000000003</v>
      </c>
      <c r="G41" s="56">
        <v>-111.72888</v>
      </c>
      <c r="H41" s="56" t="s">
        <v>147</v>
      </c>
      <c r="I41" s="69">
        <v>110000470963</v>
      </c>
      <c r="J41" s="56">
        <v>336411</v>
      </c>
      <c r="K41" s="68" t="s">
        <v>623</v>
      </c>
      <c r="L41" s="56"/>
      <c r="M41" s="58"/>
      <c r="N41" s="56"/>
      <c r="O41" s="56"/>
      <c r="P41" s="56"/>
    </row>
    <row r="42" spans="1:16" x14ac:dyDescent="0.55000000000000004">
      <c r="A42" s="58" t="s">
        <v>154</v>
      </c>
      <c r="B42" s="58" t="s">
        <v>155</v>
      </c>
      <c r="C42" s="58" t="s">
        <v>156</v>
      </c>
      <c r="D42" s="56" t="s">
        <v>158</v>
      </c>
      <c r="E42" s="56">
        <v>98204</v>
      </c>
      <c r="F42" s="56">
        <v>47.923302</v>
      </c>
      <c r="G42" s="56">
        <v>-122.273197</v>
      </c>
      <c r="H42" s="56" t="s">
        <v>153</v>
      </c>
      <c r="I42" s="69">
        <v>110017406788</v>
      </c>
      <c r="J42" s="56">
        <v>336411</v>
      </c>
      <c r="K42" s="68" t="s">
        <v>623</v>
      </c>
      <c r="L42" s="56" t="str">
        <f>IFERROR(VLOOKUP(J42,'NAICS Code to IS CDR Code'!A:C,2,FALSE), "NAICS/SIC Not Provided")</f>
        <v>IS43</v>
      </c>
      <c r="M42" s="58" t="str">
        <f>IFERROR(VLOOKUP(J42,'NAICS Code to IS CDR Code'!A:C,3,FALSE), "NAICS/SIC Not Provided")</f>
        <v>Transportation Equipment Manufacturing</v>
      </c>
      <c r="N42" s="56" t="str">
        <f>IF(COUNTIF('Facility Summary_Water'!$J$2:$J$51,I42)&gt;0,"Yes","No")</f>
        <v>No</v>
      </c>
      <c r="O42" s="56" t="e">
        <v>#VALUE!</v>
      </c>
      <c r="P42" s="56"/>
    </row>
    <row r="43" spans="1:16" x14ac:dyDescent="0.55000000000000004">
      <c r="A43" s="58" t="s">
        <v>154</v>
      </c>
      <c r="B43" s="58" t="s">
        <v>155</v>
      </c>
      <c r="C43" s="58" t="s">
        <v>156</v>
      </c>
      <c r="D43" s="56" t="s">
        <v>158</v>
      </c>
      <c r="E43" s="56">
        <v>98204</v>
      </c>
      <c r="F43" s="56">
        <v>47.923302</v>
      </c>
      <c r="G43" s="56">
        <v>-122.273197</v>
      </c>
      <c r="H43" s="56" t="s">
        <v>153</v>
      </c>
      <c r="I43" s="69">
        <v>110017406788</v>
      </c>
      <c r="J43" s="56">
        <v>336411</v>
      </c>
      <c r="K43" s="68" t="s">
        <v>623</v>
      </c>
      <c r="L43" s="56" t="str">
        <f>IFERROR(VLOOKUP(J43,'NAICS Code to IS CDR Code'!A:C,2,FALSE), "NAICS/SIC Not Provided")</f>
        <v>IS43</v>
      </c>
      <c r="M43" s="58" t="str">
        <f>IFERROR(VLOOKUP(J43,'NAICS Code to IS CDR Code'!A:C,3,FALSE), "NAICS/SIC Not Provided")</f>
        <v>Transportation Equipment Manufacturing</v>
      </c>
      <c r="N43" s="56"/>
      <c r="O43" s="56"/>
      <c r="P43" s="56"/>
    </row>
    <row r="44" spans="1:16" x14ac:dyDescent="0.55000000000000004">
      <c r="A44" s="58" t="s">
        <v>154</v>
      </c>
      <c r="B44" s="58" t="s">
        <v>155</v>
      </c>
      <c r="C44" s="58" t="s">
        <v>156</v>
      </c>
      <c r="D44" s="56" t="s">
        <v>158</v>
      </c>
      <c r="E44" s="56">
        <v>98204</v>
      </c>
      <c r="F44" s="56">
        <v>47.923302</v>
      </c>
      <c r="G44" s="56">
        <v>-122.273197</v>
      </c>
      <c r="H44" s="56" t="s">
        <v>153</v>
      </c>
      <c r="I44" s="69">
        <v>110017406788</v>
      </c>
      <c r="J44" s="56">
        <v>336411</v>
      </c>
      <c r="K44" s="68" t="s">
        <v>623</v>
      </c>
      <c r="L44" s="56"/>
      <c r="M44" s="58"/>
      <c r="N44" s="56"/>
      <c r="O44" s="56"/>
      <c r="P44" s="56"/>
    </row>
    <row r="45" spans="1:16" x14ac:dyDescent="0.55000000000000004">
      <c r="A45" s="58" t="s">
        <v>154</v>
      </c>
      <c r="B45" s="58" t="s">
        <v>155</v>
      </c>
      <c r="C45" s="58" t="s">
        <v>156</v>
      </c>
      <c r="D45" s="56" t="s">
        <v>158</v>
      </c>
      <c r="E45" s="56">
        <v>98204</v>
      </c>
      <c r="F45" s="56">
        <v>47.923302</v>
      </c>
      <c r="G45" s="56">
        <v>-122.273197</v>
      </c>
      <c r="H45" s="56" t="s">
        <v>153</v>
      </c>
      <c r="I45" s="69">
        <v>110017406788</v>
      </c>
      <c r="J45" s="56">
        <v>336411</v>
      </c>
      <c r="K45" s="68" t="s">
        <v>623</v>
      </c>
      <c r="L45" s="56"/>
      <c r="M45" s="58"/>
      <c r="N45" s="56"/>
      <c r="O45" s="56"/>
      <c r="P45" s="56"/>
    </row>
    <row r="46" spans="1:16" x14ac:dyDescent="0.55000000000000004">
      <c r="A46" s="58" t="s">
        <v>154</v>
      </c>
      <c r="B46" s="58" t="s">
        <v>155</v>
      </c>
      <c r="C46" s="58" t="s">
        <v>156</v>
      </c>
      <c r="D46" s="56" t="s">
        <v>158</v>
      </c>
      <c r="E46" s="56">
        <v>98204</v>
      </c>
      <c r="F46" s="56">
        <v>47.923302</v>
      </c>
      <c r="G46" s="56">
        <v>-122.273197</v>
      </c>
      <c r="H46" s="56" t="s">
        <v>153</v>
      </c>
      <c r="I46" s="69">
        <v>110017406788</v>
      </c>
      <c r="J46" s="56">
        <v>336411</v>
      </c>
      <c r="K46" s="68" t="s">
        <v>623</v>
      </c>
      <c r="L46" s="56"/>
      <c r="M46" s="58"/>
      <c r="N46" s="56"/>
      <c r="O46" s="56"/>
      <c r="P46" s="56"/>
    </row>
    <row r="47" spans="1:16" x14ac:dyDescent="0.55000000000000004">
      <c r="A47" s="58" t="s">
        <v>180</v>
      </c>
      <c r="B47" s="58" t="s">
        <v>181</v>
      </c>
      <c r="C47" s="58" t="s">
        <v>182</v>
      </c>
      <c r="D47" s="56" t="s">
        <v>184</v>
      </c>
      <c r="E47" s="56">
        <v>29456</v>
      </c>
      <c r="F47" s="56">
        <v>32.964171</v>
      </c>
      <c r="G47" s="56">
        <v>-80.111960999999994</v>
      </c>
      <c r="H47" s="56" t="s">
        <v>179</v>
      </c>
      <c r="I47" s="69">
        <v>110042260594</v>
      </c>
      <c r="J47" s="56">
        <v>336413</v>
      </c>
      <c r="K47" s="68" t="s">
        <v>624</v>
      </c>
      <c r="L47" s="56" t="str">
        <f>IFERROR(VLOOKUP(J47,'NAICS Code to IS CDR Code'!A:C,2,FALSE), "NAICS/SIC Not Provided")</f>
        <v>IS43</v>
      </c>
      <c r="M47" s="58" t="str">
        <f>IFERROR(VLOOKUP(J47,'NAICS Code to IS CDR Code'!A:C,3,FALSE), "NAICS/SIC Not Provided")</f>
        <v>Transportation Equipment Manufacturing</v>
      </c>
      <c r="N47" s="56" t="str">
        <f>IF(COUNTIF('Facility Summary_Water'!$J$2:$J$51,I47)&gt;0,"Yes","No")</f>
        <v>No</v>
      </c>
      <c r="O47" s="56" t="e">
        <v>#VALUE!</v>
      </c>
      <c r="P47" s="56"/>
    </row>
    <row r="48" spans="1:16" x14ac:dyDescent="0.55000000000000004">
      <c r="A48" s="58" t="s">
        <v>180</v>
      </c>
      <c r="B48" s="58" t="s">
        <v>181</v>
      </c>
      <c r="C48" s="58" t="s">
        <v>182</v>
      </c>
      <c r="D48" s="56" t="s">
        <v>184</v>
      </c>
      <c r="E48" s="56">
        <v>29456</v>
      </c>
      <c r="F48" s="56">
        <v>32.964171</v>
      </c>
      <c r="G48" s="56">
        <v>-80.111960999999994</v>
      </c>
      <c r="H48" s="56" t="s">
        <v>179</v>
      </c>
      <c r="I48" s="69">
        <v>110042260594</v>
      </c>
      <c r="J48" s="56">
        <v>336413</v>
      </c>
      <c r="K48" s="68" t="s">
        <v>624</v>
      </c>
      <c r="L48" s="56"/>
      <c r="M48" s="58"/>
      <c r="N48" s="56"/>
      <c r="O48" s="56"/>
      <c r="P48" s="56"/>
    </row>
    <row r="49" spans="1:16" x14ac:dyDescent="0.55000000000000004">
      <c r="A49" s="58" t="s">
        <v>180</v>
      </c>
      <c r="B49" s="58" t="s">
        <v>181</v>
      </c>
      <c r="C49" s="58" t="s">
        <v>182</v>
      </c>
      <c r="D49" s="56" t="s">
        <v>184</v>
      </c>
      <c r="E49" s="56">
        <v>29456</v>
      </c>
      <c r="F49" s="56">
        <v>32.964171</v>
      </c>
      <c r="G49" s="56">
        <v>-80.111960999999994</v>
      </c>
      <c r="H49" s="56" t="s">
        <v>179</v>
      </c>
      <c r="I49" s="69">
        <v>110042260594</v>
      </c>
      <c r="J49" s="56">
        <v>336413</v>
      </c>
      <c r="K49" s="68" t="s">
        <v>624</v>
      </c>
      <c r="L49" s="56"/>
      <c r="M49" s="58"/>
      <c r="N49" s="56"/>
      <c r="O49" s="56"/>
      <c r="P49" s="56"/>
    </row>
    <row r="50" spans="1:16" x14ac:dyDescent="0.55000000000000004">
      <c r="A50" s="58" t="s">
        <v>180</v>
      </c>
      <c r="B50" s="58" t="s">
        <v>181</v>
      </c>
      <c r="C50" s="58" t="s">
        <v>182</v>
      </c>
      <c r="D50" s="56" t="s">
        <v>184</v>
      </c>
      <c r="E50" s="56">
        <v>29456</v>
      </c>
      <c r="F50" s="56">
        <v>32.964171</v>
      </c>
      <c r="G50" s="56">
        <v>-80.111960999999994</v>
      </c>
      <c r="H50" s="56" t="s">
        <v>179</v>
      </c>
      <c r="I50" s="69">
        <v>110042260594</v>
      </c>
      <c r="J50" s="56">
        <v>336413</v>
      </c>
      <c r="K50" s="68" t="s">
        <v>624</v>
      </c>
      <c r="L50" s="56"/>
      <c r="M50" s="58"/>
      <c r="N50" s="56"/>
      <c r="O50" s="56"/>
      <c r="P50" s="56"/>
    </row>
    <row r="51" spans="1:16" x14ac:dyDescent="0.55000000000000004">
      <c r="A51" s="58" t="s">
        <v>180</v>
      </c>
      <c r="B51" s="58" t="s">
        <v>181</v>
      </c>
      <c r="C51" s="58" t="s">
        <v>182</v>
      </c>
      <c r="D51" s="56" t="s">
        <v>184</v>
      </c>
      <c r="E51" s="56">
        <v>29456</v>
      </c>
      <c r="F51" s="56">
        <v>32.964171</v>
      </c>
      <c r="G51" s="56">
        <v>-80.111960999999994</v>
      </c>
      <c r="H51" s="56" t="s">
        <v>179</v>
      </c>
      <c r="I51" s="69">
        <v>110042260594</v>
      </c>
      <c r="J51" s="56">
        <v>336413</v>
      </c>
      <c r="K51" s="68" t="s">
        <v>624</v>
      </c>
      <c r="L51" s="56"/>
      <c r="M51" s="58"/>
      <c r="N51" s="56"/>
      <c r="O51" s="56"/>
      <c r="P51" s="56"/>
    </row>
    <row r="52" spans="1:16" x14ac:dyDescent="0.55000000000000004">
      <c r="A52" s="58" t="s">
        <v>186</v>
      </c>
      <c r="B52" s="58" t="s">
        <v>187</v>
      </c>
      <c r="C52" s="58" t="s">
        <v>188</v>
      </c>
      <c r="D52" s="56" t="s">
        <v>125</v>
      </c>
      <c r="E52" s="67" t="s">
        <v>190</v>
      </c>
      <c r="F52" s="56">
        <v>42.569383000000002</v>
      </c>
      <c r="G52" s="56">
        <v>-71.029235</v>
      </c>
      <c r="H52" s="56" t="s">
        <v>185</v>
      </c>
      <c r="I52" s="69">
        <v>110000310315</v>
      </c>
      <c r="J52" s="56">
        <v>325520</v>
      </c>
      <c r="K52" s="68" t="s">
        <v>616</v>
      </c>
      <c r="L52" s="56" t="str">
        <f>IFERROR(VLOOKUP(J52,'NAICS Code to IS CDR Code'!A:C,2,FALSE), "NAICS/SIC Not Provided")</f>
        <v>IS28</v>
      </c>
      <c r="M52" s="58" t="str">
        <f>IFERROR(VLOOKUP(J52,'NAICS Code to IS CDR Code'!A:C,3,FALSE), "NAICS/SIC Not Provided")</f>
        <v>Adhesive Manufacturing</v>
      </c>
      <c r="N52" s="56" t="str">
        <f>IF(COUNTIF('Facility Summary_Water'!$J$2:$J$51,I52)&gt;0,"Yes","No")</f>
        <v>No</v>
      </c>
      <c r="O52" s="56" t="e">
        <v>#VALUE!</v>
      </c>
      <c r="P52" s="56"/>
    </row>
    <row r="53" spans="1:16" x14ac:dyDescent="0.55000000000000004">
      <c r="A53" s="58" t="s">
        <v>186</v>
      </c>
      <c r="B53" s="58" t="s">
        <v>187</v>
      </c>
      <c r="C53" s="58" t="s">
        <v>188</v>
      </c>
      <c r="D53" s="56" t="s">
        <v>125</v>
      </c>
      <c r="E53" s="67" t="s">
        <v>190</v>
      </c>
      <c r="F53" s="56">
        <v>42.569383000000002</v>
      </c>
      <c r="G53" s="56">
        <v>-71.029235</v>
      </c>
      <c r="H53" s="56" t="s">
        <v>185</v>
      </c>
      <c r="I53" s="69">
        <v>110000310315</v>
      </c>
      <c r="J53" s="56">
        <v>325520</v>
      </c>
      <c r="K53" s="68" t="s">
        <v>616</v>
      </c>
      <c r="L53" s="56"/>
      <c r="M53" s="58"/>
      <c r="N53" s="56"/>
      <c r="O53" s="56"/>
      <c r="P53" s="56"/>
    </row>
    <row r="54" spans="1:16" x14ac:dyDescent="0.55000000000000004">
      <c r="A54" s="58" t="s">
        <v>186</v>
      </c>
      <c r="B54" s="58" t="s">
        <v>187</v>
      </c>
      <c r="C54" s="58" t="s">
        <v>188</v>
      </c>
      <c r="D54" s="56" t="s">
        <v>125</v>
      </c>
      <c r="E54" s="67" t="s">
        <v>190</v>
      </c>
      <c r="F54" s="56">
        <v>42.569383000000002</v>
      </c>
      <c r="G54" s="56">
        <v>-71.029235</v>
      </c>
      <c r="H54" s="56" t="s">
        <v>185</v>
      </c>
      <c r="I54" s="69">
        <v>110000310315</v>
      </c>
      <c r="J54" s="56">
        <v>325520</v>
      </c>
      <c r="K54" s="68" t="s">
        <v>616</v>
      </c>
      <c r="L54" s="56"/>
      <c r="M54" s="58"/>
      <c r="N54" s="56"/>
      <c r="O54" s="56"/>
      <c r="P54" s="56"/>
    </row>
    <row r="55" spans="1:16" x14ac:dyDescent="0.55000000000000004">
      <c r="A55" s="58" t="s">
        <v>192</v>
      </c>
      <c r="B55" s="58" t="s">
        <v>193</v>
      </c>
      <c r="C55" s="58" t="s">
        <v>194</v>
      </c>
      <c r="D55" s="56" t="s">
        <v>158</v>
      </c>
      <c r="E55" s="56">
        <v>98271</v>
      </c>
      <c r="F55" s="56">
        <v>48.112122999999997</v>
      </c>
      <c r="G55" s="56">
        <v>-122.182142</v>
      </c>
      <c r="H55" s="56" t="s">
        <v>191</v>
      </c>
      <c r="I55" s="69">
        <v>110000490184</v>
      </c>
      <c r="J55" s="56">
        <v>336413</v>
      </c>
      <c r="K55" s="68" t="s">
        <v>624</v>
      </c>
      <c r="L55" s="56" t="str">
        <f>IFERROR(VLOOKUP(J55,'NAICS Code to IS CDR Code'!A:C,2,FALSE), "NAICS/SIC Not Provided")</f>
        <v>IS43</v>
      </c>
      <c r="M55" s="58" t="str">
        <f>IFERROR(VLOOKUP(J55,'NAICS Code to IS CDR Code'!A:C,3,FALSE), "NAICS/SIC Not Provided")</f>
        <v>Transportation Equipment Manufacturing</v>
      </c>
      <c r="N55" s="56" t="str">
        <f>IF(COUNTIF('Facility Summary_Water'!$J$2:$J$51,I55)&gt;0,"Yes","No")</f>
        <v>No</v>
      </c>
      <c r="O55" s="56"/>
      <c r="P55" s="56"/>
    </row>
    <row r="56" spans="1:16" x14ac:dyDescent="0.55000000000000004">
      <c r="A56" s="58" t="s">
        <v>192</v>
      </c>
      <c r="B56" s="58" t="s">
        <v>193</v>
      </c>
      <c r="C56" s="58" t="s">
        <v>194</v>
      </c>
      <c r="D56" s="56" t="s">
        <v>158</v>
      </c>
      <c r="E56" s="56">
        <v>98271</v>
      </c>
      <c r="F56" s="56">
        <v>48.112122999999997</v>
      </c>
      <c r="G56" s="56">
        <v>-122.182142</v>
      </c>
      <c r="H56" s="56" t="s">
        <v>191</v>
      </c>
      <c r="I56" s="69">
        <v>110000490184</v>
      </c>
      <c r="J56" s="56">
        <v>336413</v>
      </c>
      <c r="K56" s="68" t="s">
        <v>624</v>
      </c>
      <c r="L56" s="56"/>
      <c r="M56" s="58"/>
      <c r="N56" s="56"/>
      <c r="O56" s="56"/>
      <c r="P56" s="56"/>
    </row>
    <row r="57" spans="1:16" x14ac:dyDescent="0.55000000000000004">
      <c r="A57" s="58" t="s">
        <v>192</v>
      </c>
      <c r="B57" s="58" t="s">
        <v>193</v>
      </c>
      <c r="C57" s="58" t="s">
        <v>194</v>
      </c>
      <c r="D57" s="56" t="s">
        <v>158</v>
      </c>
      <c r="E57" s="56">
        <v>98271</v>
      </c>
      <c r="F57" s="56">
        <v>48.112122999999997</v>
      </c>
      <c r="G57" s="56">
        <v>-122.182142</v>
      </c>
      <c r="H57" s="56" t="s">
        <v>191</v>
      </c>
      <c r="I57" s="69">
        <v>110000490184</v>
      </c>
      <c r="J57" s="56">
        <v>336413</v>
      </c>
      <c r="K57" s="68" t="s">
        <v>624</v>
      </c>
      <c r="L57" s="56"/>
      <c r="M57" s="58"/>
      <c r="N57" s="56"/>
      <c r="O57" s="56"/>
      <c r="P57" s="56"/>
    </row>
    <row r="58" spans="1:16" x14ac:dyDescent="0.55000000000000004">
      <c r="A58" s="58" t="s">
        <v>192</v>
      </c>
      <c r="B58" s="58" t="s">
        <v>193</v>
      </c>
      <c r="C58" s="58" t="s">
        <v>194</v>
      </c>
      <c r="D58" s="56" t="s">
        <v>158</v>
      </c>
      <c r="E58" s="56">
        <v>98271</v>
      </c>
      <c r="F58" s="56">
        <v>48.112122999999997</v>
      </c>
      <c r="G58" s="56">
        <v>-122.182142</v>
      </c>
      <c r="H58" s="56" t="s">
        <v>191</v>
      </c>
      <c r="I58" s="69">
        <v>110000490184</v>
      </c>
      <c r="J58" s="56">
        <v>336413</v>
      </c>
      <c r="K58" s="68" t="s">
        <v>624</v>
      </c>
      <c r="L58" s="56"/>
      <c r="M58" s="58"/>
      <c r="N58" s="56"/>
      <c r="O58" s="56"/>
      <c r="P58" s="56"/>
    </row>
    <row r="59" spans="1:16" x14ac:dyDescent="0.55000000000000004">
      <c r="A59" s="58" t="s">
        <v>196</v>
      </c>
      <c r="B59" s="58" t="s">
        <v>197</v>
      </c>
      <c r="C59" s="58" t="s">
        <v>198</v>
      </c>
      <c r="D59" s="56" t="s">
        <v>200</v>
      </c>
      <c r="E59" s="56">
        <v>84029</v>
      </c>
      <c r="F59" s="56">
        <v>40.734400000000001</v>
      </c>
      <c r="G59" s="56">
        <v>-112.96810000000001</v>
      </c>
      <c r="H59" s="56" t="s">
        <v>195</v>
      </c>
      <c r="I59" s="69">
        <v>110000906985</v>
      </c>
      <c r="J59" s="56">
        <v>562211</v>
      </c>
      <c r="K59" s="68" t="s">
        <v>625</v>
      </c>
      <c r="L59" s="56" t="str">
        <f>IFERROR(VLOOKUP(J59,'NAICS Code to IS CDR Code'!A:C,2,FALSE), "NAICS/SIC Not Provided")</f>
        <v>IS47</v>
      </c>
      <c r="M59" s="58" t="str">
        <f>IFERROR(VLOOKUP(J59,'NAICS Code to IS CDR Code'!A:C,3,FALSE), "NAICS/SIC Not Provided")</f>
        <v>Services</v>
      </c>
      <c r="N59" s="56" t="str">
        <f>IF(COUNTIF('Facility Summary_Water'!$J$2:$J$51,I59)&gt;0,"Yes","No")</f>
        <v>No</v>
      </c>
      <c r="O59" s="56"/>
      <c r="P59" s="56"/>
    </row>
    <row r="60" spans="1:16" x14ac:dyDescent="0.55000000000000004">
      <c r="A60" s="58" t="s">
        <v>196</v>
      </c>
      <c r="B60" s="58" t="s">
        <v>3722</v>
      </c>
      <c r="C60" s="58" t="s">
        <v>198</v>
      </c>
      <c r="D60" s="56" t="s">
        <v>200</v>
      </c>
      <c r="E60" s="56">
        <v>84029</v>
      </c>
      <c r="F60" s="56">
        <v>40.734400000000001</v>
      </c>
      <c r="G60" s="56">
        <v>-112.96810000000001</v>
      </c>
      <c r="H60" s="56" t="s">
        <v>195</v>
      </c>
      <c r="I60" s="69">
        <v>110000906985</v>
      </c>
      <c r="J60" s="56">
        <v>562211</v>
      </c>
      <c r="K60" s="68" t="s">
        <v>625</v>
      </c>
      <c r="L60" s="56"/>
      <c r="M60" s="58"/>
      <c r="N60" s="56"/>
      <c r="O60" s="56"/>
      <c r="P60" s="56"/>
    </row>
    <row r="61" spans="1:16" x14ac:dyDescent="0.55000000000000004">
      <c r="A61" s="58" t="s">
        <v>196</v>
      </c>
      <c r="B61" s="58" t="s">
        <v>3722</v>
      </c>
      <c r="C61" s="58" t="s">
        <v>198</v>
      </c>
      <c r="D61" s="56" t="s">
        <v>200</v>
      </c>
      <c r="E61" s="56">
        <v>84029</v>
      </c>
      <c r="F61" s="56">
        <v>40.734400000000001</v>
      </c>
      <c r="G61" s="56">
        <v>-112.96810000000001</v>
      </c>
      <c r="H61" s="56" t="s">
        <v>195</v>
      </c>
      <c r="I61" s="69">
        <v>110000906985</v>
      </c>
      <c r="J61" s="56">
        <v>562211</v>
      </c>
      <c r="K61" s="68" t="s">
        <v>625</v>
      </c>
      <c r="L61" s="56"/>
      <c r="M61" s="58"/>
      <c r="N61" s="56"/>
      <c r="O61" s="56"/>
      <c r="P61" s="56"/>
    </row>
    <row r="62" spans="1:16" x14ac:dyDescent="0.55000000000000004">
      <c r="A62" s="58" t="s">
        <v>202</v>
      </c>
      <c r="B62" s="58" t="s">
        <v>203</v>
      </c>
      <c r="C62" s="58" t="s">
        <v>204</v>
      </c>
      <c r="D62" s="56" t="s">
        <v>206</v>
      </c>
      <c r="E62" s="56">
        <v>77571</v>
      </c>
      <c r="F62" s="56">
        <v>29.73028</v>
      </c>
      <c r="G62" s="56">
        <v>-95.08981</v>
      </c>
      <c r="H62" s="56" t="s">
        <v>201</v>
      </c>
      <c r="I62" s="69">
        <v>110000463365</v>
      </c>
      <c r="J62" s="56">
        <v>562211</v>
      </c>
      <c r="K62" s="68" t="s">
        <v>625</v>
      </c>
      <c r="L62" s="56" t="str">
        <f>IFERROR(VLOOKUP(J62,'NAICS Code to IS CDR Code'!A:C,2,FALSE), "NAICS/SIC Not Provided")</f>
        <v>IS47</v>
      </c>
      <c r="M62" s="58" t="str">
        <f>IFERROR(VLOOKUP(J62,'NAICS Code to IS CDR Code'!A:C,3,FALSE), "NAICS/SIC Not Provided")</f>
        <v>Services</v>
      </c>
      <c r="N62" s="56" t="str">
        <f>IF(COUNTIF('Facility Summary_Water'!$J$2:$J$51,I62)&gt;0,"Yes","No")</f>
        <v>No</v>
      </c>
      <c r="O62" s="56" t="e">
        <v>#VALUE!</v>
      </c>
      <c r="P62" s="56"/>
    </row>
    <row r="63" spans="1:16" x14ac:dyDescent="0.55000000000000004">
      <c r="A63" s="58" t="s">
        <v>202</v>
      </c>
      <c r="B63" s="58" t="s">
        <v>203</v>
      </c>
      <c r="C63" s="58" t="s">
        <v>204</v>
      </c>
      <c r="D63" s="56" t="s">
        <v>206</v>
      </c>
      <c r="E63" s="56">
        <v>77571</v>
      </c>
      <c r="F63" s="56">
        <v>29.73028</v>
      </c>
      <c r="G63" s="56">
        <v>-95.08981</v>
      </c>
      <c r="H63" s="56" t="s">
        <v>201</v>
      </c>
      <c r="I63" s="69">
        <v>110000463365</v>
      </c>
      <c r="J63" s="56">
        <v>562211</v>
      </c>
      <c r="K63" s="68" t="s">
        <v>625</v>
      </c>
      <c r="L63" s="56"/>
      <c r="M63" s="58"/>
      <c r="N63" s="56"/>
      <c r="O63" s="56"/>
      <c r="P63" s="56"/>
    </row>
    <row r="64" spans="1:16" x14ac:dyDescent="0.55000000000000004">
      <c r="A64" s="58" t="s">
        <v>202</v>
      </c>
      <c r="B64" s="58" t="s">
        <v>203</v>
      </c>
      <c r="C64" s="58" t="s">
        <v>204</v>
      </c>
      <c r="D64" s="56" t="s">
        <v>206</v>
      </c>
      <c r="E64" s="56">
        <v>77571</v>
      </c>
      <c r="F64" s="56">
        <v>29.73028</v>
      </c>
      <c r="G64" s="56">
        <v>-95.08981</v>
      </c>
      <c r="H64" s="56" t="s">
        <v>201</v>
      </c>
      <c r="I64" s="69">
        <v>110000463365</v>
      </c>
      <c r="J64" s="56">
        <v>562211</v>
      </c>
      <c r="K64" s="68" t="s">
        <v>625</v>
      </c>
      <c r="L64" s="56"/>
      <c r="M64" s="58"/>
      <c r="N64" s="56"/>
      <c r="O64" s="56"/>
      <c r="P64" s="56"/>
    </row>
    <row r="65" spans="1:16" x14ac:dyDescent="0.55000000000000004">
      <c r="A65" s="58" t="s">
        <v>202</v>
      </c>
      <c r="B65" s="58" t="s">
        <v>203</v>
      </c>
      <c r="C65" s="58" t="s">
        <v>204</v>
      </c>
      <c r="D65" s="56" t="s">
        <v>206</v>
      </c>
      <c r="E65" s="56">
        <v>77571</v>
      </c>
      <c r="F65" s="56">
        <v>29.73028</v>
      </c>
      <c r="G65" s="56">
        <v>-95.08981</v>
      </c>
      <c r="H65" s="56" t="s">
        <v>201</v>
      </c>
      <c r="I65" s="69">
        <v>110000463365</v>
      </c>
      <c r="J65" s="56">
        <v>562211</v>
      </c>
      <c r="K65" s="68" t="s">
        <v>625</v>
      </c>
      <c r="L65" s="56"/>
      <c r="M65" s="58"/>
      <c r="N65" s="56"/>
      <c r="O65" s="56"/>
      <c r="P65" s="56"/>
    </row>
    <row r="66" spans="1:16" x14ac:dyDescent="0.55000000000000004">
      <c r="A66" s="58" t="s">
        <v>208</v>
      </c>
      <c r="B66" s="58" t="s">
        <v>209</v>
      </c>
      <c r="C66" s="58" t="s">
        <v>210</v>
      </c>
      <c r="D66" s="56" t="s">
        <v>117</v>
      </c>
      <c r="E66" s="56">
        <v>71730</v>
      </c>
      <c r="F66" s="56">
        <v>33.2044</v>
      </c>
      <c r="G66" s="56">
        <v>-92.630799999999994</v>
      </c>
      <c r="H66" s="56" t="s">
        <v>207</v>
      </c>
      <c r="I66" s="69">
        <v>110000521221</v>
      </c>
      <c r="J66" s="56">
        <v>562211</v>
      </c>
      <c r="K66" s="68" t="s">
        <v>625</v>
      </c>
      <c r="L66" s="56" t="str">
        <f>IFERROR(VLOOKUP(J66,'NAICS Code to IS CDR Code'!A:C,2,FALSE), "NAICS/SIC Not Provided")</f>
        <v>IS47</v>
      </c>
      <c r="M66" s="58" t="str">
        <f>IFERROR(VLOOKUP(J66,'NAICS Code to IS CDR Code'!A:C,3,FALSE), "NAICS/SIC Not Provided")</f>
        <v>Services</v>
      </c>
      <c r="N66" s="56" t="str">
        <f>IF(COUNTIF('Facility Summary_Water'!$J$2:$J$51,I66)&gt;0,"Yes","No")</f>
        <v>No</v>
      </c>
      <c r="O66" s="56" t="e">
        <v>#VALUE!</v>
      </c>
      <c r="P66" s="56"/>
    </row>
    <row r="67" spans="1:16" x14ac:dyDescent="0.55000000000000004">
      <c r="A67" s="58" t="s">
        <v>208</v>
      </c>
      <c r="B67" s="58" t="s">
        <v>209</v>
      </c>
      <c r="C67" s="58" t="s">
        <v>210</v>
      </c>
      <c r="D67" s="56" t="s">
        <v>117</v>
      </c>
      <c r="E67" s="56">
        <v>71730</v>
      </c>
      <c r="F67" s="56">
        <v>33.2044</v>
      </c>
      <c r="G67" s="56">
        <v>-92.630799999999994</v>
      </c>
      <c r="H67" s="56" t="s">
        <v>207</v>
      </c>
      <c r="I67" s="69">
        <v>110000521221</v>
      </c>
      <c r="J67" s="56">
        <v>562211</v>
      </c>
      <c r="K67" s="68" t="s">
        <v>625</v>
      </c>
      <c r="L67" s="56"/>
      <c r="M67" s="58"/>
      <c r="N67" s="56"/>
      <c r="O67" s="56"/>
      <c r="P67" s="56"/>
    </row>
    <row r="68" spans="1:16" x14ac:dyDescent="0.55000000000000004">
      <c r="A68" s="58" t="s">
        <v>208</v>
      </c>
      <c r="B68" s="58" t="s">
        <v>209</v>
      </c>
      <c r="C68" s="58" t="s">
        <v>210</v>
      </c>
      <c r="D68" s="56" t="s">
        <v>117</v>
      </c>
      <c r="E68" s="56">
        <v>71730</v>
      </c>
      <c r="F68" s="56">
        <v>33.2044</v>
      </c>
      <c r="G68" s="56">
        <v>-92.630799999999994</v>
      </c>
      <c r="H68" s="56" t="s">
        <v>207</v>
      </c>
      <c r="I68" s="69">
        <v>110000521221</v>
      </c>
      <c r="J68" s="56">
        <v>562211</v>
      </c>
      <c r="K68" s="68" t="s">
        <v>625</v>
      </c>
      <c r="L68" s="56"/>
      <c r="M68" s="58"/>
      <c r="N68" s="56"/>
      <c r="O68" s="56"/>
      <c r="P68" s="56"/>
    </row>
    <row r="69" spans="1:16" x14ac:dyDescent="0.55000000000000004">
      <c r="A69" s="58" t="s">
        <v>208</v>
      </c>
      <c r="B69" s="58" t="s">
        <v>209</v>
      </c>
      <c r="C69" s="58" t="s">
        <v>210</v>
      </c>
      <c r="D69" s="56" t="s">
        <v>117</v>
      </c>
      <c r="E69" s="56">
        <v>71730</v>
      </c>
      <c r="F69" s="56">
        <v>33.2044</v>
      </c>
      <c r="G69" s="56">
        <v>-92.630799999999994</v>
      </c>
      <c r="H69" s="56" t="s">
        <v>207</v>
      </c>
      <c r="I69" s="69">
        <v>110000521221</v>
      </c>
      <c r="J69" s="56">
        <v>562211</v>
      </c>
      <c r="K69" s="68" t="s">
        <v>625</v>
      </c>
      <c r="L69" s="56"/>
      <c r="M69" s="58"/>
      <c r="N69" s="56"/>
      <c r="O69" s="56"/>
      <c r="P69" s="56"/>
    </row>
    <row r="70" spans="1:16" x14ac:dyDescent="0.55000000000000004">
      <c r="A70" s="58" t="s">
        <v>208</v>
      </c>
      <c r="B70" s="58" t="s">
        <v>209</v>
      </c>
      <c r="C70" s="58" t="s">
        <v>210</v>
      </c>
      <c r="D70" s="56" t="s">
        <v>117</v>
      </c>
      <c r="E70" s="56">
        <v>71730</v>
      </c>
      <c r="F70" s="56">
        <v>33.2044</v>
      </c>
      <c r="G70" s="56">
        <v>-92.630799999999994</v>
      </c>
      <c r="H70" s="56" t="s">
        <v>207</v>
      </c>
      <c r="I70" s="69">
        <v>110000521221</v>
      </c>
      <c r="J70" s="56">
        <v>562211</v>
      </c>
      <c r="K70" s="68" t="s">
        <v>625</v>
      </c>
      <c r="L70" s="56"/>
      <c r="M70" s="58"/>
      <c r="N70" s="56"/>
      <c r="O70" s="56"/>
      <c r="P70" s="56"/>
    </row>
    <row r="71" spans="1:16" x14ac:dyDescent="0.55000000000000004">
      <c r="A71" s="58" t="s">
        <v>213</v>
      </c>
      <c r="B71" s="58" t="s">
        <v>214</v>
      </c>
      <c r="C71" s="58" t="s">
        <v>215</v>
      </c>
      <c r="D71" s="56" t="s">
        <v>216</v>
      </c>
      <c r="E71" s="56">
        <v>69145</v>
      </c>
      <c r="F71" s="56">
        <v>41.154423999999999</v>
      </c>
      <c r="G71" s="56">
        <v>-103.65900000000001</v>
      </c>
      <c r="H71" s="56" t="s">
        <v>212</v>
      </c>
      <c r="I71" s="69">
        <v>110041638458</v>
      </c>
      <c r="J71" s="56">
        <v>562211</v>
      </c>
      <c r="K71" s="68" t="s">
        <v>625</v>
      </c>
      <c r="L71" s="56" t="str">
        <f>IFERROR(VLOOKUP(J71,'NAICS Code to IS CDR Code'!A:C,2,FALSE), "NAICS/SIC Not Provided")</f>
        <v>IS47</v>
      </c>
      <c r="M71" s="58" t="str">
        <f>IFERROR(VLOOKUP(J71,'NAICS Code to IS CDR Code'!A:C,3,FALSE), "NAICS/SIC Not Provided")</f>
        <v>Services</v>
      </c>
      <c r="N71" s="56" t="str">
        <f>IF(COUNTIF('Facility Summary_Water'!$J$2:$J$51,I71)&gt;0,"Yes","No")</f>
        <v>No</v>
      </c>
      <c r="O71" s="56" t="e">
        <v>#VALUE!</v>
      </c>
      <c r="P71" s="56"/>
    </row>
    <row r="72" spans="1:16" x14ac:dyDescent="0.55000000000000004">
      <c r="A72" s="58" t="s">
        <v>213</v>
      </c>
      <c r="B72" s="58" t="s">
        <v>214</v>
      </c>
      <c r="C72" s="58" t="s">
        <v>215</v>
      </c>
      <c r="D72" s="56" t="s">
        <v>216</v>
      </c>
      <c r="E72" s="56">
        <v>69145</v>
      </c>
      <c r="F72" s="56">
        <v>41.154423999999999</v>
      </c>
      <c r="G72" s="56">
        <v>-103.65900000000001</v>
      </c>
      <c r="H72" s="56" t="s">
        <v>212</v>
      </c>
      <c r="I72" s="69">
        <v>110041638458</v>
      </c>
      <c r="J72" s="56">
        <v>562211</v>
      </c>
      <c r="K72" s="68" t="s">
        <v>625</v>
      </c>
      <c r="L72" s="56"/>
      <c r="M72" s="58"/>
      <c r="N72" s="56"/>
      <c r="O72" s="56"/>
      <c r="P72" s="56"/>
    </row>
    <row r="73" spans="1:16" x14ac:dyDescent="0.55000000000000004">
      <c r="A73" s="58" t="s">
        <v>213</v>
      </c>
      <c r="B73" s="58" t="s">
        <v>214</v>
      </c>
      <c r="C73" s="58" t="s">
        <v>215</v>
      </c>
      <c r="D73" s="56" t="s">
        <v>216</v>
      </c>
      <c r="E73" s="56">
        <v>69145</v>
      </c>
      <c r="F73" s="56">
        <v>41.154423999999999</v>
      </c>
      <c r="G73" s="56">
        <v>-103.65900000000001</v>
      </c>
      <c r="H73" s="56" t="s">
        <v>212</v>
      </c>
      <c r="I73" s="69">
        <v>110041638458</v>
      </c>
      <c r="J73" s="56">
        <v>562211</v>
      </c>
      <c r="K73" s="68" t="s">
        <v>625</v>
      </c>
      <c r="L73" s="56"/>
      <c r="M73" s="58"/>
      <c r="N73" s="56"/>
      <c r="O73" s="56"/>
      <c r="P73" s="56"/>
    </row>
    <row r="74" spans="1:16" x14ac:dyDescent="0.55000000000000004">
      <c r="A74" s="58" t="s">
        <v>218</v>
      </c>
      <c r="B74" s="58" t="s">
        <v>219</v>
      </c>
      <c r="C74" s="58" t="s">
        <v>175</v>
      </c>
      <c r="D74" s="56" t="s">
        <v>176</v>
      </c>
      <c r="E74" s="56">
        <v>14760</v>
      </c>
      <c r="F74" s="56">
        <v>42.0717</v>
      </c>
      <c r="G74" s="56">
        <v>-78.39067</v>
      </c>
      <c r="H74" s="56" t="s">
        <v>217</v>
      </c>
      <c r="I74" s="69">
        <v>110000328360</v>
      </c>
      <c r="J74" s="56">
        <v>335931</v>
      </c>
      <c r="K74" s="68" t="s">
        <v>626</v>
      </c>
      <c r="L74" s="56" t="str">
        <f>IFERROR(VLOOKUP(J74,'NAICS Code to IS CDR Code'!A:C,2,FALSE), "NAICS/SIC Not Provided")</f>
        <v>IS42</v>
      </c>
      <c r="M74" s="58" t="str">
        <f>IFERROR(VLOOKUP(J74,'NAICS Code to IS CDR Code'!A:C,3,FALSE), "NAICS/SIC Not Provided")</f>
        <v>Electrical Equipment, Appliance, and Component Manufacturing</v>
      </c>
      <c r="N74" s="56" t="str">
        <f>IF(COUNTIF('Facility Summary_Water'!$J$2:$J$51,I74)&gt;0,"Yes","No")</f>
        <v>No</v>
      </c>
      <c r="O74" s="56" t="e">
        <v>#VALUE!</v>
      </c>
      <c r="P74" s="56"/>
    </row>
    <row r="75" spans="1:16" x14ac:dyDescent="0.55000000000000004">
      <c r="A75" s="58" t="s">
        <v>218</v>
      </c>
      <c r="B75" s="58" t="s">
        <v>219</v>
      </c>
      <c r="C75" s="58" t="s">
        <v>175</v>
      </c>
      <c r="D75" s="56" t="s">
        <v>176</v>
      </c>
      <c r="E75" s="56">
        <v>14760</v>
      </c>
      <c r="F75" s="56">
        <v>42.0717</v>
      </c>
      <c r="G75" s="56">
        <v>-78.39067</v>
      </c>
      <c r="H75" s="56" t="s">
        <v>217</v>
      </c>
      <c r="I75" s="69">
        <v>110000328360</v>
      </c>
      <c r="J75" s="56">
        <v>335931</v>
      </c>
      <c r="K75" s="68" t="s">
        <v>626</v>
      </c>
      <c r="L75" s="56"/>
      <c r="M75" s="58"/>
      <c r="N75" s="56"/>
      <c r="O75" s="56"/>
      <c r="P75" s="56"/>
    </row>
    <row r="76" spans="1:16" x14ac:dyDescent="0.55000000000000004">
      <c r="A76" s="58" t="s">
        <v>218</v>
      </c>
      <c r="B76" s="58" t="s">
        <v>219</v>
      </c>
      <c r="C76" s="58" t="s">
        <v>175</v>
      </c>
      <c r="D76" s="56" t="s">
        <v>176</v>
      </c>
      <c r="E76" s="56">
        <v>14760</v>
      </c>
      <c r="F76" s="56">
        <v>42.0717</v>
      </c>
      <c r="G76" s="56">
        <v>-78.39067</v>
      </c>
      <c r="H76" s="56" t="s">
        <v>217</v>
      </c>
      <c r="I76" s="69">
        <v>110000328360</v>
      </c>
      <c r="J76" s="56">
        <v>335931</v>
      </c>
      <c r="K76" s="68" t="s">
        <v>626</v>
      </c>
      <c r="L76" s="56"/>
      <c r="M76" s="58"/>
      <c r="N76" s="56"/>
      <c r="O76" s="56"/>
      <c r="P76" s="56"/>
    </row>
    <row r="77" spans="1:16" x14ac:dyDescent="0.55000000000000004">
      <c r="A77" s="58" t="s">
        <v>218</v>
      </c>
      <c r="B77" s="58" t="s">
        <v>219</v>
      </c>
      <c r="C77" s="58" t="s">
        <v>175</v>
      </c>
      <c r="D77" s="56" t="s">
        <v>176</v>
      </c>
      <c r="E77" s="56">
        <v>14760</v>
      </c>
      <c r="F77" s="56">
        <v>42.0717</v>
      </c>
      <c r="G77" s="56">
        <v>-78.39067</v>
      </c>
      <c r="H77" s="56" t="s">
        <v>217</v>
      </c>
      <c r="I77" s="69">
        <v>110000328360</v>
      </c>
      <c r="J77" s="56">
        <v>335931</v>
      </c>
      <c r="K77" s="68" t="s">
        <v>626</v>
      </c>
      <c r="L77" s="56"/>
      <c r="M77" s="58"/>
      <c r="N77" s="56"/>
      <c r="O77" s="56"/>
      <c r="P77" s="56"/>
    </row>
    <row r="78" spans="1:16" x14ac:dyDescent="0.55000000000000004">
      <c r="A78" s="58" t="s">
        <v>218</v>
      </c>
      <c r="B78" s="58" t="s">
        <v>219</v>
      </c>
      <c r="C78" s="58" t="s">
        <v>175</v>
      </c>
      <c r="D78" s="56" t="s">
        <v>176</v>
      </c>
      <c r="E78" s="56">
        <v>14760</v>
      </c>
      <c r="F78" s="56">
        <v>42.0717</v>
      </c>
      <c r="G78" s="56">
        <v>-78.39067</v>
      </c>
      <c r="H78" s="56" t="s">
        <v>217</v>
      </c>
      <c r="I78" s="69">
        <v>110000328360</v>
      </c>
      <c r="J78" s="56">
        <v>335931</v>
      </c>
      <c r="K78" s="68" t="s">
        <v>626</v>
      </c>
      <c r="L78" s="56"/>
      <c r="M78" s="58"/>
      <c r="N78" s="56"/>
      <c r="O78" s="56"/>
      <c r="P78" s="56"/>
    </row>
    <row r="79" spans="1:16" x14ac:dyDescent="0.55000000000000004">
      <c r="A79" s="58" t="s">
        <v>221</v>
      </c>
      <c r="B79" s="58" t="s">
        <v>222</v>
      </c>
      <c r="C79" s="58" t="s">
        <v>223</v>
      </c>
      <c r="D79" s="56" t="s">
        <v>225</v>
      </c>
      <c r="E79" s="56">
        <v>21078</v>
      </c>
      <c r="F79" s="56">
        <v>39.53875</v>
      </c>
      <c r="G79" s="56">
        <v>-76.108590000000007</v>
      </c>
      <c r="H79" s="56" t="s">
        <v>220</v>
      </c>
      <c r="I79" s="69">
        <v>110012464001</v>
      </c>
      <c r="J79" s="56">
        <v>325520</v>
      </c>
      <c r="K79" s="68" t="s">
        <v>616</v>
      </c>
      <c r="L79" s="56" t="str">
        <f>IFERROR(VLOOKUP(J79,'NAICS Code to IS CDR Code'!A:C,2,FALSE), "NAICS/SIC Not Provided")</f>
        <v>IS28</v>
      </c>
      <c r="M79" s="58" t="str">
        <f>IFERROR(VLOOKUP(J79,'NAICS Code to IS CDR Code'!A:C,3,FALSE), "NAICS/SIC Not Provided")</f>
        <v>Adhesive Manufacturing</v>
      </c>
      <c r="N79" s="56" t="str">
        <f>IF(COUNTIF('Facility Summary_Water'!$J$2:$J$51,I79)&gt;0,"Yes","No")</f>
        <v>No</v>
      </c>
      <c r="O79" s="56" t="e">
        <v>#VALUE!</v>
      </c>
      <c r="P79" s="56"/>
    </row>
    <row r="80" spans="1:16" x14ac:dyDescent="0.55000000000000004">
      <c r="A80" s="58" t="s">
        <v>221</v>
      </c>
      <c r="B80" s="58" t="s">
        <v>222</v>
      </c>
      <c r="C80" s="58" t="s">
        <v>223</v>
      </c>
      <c r="D80" s="56" t="s">
        <v>225</v>
      </c>
      <c r="E80" s="56">
        <v>21078</v>
      </c>
      <c r="F80" s="56">
        <v>39.53875</v>
      </c>
      <c r="G80" s="56">
        <v>-76.108590000000007</v>
      </c>
      <c r="H80" s="56" t="s">
        <v>220</v>
      </c>
      <c r="I80" s="69">
        <v>110012464001</v>
      </c>
      <c r="J80" s="56">
        <v>325520</v>
      </c>
      <c r="K80" s="68" t="s">
        <v>616</v>
      </c>
      <c r="L80" s="56"/>
      <c r="M80" s="58"/>
      <c r="N80" s="56"/>
      <c r="O80" s="56"/>
      <c r="P80" s="56"/>
    </row>
    <row r="81" spans="1:16" x14ac:dyDescent="0.55000000000000004">
      <c r="A81" s="58" t="s">
        <v>221</v>
      </c>
      <c r="B81" s="58" t="s">
        <v>222</v>
      </c>
      <c r="C81" s="58" t="s">
        <v>223</v>
      </c>
      <c r="D81" s="56" t="s">
        <v>225</v>
      </c>
      <c r="E81" s="56">
        <v>21078</v>
      </c>
      <c r="F81" s="56">
        <v>39.53875</v>
      </c>
      <c r="G81" s="56">
        <v>-76.108590000000007</v>
      </c>
      <c r="H81" s="56" t="s">
        <v>220</v>
      </c>
      <c r="I81" s="69">
        <v>110012464001</v>
      </c>
      <c r="J81" s="56">
        <v>325520</v>
      </c>
      <c r="K81" s="68" t="s">
        <v>616</v>
      </c>
      <c r="L81" s="56"/>
      <c r="M81" s="58"/>
      <c r="N81" s="56"/>
      <c r="O81" s="56"/>
      <c r="P81" s="56"/>
    </row>
    <row r="82" spans="1:16" x14ac:dyDescent="0.55000000000000004">
      <c r="A82" s="58" t="s">
        <v>221</v>
      </c>
      <c r="B82" s="58" t="s">
        <v>222</v>
      </c>
      <c r="C82" s="58" t="s">
        <v>223</v>
      </c>
      <c r="D82" s="56" t="s">
        <v>225</v>
      </c>
      <c r="E82" s="56">
        <v>21078</v>
      </c>
      <c r="F82" s="56">
        <v>39.53875</v>
      </c>
      <c r="G82" s="56">
        <v>-76.108590000000007</v>
      </c>
      <c r="H82" s="56" t="s">
        <v>220</v>
      </c>
      <c r="I82" s="69">
        <v>110012464001</v>
      </c>
      <c r="J82" s="56">
        <v>325520</v>
      </c>
      <c r="K82" s="68" t="s">
        <v>616</v>
      </c>
      <c r="L82" s="56"/>
      <c r="M82" s="58"/>
      <c r="N82" s="56"/>
      <c r="O82" s="56"/>
      <c r="P82" s="56"/>
    </row>
    <row r="83" spans="1:16" x14ac:dyDescent="0.55000000000000004">
      <c r="A83" s="58" t="s">
        <v>221</v>
      </c>
      <c r="B83" s="58" t="s">
        <v>222</v>
      </c>
      <c r="C83" s="58" t="s">
        <v>223</v>
      </c>
      <c r="D83" s="56" t="s">
        <v>225</v>
      </c>
      <c r="E83" s="56">
        <v>21078</v>
      </c>
      <c r="F83" s="56">
        <v>39.53875</v>
      </c>
      <c r="G83" s="56">
        <v>-76.108590000000007</v>
      </c>
      <c r="H83" s="56" t="s">
        <v>220</v>
      </c>
      <c r="I83" s="69">
        <v>110012464001</v>
      </c>
      <c r="J83" s="56">
        <v>325520</v>
      </c>
      <c r="K83" s="68" t="s">
        <v>616</v>
      </c>
      <c r="L83" s="56"/>
      <c r="M83" s="58"/>
      <c r="N83" s="56"/>
      <c r="O83" s="56"/>
      <c r="P83" s="56"/>
    </row>
    <row r="84" spans="1:16" x14ac:dyDescent="0.55000000000000004">
      <c r="A84" s="58" t="s">
        <v>429</v>
      </c>
      <c r="B84" s="58" t="s">
        <v>430</v>
      </c>
      <c r="C84" s="58" t="s">
        <v>431</v>
      </c>
      <c r="D84" s="56" t="s">
        <v>96</v>
      </c>
      <c r="E84" s="56">
        <v>55987</v>
      </c>
      <c r="F84" s="56">
        <v>44.055869999999999</v>
      </c>
      <c r="G84" s="56">
        <v>-91.649199999999993</v>
      </c>
      <c r="H84" s="56" t="s">
        <v>428</v>
      </c>
      <c r="I84" s="69">
        <v>110008817165</v>
      </c>
      <c r="J84" s="56">
        <v>325211</v>
      </c>
      <c r="K84" s="68" t="s">
        <v>620</v>
      </c>
      <c r="L84" s="56" t="str">
        <f>IFERROR(VLOOKUP(J84,'NAICS Code to IS CDR Code'!A:C,2,FALSE), "NAICS/SIC Not Provided")</f>
        <v>IS22</v>
      </c>
      <c r="M84" s="58" t="str">
        <f>IFERROR(VLOOKUP(J84,'NAICS Code to IS CDR Code'!A:C,3,FALSE), "NAICS/SIC Not Provided")</f>
        <v>Plastic Material and Resin Manufacturing</v>
      </c>
      <c r="N84" s="56" t="str">
        <f>IF(COUNTIF('Facility Summary_Water'!$J$2:$J$51,I84)&gt;0,"Yes","No")</f>
        <v>No</v>
      </c>
      <c r="O84" s="56" t="e">
        <v>#VALUE!</v>
      </c>
      <c r="P84" s="56"/>
    </row>
    <row r="85" spans="1:16" x14ac:dyDescent="0.55000000000000004">
      <c r="A85" s="58" t="s">
        <v>429</v>
      </c>
      <c r="B85" s="58" t="s">
        <v>430</v>
      </c>
      <c r="C85" s="58" t="s">
        <v>431</v>
      </c>
      <c r="D85" s="56" t="s">
        <v>96</v>
      </c>
      <c r="E85" s="56">
        <v>55987</v>
      </c>
      <c r="F85" s="56">
        <v>44.055869999999999</v>
      </c>
      <c r="G85" s="56">
        <v>-91.649199999999993</v>
      </c>
      <c r="H85" s="56" t="s">
        <v>428</v>
      </c>
      <c r="I85" s="69">
        <v>110008817165</v>
      </c>
      <c r="J85" s="56">
        <v>325211</v>
      </c>
      <c r="K85" s="68" t="s">
        <v>620</v>
      </c>
      <c r="L85" s="56"/>
      <c r="M85" s="58"/>
      <c r="N85" s="56"/>
      <c r="O85" s="56"/>
      <c r="P85" s="56"/>
    </row>
    <row r="86" spans="1:16" x14ac:dyDescent="0.55000000000000004">
      <c r="A86" s="58" t="s">
        <v>429</v>
      </c>
      <c r="B86" s="58" t="s">
        <v>430</v>
      </c>
      <c r="C86" s="58" t="s">
        <v>431</v>
      </c>
      <c r="D86" s="56" t="s">
        <v>96</v>
      </c>
      <c r="E86" s="56">
        <v>55987</v>
      </c>
      <c r="F86" s="56">
        <v>44.055869999999999</v>
      </c>
      <c r="G86" s="56">
        <v>-91.649199999999993</v>
      </c>
      <c r="H86" s="56" t="s">
        <v>428</v>
      </c>
      <c r="I86" s="69">
        <v>110008817165</v>
      </c>
      <c r="J86" s="56">
        <v>325211</v>
      </c>
      <c r="K86" s="68" t="s">
        <v>620</v>
      </c>
      <c r="L86" s="56"/>
      <c r="M86" s="58"/>
      <c r="N86" s="56"/>
      <c r="O86" s="56"/>
      <c r="P86" s="56"/>
    </row>
    <row r="87" spans="1:16" x14ac:dyDescent="0.55000000000000004">
      <c r="A87" s="58" t="s">
        <v>429</v>
      </c>
      <c r="B87" s="58" t="s">
        <v>430</v>
      </c>
      <c r="C87" s="58" t="s">
        <v>431</v>
      </c>
      <c r="D87" s="56" t="s">
        <v>96</v>
      </c>
      <c r="E87" s="56">
        <v>55987</v>
      </c>
      <c r="F87" s="56">
        <v>44.055869999999999</v>
      </c>
      <c r="G87" s="56">
        <v>-91.649199999999993</v>
      </c>
      <c r="H87" s="56" t="s">
        <v>428</v>
      </c>
      <c r="I87" s="69">
        <v>110008817165</v>
      </c>
      <c r="J87" s="56">
        <v>325211</v>
      </c>
      <c r="K87" s="68" t="s">
        <v>620</v>
      </c>
      <c r="L87" s="56"/>
      <c r="M87" s="58"/>
      <c r="N87" s="56"/>
      <c r="O87" s="56"/>
      <c r="P87" s="56"/>
    </row>
    <row r="88" spans="1:16" x14ac:dyDescent="0.55000000000000004">
      <c r="A88" s="58" t="s">
        <v>429</v>
      </c>
      <c r="B88" s="58" t="s">
        <v>430</v>
      </c>
      <c r="C88" s="58" t="s">
        <v>431</v>
      </c>
      <c r="D88" s="56" t="s">
        <v>96</v>
      </c>
      <c r="E88" s="56">
        <v>55987</v>
      </c>
      <c r="F88" s="56">
        <v>44.055869999999999</v>
      </c>
      <c r="G88" s="56">
        <v>-91.649199999999993</v>
      </c>
      <c r="H88" s="56" t="s">
        <v>428</v>
      </c>
      <c r="I88" s="69">
        <v>110008817165</v>
      </c>
      <c r="J88" s="56">
        <v>325211</v>
      </c>
      <c r="K88" s="68" t="s">
        <v>620</v>
      </c>
      <c r="L88" s="56"/>
      <c r="M88" s="58"/>
      <c r="N88" s="56"/>
      <c r="O88" s="56"/>
      <c r="P88" s="56"/>
    </row>
    <row r="89" spans="1:16" x14ac:dyDescent="0.55000000000000004">
      <c r="A89" s="58" t="s">
        <v>238</v>
      </c>
      <c r="B89" s="58" t="s">
        <v>239</v>
      </c>
      <c r="C89" s="58" t="s">
        <v>240</v>
      </c>
      <c r="D89" s="56" t="s">
        <v>145</v>
      </c>
      <c r="E89" s="56">
        <v>92806</v>
      </c>
      <c r="F89" s="56">
        <v>33.861939999999997</v>
      </c>
      <c r="G89" s="56">
        <v>-117.86123000000001</v>
      </c>
      <c r="H89" s="56" t="s">
        <v>237</v>
      </c>
      <c r="I89" s="69">
        <v>110000480952</v>
      </c>
      <c r="J89" s="56">
        <v>325520</v>
      </c>
      <c r="K89" s="68" t="s">
        <v>616</v>
      </c>
      <c r="L89" s="56" t="str">
        <f>IFERROR(VLOOKUP(J89,'NAICS Code to IS CDR Code'!A:C,2,FALSE), "NAICS/SIC Not Provided")</f>
        <v>IS28</v>
      </c>
      <c r="M89" s="58" t="str">
        <f>IFERROR(VLOOKUP(J89,'NAICS Code to IS CDR Code'!A:C,3,FALSE), "NAICS/SIC Not Provided")</f>
        <v>Adhesive Manufacturing</v>
      </c>
      <c r="N89" s="56" t="str">
        <f>IF(COUNTIF('Facility Summary_Water'!$J$2:$J$51,I89)&gt;0,"Yes","No")</f>
        <v>No</v>
      </c>
      <c r="O89" s="56" t="e">
        <v>#VALUE!</v>
      </c>
      <c r="P89" s="56"/>
    </row>
    <row r="90" spans="1:16" x14ac:dyDescent="0.55000000000000004">
      <c r="A90" s="58" t="s">
        <v>238</v>
      </c>
      <c r="B90" s="58" t="s">
        <v>239</v>
      </c>
      <c r="C90" s="58" t="s">
        <v>240</v>
      </c>
      <c r="D90" s="56" t="s">
        <v>145</v>
      </c>
      <c r="E90" s="56">
        <v>92806</v>
      </c>
      <c r="F90" s="56">
        <v>33.861939999999997</v>
      </c>
      <c r="G90" s="56">
        <v>-117.86123000000001</v>
      </c>
      <c r="H90" s="56" t="s">
        <v>237</v>
      </c>
      <c r="I90" s="69">
        <v>110000480952</v>
      </c>
      <c r="J90" s="56">
        <v>325520</v>
      </c>
      <c r="K90" s="68" t="s">
        <v>616</v>
      </c>
      <c r="L90" s="56"/>
      <c r="M90" s="58"/>
      <c r="N90" s="56"/>
      <c r="O90" s="56"/>
      <c r="P90" s="56"/>
    </row>
    <row r="91" spans="1:16" x14ac:dyDescent="0.55000000000000004">
      <c r="A91" s="58" t="s">
        <v>238</v>
      </c>
      <c r="B91" s="58" t="s">
        <v>239</v>
      </c>
      <c r="C91" s="58" t="s">
        <v>240</v>
      </c>
      <c r="D91" s="56" t="s">
        <v>145</v>
      </c>
      <c r="E91" s="56">
        <v>92806</v>
      </c>
      <c r="F91" s="56">
        <v>33.861939999999997</v>
      </c>
      <c r="G91" s="56">
        <v>-117.86123000000001</v>
      </c>
      <c r="H91" s="56" t="s">
        <v>237</v>
      </c>
      <c r="I91" s="69">
        <v>110000480952</v>
      </c>
      <c r="J91" s="56">
        <v>325520</v>
      </c>
      <c r="K91" s="68" t="s">
        <v>616</v>
      </c>
      <c r="L91" s="56"/>
      <c r="M91" s="58"/>
      <c r="N91" s="56"/>
      <c r="O91" s="56"/>
      <c r="P91" s="56"/>
    </row>
    <row r="92" spans="1:16" x14ac:dyDescent="0.55000000000000004">
      <c r="A92" s="58" t="s">
        <v>238</v>
      </c>
      <c r="B92" s="58" t="s">
        <v>239</v>
      </c>
      <c r="C92" s="58" t="s">
        <v>240</v>
      </c>
      <c r="D92" s="56" t="s">
        <v>145</v>
      </c>
      <c r="E92" s="56">
        <v>92806</v>
      </c>
      <c r="F92" s="56">
        <v>33.861939999999997</v>
      </c>
      <c r="G92" s="56">
        <v>-117.86123000000001</v>
      </c>
      <c r="H92" s="56" t="s">
        <v>237</v>
      </c>
      <c r="I92" s="69">
        <v>110000480952</v>
      </c>
      <c r="J92" s="56">
        <v>325520</v>
      </c>
      <c r="K92" s="68" t="s">
        <v>616</v>
      </c>
      <c r="L92" s="56"/>
      <c r="M92" s="58"/>
      <c r="N92" s="56"/>
      <c r="O92" s="56"/>
      <c r="P92" s="56"/>
    </row>
    <row r="93" spans="1:16" x14ac:dyDescent="0.55000000000000004">
      <c r="A93" s="58" t="s">
        <v>238</v>
      </c>
      <c r="B93" s="58" t="s">
        <v>239</v>
      </c>
      <c r="C93" s="58" t="s">
        <v>240</v>
      </c>
      <c r="D93" s="56" t="s">
        <v>145</v>
      </c>
      <c r="E93" s="56">
        <v>92806</v>
      </c>
      <c r="F93" s="56">
        <v>33.861939999999997</v>
      </c>
      <c r="G93" s="56">
        <v>-117.86123000000001</v>
      </c>
      <c r="H93" s="56" t="s">
        <v>237</v>
      </c>
      <c r="I93" s="69">
        <v>110000480952</v>
      </c>
      <c r="J93" s="56">
        <v>325520</v>
      </c>
      <c r="K93" s="68" t="s">
        <v>616</v>
      </c>
      <c r="L93" s="56"/>
      <c r="M93" s="58"/>
      <c r="N93" s="56"/>
      <c r="O93" s="56"/>
      <c r="P93" s="56"/>
    </row>
    <row r="94" spans="1:16" x14ac:dyDescent="0.55000000000000004">
      <c r="A94" s="58" t="s">
        <v>242</v>
      </c>
      <c r="B94" s="58" t="s">
        <v>243</v>
      </c>
      <c r="C94" s="58" t="s">
        <v>144</v>
      </c>
      <c r="D94" s="56" t="s">
        <v>145</v>
      </c>
      <c r="E94" s="56">
        <v>92867</v>
      </c>
      <c r="F94" s="56">
        <v>33.797759999999997</v>
      </c>
      <c r="G94" s="56">
        <v>-117.85581999999999</v>
      </c>
      <c r="H94" s="56" t="s">
        <v>241</v>
      </c>
      <c r="I94" s="69">
        <v>110021287819</v>
      </c>
      <c r="J94" s="56">
        <v>313320</v>
      </c>
      <c r="K94" s="68" t="s">
        <v>622</v>
      </c>
      <c r="L94" s="56" t="str">
        <f>IFERROR(VLOOKUP(J94,'NAICS Code to IS CDR Code'!A:C,2,FALSE), "NAICS/SIC Not Provided")</f>
        <v>IS7</v>
      </c>
      <c r="M94" s="58" t="str">
        <f>IFERROR(VLOOKUP(J94,'NAICS Code to IS CDR Code'!A:C,3,FALSE), "NAICS/SIC Not Provided")</f>
        <v>Textiles, apparel, and leather manufacturing</v>
      </c>
      <c r="N94" s="56" t="str">
        <f>IF(COUNTIF('Facility Summary_Water'!$J$2:$J$51,I94)&gt;0,"Yes","No")</f>
        <v>No</v>
      </c>
      <c r="O94" s="56" t="e">
        <v>#VALUE!</v>
      </c>
      <c r="P94" s="56"/>
    </row>
    <row r="95" spans="1:16" x14ac:dyDescent="0.55000000000000004">
      <c r="A95" s="58" t="s">
        <v>242</v>
      </c>
      <c r="B95" s="58" t="s">
        <v>243</v>
      </c>
      <c r="C95" s="58" t="s">
        <v>144</v>
      </c>
      <c r="D95" s="56" t="s">
        <v>145</v>
      </c>
      <c r="E95" s="56">
        <v>92867</v>
      </c>
      <c r="F95" s="56">
        <v>33.797759999999997</v>
      </c>
      <c r="G95" s="56">
        <v>-117.85581999999999</v>
      </c>
      <c r="H95" s="56" t="s">
        <v>241</v>
      </c>
      <c r="I95" s="69">
        <v>110021287819</v>
      </c>
      <c r="J95" s="56">
        <v>313320</v>
      </c>
      <c r="K95" s="68" t="s">
        <v>622</v>
      </c>
      <c r="L95" s="56"/>
      <c r="M95" s="58"/>
      <c r="N95" s="56"/>
      <c r="O95" s="56"/>
      <c r="P95" s="56"/>
    </row>
    <row r="96" spans="1:16" x14ac:dyDescent="0.55000000000000004">
      <c r="A96" s="58" t="s">
        <v>242</v>
      </c>
      <c r="B96" s="58" t="s">
        <v>243</v>
      </c>
      <c r="C96" s="58" t="s">
        <v>144</v>
      </c>
      <c r="D96" s="56" t="s">
        <v>145</v>
      </c>
      <c r="E96" s="56">
        <v>92867</v>
      </c>
      <c r="F96" s="56">
        <v>33.797759999999997</v>
      </c>
      <c r="G96" s="56">
        <v>-117.85581999999999</v>
      </c>
      <c r="H96" s="56" t="s">
        <v>241</v>
      </c>
      <c r="I96" s="69">
        <v>110021287819</v>
      </c>
      <c r="J96" s="56">
        <v>313320</v>
      </c>
      <c r="K96" s="68" t="s">
        <v>622</v>
      </c>
      <c r="L96" s="56"/>
      <c r="M96" s="58"/>
      <c r="N96" s="56"/>
      <c r="O96" s="56"/>
      <c r="P96" s="56"/>
    </row>
    <row r="97" spans="1:16" x14ac:dyDescent="0.55000000000000004">
      <c r="A97" s="58" t="s">
        <v>242</v>
      </c>
      <c r="B97" s="58" t="s">
        <v>243</v>
      </c>
      <c r="C97" s="58" t="s">
        <v>144</v>
      </c>
      <c r="D97" s="56" t="s">
        <v>145</v>
      </c>
      <c r="E97" s="56">
        <v>92867</v>
      </c>
      <c r="F97" s="56">
        <v>33.797759999999997</v>
      </c>
      <c r="G97" s="56">
        <v>-117.85581999999999</v>
      </c>
      <c r="H97" s="56" t="s">
        <v>241</v>
      </c>
      <c r="I97" s="69">
        <v>110021287819</v>
      </c>
      <c r="J97" s="56">
        <v>313320</v>
      </c>
      <c r="K97" s="68" t="s">
        <v>622</v>
      </c>
      <c r="L97" s="56"/>
      <c r="M97" s="58"/>
      <c r="N97" s="56"/>
      <c r="O97" s="56"/>
      <c r="P97" s="56"/>
    </row>
    <row r="98" spans="1:16" x14ac:dyDescent="0.55000000000000004">
      <c r="A98" s="58" t="s">
        <v>245</v>
      </c>
      <c r="B98" s="58" t="s">
        <v>246</v>
      </c>
      <c r="C98" s="58" t="s">
        <v>247</v>
      </c>
      <c r="D98" s="56" t="s">
        <v>117</v>
      </c>
      <c r="E98" s="56">
        <v>72202</v>
      </c>
      <c r="F98" s="56">
        <v>34.736629000000001</v>
      </c>
      <c r="G98" s="56">
        <v>-92.231876</v>
      </c>
      <c r="H98" s="56" t="s">
        <v>244</v>
      </c>
      <c r="I98" s="69">
        <v>110007409964</v>
      </c>
      <c r="J98" s="56">
        <v>336411</v>
      </c>
      <c r="K98" s="68" t="s">
        <v>623</v>
      </c>
      <c r="L98" s="56" t="str">
        <f>IFERROR(VLOOKUP(J98,'NAICS Code to IS CDR Code'!A:C,2,FALSE), "NAICS/SIC Not Provided")</f>
        <v>IS43</v>
      </c>
      <c r="M98" s="58" t="str">
        <f>IFERROR(VLOOKUP(J98,'NAICS Code to IS CDR Code'!A:C,3,FALSE), "NAICS/SIC Not Provided")</f>
        <v>Transportation Equipment Manufacturing</v>
      </c>
      <c r="N98" s="56" t="str">
        <f>IF(COUNTIF('Facility Summary_Water'!$J$2:$J$51,I98)&gt;0,"Yes","No")</f>
        <v>No</v>
      </c>
      <c r="O98" s="56" t="e">
        <v>#VALUE!</v>
      </c>
      <c r="P98" s="56"/>
    </row>
    <row r="99" spans="1:16" x14ac:dyDescent="0.55000000000000004">
      <c r="A99" s="58" t="s">
        <v>245</v>
      </c>
      <c r="B99" s="58" t="s">
        <v>246</v>
      </c>
      <c r="C99" s="58" t="s">
        <v>247</v>
      </c>
      <c r="D99" s="56" t="s">
        <v>117</v>
      </c>
      <c r="E99" s="56">
        <v>72202</v>
      </c>
      <c r="F99" s="56">
        <v>34.736629000000001</v>
      </c>
      <c r="G99" s="56">
        <v>-92.231876</v>
      </c>
      <c r="H99" s="56" t="s">
        <v>244</v>
      </c>
      <c r="I99" s="69">
        <v>110007409964</v>
      </c>
      <c r="J99" s="56">
        <v>336411</v>
      </c>
      <c r="K99" s="68" t="s">
        <v>623</v>
      </c>
      <c r="L99" s="56"/>
      <c r="M99" s="58"/>
      <c r="N99" s="56"/>
      <c r="O99" s="56"/>
      <c r="P99" s="56"/>
    </row>
    <row r="100" spans="1:16" x14ac:dyDescent="0.55000000000000004">
      <c r="A100" s="58" t="s">
        <v>245</v>
      </c>
      <c r="B100" s="58" t="s">
        <v>246</v>
      </c>
      <c r="C100" s="58" t="s">
        <v>247</v>
      </c>
      <c r="D100" s="56" t="s">
        <v>117</v>
      </c>
      <c r="E100" s="56">
        <v>72202</v>
      </c>
      <c r="F100" s="56">
        <v>34.736629000000001</v>
      </c>
      <c r="G100" s="56">
        <v>-92.231876</v>
      </c>
      <c r="H100" s="56" t="s">
        <v>244</v>
      </c>
      <c r="I100" s="69">
        <v>110007409964</v>
      </c>
      <c r="J100" s="56">
        <v>336411</v>
      </c>
      <c r="K100" s="68" t="s">
        <v>623</v>
      </c>
      <c r="L100" s="56"/>
      <c r="M100" s="58"/>
      <c r="N100" s="56"/>
      <c r="O100" s="56"/>
      <c r="P100" s="56"/>
    </row>
    <row r="101" spans="1:16" x14ac:dyDescent="0.55000000000000004">
      <c r="A101" s="58" t="s">
        <v>250</v>
      </c>
      <c r="B101" s="58" t="s">
        <v>251</v>
      </c>
      <c r="C101" s="58" t="s">
        <v>252</v>
      </c>
      <c r="D101" s="56" t="s">
        <v>162</v>
      </c>
      <c r="E101" s="56">
        <v>48211</v>
      </c>
      <c r="F101" s="56">
        <v>42.36591</v>
      </c>
      <c r="G101" s="56">
        <v>-83.047740000000005</v>
      </c>
      <c r="H101" s="56" t="s">
        <v>249</v>
      </c>
      <c r="I101" s="69">
        <v>110000406695</v>
      </c>
      <c r="J101" s="56">
        <v>562219</v>
      </c>
      <c r="K101" s="68" t="s">
        <v>627</v>
      </c>
      <c r="L101" s="56" t="str">
        <f>IFERROR(VLOOKUP(J101,'NAICS Code to IS CDR Code'!A:C,2,FALSE), "NAICS/SIC Not Provided")</f>
        <v>IS47</v>
      </c>
      <c r="M101" s="58" t="str">
        <f>IFERROR(VLOOKUP(J101,'NAICS Code to IS CDR Code'!A:C,3,FALSE), "NAICS/SIC Not Provided")</f>
        <v>Services</v>
      </c>
      <c r="N101" s="56" t="str">
        <f>IF(COUNTIF('Facility Summary_Water'!$J$2:$J$51,I101)&gt;0,"Yes","No")</f>
        <v>No</v>
      </c>
      <c r="O101" s="56" t="e">
        <v>#VALUE!</v>
      </c>
      <c r="P101" s="56"/>
    </row>
    <row r="102" spans="1:16" x14ac:dyDescent="0.55000000000000004">
      <c r="A102" s="58" t="s">
        <v>255</v>
      </c>
      <c r="B102" s="58" t="s">
        <v>256</v>
      </c>
      <c r="C102" s="58" t="s">
        <v>257</v>
      </c>
      <c r="D102" s="56" t="s">
        <v>162</v>
      </c>
      <c r="E102" s="56">
        <v>48312</v>
      </c>
      <c r="F102" s="56">
        <v>42.569552000000002</v>
      </c>
      <c r="G102" s="56">
        <v>-83.033733999999995</v>
      </c>
      <c r="H102" s="56" t="s">
        <v>254</v>
      </c>
      <c r="I102" s="69">
        <v>110017425375</v>
      </c>
      <c r="J102" s="56">
        <v>336111</v>
      </c>
      <c r="K102" s="68" t="e">
        <v>#N/A</v>
      </c>
      <c r="L102" s="56" t="str">
        <f>IFERROR(VLOOKUP(J102,'NAICS Code to IS CDR Code'!A:C,2,FALSE), "NAICS/SIC Not Provided")</f>
        <v>IS43</v>
      </c>
      <c r="M102" s="58" t="str">
        <f>IFERROR(VLOOKUP(J102,'NAICS Code to IS CDR Code'!A:C,3,FALSE), "NAICS/SIC Not Provided")</f>
        <v>Transportation Equipment Manufacturing</v>
      </c>
      <c r="N102" s="56" t="str">
        <f>IF(COUNTIF('Facility Summary_Water'!$J$2:$J$51,I102)&gt;0,"Yes","No")</f>
        <v>No</v>
      </c>
      <c r="O102" s="56" t="e">
        <v>#VALUE!</v>
      </c>
      <c r="P102" s="56"/>
    </row>
    <row r="103" spans="1:16" x14ac:dyDescent="0.55000000000000004">
      <c r="A103" s="58" t="s">
        <v>255</v>
      </c>
      <c r="B103" s="58" t="s">
        <v>256</v>
      </c>
      <c r="C103" s="58" t="s">
        <v>257</v>
      </c>
      <c r="D103" s="56" t="s">
        <v>162</v>
      </c>
      <c r="E103" s="56">
        <v>48312</v>
      </c>
      <c r="F103" s="56">
        <v>42.569552000000002</v>
      </c>
      <c r="G103" s="56">
        <v>-83.033733999999995</v>
      </c>
      <c r="H103" s="56" t="s">
        <v>254</v>
      </c>
      <c r="I103" s="69">
        <v>110017425375</v>
      </c>
      <c r="J103" s="56">
        <v>336111</v>
      </c>
      <c r="K103" s="68" t="e">
        <v>#N/A</v>
      </c>
      <c r="L103" s="56"/>
      <c r="M103" s="58"/>
      <c r="N103" s="56"/>
      <c r="O103" s="56"/>
      <c r="P103" s="56"/>
    </row>
    <row r="104" spans="1:16" x14ac:dyDescent="0.55000000000000004">
      <c r="A104" s="58" t="s">
        <v>255</v>
      </c>
      <c r="B104" s="58" t="s">
        <v>256</v>
      </c>
      <c r="C104" s="58" t="s">
        <v>257</v>
      </c>
      <c r="D104" s="56" t="s">
        <v>162</v>
      </c>
      <c r="E104" s="56">
        <v>48312</v>
      </c>
      <c r="F104" s="56">
        <v>42.569552000000002</v>
      </c>
      <c r="G104" s="56">
        <v>-83.033733999999995</v>
      </c>
      <c r="H104" s="56" t="s">
        <v>254</v>
      </c>
      <c r="I104" s="69">
        <v>110017425375</v>
      </c>
      <c r="J104" s="56">
        <v>336111</v>
      </c>
      <c r="K104" s="68" t="e">
        <v>#N/A</v>
      </c>
      <c r="L104" s="56"/>
      <c r="M104" s="58"/>
      <c r="N104" s="56"/>
      <c r="O104" s="56"/>
      <c r="P104" s="56"/>
    </row>
    <row r="105" spans="1:16" x14ac:dyDescent="0.55000000000000004">
      <c r="A105" s="58" t="s">
        <v>255</v>
      </c>
      <c r="B105" s="58" t="s">
        <v>256</v>
      </c>
      <c r="C105" s="58" t="s">
        <v>257</v>
      </c>
      <c r="D105" s="56" t="s">
        <v>162</v>
      </c>
      <c r="E105" s="56">
        <v>48312</v>
      </c>
      <c r="F105" s="56">
        <v>42.569552000000002</v>
      </c>
      <c r="G105" s="56">
        <v>-83.033733999999995</v>
      </c>
      <c r="H105" s="56" t="s">
        <v>254</v>
      </c>
      <c r="I105" s="69">
        <v>110017425375</v>
      </c>
      <c r="J105" s="56">
        <v>336110</v>
      </c>
      <c r="K105" s="68" t="s">
        <v>628</v>
      </c>
      <c r="L105" s="56"/>
      <c r="M105" s="58"/>
      <c r="N105" s="56"/>
      <c r="O105" s="56"/>
      <c r="P105" s="56"/>
    </row>
    <row r="106" spans="1:16" x14ac:dyDescent="0.55000000000000004">
      <c r="A106" s="58" t="s">
        <v>255</v>
      </c>
      <c r="B106" s="58" t="s">
        <v>256</v>
      </c>
      <c r="C106" s="58" t="s">
        <v>257</v>
      </c>
      <c r="D106" s="56" t="s">
        <v>162</v>
      </c>
      <c r="E106" s="56">
        <v>48312</v>
      </c>
      <c r="F106" s="56">
        <v>42.569552000000002</v>
      </c>
      <c r="G106" s="56">
        <v>-83.033733999999995</v>
      </c>
      <c r="H106" s="56" t="s">
        <v>254</v>
      </c>
      <c r="I106" s="69">
        <v>110017425375</v>
      </c>
      <c r="J106" s="56">
        <v>336110</v>
      </c>
      <c r="K106" s="68" t="s">
        <v>628</v>
      </c>
      <c r="L106" s="56"/>
      <c r="M106" s="58"/>
      <c r="N106" s="56"/>
      <c r="O106" s="56"/>
      <c r="P106" s="56"/>
    </row>
    <row r="107" spans="1:16" x14ac:dyDescent="0.55000000000000004">
      <c r="A107" s="58" t="s">
        <v>260</v>
      </c>
      <c r="B107" s="58" t="s">
        <v>261</v>
      </c>
      <c r="C107" s="58" t="s">
        <v>262</v>
      </c>
      <c r="D107" s="56" t="s">
        <v>264</v>
      </c>
      <c r="E107" s="56">
        <v>24354</v>
      </c>
      <c r="F107" s="56">
        <v>36.844889999999999</v>
      </c>
      <c r="G107" s="56">
        <v>-81.494540000000001</v>
      </c>
      <c r="H107" s="56" t="s">
        <v>259</v>
      </c>
      <c r="I107" s="69">
        <v>110000343575</v>
      </c>
      <c r="J107" s="56">
        <v>336413</v>
      </c>
      <c r="K107" s="68" t="s">
        <v>624</v>
      </c>
      <c r="L107" s="56" t="str">
        <f>IFERROR(VLOOKUP(J107,'NAICS Code to IS CDR Code'!A:C,2,FALSE), "NAICS/SIC Not Provided")</f>
        <v>IS43</v>
      </c>
      <c r="M107" s="58" t="str">
        <f>IFERROR(VLOOKUP(J107,'NAICS Code to IS CDR Code'!A:C,3,FALSE), "NAICS/SIC Not Provided")</f>
        <v>Transportation Equipment Manufacturing</v>
      </c>
      <c r="N107" s="56" t="str">
        <f>IF(COUNTIF('Facility Summary_Water'!$J$2:$J$51,I107)&gt;0,"Yes","No")</f>
        <v>No</v>
      </c>
      <c r="O107" s="56" t="e">
        <v>#VALUE!</v>
      </c>
      <c r="P107" s="56"/>
    </row>
    <row r="108" spans="1:16" x14ac:dyDescent="0.55000000000000004">
      <c r="A108" s="58" t="s">
        <v>266</v>
      </c>
      <c r="B108" s="58" t="s">
        <v>267</v>
      </c>
      <c r="C108" s="58" t="s">
        <v>268</v>
      </c>
      <c r="D108" s="56" t="s">
        <v>270</v>
      </c>
      <c r="E108" s="56">
        <v>44065</v>
      </c>
      <c r="F108" s="56">
        <v>41.463217999999998</v>
      </c>
      <c r="G108" s="56">
        <v>-81.285612999999998</v>
      </c>
      <c r="H108" s="56" t="s">
        <v>265</v>
      </c>
      <c r="I108" s="69">
        <v>110004739631</v>
      </c>
      <c r="J108" s="56">
        <v>325998</v>
      </c>
      <c r="K108" s="68" t="s">
        <v>615</v>
      </c>
      <c r="L108" s="56" t="str">
        <f>IFERROR(VLOOKUP(J108,'NAICS Code to IS CDR Code'!A:C,2,FALSE), "NAICS/SIC Not Provided")</f>
        <v>IS34</v>
      </c>
      <c r="M108" s="58" t="str">
        <f>IFERROR(VLOOKUP(J108,'NAICS Code to IS CDR Code'!A:C,3,FALSE), "NAICS/SIC Not Provided")</f>
        <v>All Other Chemical Product and Preparation Manufacturing</v>
      </c>
      <c r="N108" s="56" t="str">
        <f>IF(COUNTIF('Facility Summary_Water'!$J$2:$J$51,I108)&gt;0,"Yes","No")</f>
        <v>No</v>
      </c>
      <c r="O108" s="56" t="e">
        <v>#VALUE!</v>
      </c>
      <c r="P108" s="56"/>
    </row>
    <row r="109" spans="1:16" x14ac:dyDescent="0.55000000000000004">
      <c r="A109" s="58" t="s">
        <v>272</v>
      </c>
      <c r="B109" s="58" t="s">
        <v>273</v>
      </c>
      <c r="C109" s="58" t="s">
        <v>274</v>
      </c>
      <c r="D109" s="56" t="s">
        <v>276</v>
      </c>
      <c r="E109" s="56">
        <v>53154</v>
      </c>
      <c r="F109" s="56">
        <v>42.910539999999997</v>
      </c>
      <c r="G109" s="56">
        <v>-87.917950000000005</v>
      </c>
      <c r="H109" s="56" t="s">
        <v>271</v>
      </c>
      <c r="I109" s="69">
        <v>110000417781</v>
      </c>
      <c r="J109" s="56">
        <v>325998</v>
      </c>
      <c r="K109" s="68" t="s">
        <v>615</v>
      </c>
      <c r="L109" s="56" t="str">
        <f>IFERROR(VLOOKUP(J109,'NAICS Code to IS CDR Code'!A:C,2,FALSE), "NAICS/SIC Not Provided")</f>
        <v>IS34</v>
      </c>
      <c r="M109" s="58" t="str">
        <f>IFERROR(VLOOKUP(J109,'NAICS Code to IS CDR Code'!A:C,3,FALSE), "NAICS/SIC Not Provided")</f>
        <v>All Other Chemical Product and Preparation Manufacturing</v>
      </c>
      <c r="N109" s="56" t="str">
        <f>IF(COUNTIF('Facility Summary_Water'!$J$2:$J$51,I109)&gt;0,"Yes","No")</f>
        <v>No</v>
      </c>
      <c r="O109" s="56" t="e">
        <v>#VALUE!</v>
      </c>
      <c r="P109" s="56"/>
    </row>
    <row r="110" spans="1:16" x14ac:dyDescent="0.55000000000000004">
      <c r="A110" s="58" t="s">
        <v>272</v>
      </c>
      <c r="B110" s="58" t="s">
        <v>278</v>
      </c>
      <c r="C110" s="58" t="s">
        <v>279</v>
      </c>
      <c r="D110" s="56" t="s">
        <v>281</v>
      </c>
      <c r="E110" s="56">
        <v>28147</v>
      </c>
      <c r="F110" s="56">
        <v>35.633670000000002</v>
      </c>
      <c r="G110" s="56">
        <v>-80.533349999999999</v>
      </c>
      <c r="H110" s="56" t="s">
        <v>277</v>
      </c>
      <c r="I110" s="69">
        <v>110056525835</v>
      </c>
      <c r="J110" s="56">
        <v>325199</v>
      </c>
      <c r="K110" s="68" t="s">
        <v>617</v>
      </c>
      <c r="L110" s="56" t="str">
        <f>IFERROR(VLOOKUP(J110,'NAICS Code to IS CDR Code'!A:C,2,FALSE), "NAICS/SIC Not Provided")</f>
        <v>IS21</v>
      </c>
      <c r="M110" s="58" t="str">
        <f>IFERROR(VLOOKUP(J110,'NAICS Code to IS CDR Code'!A:C,3,FALSE), "NAICS/SIC Not Provided")</f>
        <v>All Other Basic Organic Chemical Manufacturing</v>
      </c>
      <c r="N110" s="56" t="str">
        <f>IF(COUNTIF('Facility Summary_Water'!$J$2:$J$51,I110)&gt;0,"Yes","No")</f>
        <v>No</v>
      </c>
      <c r="O110" s="56" t="e">
        <v>#VALUE!</v>
      </c>
      <c r="P110" s="56"/>
    </row>
    <row r="111" spans="1:16" x14ac:dyDescent="0.55000000000000004">
      <c r="A111" s="58" t="s">
        <v>272</v>
      </c>
      <c r="B111" s="58" t="s">
        <v>283</v>
      </c>
      <c r="C111" s="58" t="s">
        <v>284</v>
      </c>
      <c r="D111" s="56" t="s">
        <v>145</v>
      </c>
      <c r="E111" s="56">
        <v>94565</v>
      </c>
      <c r="F111" s="56">
        <v>38.026760000000003</v>
      </c>
      <c r="G111" s="56">
        <v>-121.94571000000001</v>
      </c>
      <c r="H111" s="56" t="s">
        <v>282</v>
      </c>
      <c r="I111" s="69">
        <v>110000499130</v>
      </c>
      <c r="J111" s="56">
        <v>325520</v>
      </c>
      <c r="K111" s="68" t="s">
        <v>616</v>
      </c>
      <c r="L111" s="56" t="str">
        <f>IFERROR(VLOOKUP(J111,'NAICS Code to IS CDR Code'!A:C,2,FALSE), "NAICS/SIC Not Provided")</f>
        <v>IS28</v>
      </c>
      <c r="M111" s="58" t="str">
        <f>IFERROR(VLOOKUP(J111,'NAICS Code to IS CDR Code'!A:C,3,FALSE), "NAICS/SIC Not Provided")</f>
        <v>Adhesive Manufacturing</v>
      </c>
      <c r="N111" s="56" t="str">
        <f>IF(COUNTIF('Facility Summary_Water'!$J$2:$J$51,I111)&gt;0,"Yes","No")</f>
        <v>No</v>
      </c>
      <c r="O111" s="56" t="e">
        <v>#VALUE!</v>
      </c>
      <c r="P111" s="56"/>
    </row>
    <row r="112" spans="1:16" x14ac:dyDescent="0.55000000000000004">
      <c r="A112" s="58" t="s">
        <v>287</v>
      </c>
      <c r="B112" s="58" t="s">
        <v>463</v>
      </c>
      <c r="C112" s="58" t="s">
        <v>464</v>
      </c>
      <c r="D112" s="56" t="s">
        <v>200</v>
      </c>
      <c r="E112" s="56">
        <v>84118</v>
      </c>
      <c r="F112" s="56">
        <v>40.653604000000001</v>
      </c>
      <c r="G112" s="56">
        <v>-112.054074</v>
      </c>
      <c r="H112" s="56" t="s">
        <v>462</v>
      </c>
      <c r="I112" s="69">
        <v>110020094351</v>
      </c>
      <c r="J112" s="56">
        <v>325211</v>
      </c>
      <c r="K112" s="68" t="s">
        <v>620</v>
      </c>
      <c r="L112" s="56" t="str">
        <f>IFERROR(VLOOKUP(J112,'NAICS Code to IS CDR Code'!A:C,2,FALSE), "NAICS/SIC Not Provided")</f>
        <v>IS22</v>
      </c>
      <c r="M112" s="58" t="str">
        <f>IFERROR(VLOOKUP(J112,'NAICS Code to IS CDR Code'!A:C,3,FALSE), "NAICS/SIC Not Provided")</f>
        <v>Plastic Material and Resin Manufacturing</v>
      </c>
      <c r="N112" s="56" t="str">
        <f>IF(COUNTIF('Facility Summary_Water'!$J$2:$J$51,I112)&gt;0,"Yes","No")</f>
        <v>No</v>
      </c>
      <c r="O112" s="56" t="e">
        <v>#VALUE!</v>
      </c>
      <c r="P112" s="56"/>
    </row>
    <row r="113" spans="1:16" x14ac:dyDescent="0.55000000000000004">
      <c r="A113" s="58" t="s">
        <v>287</v>
      </c>
      <c r="B113" s="58" t="s">
        <v>288</v>
      </c>
      <c r="C113" s="58" t="s">
        <v>289</v>
      </c>
      <c r="D113" s="56" t="s">
        <v>158</v>
      </c>
      <c r="E113" s="56">
        <v>98032</v>
      </c>
      <c r="F113" s="56">
        <v>47.424143000000001</v>
      </c>
      <c r="G113" s="56">
        <v>-122.229086</v>
      </c>
      <c r="H113" s="56" t="s">
        <v>286</v>
      </c>
      <c r="I113" s="69">
        <v>110000489141</v>
      </c>
      <c r="J113" s="56">
        <v>336413</v>
      </c>
      <c r="K113" s="68" t="s">
        <v>624</v>
      </c>
      <c r="L113" s="56" t="str">
        <f>IFERROR(VLOOKUP(J113,'NAICS Code to IS CDR Code'!A:C,2,FALSE), "NAICS/SIC Not Provided")</f>
        <v>IS43</v>
      </c>
      <c r="M113" s="58" t="str">
        <f>IFERROR(VLOOKUP(J113,'NAICS Code to IS CDR Code'!A:C,3,FALSE), "NAICS/SIC Not Provided")</f>
        <v>Transportation Equipment Manufacturing</v>
      </c>
      <c r="N113" s="56" t="str">
        <f>IF(COUNTIF('Facility Summary_Water'!$J$2:$J$51,I113)&gt;0,"Yes","No")</f>
        <v>No</v>
      </c>
      <c r="O113" s="56" t="e">
        <v>#VALUE!</v>
      </c>
      <c r="P113" s="56"/>
    </row>
    <row r="114" spans="1:16" x14ac:dyDescent="0.55000000000000004">
      <c r="A114" s="58" t="s">
        <v>287</v>
      </c>
      <c r="B114" s="58" t="s">
        <v>288</v>
      </c>
      <c r="C114" s="58" t="s">
        <v>289</v>
      </c>
      <c r="D114" s="56" t="s">
        <v>158</v>
      </c>
      <c r="E114" s="56">
        <v>98032</v>
      </c>
      <c r="F114" s="56">
        <v>47.424143000000001</v>
      </c>
      <c r="G114" s="56">
        <v>-122.229086</v>
      </c>
      <c r="H114" s="56" t="s">
        <v>286</v>
      </c>
      <c r="I114" s="69">
        <v>110000489141</v>
      </c>
      <c r="J114" s="56">
        <v>336413</v>
      </c>
      <c r="K114" s="68" t="s">
        <v>624</v>
      </c>
      <c r="L114" s="56"/>
      <c r="M114" s="58"/>
      <c r="N114" s="56"/>
      <c r="O114" s="56"/>
      <c r="P114" s="56"/>
    </row>
    <row r="115" spans="1:16" x14ac:dyDescent="0.55000000000000004">
      <c r="A115" s="58" t="s">
        <v>287</v>
      </c>
      <c r="B115" s="58" t="s">
        <v>463</v>
      </c>
      <c r="C115" s="58" t="s">
        <v>464</v>
      </c>
      <c r="D115" s="56" t="s">
        <v>200</v>
      </c>
      <c r="E115" s="56">
        <v>84118</v>
      </c>
      <c r="F115" s="56">
        <v>40.653604000000001</v>
      </c>
      <c r="G115" s="56">
        <v>-112.054074</v>
      </c>
      <c r="H115" s="56" t="s">
        <v>462</v>
      </c>
      <c r="I115" s="69">
        <v>110020094351</v>
      </c>
      <c r="J115" s="56">
        <v>325211</v>
      </c>
      <c r="K115" s="68" t="s">
        <v>620</v>
      </c>
      <c r="L115" s="56"/>
      <c r="M115" s="58"/>
      <c r="N115" s="56"/>
      <c r="O115" s="56"/>
      <c r="P115" s="56"/>
    </row>
    <row r="116" spans="1:16" x14ac:dyDescent="0.55000000000000004">
      <c r="A116" s="58" t="s">
        <v>287</v>
      </c>
      <c r="B116" s="58" t="s">
        <v>463</v>
      </c>
      <c r="C116" s="58" t="s">
        <v>464</v>
      </c>
      <c r="D116" s="56" t="s">
        <v>200</v>
      </c>
      <c r="E116" s="56">
        <v>84118</v>
      </c>
      <c r="F116" s="56">
        <v>40.653604000000001</v>
      </c>
      <c r="G116" s="56">
        <v>-112.054074</v>
      </c>
      <c r="H116" s="56" t="s">
        <v>462</v>
      </c>
      <c r="I116" s="69">
        <v>110020094351</v>
      </c>
      <c r="J116" s="56">
        <v>325211</v>
      </c>
      <c r="K116" s="68" t="s">
        <v>620</v>
      </c>
      <c r="L116" s="56"/>
      <c r="M116" s="58"/>
      <c r="N116" s="56"/>
      <c r="O116" s="56"/>
      <c r="P116" s="56"/>
    </row>
    <row r="117" spans="1:16" x14ac:dyDescent="0.55000000000000004">
      <c r="A117" s="58" t="s">
        <v>287</v>
      </c>
      <c r="B117" s="58" t="s">
        <v>288</v>
      </c>
      <c r="C117" s="58" t="s">
        <v>289</v>
      </c>
      <c r="D117" s="56" t="s">
        <v>158</v>
      </c>
      <c r="E117" s="56">
        <v>98032</v>
      </c>
      <c r="F117" s="56">
        <v>47.424143000000001</v>
      </c>
      <c r="G117" s="56">
        <v>-122.229086</v>
      </c>
      <c r="H117" s="56" t="s">
        <v>286</v>
      </c>
      <c r="I117" s="69">
        <v>110000489141</v>
      </c>
      <c r="J117" s="56">
        <v>336413</v>
      </c>
      <c r="K117" s="68" t="s">
        <v>624</v>
      </c>
      <c r="L117" s="56"/>
      <c r="M117" s="58"/>
      <c r="N117" s="56"/>
      <c r="O117" s="56"/>
      <c r="P117" s="56"/>
    </row>
    <row r="118" spans="1:16" x14ac:dyDescent="0.55000000000000004">
      <c r="A118" s="58" t="s">
        <v>287</v>
      </c>
      <c r="B118" s="58" t="s">
        <v>463</v>
      </c>
      <c r="C118" s="58" t="s">
        <v>464</v>
      </c>
      <c r="D118" s="56" t="s">
        <v>200</v>
      </c>
      <c r="E118" s="56">
        <v>84118</v>
      </c>
      <c r="F118" s="56">
        <v>40.653604000000001</v>
      </c>
      <c r="G118" s="56">
        <v>-112.054074</v>
      </c>
      <c r="H118" s="56" t="s">
        <v>462</v>
      </c>
      <c r="I118" s="69">
        <v>110020094351</v>
      </c>
      <c r="J118" s="56">
        <v>325211</v>
      </c>
      <c r="K118" s="68" t="s">
        <v>620</v>
      </c>
      <c r="L118" s="56"/>
      <c r="M118" s="58"/>
      <c r="N118" s="56"/>
      <c r="O118" s="56"/>
      <c r="P118" s="56"/>
    </row>
    <row r="119" spans="1:16" x14ac:dyDescent="0.55000000000000004">
      <c r="A119" s="58" t="s">
        <v>287</v>
      </c>
      <c r="B119" s="58" t="s">
        <v>288</v>
      </c>
      <c r="C119" s="58" t="s">
        <v>289</v>
      </c>
      <c r="D119" s="56" t="s">
        <v>158</v>
      </c>
      <c r="E119" s="56">
        <v>98032</v>
      </c>
      <c r="F119" s="56">
        <v>47.424143000000001</v>
      </c>
      <c r="G119" s="56">
        <v>-122.229086</v>
      </c>
      <c r="H119" s="56" t="s">
        <v>286</v>
      </c>
      <c r="I119" s="69">
        <v>110000489141</v>
      </c>
      <c r="J119" s="56">
        <v>336413</v>
      </c>
      <c r="K119" s="68" t="s">
        <v>624</v>
      </c>
      <c r="L119" s="56"/>
      <c r="M119" s="58"/>
      <c r="N119" s="56"/>
      <c r="O119" s="56"/>
      <c r="P119" s="56"/>
    </row>
    <row r="120" spans="1:16" x14ac:dyDescent="0.55000000000000004">
      <c r="A120" s="58" t="s">
        <v>287</v>
      </c>
      <c r="B120" s="58" t="s">
        <v>463</v>
      </c>
      <c r="C120" s="58" t="s">
        <v>464</v>
      </c>
      <c r="D120" s="56" t="s">
        <v>200</v>
      </c>
      <c r="E120" s="56">
        <v>84118</v>
      </c>
      <c r="F120" s="56">
        <v>40.653604000000001</v>
      </c>
      <c r="G120" s="56">
        <v>-112.054074</v>
      </c>
      <c r="H120" s="56" t="s">
        <v>462</v>
      </c>
      <c r="I120" s="69">
        <v>110020094351</v>
      </c>
      <c r="J120" s="56">
        <v>325211</v>
      </c>
      <c r="K120" s="68" t="s">
        <v>620</v>
      </c>
      <c r="L120" s="56"/>
      <c r="M120" s="58"/>
      <c r="N120" s="56"/>
      <c r="O120" s="56"/>
      <c r="P120" s="56"/>
    </row>
    <row r="121" spans="1:16" x14ac:dyDescent="0.55000000000000004">
      <c r="A121" s="58" t="s">
        <v>287</v>
      </c>
      <c r="B121" s="58" t="s">
        <v>288</v>
      </c>
      <c r="C121" s="58" t="s">
        <v>289</v>
      </c>
      <c r="D121" s="56" t="s">
        <v>158</v>
      </c>
      <c r="E121" s="56">
        <v>98032</v>
      </c>
      <c r="F121" s="56">
        <v>47.424143000000001</v>
      </c>
      <c r="G121" s="56">
        <v>-122.229086</v>
      </c>
      <c r="H121" s="56" t="s">
        <v>286</v>
      </c>
      <c r="I121" s="69">
        <v>110000489141</v>
      </c>
      <c r="J121" s="56">
        <v>336413</v>
      </c>
      <c r="K121" s="68" t="s">
        <v>624</v>
      </c>
      <c r="L121" s="56"/>
      <c r="M121" s="58"/>
      <c r="N121" s="56"/>
      <c r="O121" s="56"/>
      <c r="P121" s="56"/>
    </row>
    <row r="122" spans="1:16" x14ac:dyDescent="0.55000000000000004">
      <c r="A122" s="58" t="s">
        <v>297</v>
      </c>
      <c r="B122" s="58" t="s">
        <v>298</v>
      </c>
      <c r="C122" s="58" t="s">
        <v>299</v>
      </c>
      <c r="D122" s="56" t="s">
        <v>301</v>
      </c>
      <c r="E122" s="67" t="s">
        <v>302</v>
      </c>
      <c r="F122" s="56">
        <v>18.486470000000001</v>
      </c>
      <c r="G122" s="56">
        <v>-66.405198999999996</v>
      </c>
      <c r="H122" s="56" t="s">
        <v>296</v>
      </c>
      <c r="I122" s="69">
        <v>110001142488</v>
      </c>
      <c r="J122" s="56">
        <v>335999</v>
      </c>
      <c r="K122" s="68" t="s">
        <v>629</v>
      </c>
      <c r="L122" s="56" t="str">
        <f>IFERROR(VLOOKUP(J122,'NAICS Code to IS CDR Code'!A:C,2,FALSE), "NAICS/SIC Not Provided")</f>
        <v>IS42</v>
      </c>
      <c r="M122" s="58" t="str">
        <f>IFERROR(VLOOKUP(J122,'NAICS Code to IS CDR Code'!A:C,3,FALSE), "NAICS/SIC Not Provided")</f>
        <v>Electrical Equipment, Appliance, and Component Manufacturing</v>
      </c>
      <c r="N122" s="56" t="str">
        <f>IF(COUNTIF('Facility Summary_Water'!$J$2:$J$51,I122)&gt;0,"Yes","No")</f>
        <v>No</v>
      </c>
      <c r="O122" s="56" t="e">
        <v>#VALUE!</v>
      </c>
      <c r="P122" s="56"/>
    </row>
    <row r="123" spans="1:16" x14ac:dyDescent="0.55000000000000004">
      <c r="A123" s="58" t="s">
        <v>304</v>
      </c>
      <c r="B123" s="58" t="s">
        <v>305</v>
      </c>
      <c r="C123" s="58" t="s">
        <v>306</v>
      </c>
      <c r="D123" s="56" t="s">
        <v>307</v>
      </c>
      <c r="E123" s="56">
        <v>36553</v>
      </c>
      <c r="F123" s="56">
        <v>31.278055999999999</v>
      </c>
      <c r="G123" s="56">
        <v>-88.001666999999998</v>
      </c>
      <c r="H123" s="56" t="s">
        <v>303</v>
      </c>
      <c r="I123" s="69">
        <v>110067041007</v>
      </c>
      <c r="J123" s="56">
        <v>325211</v>
      </c>
      <c r="K123" s="68" t="s">
        <v>620</v>
      </c>
      <c r="L123" s="56" t="str">
        <f>IFERROR(VLOOKUP(J123,'NAICS Code to IS CDR Code'!A:C,2,FALSE), "NAICS/SIC Not Provided")</f>
        <v>IS22</v>
      </c>
      <c r="M123" s="58" t="str">
        <f>IFERROR(VLOOKUP(J123,'NAICS Code to IS CDR Code'!A:C,3,FALSE), "NAICS/SIC Not Provided")</f>
        <v>Plastic Material and Resin Manufacturing</v>
      </c>
      <c r="N123" s="56" t="str">
        <f>IF(COUNTIF('Facility Summary_Water'!$J$2:$J$51,I123)&gt;0,"Yes","No")</f>
        <v>No</v>
      </c>
      <c r="O123" s="56" t="e">
        <v>#VALUE!</v>
      </c>
      <c r="P123" s="56"/>
    </row>
    <row r="124" spans="1:16" x14ac:dyDescent="0.55000000000000004">
      <c r="A124" s="58" t="s">
        <v>304</v>
      </c>
      <c r="B124" s="58" t="s">
        <v>305</v>
      </c>
      <c r="C124" s="58" t="s">
        <v>306</v>
      </c>
      <c r="D124" s="56" t="s">
        <v>307</v>
      </c>
      <c r="E124" s="56">
        <v>36553</v>
      </c>
      <c r="F124" s="56">
        <v>31.278055999999999</v>
      </c>
      <c r="G124" s="56">
        <v>-88.001666999999998</v>
      </c>
      <c r="H124" s="56" t="s">
        <v>303</v>
      </c>
      <c r="I124" s="69">
        <v>110067041007</v>
      </c>
      <c r="J124" s="56">
        <v>325211</v>
      </c>
      <c r="K124" s="68" t="s">
        <v>620</v>
      </c>
      <c r="L124" s="56"/>
      <c r="M124" s="58"/>
      <c r="N124" s="56"/>
      <c r="O124" s="56"/>
      <c r="P124" s="56"/>
    </row>
    <row r="125" spans="1:16" x14ac:dyDescent="0.55000000000000004">
      <c r="A125" s="58" t="s">
        <v>304</v>
      </c>
      <c r="B125" s="58" t="s">
        <v>305</v>
      </c>
      <c r="C125" s="58" t="s">
        <v>306</v>
      </c>
      <c r="D125" s="56" t="s">
        <v>307</v>
      </c>
      <c r="E125" s="56">
        <v>36553</v>
      </c>
      <c r="F125" s="56">
        <v>31.278055999999999</v>
      </c>
      <c r="G125" s="56">
        <v>-88.001666999999998</v>
      </c>
      <c r="H125" s="56" t="s">
        <v>303</v>
      </c>
      <c r="I125" s="69">
        <v>110067041007</v>
      </c>
      <c r="J125" s="56">
        <v>325211</v>
      </c>
      <c r="K125" s="68" t="s">
        <v>620</v>
      </c>
      <c r="L125" s="56"/>
      <c r="M125" s="58"/>
      <c r="N125" s="56"/>
      <c r="O125" s="56"/>
      <c r="P125" s="56"/>
    </row>
    <row r="126" spans="1:16" x14ac:dyDescent="0.55000000000000004">
      <c r="A126" s="58" t="s">
        <v>304</v>
      </c>
      <c r="B126" s="58" t="s">
        <v>305</v>
      </c>
      <c r="C126" s="58" t="s">
        <v>306</v>
      </c>
      <c r="D126" s="56" t="s">
        <v>307</v>
      </c>
      <c r="E126" s="56">
        <v>36553</v>
      </c>
      <c r="F126" s="56">
        <v>31.278055999999999</v>
      </c>
      <c r="G126" s="56">
        <v>-88.001666999999998</v>
      </c>
      <c r="H126" s="56" t="s">
        <v>303</v>
      </c>
      <c r="I126" s="69">
        <v>110067041007</v>
      </c>
      <c r="J126" s="56">
        <v>325211</v>
      </c>
      <c r="K126" s="68" t="s">
        <v>620</v>
      </c>
      <c r="L126" s="56"/>
      <c r="M126" s="58"/>
      <c r="N126" s="56"/>
      <c r="O126" s="56"/>
      <c r="P126" s="56"/>
    </row>
    <row r="127" spans="1:16" x14ac:dyDescent="0.55000000000000004">
      <c r="A127" s="58" t="s">
        <v>304</v>
      </c>
      <c r="B127" s="58" t="s">
        <v>305</v>
      </c>
      <c r="C127" s="58" t="s">
        <v>306</v>
      </c>
      <c r="D127" s="56" t="s">
        <v>307</v>
      </c>
      <c r="E127" s="56">
        <v>36553</v>
      </c>
      <c r="F127" s="56">
        <v>31.278055999999999</v>
      </c>
      <c r="G127" s="56">
        <v>-88.001666999999998</v>
      </c>
      <c r="H127" s="56" t="s">
        <v>303</v>
      </c>
      <c r="I127" s="69">
        <v>110067041007</v>
      </c>
      <c r="J127" s="56">
        <v>325211</v>
      </c>
      <c r="K127" s="68" t="s">
        <v>620</v>
      </c>
      <c r="L127" s="56"/>
      <c r="M127" s="58"/>
      <c r="N127" s="56"/>
      <c r="O127" s="56"/>
      <c r="P127" s="56"/>
    </row>
    <row r="128" spans="1:16" x14ac:dyDescent="0.55000000000000004">
      <c r="A128" s="58" t="s">
        <v>309</v>
      </c>
      <c r="B128" s="58" t="s">
        <v>310</v>
      </c>
      <c r="C128" s="58" t="s">
        <v>311</v>
      </c>
      <c r="D128" s="56" t="s">
        <v>295</v>
      </c>
      <c r="E128" s="56">
        <v>19148</v>
      </c>
      <c r="F128" s="56">
        <v>39.909557</v>
      </c>
      <c r="G128" s="56">
        <v>-75.130454</v>
      </c>
      <c r="H128" s="56" t="s">
        <v>308</v>
      </c>
      <c r="I128" s="69">
        <v>110000337047</v>
      </c>
      <c r="J128" s="56">
        <v>325211</v>
      </c>
      <c r="K128" s="68" t="s">
        <v>620</v>
      </c>
      <c r="L128" s="56" t="str">
        <f>IFERROR(VLOOKUP(J128,'NAICS Code to IS CDR Code'!A:C,2,FALSE), "NAICS/SIC Not Provided")</f>
        <v>IS22</v>
      </c>
      <c r="M128" s="58" t="str">
        <f>IFERROR(VLOOKUP(J128,'NAICS Code to IS CDR Code'!A:C,3,FALSE), "NAICS/SIC Not Provided")</f>
        <v>Plastic Material and Resin Manufacturing</v>
      </c>
      <c r="N128" s="56" t="str">
        <f>IF(COUNTIF('Facility Summary_Water'!$J$2:$J$51,I128)&gt;0,"Yes","No")</f>
        <v>No</v>
      </c>
      <c r="O128" s="56" t="e">
        <v>#VALUE!</v>
      </c>
      <c r="P128" s="56"/>
    </row>
    <row r="129" spans="1:16" x14ac:dyDescent="0.55000000000000004">
      <c r="A129" s="58" t="s">
        <v>309</v>
      </c>
      <c r="B129" s="58" t="s">
        <v>310</v>
      </c>
      <c r="C129" s="58" t="s">
        <v>311</v>
      </c>
      <c r="D129" s="56" t="s">
        <v>295</v>
      </c>
      <c r="E129" s="56">
        <v>19148</v>
      </c>
      <c r="F129" s="56">
        <v>39.909557</v>
      </c>
      <c r="G129" s="56">
        <v>-75.130454</v>
      </c>
      <c r="H129" s="56" t="s">
        <v>308</v>
      </c>
      <c r="I129" s="69">
        <v>110000337047</v>
      </c>
      <c r="J129" s="56">
        <v>325211</v>
      </c>
      <c r="K129" s="68" t="s">
        <v>620</v>
      </c>
      <c r="L129" s="56"/>
      <c r="M129" s="58"/>
      <c r="N129" s="56"/>
      <c r="O129" s="56"/>
      <c r="P129" s="56"/>
    </row>
    <row r="130" spans="1:16" x14ac:dyDescent="0.55000000000000004">
      <c r="A130" s="58" t="s">
        <v>309</v>
      </c>
      <c r="B130" s="58" t="s">
        <v>310</v>
      </c>
      <c r="C130" s="58" t="s">
        <v>311</v>
      </c>
      <c r="D130" s="56" t="s">
        <v>295</v>
      </c>
      <c r="E130" s="56">
        <v>19148</v>
      </c>
      <c r="F130" s="56">
        <v>39.909557</v>
      </c>
      <c r="G130" s="56">
        <v>-75.130454</v>
      </c>
      <c r="H130" s="56" t="s">
        <v>308</v>
      </c>
      <c r="I130" s="69">
        <v>110000337047</v>
      </c>
      <c r="J130" s="56">
        <v>325211</v>
      </c>
      <c r="K130" s="68" t="s">
        <v>620</v>
      </c>
      <c r="L130" s="56"/>
      <c r="M130" s="58"/>
      <c r="N130" s="56"/>
      <c r="O130" s="56"/>
      <c r="P130" s="56"/>
    </row>
    <row r="131" spans="1:16" x14ac:dyDescent="0.55000000000000004">
      <c r="A131" s="58" t="s">
        <v>309</v>
      </c>
      <c r="B131" s="58" t="s">
        <v>310</v>
      </c>
      <c r="C131" s="58" t="s">
        <v>311</v>
      </c>
      <c r="D131" s="56" t="s">
        <v>295</v>
      </c>
      <c r="E131" s="56">
        <v>19148</v>
      </c>
      <c r="F131" s="56">
        <v>39.909557</v>
      </c>
      <c r="G131" s="56">
        <v>-75.130454</v>
      </c>
      <c r="H131" s="56" t="s">
        <v>308</v>
      </c>
      <c r="I131" s="69">
        <v>110000337047</v>
      </c>
      <c r="J131" s="56">
        <v>325211</v>
      </c>
      <c r="K131" s="68" t="s">
        <v>620</v>
      </c>
      <c r="L131" s="56"/>
      <c r="M131" s="58"/>
      <c r="N131" s="56"/>
      <c r="O131" s="56"/>
      <c r="P131" s="56"/>
    </row>
    <row r="132" spans="1:16" x14ac:dyDescent="0.55000000000000004">
      <c r="A132" s="58" t="s">
        <v>309</v>
      </c>
      <c r="B132" s="58" t="s">
        <v>310</v>
      </c>
      <c r="C132" s="58" t="s">
        <v>311</v>
      </c>
      <c r="D132" s="56" t="s">
        <v>295</v>
      </c>
      <c r="E132" s="56">
        <v>19148</v>
      </c>
      <c r="F132" s="56">
        <v>39.909557</v>
      </c>
      <c r="G132" s="56">
        <v>-75.130454</v>
      </c>
      <c r="H132" s="56" t="s">
        <v>308</v>
      </c>
      <c r="I132" s="69">
        <v>110000337047</v>
      </c>
      <c r="J132" s="56">
        <v>325211</v>
      </c>
      <c r="K132" s="68" t="s">
        <v>620</v>
      </c>
      <c r="L132" s="56"/>
      <c r="M132" s="58"/>
      <c r="N132" s="56"/>
      <c r="O132" s="56"/>
      <c r="P132" s="56"/>
    </row>
    <row r="133" spans="1:16" x14ac:dyDescent="0.55000000000000004">
      <c r="A133" s="58" t="s">
        <v>313</v>
      </c>
      <c r="B133" s="58" t="s">
        <v>314</v>
      </c>
      <c r="C133" s="58" t="s">
        <v>315</v>
      </c>
      <c r="D133" s="56" t="s">
        <v>145</v>
      </c>
      <c r="E133" s="56">
        <v>90040</v>
      </c>
      <c r="F133" s="56">
        <v>33.983333000000002</v>
      </c>
      <c r="G133" s="56">
        <v>-118.13333299999999</v>
      </c>
      <c r="H133" s="56" t="s">
        <v>312</v>
      </c>
      <c r="I133" s="69">
        <v>110000510830</v>
      </c>
      <c r="J133" s="56">
        <v>325211</v>
      </c>
      <c r="K133" s="68" t="s">
        <v>620</v>
      </c>
      <c r="L133" s="56" t="str">
        <f>IFERROR(VLOOKUP(J133,'NAICS Code to IS CDR Code'!A:C,2,FALSE), "NAICS/SIC Not Provided")</f>
        <v>IS22</v>
      </c>
      <c r="M133" s="58" t="str">
        <f>IFERROR(VLOOKUP(J133,'NAICS Code to IS CDR Code'!A:C,3,FALSE), "NAICS/SIC Not Provided")</f>
        <v>Plastic Material and Resin Manufacturing</v>
      </c>
      <c r="N133" s="56" t="str">
        <f>IF(COUNTIF('Facility Summary_Water'!$J$2:$J$51,I133)&gt;0,"Yes","No")</f>
        <v>No</v>
      </c>
      <c r="O133" s="56" t="e">
        <v>#VALUE!</v>
      </c>
      <c r="P133" s="56"/>
    </row>
    <row r="134" spans="1:16" x14ac:dyDescent="0.55000000000000004">
      <c r="A134" s="58" t="s">
        <v>313</v>
      </c>
      <c r="B134" s="58" t="s">
        <v>314</v>
      </c>
      <c r="C134" s="58" t="s">
        <v>315</v>
      </c>
      <c r="D134" s="56" t="s">
        <v>145</v>
      </c>
      <c r="E134" s="56">
        <v>90040</v>
      </c>
      <c r="F134" s="56">
        <v>33.983333000000002</v>
      </c>
      <c r="G134" s="56">
        <v>-118.13333299999999</v>
      </c>
      <c r="H134" s="56" t="s">
        <v>312</v>
      </c>
      <c r="I134" s="69">
        <v>110000510830</v>
      </c>
      <c r="J134" s="56">
        <v>325211</v>
      </c>
      <c r="K134" s="68" t="s">
        <v>620</v>
      </c>
      <c r="L134" s="56"/>
      <c r="M134" s="58"/>
      <c r="N134" s="56"/>
      <c r="O134" s="56"/>
      <c r="P134" s="56"/>
    </row>
    <row r="135" spans="1:16" x14ac:dyDescent="0.55000000000000004">
      <c r="A135" s="58" t="s">
        <v>313</v>
      </c>
      <c r="B135" s="58" t="s">
        <v>314</v>
      </c>
      <c r="C135" s="58" t="s">
        <v>315</v>
      </c>
      <c r="D135" s="56" t="s">
        <v>145</v>
      </c>
      <c r="E135" s="56">
        <v>90040</v>
      </c>
      <c r="F135" s="56">
        <v>33.983333000000002</v>
      </c>
      <c r="G135" s="56">
        <v>-118.13333299999999</v>
      </c>
      <c r="H135" s="56" t="s">
        <v>312</v>
      </c>
      <c r="I135" s="69">
        <v>110000510830</v>
      </c>
      <c r="J135" s="56">
        <v>325211</v>
      </c>
      <c r="K135" s="68" t="s">
        <v>620</v>
      </c>
      <c r="L135" s="56"/>
      <c r="M135" s="58"/>
      <c r="N135" s="56"/>
      <c r="O135" s="56"/>
      <c r="P135" s="56"/>
    </row>
    <row r="136" spans="1:16" x14ac:dyDescent="0.55000000000000004">
      <c r="A136" s="58" t="s">
        <v>313</v>
      </c>
      <c r="B136" s="58" t="s">
        <v>314</v>
      </c>
      <c r="C136" s="58" t="s">
        <v>315</v>
      </c>
      <c r="D136" s="56" t="s">
        <v>145</v>
      </c>
      <c r="E136" s="56">
        <v>90040</v>
      </c>
      <c r="F136" s="56">
        <v>33.983333000000002</v>
      </c>
      <c r="G136" s="56">
        <v>-118.13333299999999</v>
      </c>
      <c r="H136" s="56" t="s">
        <v>312</v>
      </c>
      <c r="I136" s="69">
        <v>110000510830</v>
      </c>
      <c r="J136" s="56">
        <v>325211</v>
      </c>
      <c r="K136" s="68" t="s">
        <v>620</v>
      </c>
      <c r="L136" s="56"/>
      <c r="M136" s="58"/>
      <c r="N136" s="56"/>
      <c r="O136" s="56"/>
      <c r="P136" s="56"/>
    </row>
    <row r="137" spans="1:16" x14ac:dyDescent="0.55000000000000004">
      <c r="A137" s="58" t="s">
        <v>313</v>
      </c>
      <c r="B137" s="58" t="s">
        <v>314</v>
      </c>
      <c r="C137" s="58" t="s">
        <v>315</v>
      </c>
      <c r="D137" s="56" t="s">
        <v>145</v>
      </c>
      <c r="E137" s="56">
        <v>90040</v>
      </c>
      <c r="F137" s="56">
        <v>33.983333000000002</v>
      </c>
      <c r="G137" s="56">
        <v>-118.13333299999999</v>
      </c>
      <c r="H137" s="56" t="s">
        <v>312</v>
      </c>
      <c r="I137" s="69">
        <v>110000510830</v>
      </c>
      <c r="J137" s="56">
        <v>325211</v>
      </c>
      <c r="K137" s="68" t="s">
        <v>620</v>
      </c>
      <c r="L137" s="56"/>
      <c r="M137" s="58"/>
      <c r="N137" s="56"/>
      <c r="O137" s="56"/>
      <c r="P137" s="56"/>
    </row>
    <row r="138" spans="1:16" x14ac:dyDescent="0.55000000000000004">
      <c r="A138" s="58" t="s">
        <v>227</v>
      </c>
      <c r="B138" s="58" t="s">
        <v>292</v>
      </c>
      <c r="C138" s="58" t="s">
        <v>293</v>
      </c>
      <c r="D138" s="56" t="s">
        <v>295</v>
      </c>
      <c r="E138" s="56">
        <v>19067</v>
      </c>
      <c r="F138" s="56">
        <v>40.172089999999997</v>
      </c>
      <c r="G138" s="56">
        <v>-74.765199999999993</v>
      </c>
      <c r="H138" s="56" t="s">
        <v>291</v>
      </c>
      <c r="I138" s="69">
        <v>110004887294</v>
      </c>
      <c r="J138" s="56">
        <v>325991</v>
      </c>
      <c r="K138" s="68" t="s">
        <v>621</v>
      </c>
      <c r="L138" s="56" t="str">
        <f>IFERROR(VLOOKUP(J138,'NAICS Code to IS CDR Code'!A:C,2,FALSE), "NAICS/SIC Not Provided")</f>
        <v>IS32</v>
      </c>
      <c r="M138" s="58" t="str">
        <f>IFERROR(VLOOKUP(J138,'NAICS Code to IS CDR Code'!A:C,3,FALSE), "NAICS/SIC Not Provided")</f>
        <v>Custom Compounding of Purchased Resin</v>
      </c>
      <c r="N138" s="56" t="str">
        <f>IF(COUNTIF('Facility Summary_Water'!$J$2:$J$51,I138)&gt;0,"Yes","No")</f>
        <v>No</v>
      </c>
      <c r="O138" s="56" t="e">
        <v>#VALUE!</v>
      </c>
      <c r="P138" s="56"/>
    </row>
    <row r="139" spans="1:16" x14ac:dyDescent="0.55000000000000004">
      <c r="A139" s="58" t="s">
        <v>227</v>
      </c>
      <c r="B139" s="58" t="s">
        <v>292</v>
      </c>
      <c r="C139" s="58" t="s">
        <v>293</v>
      </c>
      <c r="D139" s="56" t="s">
        <v>295</v>
      </c>
      <c r="E139" s="56">
        <v>19067</v>
      </c>
      <c r="F139" s="56">
        <v>40.172089999999997</v>
      </c>
      <c r="G139" s="56">
        <v>-74.765199999999993</v>
      </c>
      <c r="H139" s="56" t="s">
        <v>291</v>
      </c>
      <c r="I139" s="69">
        <v>110004887294</v>
      </c>
      <c r="J139" s="56">
        <v>325991</v>
      </c>
      <c r="K139" s="68" t="s">
        <v>621</v>
      </c>
      <c r="L139" s="56"/>
      <c r="M139" s="58"/>
      <c r="N139" s="56"/>
      <c r="O139" s="56"/>
      <c r="P139" s="56"/>
    </row>
    <row r="140" spans="1:16" x14ac:dyDescent="0.55000000000000004">
      <c r="A140" s="58" t="s">
        <v>227</v>
      </c>
      <c r="B140" s="58" t="s">
        <v>228</v>
      </c>
      <c r="C140" s="58" t="s">
        <v>229</v>
      </c>
      <c r="D140" s="56" t="s">
        <v>231</v>
      </c>
      <c r="E140" s="67" t="s">
        <v>232</v>
      </c>
      <c r="F140" s="56">
        <v>39.766240000000003</v>
      </c>
      <c r="G140" s="56">
        <v>-75.366219999999998</v>
      </c>
      <c r="H140" s="56" t="s">
        <v>226</v>
      </c>
      <c r="I140" s="69">
        <v>110070244755</v>
      </c>
      <c r="J140" s="56">
        <v>325991</v>
      </c>
      <c r="K140" s="68" t="s">
        <v>621</v>
      </c>
      <c r="L140" s="56"/>
      <c r="M140" s="58"/>
      <c r="N140" s="56"/>
      <c r="O140" s="56"/>
      <c r="P140" s="56"/>
    </row>
    <row r="141" spans="1:16" x14ac:dyDescent="0.55000000000000004">
      <c r="A141" s="58" t="s">
        <v>227</v>
      </c>
      <c r="B141" s="58" t="s">
        <v>292</v>
      </c>
      <c r="C141" s="58" t="s">
        <v>293</v>
      </c>
      <c r="D141" s="56" t="s">
        <v>295</v>
      </c>
      <c r="E141" s="56">
        <v>19067</v>
      </c>
      <c r="F141" s="56">
        <v>40.172089999999997</v>
      </c>
      <c r="G141" s="56">
        <v>-74.765199999999993</v>
      </c>
      <c r="H141" s="56" t="s">
        <v>291</v>
      </c>
      <c r="I141" s="69">
        <v>110004887294</v>
      </c>
      <c r="J141" s="56">
        <v>325991</v>
      </c>
      <c r="K141" s="68" t="s">
        <v>621</v>
      </c>
      <c r="L141" s="56"/>
      <c r="M141" s="58"/>
      <c r="N141" s="56"/>
      <c r="O141" s="56"/>
      <c r="P141" s="56"/>
    </row>
    <row r="142" spans="1:16" x14ac:dyDescent="0.55000000000000004">
      <c r="A142" s="58" t="s">
        <v>227</v>
      </c>
      <c r="B142" s="58" t="s">
        <v>292</v>
      </c>
      <c r="C142" s="58" t="s">
        <v>293</v>
      </c>
      <c r="D142" s="56" t="s">
        <v>295</v>
      </c>
      <c r="E142" s="56">
        <v>19067</v>
      </c>
      <c r="F142" s="56">
        <v>40.172089999999997</v>
      </c>
      <c r="G142" s="56">
        <v>-74.765199999999993</v>
      </c>
      <c r="H142" s="56" t="s">
        <v>291</v>
      </c>
      <c r="I142" s="69">
        <v>110004887294</v>
      </c>
      <c r="J142" s="56">
        <v>325991</v>
      </c>
      <c r="K142" s="68" t="s">
        <v>621</v>
      </c>
      <c r="L142" s="56"/>
      <c r="M142" s="58"/>
      <c r="N142" s="56"/>
      <c r="O142" s="56"/>
      <c r="P142" s="56"/>
    </row>
    <row r="143" spans="1:16" x14ac:dyDescent="0.55000000000000004">
      <c r="A143" s="58" t="s">
        <v>227</v>
      </c>
      <c r="B143" s="58" t="s">
        <v>292</v>
      </c>
      <c r="C143" s="58" t="s">
        <v>293</v>
      </c>
      <c r="D143" s="56" t="s">
        <v>295</v>
      </c>
      <c r="E143" s="56">
        <v>19067</v>
      </c>
      <c r="F143" s="56">
        <v>40.172089999999997</v>
      </c>
      <c r="G143" s="56">
        <v>-74.765199999999993</v>
      </c>
      <c r="H143" s="56" t="s">
        <v>291</v>
      </c>
      <c r="I143" s="69">
        <v>110004887294</v>
      </c>
      <c r="J143" s="56">
        <v>325991</v>
      </c>
      <c r="K143" s="68" t="s">
        <v>621</v>
      </c>
      <c r="L143" s="56"/>
      <c r="M143" s="58"/>
      <c r="N143" s="56"/>
      <c r="O143" s="56"/>
      <c r="P143" s="56"/>
    </row>
    <row r="144" spans="1:16" x14ac:dyDescent="0.55000000000000004">
      <c r="A144" s="58" t="s">
        <v>328</v>
      </c>
      <c r="B144" s="58" t="s">
        <v>329</v>
      </c>
      <c r="C144" s="58" t="s">
        <v>330</v>
      </c>
      <c r="D144" s="56" t="s">
        <v>332</v>
      </c>
      <c r="E144" s="56">
        <v>74361</v>
      </c>
      <c r="F144" s="56">
        <v>36.236510000000003</v>
      </c>
      <c r="G144" s="56">
        <v>-95.27664</v>
      </c>
      <c r="H144" s="56" t="s">
        <v>327</v>
      </c>
      <c r="I144" s="69">
        <v>110000598540</v>
      </c>
      <c r="J144" s="56">
        <v>325211</v>
      </c>
      <c r="K144" s="68" t="s">
        <v>620</v>
      </c>
      <c r="L144" s="56" t="str">
        <f>IFERROR(VLOOKUP(J144,'NAICS Code to IS CDR Code'!A:C,2,FALSE), "NAICS/SIC Not Provided")</f>
        <v>IS22</v>
      </c>
      <c r="M144" s="58" t="str">
        <f>IFERROR(VLOOKUP(J144,'NAICS Code to IS CDR Code'!A:C,3,FALSE), "NAICS/SIC Not Provided")</f>
        <v>Plastic Material and Resin Manufacturing</v>
      </c>
      <c r="N144" s="56" t="str">
        <f>IF(COUNTIF('Facility Summary_Water'!$J$2:$J$51,I144)&gt;0,"Yes","No")</f>
        <v>No</v>
      </c>
      <c r="O144" s="56" t="e">
        <v>#VALUE!</v>
      </c>
      <c r="P144" s="56"/>
    </row>
    <row r="145" spans="1:16" x14ac:dyDescent="0.55000000000000004">
      <c r="A145" s="58" t="s">
        <v>328</v>
      </c>
      <c r="B145" s="58" t="s">
        <v>329</v>
      </c>
      <c r="C145" s="58" t="s">
        <v>330</v>
      </c>
      <c r="D145" s="56" t="s">
        <v>332</v>
      </c>
      <c r="E145" s="56">
        <v>74361</v>
      </c>
      <c r="F145" s="56">
        <v>36.236510000000003</v>
      </c>
      <c r="G145" s="56">
        <v>-95.27664</v>
      </c>
      <c r="H145" s="56" t="s">
        <v>327</v>
      </c>
      <c r="I145" s="69">
        <v>110000598540</v>
      </c>
      <c r="J145" s="56">
        <v>325211</v>
      </c>
      <c r="K145" s="68" t="s">
        <v>620</v>
      </c>
      <c r="L145" s="56"/>
      <c r="M145" s="58"/>
      <c r="N145" s="56"/>
      <c r="O145" s="56"/>
      <c r="P145" s="56"/>
    </row>
    <row r="146" spans="1:16" x14ac:dyDescent="0.55000000000000004">
      <c r="A146" s="58" t="s">
        <v>328</v>
      </c>
      <c r="B146" s="58" t="s">
        <v>329</v>
      </c>
      <c r="C146" s="58" t="s">
        <v>330</v>
      </c>
      <c r="D146" s="56" t="s">
        <v>332</v>
      </c>
      <c r="E146" s="56">
        <v>74361</v>
      </c>
      <c r="F146" s="56">
        <v>36.236510000000003</v>
      </c>
      <c r="G146" s="56">
        <v>-95.27664</v>
      </c>
      <c r="H146" s="56" t="s">
        <v>327</v>
      </c>
      <c r="I146" s="69">
        <v>110000598540</v>
      </c>
      <c r="J146" s="56">
        <v>325211</v>
      </c>
      <c r="K146" s="68" t="s">
        <v>620</v>
      </c>
      <c r="L146" s="56"/>
      <c r="M146" s="58"/>
      <c r="N146" s="56"/>
      <c r="O146" s="56"/>
      <c r="P146" s="56"/>
    </row>
    <row r="147" spans="1:16" x14ac:dyDescent="0.55000000000000004">
      <c r="A147" s="58" t="s">
        <v>328</v>
      </c>
      <c r="B147" s="58" t="s">
        <v>329</v>
      </c>
      <c r="C147" s="58" t="s">
        <v>330</v>
      </c>
      <c r="D147" s="56" t="s">
        <v>332</v>
      </c>
      <c r="E147" s="56">
        <v>74361</v>
      </c>
      <c r="F147" s="56">
        <v>36.236510000000003</v>
      </c>
      <c r="G147" s="56">
        <v>-95.27664</v>
      </c>
      <c r="H147" s="56" t="s">
        <v>327</v>
      </c>
      <c r="I147" s="69">
        <v>110000598540</v>
      </c>
      <c r="J147" s="56">
        <v>325211</v>
      </c>
      <c r="K147" s="68" t="s">
        <v>620</v>
      </c>
      <c r="L147" s="56"/>
      <c r="M147" s="58"/>
      <c r="N147" s="56"/>
      <c r="O147" s="56"/>
      <c r="P147" s="56"/>
    </row>
    <row r="148" spans="1:16" x14ac:dyDescent="0.55000000000000004">
      <c r="A148" s="58" t="s">
        <v>328</v>
      </c>
      <c r="B148" s="58" t="s">
        <v>329</v>
      </c>
      <c r="C148" s="58" t="s">
        <v>330</v>
      </c>
      <c r="D148" s="56" t="s">
        <v>332</v>
      </c>
      <c r="E148" s="56">
        <v>74361</v>
      </c>
      <c r="F148" s="56">
        <v>36.236510000000003</v>
      </c>
      <c r="G148" s="56">
        <v>-95.27664</v>
      </c>
      <c r="H148" s="56" t="s">
        <v>327</v>
      </c>
      <c r="I148" s="69">
        <v>110000598540</v>
      </c>
      <c r="J148" s="56">
        <v>325211</v>
      </c>
      <c r="K148" s="68" t="s">
        <v>620</v>
      </c>
      <c r="L148" s="56"/>
      <c r="M148" s="58"/>
      <c r="N148" s="56"/>
      <c r="O148" s="56"/>
      <c r="P148" s="56"/>
    </row>
    <row r="149" spans="1:16" x14ac:dyDescent="0.55000000000000004">
      <c r="A149" s="58" t="s">
        <v>334</v>
      </c>
      <c r="B149" s="58" t="s">
        <v>335</v>
      </c>
      <c r="C149" s="58" t="s">
        <v>336</v>
      </c>
      <c r="D149" s="56" t="s">
        <v>152</v>
      </c>
      <c r="E149" s="56">
        <v>85224</v>
      </c>
      <c r="F149" s="56">
        <v>33.301090000000002</v>
      </c>
      <c r="G149" s="56">
        <v>-111.89358</v>
      </c>
      <c r="H149" s="56" t="s">
        <v>333</v>
      </c>
      <c r="I149" s="69">
        <v>110017407162</v>
      </c>
      <c r="J149" s="56">
        <v>334419</v>
      </c>
      <c r="K149" s="68" t="s">
        <v>630</v>
      </c>
      <c r="L149" s="56" t="str">
        <f>IFERROR(VLOOKUP(J149,'NAICS Code to IS CDR Code'!A:C,2,FALSE), "NAICS/SIC Not Provided")</f>
        <v>IS41</v>
      </c>
      <c r="M149" s="58" t="str">
        <f>IFERROR(VLOOKUP(J149,'NAICS Code to IS CDR Code'!A:C,3,FALSE), "NAICS/SIC Not Provided")</f>
        <v>Computer and Electronic Product Manufacturing</v>
      </c>
      <c r="N149" s="56" t="str">
        <f>IF(COUNTIF('Facility Summary_Water'!$J$2:$J$51,I149)&gt;0,"Yes","No")</f>
        <v>No</v>
      </c>
      <c r="O149" s="56" t="e">
        <v>#VALUE!</v>
      </c>
      <c r="P149" s="56"/>
    </row>
    <row r="150" spans="1:16" x14ac:dyDescent="0.55000000000000004">
      <c r="A150" s="58" t="s">
        <v>338</v>
      </c>
      <c r="B150" s="58" t="s">
        <v>339</v>
      </c>
      <c r="C150" s="58" t="s">
        <v>340</v>
      </c>
      <c r="D150" s="56" t="s">
        <v>206</v>
      </c>
      <c r="E150" s="56">
        <v>75402</v>
      </c>
      <c r="F150" s="56">
        <v>33.040700000000001</v>
      </c>
      <c r="G150" s="56">
        <v>-96.042199999999994</v>
      </c>
      <c r="H150" s="56" t="s">
        <v>337</v>
      </c>
      <c r="I150" s="69">
        <v>110013887801</v>
      </c>
      <c r="J150" s="56">
        <v>336411</v>
      </c>
      <c r="K150" s="68" t="s">
        <v>623</v>
      </c>
      <c r="L150" s="56" t="str">
        <f>IFERROR(VLOOKUP(J150,'NAICS Code to IS CDR Code'!A:C,2,FALSE), "NAICS/SIC Not Provided")</f>
        <v>IS43</v>
      </c>
      <c r="M150" s="58" t="str">
        <f>IFERROR(VLOOKUP(J150,'NAICS Code to IS CDR Code'!A:C,3,FALSE), "NAICS/SIC Not Provided")</f>
        <v>Transportation Equipment Manufacturing</v>
      </c>
      <c r="N150" s="56" t="str">
        <f>IF(COUNTIF('Facility Summary_Water'!$J$2:$J$51,I150)&gt;0,"Yes","No")</f>
        <v>No</v>
      </c>
      <c r="O150" s="56" t="e">
        <v>#VALUE!</v>
      </c>
      <c r="P150" s="56"/>
    </row>
    <row r="151" spans="1:16" x14ac:dyDescent="0.55000000000000004">
      <c r="A151" s="58" t="s">
        <v>338</v>
      </c>
      <c r="B151" s="58" t="s">
        <v>339</v>
      </c>
      <c r="C151" s="58" t="s">
        <v>340</v>
      </c>
      <c r="D151" s="56" t="s">
        <v>206</v>
      </c>
      <c r="E151" s="56">
        <v>75402</v>
      </c>
      <c r="F151" s="56">
        <v>33.040700000000001</v>
      </c>
      <c r="G151" s="56">
        <v>-96.042199999999994</v>
      </c>
      <c r="H151" s="56" t="s">
        <v>337</v>
      </c>
      <c r="I151" s="69">
        <v>110013887801</v>
      </c>
      <c r="J151" s="56">
        <v>336411</v>
      </c>
      <c r="K151" s="68" t="s">
        <v>623</v>
      </c>
      <c r="L151" s="56"/>
      <c r="M151" s="58"/>
      <c r="N151" s="56"/>
      <c r="O151" s="56"/>
      <c r="P151" s="56"/>
    </row>
    <row r="152" spans="1:16" x14ac:dyDescent="0.55000000000000004">
      <c r="A152" s="58" t="s">
        <v>338</v>
      </c>
      <c r="B152" s="58" t="s">
        <v>339</v>
      </c>
      <c r="C152" s="58" t="s">
        <v>340</v>
      </c>
      <c r="D152" s="56" t="s">
        <v>206</v>
      </c>
      <c r="E152" s="56">
        <v>75402</v>
      </c>
      <c r="F152" s="56">
        <v>33.040700000000001</v>
      </c>
      <c r="G152" s="56">
        <v>-96.042199999999994</v>
      </c>
      <c r="H152" s="56" t="s">
        <v>337</v>
      </c>
      <c r="I152" s="69">
        <v>110013887801</v>
      </c>
      <c r="J152" s="56">
        <v>336411</v>
      </c>
      <c r="K152" s="68" t="s">
        <v>623</v>
      </c>
      <c r="L152" s="56"/>
      <c r="M152" s="58"/>
      <c r="N152" s="56"/>
      <c r="O152" s="56"/>
      <c r="P152" s="56"/>
    </row>
    <row r="153" spans="1:16" x14ac:dyDescent="0.55000000000000004">
      <c r="A153" s="58" t="s">
        <v>338</v>
      </c>
      <c r="B153" s="58" t="s">
        <v>339</v>
      </c>
      <c r="C153" s="58" t="s">
        <v>340</v>
      </c>
      <c r="D153" s="56" t="s">
        <v>206</v>
      </c>
      <c r="E153" s="56">
        <v>75402</v>
      </c>
      <c r="F153" s="56">
        <v>33.040700000000001</v>
      </c>
      <c r="G153" s="56">
        <v>-96.042199999999994</v>
      </c>
      <c r="H153" s="56" t="s">
        <v>337</v>
      </c>
      <c r="I153" s="69">
        <v>110013887801</v>
      </c>
      <c r="J153" s="56">
        <v>336411</v>
      </c>
      <c r="K153" s="68" t="s">
        <v>623</v>
      </c>
      <c r="L153" s="56"/>
      <c r="M153" s="58"/>
      <c r="N153" s="56"/>
      <c r="O153" s="56"/>
      <c r="P153" s="56"/>
    </row>
    <row r="154" spans="1:16" x14ac:dyDescent="0.55000000000000004">
      <c r="A154" s="58" t="s">
        <v>338</v>
      </c>
      <c r="B154" s="58" t="s">
        <v>339</v>
      </c>
      <c r="C154" s="58" t="s">
        <v>340</v>
      </c>
      <c r="D154" s="56" t="s">
        <v>206</v>
      </c>
      <c r="E154" s="56">
        <v>75402</v>
      </c>
      <c r="F154" s="56">
        <v>33.040700000000001</v>
      </c>
      <c r="G154" s="56">
        <v>-96.042199999999994</v>
      </c>
      <c r="H154" s="56" t="s">
        <v>337</v>
      </c>
      <c r="I154" s="69">
        <v>110013887801</v>
      </c>
      <c r="J154" s="56">
        <v>336411</v>
      </c>
      <c r="K154" s="68" t="s">
        <v>623</v>
      </c>
      <c r="L154" s="56"/>
      <c r="M154" s="58"/>
      <c r="N154" s="56"/>
      <c r="O154" s="56"/>
      <c r="P154" s="56"/>
    </row>
    <row r="155" spans="1:16" x14ac:dyDescent="0.55000000000000004">
      <c r="A155" s="58" t="s">
        <v>343</v>
      </c>
      <c r="B155" s="58" t="s">
        <v>344</v>
      </c>
      <c r="C155" s="58" t="s">
        <v>345</v>
      </c>
      <c r="D155" s="56" t="s">
        <v>231</v>
      </c>
      <c r="E155" s="67" t="s">
        <v>347</v>
      </c>
      <c r="F155" s="56">
        <v>40.889431999999999</v>
      </c>
      <c r="G155" s="56">
        <v>-74.160195000000002</v>
      </c>
      <c r="H155" s="56" t="s">
        <v>342</v>
      </c>
      <c r="I155" s="69">
        <v>110000318077</v>
      </c>
      <c r="J155" s="56">
        <v>322220</v>
      </c>
      <c r="K155" s="68" t="s">
        <v>631</v>
      </c>
      <c r="L155" s="56" t="str">
        <f>IFERROR(VLOOKUP(J155,'NAICS Code to IS CDR Code'!A:C,2,FALSE), "NAICS/SIC Not Provided")</f>
        <v>IS9</v>
      </c>
      <c r="M155" s="58" t="str">
        <f>IFERROR(VLOOKUP(J155,'NAICS Code to IS CDR Code'!A:C,3,FALSE), "NAICS/SIC Not Provided")</f>
        <v>Paper Manufacturing</v>
      </c>
      <c r="N155" s="56" t="str">
        <f>IF(COUNTIF('Facility Summary_Water'!$J$2:$J$51,I155)&gt;0,"Yes","No")</f>
        <v>No</v>
      </c>
      <c r="O155" s="56" t="e">
        <v>#VALUE!</v>
      </c>
      <c r="P155" s="56"/>
    </row>
    <row r="156" spans="1:16" x14ac:dyDescent="0.55000000000000004">
      <c r="A156" s="58" t="s">
        <v>343</v>
      </c>
      <c r="B156" s="58" t="s">
        <v>344</v>
      </c>
      <c r="C156" s="58" t="s">
        <v>345</v>
      </c>
      <c r="D156" s="56" t="s">
        <v>231</v>
      </c>
      <c r="E156" s="67" t="s">
        <v>347</v>
      </c>
      <c r="F156" s="56">
        <v>40.889431999999999</v>
      </c>
      <c r="G156" s="56">
        <v>-74.160195000000002</v>
      </c>
      <c r="H156" s="56" t="s">
        <v>342</v>
      </c>
      <c r="I156" s="69">
        <v>110000318077</v>
      </c>
      <c r="J156" s="56">
        <v>322220</v>
      </c>
      <c r="K156" s="68" t="s">
        <v>631</v>
      </c>
      <c r="L156" s="56"/>
      <c r="M156" s="58"/>
      <c r="N156" s="56"/>
      <c r="O156" s="56"/>
      <c r="P156" s="56"/>
    </row>
    <row r="157" spans="1:16" x14ac:dyDescent="0.55000000000000004">
      <c r="A157" s="58" t="s">
        <v>343</v>
      </c>
      <c r="B157" s="58" t="s">
        <v>344</v>
      </c>
      <c r="C157" s="58" t="s">
        <v>345</v>
      </c>
      <c r="D157" s="56" t="s">
        <v>231</v>
      </c>
      <c r="E157" s="67" t="s">
        <v>347</v>
      </c>
      <c r="F157" s="56">
        <v>40.889431999999999</v>
      </c>
      <c r="G157" s="56">
        <v>-74.160195000000002</v>
      </c>
      <c r="H157" s="56" t="s">
        <v>342</v>
      </c>
      <c r="I157" s="69">
        <v>110000318077</v>
      </c>
      <c r="J157" s="56">
        <v>322220</v>
      </c>
      <c r="K157" s="68" t="s">
        <v>631</v>
      </c>
      <c r="L157" s="56"/>
      <c r="M157" s="58"/>
      <c r="N157" s="56"/>
      <c r="O157" s="56"/>
      <c r="P157" s="56"/>
    </row>
    <row r="158" spans="1:16" x14ac:dyDescent="0.55000000000000004">
      <c r="A158" s="58" t="s">
        <v>349</v>
      </c>
      <c r="B158" s="58" t="s">
        <v>350</v>
      </c>
      <c r="C158" s="58" t="s">
        <v>210</v>
      </c>
      <c r="D158" s="56" t="s">
        <v>117</v>
      </c>
      <c r="E158" s="56">
        <v>71730</v>
      </c>
      <c r="F158" s="56">
        <v>33.183100000000003</v>
      </c>
      <c r="G158" s="56">
        <v>-92.706900000000005</v>
      </c>
      <c r="H158" s="56" t="s">
        <v>348</v>
      </c>
      <c r="I158" s="69">
        <v>110000451109</v>
      </c>
      <c r="J158" s="56">
        <v>325180</v>
      </c>
      <c r="K158" s="68" t="s">
        <v>618</v>
      </c>
      <c r="L158" s="56" t="str">
        <f>IFERROR(VLOOKUP(J158,'NAICS Code to IS CDR Code'!A:C,2,FALSE), "NAICS/SIC Not Provided")</f>
        <v>IS19</v>
      </c>
      <c r="M158" s="58" t="str">
        <f>IFERROR(VLOOKUP(J158,'NAICS Code to IS CDR Code'!A:C,3,FALSE), "NAICS/SIC Not Provided")</f>
        <v>All Other Basic Inorganic Chemical Manufacturing</v>
      </c>
      <c r="N158" s="56" t="str">
        <f>IF(COUNTIF('Facility Summary_Water'!$J$2:$J$51,I158)&gt;0,"Yes","No")</f>
        <v>No</v>
      </c>
      <c r="O158" s="56" t="e">
        <v>#VALUE!</v>
      </c>
      <c r="P158" s="56"/>
    </row>
    <row r="159" spans="1:16" x14ac:dyDescent="0.55000000000000004">
      <c r="A159" s="58" t="s">
        <v>349</v>
      </c>
      <c r="B159" s="58" t="s">
        <v>350</v>
      </c>
      <c r="C159" s="58" t="s">
        <v>210</v>
      </c>
      <c r="D159" s="56" t="s">
        <v>117</v>
      </c>
      <c r="E159" s="56">
        <v>71730</v>
      </c>
      <c r="F159" s="56">
        <v>33.183100000000003</v>
      </c>
      <c r="G159" s="56">
        <v>-92.706900000000005</v>
      </c>
      <c r="H159" s="56" t="s">
        <v>348</v>
      </c>
      <c r="I159" s="69">
        <v>110000451109</v>
      </c>
      <c r="J159" s="56">
        <v>325180</v>
      </c>
      <c r="K159" s="68" t="s">
        <v>618</v>
      </c>
      <c r="L159" s="56"/>
      <c r="M159" s="58"/>
      <c r="N159" s="56"/>
      <c r="O159" s="56"/>
      <c r="P159" s="56"/>
    </row>
    <row r="160" spans="1:16" x14ac:dyDescent="0.55000000000000004">
      <c r="A160" s="58" t="s">
        <v>349</v>
      </c>
      <c r="B160" s="58" t="s">
        <v>350</v>
      </c>
      <c r="C160" s="58" t="s">
        <v>210</v>
      </c>
      <c r="D160" s="56" t="s">
        <v>117</v>
      </c>
      <c r="E160" s="56">
        <v>71730</v>
      </c>
      <c r="F160" s="56">
        <v>33.183100000000003</v>
      </c>
      <c r="G160" s="56">
        <v>-92.706900000000005</v>
      </c>
      <c r="H160" s="56" t="s">
        <v>348</v>
      </c>
      <c r="I160" s="69">
        <v>110000451109</v>
      </c>
      <c r="J160" s="56">
        <v>325180</v>
      </c>
      <c r="K160" s="68" t="s">
        <v>618</v>
      </c>
      <c r="L160" s="56"/>
      <c r="M160" s="58"/>
      <c r="N160" s="56"/>
      <c r="O160" s="56"/>
      <c r="P160" s="56"/>
    </row>
    <row r="161" spans="1:16" x14ac:dyDescent="0.55000000000000004">
      <c r="A161" s="58" t="s">
        <v>349</v>
      </c>
      <c r="B161" s="58" t="s">
        <v>350</v>
      </c>
      <c r="C161" s="58" t="s">
        <v>210</v>
      </c>
      <c r="D161" s="56" t="s">
        <v>117</v>
      </c>
      <c r="E161" s="56">
        <v>71730</v>
      </c>
      <c r="F161" s="56">
        <v>33.183100000000003</v>
      </c>
      <c r="G161" s="56">
        <v>-92.706900000000005</v>
      </c>
      <c r="H161" s="56" t="s">
        <v>348</v>
      </c>
      <c r="I161" s="69">
        <v>110000451109</v>
      </c>
      <c r="J161" s="56">
        <v>325180</v>
      </c>
      <c r="K161" s="68" t="s">
        <v>618</v>
      </c>
      <c r="L161" s="56"/>
      <c r="M161" s="58"/>
      <c r="N161" s="56"/>
      <c r="O161" s="56"/>
      <c r="P161" s="56"/>
    </row>
    <row r="162" spans="1:16" x14ac:dyDescent="0.55000000000000004">
      <c r="A162" s="58" t="s">
        <v>349</v>
      </c>
      <c r="B162" s="58" t="s">
        <v>350</v>
      </c>
      <c r="C162" s="58" t="s">
        <v>210</v>
      </c>
      <c r="D162" s="56" t="s">
        <v>117</v>
      </c>
      <c r="E162" s="56">
        <v>71730</v>
      </c>
      <c r="F162" s="56">
        <v>33.183100000000003</v>
      </c>
      <c r="G162" s="56">
        <v>-92.706900000000005</v>
      </c>
      <c r="H162" s="56" t="s">
        <v>348</v>
      </c>
      <c r="I162" s="69">
        <v>110000451109</v>
      </c>
      <c r="J162" s="56">
        <v>325180</v>
      </c>
      <c r="K162" s="68" t="s">
        <v>618</v>
      </c>
      <c r="L162" s="56"/>
      <c r="M162" s="58"/>
      <c r="N162" s="56"/>
      <c r="O162" s="56"/>
      <c r="P162" s="56"/>
    </row>
    <row r="163" spans="1:16" x14ac:dyDescent="0.55000000000000004">
      <c r="A163" s="58" t="s">
        <v>378</v>
      </c>
      <c r="B163" s="58" t="s">
        <v>379</v>
      </c>
      <c r="C163" s="58" t="s">
        <v>380</v>
      </c>
      <c r="D163" s="56" t="s">
        <v>382</v>
      </c>
      <c r="E163" s="56">
        <v>47711</v>
      </c>
      <c r="F163" s="56">
        <v>38.013579999999997</v>
      </c>
      <c r="G163" s="56">
        <v>-87.532259999999994</v>
      </c>
      <c r="H163" s="56" t="s">
        <v>377</v>
      </c>
      <c r="I163" s="69">
        <v>110070058126</v>
      </c>
      <c r="J163" s="56">
        <v>325991</v>
      </c>
      <c r="K163" s="68" t="s">
        <v>621</v>
      </c>
      <c r="L163" s="56" t="str">
        <f>IFERROR(VLOOKUP(J163,'NAICS Code to IS CDR Code'!A:C,2,FALSE), "NAICS/SIC Not Provided")</f>
        <v>IS32</v>
      </c>
      <c r="M163" s="58" t="str">
        <f>IFERROR(VLOOKUP(J163,'NAICS Code to IS CDR Code'!A:C,3,FALSE), "NAICS/SIC Not Provided")</f>
        <v>Custom Compounding of Purchased Resin</v>
      </c>
      <c r="N163" s="56" t="str">
        <f>IF(COUNTIF('Facility Summary_Water'!$J$2:$J$51,I163)&gt;0,"Yes","No")</f>
        <v>No</v>
      </c>
      <c r="O163" s="56" t="e">
        <v>#VALUE!</v>
      </c>
      <c r="P163" s="56"/>
    </row>
    <row r="164" spans="1:16" x14ac:dyDescent="0.55000000000000004">
      <c r="A164" s="58" t="s">
        <v>378</v>
      </c>
      <c r="B164" s="58" t="s">
        <v>379</v>
      </c>
      <c r="C164" s="58" t="s">
        <v>380</v>
      </c>
      <c r="D164" s="56" t="s">
        <v>382</v>
      </c>
      <c r="E164" s="56">
        <v>47711</v>
      </c>
      <c r="F164" s="56">
        <v>38.013579999999997</v>
      </c>
      <c r="G164" s="56">
        <v>-87.532259999999994</v>
      </c>
      <c r="H164" s="56" t="s">
        <v>377</v>
      </c>
      <c r="I164" s="69">
        <v>110070058126</v>
      </c>
      <c r="J164" s="56">
        <v>325991</v>
      </c>
      <c r="K164" s="68" t="s">
        <v>621</v>
      </c>
      <c r="L164" s="56"/>
      <c r="M164" s="58"/>
      <c r="N164" s="56"/>
      <c r="O164" s="56"/>
      <c r="P164" s="56"/>
    </row>
    <row r="165" spans="1:16" x14ac:dyDescent="0.55000000000000004">
      <c r="A165" s="58" t="s">
        <v>357</v>
      </c>
      <c r="B165" s="58" t="s">
        <v>358</v>
      </c>
      <c r="C165" s="58" t="s">
        <v>359</v>
      </c>
      <c r="D165" s="56" t="s">
        <v>281</v>
      </c>
      <c r="E165" s="56">
        <v>28677</v>
      </c>
      <c r="F165" s="56">
        <v>35.77122</v>
      </c>
      <c r="G165" s="56">
        <v>-80.999679999999998</v>
      </c>
      <c r="H165" s="56" t="s">
        <v>356</v>
      </c>
      <c r="I165" s="69">
        <v>110001482958</v>
      </c>
      <c r="J165" s="56">
        <v>326199</v>
      </c>
      <c r="K165" s="68" t="s">
        <v>614</v>
      </c>
      <c r="L165" s="56" t="str">
        <f>IFERROR(VLOOKUP(J165,'NAICS Code to IS CDR Code'!A:C,2,FALSE), "NAICS/SIC Not Provided")</f>
        <v>IS35</v>
      </c>
      <c r="M165" s="58" t="str">
        <f>IFERROR(VLOOKUP(J165,'NAICS Code to IS CDR Code'!A:C,3,FALSE), "NAICS/SIC Not Provided")</f>
        <v>Plastics Product Manufacturing</v>
      </c>
      <c r="N165" s="56" t="str">
        <f>IF(COUNTIF('Facility Summary_Water'!$J$2:$J$51,I165)&gt;0,"Yes","No")</f>
        <v>No</v>
      </c>
      <c r="O165" s="56" t="e">
        <v>#VALUE!</v>
      </c>
      <c r="P165" s="56"/>
    </row>
    <row r="166" spans="1:16" x14ac:dyDescent="0.55000000000000004">
      <c r="A166" s="58" t="s">
        <v>357</v>
      </c>
      <c r="B166" s="58" t="s">
        <v>358</v>
      </c>
      <c r="C166" s="58" t="s">
        <v>359</v>
      </c>
      <c r="D166" s="56" t="s">
        <v>281</v>
      </c>
      <c r="E166" s="56">
        <v>28677</v>
      </c>
      <c r="F166" s="56">
        <v>35.77122</v>
      </c>
      <c r="G166" s="56">
        <v>-80.999679999999998</v>
      </c>
      <c r="H166" s="56" t="s">
        <v>356</v>
      </c>
      <c r="I166" s="69">
        <v>110001482958</v>
      </c>
      <c r="J166" s="56">
        <v>326199</v>
      </c>
      <c r="K166" s="68" t="s">
        <v>614</v>
      </c>
      <c r="L166" s="56"/>
      <c r="M166" s="58"/>
      <c r="N166" s="56"/>
      <c r="O166" s="56"/>
      <c r="P166" s="56"/>
    </row>
    <row r="167" spans="1:16" x14ac:dyDescent="0.55000000000000004">
      <c r="A167" s="58" t="s">
        <v>439</v>
      </c>
      <c r="B167" s="58" t="s">
        <v>440</v>
      </c>
      <c r="C167" s="58" t="s">
        <v>431</v>
      </c>
      <c r="D167" s="56" t="s">
        <v>96</v>
      </c>
      <c r="E167" s="56">
        <v>55987</v>
      </c>
      <c r="F167" s="56">
        <v>44.050314999999998</v>
      </c>
      <c r="G167" s="56">
        <v>-91.621390000000005</v>
      </c>
      <c r="H167" s="56" t="s">
        <v>438</v>
      </c>
      <c r="I167" s="69">
        <v>110000426628</v>
      </c>
      <c r="J167" s="56">
        <v>325991</v>
      </c>
      <c r="K167" s="68" t="s">
        <v>621</v>
      </c>
      <c r="L167" s="56" t="str">
        <f>IFERROR(VLOOKUP(J167,'NAICS Code to IS CDR Code'!A:C,2,FALSE), "NAICS/SIC Not Provided")</f>
        <v>IS32</v>
      </c>
      <c r="M167" s="58" t="str">
        <f>IFERROR(VLOOKUP(J167,'NAICS Code to IS CDR Code'!A:C,3,FALSE), "NAICS/SIC Not Provided")</f>
        <v>Custom Compounding of Purchased Resin</v>
      </c>
      <c r="N167" s="56" t="str">
        <f>IF(COUNTIF('Facility Summary_Water'!$J$2:$J$51,I167)&gt;0,"Yes","No")</f>
        <v>No</v>
      </c>
      <c r="O167" s="56" t="e">
        <v>#VALUE!</v>
      </c>
      <c r="P167" s="56"/>
    </row>
    <row r="168" spans="1:16" x14ac:dyDescent="0.55000000000000004">
      <c r="A168" s="58" t="s">
        <v>439</v>
      </c>
      <c r="B168" s="58" t="s">
        <v>440</v>
      </c>
      <c r="C168" s="58" t="s">
        <v>431</v>
      </c>
      <c r="D168" s="56" t="s">
        <v>96</v>
      </c>
      <c r="E168" s="56">
        <v>55987</v>
      </c>
      <c r="F168" s="56">
        <v>44.050314999999998</v>
      </c>
      <c r="G168" s="56">
        <v>-91.621390000000005</v>
      </c>
      <c r="H168" s="56" t="s">
        <v>438</v>
      </c>
      <c r="I168" s="69">
        <v>110000426628</v>
      </c>
      <c r="J168" s="56">
        <v>325991</v>
      </c>
      <c r="K168" s="68" t="s">
        <v>621</v>
      </c>
      <c r="L168" s="56"/>
      <c r="M168" s="58"/>
      <c r="N168" s="56"/>
      <c r="O168" s="56"/>
      <c r="P168" s="56"/>
    </row>
    <row r="169" spans="1:16" x14ac:dyDescent="0.55000000000000004">
      <c r="A169" s="58" t="s">
        <v>362</v>
      </c>
      <c r="B169" s="58" t="s">
        <v>363</v>
      </c>
      <c r="C169" s="58" t="s">
        <v>364</v>
      </c>
      <c r="D169" s="56" t="s">
        <v>102</v>
      </c>
      <c r="E169" s="56">
        <v>64030</v>
      </c>
      <c r="F169" s="56">
        <v>38.88064</v>
      </c>
      <c r="G169" s="56">
        <v>-94.543744000000004</v>
      </c>
      <c r="H169" s="56" t="s">
        <v>361</v>
      </c>
      <c r="I169" s="69">
        <v>110000442753</v>
      </c>
      <c r="J169" s="56">
        <v>326199</v>
      </c>
      <c r="K169" s="68" t="s">
        <v>614</v>
      </c>
      <c r="L169" s="56" t="str">
        <f>IFERROR(VLOOKUP(J169,'NAICS Code to IS CDR Code'!A:C,2,FALSE), "NAICS/SIC Not Provided")</f>
        <v>IS35</v>
      </c>
      <c r="M169" s="58" t="str">
        <f>IFERROR(VLOOKUP(J169,'NAICS Code to IS CDR Code'!A:C,3,FALSE), "NAICS/SIC Not Provided")</f>
        <v>Plastics Product Manufacturing</v>
      </c>
      <c r="N169" s="56" t="str">
        <f>IF(COUNTIF('Facility Summary_Water'!$J$2:$J$51,I169)&gt;0,"Yes","No")</f>
        <v>No</v>
      </c>
      <c r="O169" s="56" t="e">
        <v>#VALUE!</v>
      </c>
      <c r="P169" s="56"/>
    </row>
    <row r="170" spans="1:16" x14ac:dyDescent="0.55000000000000004">
      <c r="A170" s="58" t="s">
        <v>362</v>
      </c>
      <c r="B170" s="58" t="s">
        <v>363</v>
      </c>
      <c r="C170" s="58" t="s">
        <v>364</v>
      </c>
      <c r="D170" s="56" t="s">
        <v>102</v>
      </c>
      <c r="E170" s="56">
        <v>64030</v>
      </c>
      <c r="F170" s="56">
        <v>38.88064</v>
      </c>
      <c r="G170" s="56">
        <v>-94.543744000000004</v>
      </c>
      <c r="H170" s="56" t="s">
        <v>361</v>
      </c>
      <c r="I170" s="69">
        <v>110000442753</v>
      </c>
      <c r="J170" s="56">
        <v>326199</v>
      </c>
      <c r="K170" s="68" t="s">
        <v>614</v>
      </c>
      <c r="L170" s="56"/>
      <c r="M170" s="58"/>
      <c r="N170" s="56"/>
      <c r="O170" s="56"/>
      <c r="P170" s="56"/>
    </row>
    <row r="171" spans="1:16" x14ac:dyDescent="0.55000000000000004">
      <c r="A171" s="58" t="s">
        <v>362</v>
      </c>
      <c r="B171" s="58" t="s">
        <v>363</v>
      </c>
      <c r="C171" s="58" t="s">
        <v>364</v>
      </c>
      <c r="D171" s="56" t="s">
        <v>102</v>
      </c>
      <c r="E171" s="56">
        <v>64030</v>
      </c>
      <c r="F171" s="56">
        <v>38.88064</v>
      </c>
      <c r="G171" s="56">
        <v>-94.543744000000004</v>
      </c>
      <c r="H171" s="56" t="s">
        <v>361</v>
      </c>
      <c r="I171" s="69">
        <v>110000442753</v>
      </c>
      <c r="J171" s="56">
        <v>326199</v>
      </c>
      <c r="K171" s="68" t="s">
        <v>614</v>
      </c>
      <c r="L171" s="56"/>
      <c r="M171" s="58"/>
      <c r="N171" s="56"/>
      <c r="O171" s="56"/>
      <c r="P171" s="56"/>
    </row>
    <row r="172" spans="1:16" x14ac:dyDescent="0.55000000000000004">
      <c r="A172" s="58" t="s">
        <v>366</v>
      </c>
      <c r="B172" s="58" t="s">
        <v>367</v>
      </c>
      <c r="C172" s="58" t="s">
        <v>368</v>
      </c>
      <c r="D172" s="56" t="s">
        <v>145</v>
      </c>
      <c r="E172" s="56">
        <v>92064</v>
      </c>
      <c r="F172" s="56">
        <v>32.941459999999999</v>
      </c>
      <c r="G172" s="56">
        <v>-117.03915000000001</v>
      </c>
      <c r="H172" s="56" t="s">
        <v>365</v>
      </c>
      <c r="I172" s="69">
        <v>110000781217</v>
      </c>
      <c r="J172" s="56">
        <v>335991</v>
      </c>
      <c r="K172" s="68" t="s">
        <v>632</v>
      </c>
      <c r="L172" s="56" t="str">
        <f>IFERROR(VLOOKUP(J172,'NAICS Code to IS CDR Code'!A:C,2,FALSE), "NAICS/SIC Not Provided")</f>
        <v>IS42</v>
      </c>
      <c r="M172" s="58" t="str">
        <f>IFERROR(VLOOKUP(J172,'NAICS Code to IS CDR Code'!A:C,3,FALSE), "NAICS/SIC Not Provided")</f>
        <v>Electrical Equipment, Appliance, and Component Manufacturing</v>
      </c>
      <c r="N172" s="56" t="str">
        <f>IF(COUNTIF('Facility Summary_Water'!$J$2:$J$51,I172)&gt;0,"Yes","No")</f>
        <v>No</v>
      </c>
      <c r="O172" s="56" t="e">
        <v>#VALUE!</v>
      </c>
      <c r="P172" s="56"/>
    </row>
    <row r="173" spans="1:16" x14ac:dyDescent="0.55000000000000004">
      <c r="A173" s="58" t="s">
        <v>366</v>
      </c>
      <c r="B173" s="58" t="s">
        <v>367</v>
      </c>
      <c r="C173" s="58" t="s">
        <v>368</v>
      </c>
      <c r="D173" s="56" t="s">
        <v>145</v>
      </c>
      <c r="E173" s="56">
        <v>92064</v>
      </c>
      <c r="F173" s="56">
        <v>32.941459999999999</v>
      </c>
      <c r="G173" s="56">
        <v>-117.03915000000001</v>
      </c>
      <c r="H173" s="56" t="s">
        <v>365</v>
      </c>
      <c r="I173" s="69">
        <v>110000781217</v>
      </c>
      <c r="J173" s="56">
        <v>335991</v>
      </c>
      <c r="K173" s="68" t="s">
        <v>632</v>
      </c>
      <c r="L173" s="56"/>
      <c r="M173" s="58"/>
      <c r="N173" s="56"/>
      <c r="O173" s="56"/>
      <c r="P173" s="56"/>
    </row>
    <row r="174" spans="1:16" x14ac:dyDescent="0.55000000000000004">
      <c r="A174" s="58" t="s">
        <v>366</v>
      </c>
      <c r="B174" s="58" t="s">
        <v>367</v>
      </c>
      <c r="C174" s="58" t="s">
        <v>368</v>
      </c>
      <c r="D174" s="56" t="s">
        <v>145</v>
      </c>
      <c r="E174" s="56">
        <v>92064</v>
      </c>
      <c r="F174" s="56">
        <v>32.941459999999999</v>
      </c>
      <c r="G174" s="56">
        <v>-117.03915000000001</v>
      </c>
      <c r="H174" s="56" t="s">
        <v>365</v>
      </c>
      <c r="I174" s="69">
        <v>110000781217</v>
      </c>
      <c r="J174" s="56">
        <v>335991</v>
      </c>
      <c r="K174" s="68" t="s">
        <v>632</v>
      </c>
      <c r="L174" s="56"/>
      <c r="M174" s="58"/>
      <c r="N174" s="56"/>
      <c r="O174" s="56"/>
      <c r="P174" s="56"/>
    </row>
    <row r="175" spans="1:16" x14ac:dyDescent="0.55000000000000004">
      <c r="A175" s="58" t="s">
        <v>366</v>
      </c>
      <c r="B175" s="58" t="s">
        <v>367</v>
      </c>
      <c r="C175" s="58" t="s">
        <v>368</v>
      </c>
      <c r="D175" s="56" t="s">
        <v>145</v>
      </c>
      <c r="E175" s="56">
        <v>92064</v>
      </c>
      <c r="F175" s="56">
        <v>32.941459999999999</v>
      </c>
      <c r="G175" s="56">
        <v>-117.03915000000001</v>
      </c>
      <c r="H175" s="56" t="s">
        <v>365</v>
      </c>
      <c r="I175" s="69">
        <v>110000781217</v>
      </c>
      <c r="J175" s="56">
        <v>335991</v>
      </c>
      <c r="K175" s="68" t="s">
        <v>632</v>
      </c>
      <c r="L175" s="56"/>
      <c r="M175" s="58"/>
      <c r="N175" s="56"/>
      <c r="O175" s="56"/>
      <c r="P175" s="56"/>
    </row>
    <row r="176" spans="1:16" x14ac:dyDescent="0.55000000000000004">
      <c r="A176" s="58" t="s">
        <v>366</v>
      </c>
      <c r="B176" s="58" t="s">
        <v>367</v>
      </c>
      <c r="C176" s="58" t="s">
        <v>368</v>
      </c>
      <c r="D176" s="56" t="s">
        <v>145</v>
      </c>
      <c r="E176" s="56">
        <v>92064</v>
      </c>
      <c r="F176" s="56">
        <v>32.941459999999999</v>
      </c>
      <c r="G176" s="56">
        <v>-117.03915000000001</v>
      </c>
      <c r="H176" s="56" t="s">
        <v>365</v>
      </c>
      <c r="I176" s="69">
        <v>110000781217</v>
      </c>
      <c r="J176" s="56">
        <v>335991</v>
      </c>
      <c r="K176" s="68" t="s">
        <v>632</v>
      </c>
      <c r="L176" s="56"/>
      <c r="M176" s="58"/>
      <c r="N176" s="56"/>
      <c r="O176" s="56"/>
      <c r="P176" s="56"/>
    </row>
    <row r="177" spans="1:16" x14ac:dyDescent="0.55000000000000004">
      <c r="A177" s="58" t="s">
        <v>493</v>
      </c>
      <c r="B177" s="58" t="s">
        <v>494</v>
      </c>
      <c r="C177" s="58" t="s">
        <v>495</v>
      </c>
      <c r="D177" s="56" t="s">
        <v>145</v>
      </c>
      <c r="E177" s="56">
        <v>92614</v>
      </c>
      <c r="F177" s="56">
        <v>33.69238</v>
      </c>
      <c r="G177" s="56">
        <v>-117.84932000000001</v>
      </c>
      <c r="H177" s="56" t="s">
        <v>492</v>
      </c>
      <c r="I177" s="69">
        <v>110008061863</v>
      </c>
      <c r="J177" s="56">
        <v>325991</v>
      </c>
      <c r="K177" s="68" t="s">
        <v>621</v>
      </c>
      <c r="L177" s="56" t="str">
        <f>IFERROR(VLOOKUP(J177,'NAICS Code to IS CDR Code'!A:C,2,FALSE), "NAICS/SIC Not Provided")</f>
        <v>IS32</v>
      </c>
      <c r="M177" s="58" t="str">
        <f>IFERROR(VLOOKUP(J177,'NAICS Code to IS CDR Code'!A:C,3,FALSE), "NAICS/SIC Not Provided")</f>
        <v>Custom Compounding of Purchased Resin</v>
      </c>
      <c r="N177" s="56" t="str">
        <f>IF(COUNTIF('Facility Summary_Water'!$J$2:$J$51,I177)&gt;0,"Yes","No")</f>
        <v>No</v>
      </c>
      <c r="O177" s="56" t="e">
        <v>#VALUE!</v>
      </c>
      <c r="P177" s="56"/>
    </row>
    <row r="178" spans="1:16" x14ac:dyDescent="0.55000000000000004">
      <c r="A178" s="58" t="s">
        <v>493</v>
      </c>
      <c r="B178" s="58" t="s">
        <v>494</v>
      </c>
      <c r="C178" s="58" t="s">
        <v>495</v>
      </c>
      <c r="D178" s="56" t="s">
        <v>145</v>
      </c>
      <c r="E178" s="56">
        <v>92614</v>
      </c>
      <c r="F178" s="56">
        <v>33.69238</v>
      </c>
      <c r="G178" s="56">
        <v>-117.84932000000001</v>
      </c>
      <c r="H178" s="56" t="s">
        <v>492</v>
      </c>
      <c r="I178" s="69">
        <v>110008061863</v>
      </c>
      <c r="J178" s="56">
        <v>325991</v>
      </c>
      <c r="K178" s="68" t="s">
        <v>621</v>
      </c>
      <c r="L178" s="56" t="str">
        <f>IFERROR(VLOOKUP(J178,'NAICS Code to IS CDR Code'!A:C,2,FALSE), "NAICS/SIC Not Provided")</f>
        <v>IS32</v>
      </c>
      <c r="M178" s="58"/>
      <c r="N178" s="56"/>
      <c r="O178" s="56"/>
      <c r="P178" s="56"/>
    </row>
    <row r="179" spans="1:16" x14ac:dyDescent="0.55000000000000004">
      <c r="A179" s="58" t="s">
        <v>493</v>
      </c>
      <c r="B179" s="58" t="s">
        <v>494</v>
      </c>
      <c r="C179" s="58" t="s">
        <v>495</v>
      </c>
      <c r="D179" s="56" t="s">
        <v>145</v>
      </c>
      <c r="E179" s="56">
        <v>92614</v>
      </c>
      <c r="F179" s="56">
        <v>33.69238</v>
      </c>
      <c r="G179" s="56">
        <v>-117.84932000000001</v>
      </c>
      <c r="H179" s="56" t="s">
        <v>492</v>
      </c>
      <c r="I179" s="69">
        <v>110008061863</v>
      </c>
      <c r="J179" s="56">
        <v>325991</v>
      </c>
      <c r="K179" s="68" t="s">
        <v>621</v>
      </c>
      <c r="L179" s="56"/>
      <c r="M179" s="58"/>
      <c r="N179" s="56"/>
      <c r="O179" s="56"/>
      <c r="P179" s="56"/>
    </row>
    <row r="180" spans="1:16" x14ac:dyDescent="0.55000000000000004">
      <c r="A180" s="58" t="s">
        <v>493</v>
      </c>
      <c r="B180" s="58" t="s">
        <v>494</v>
      </c>
      <c r="C180" s="58" t="s">
        <v>495</v>
      </c>
      <c r="D180" s="56" t="s">
        <v>145</v>
      </c>
      <c r="E180" s="56">
        <v>92614</v>
      </c>
      <c r="F180" s="56">
        <v>33.69238</v>
      </c>
      <c r="G180" s="56">
        <v>-117.84932000000001</v>
      </c>
      <c r="H180" s="56" t="s">
        <v>492</v>
      </c>
      <c r="I180" s="69">
        <v>110008061863</v>
      </c>
      <c r="J180" s="56">
        <v>325991</v>
      </c>
      <c r="K180" s="68" t="s">
        <v>621</v>
      </c>
      <c r="L180" s="56"/>
      <c r="M180" s="58"/>
      <c r="N180" s="56"/>
      <c r="O180" s="56"/>
      <c r="P180" s="56"/>
    </row>
    <row r="181" spans="1:16" x14ac:dyDescent="0.55000000000000004">
      <c r="A181" s="58" t="s">
        <v>493</v>
      </c>
      <c r="B181" s="58" t="s">
        <v>494</v>
      </c>
      <c r="C181" s="58" t="s">
        <v>495</v>
      </c>
      <c r="D181" s="56" t="s">
        <v>145</v>
      </c>
      <c r="E181" s="56">
        <v>92614</v>
      </c>
      <c r="F181" s="56">
        <v>33.69238</v>
      </c>
      <c r="G181" s="56">
        <v>-117.84932000000001</v>
      </c>
      <c r="H181" s="56" t="s">
        <v>492</v>
      </c>
      <c r="I181" s="69">
        <v>110008061863</v>
      </c>
      <c r="J181" s="56">
        <v>325991</v>
      </c>
      <c r="K181" s="68" t="s">
        <v>621</v>
      </c>
      <c r="L181" s="56"/>
      <c r="M181" s="58"/>
      <c r="N181" s="56"/>
      <c r="O181" s="56"/>
      <c r="P181" s="56"/>
    </row>
    <row r="182" spans="1:16" x14ac:dyDescent="0.55000000000000004">
      <c r="A182" s="58" t="s">
        <v>387</v>
      </c>
      <c r="B182" s="58" t="s">
        <v>388</v>
      </c>
      <c r="C182" s="58" t="s">
        <v>389</v>
      </c>
      <c r="D182" s="56" t="s">
        <v>332</v>
      </c>
      <c r="E182" s="56">
        <v>74117</v>
      </c>
      <c r="F182" s="56">
        <v>36.255200000000002</v>
      </c>
      <c r="G182" s="56">
        <v>-95.919929999999994</v>
      </c>
      <c r="H182" s="56" t="s">
        <v>386</v>
      </c>
      <c r="I182" s="69">
        <v>110022523839</v>
      </c>
      <c r="J182" s="56">
        <v>336411</v>
      </c>
      <c r="K182" s="68" t="s">
        <v>623</v>
      </c>
      <c r="L182" s="56" t="str">
        <f>IFERROR(VLOOKUP(J182,'NAICS Code to IS CDR Code'!A:C,2,FALSE), "NAICS/SIC Not Provided")</f>
        <v>IS43</v>
      </c>
      <c r="M182" s="58" t="str">
        <f>IFERROR(VLOOKUP(J182,'NAICS Code to IS CDR Code'!A:C,3,FALSE), "NAICS/SIC Not Provided")</f>
        <v>Transportation Equipment Manufacturing</v>
      </c>
      <c r="N182" s="56" t="str">
        <f>IF(COUNTIF('Facility Summary_Water'!$J$2:$J$51,I182)&gt;0,"Yes","No")</f>
        <v>No</v>
      </c>
      <c r="O182" s="56" t="e">
        <v>#VALUE!</v>
      </c>
      <c r="P182" s="56"/>
    </row>
    <row r="183" spans="1:16" x14ac:dyDescent="0.55000000000000004">
      <c r="A183" s="58" t="s">
        <v>387</v>
      </c>
      <c r="B183" s="58" t="s">
        <v>388</v>
      </c>
      <c r="C183" s="58" t="s">
        <v>389</v>
      </c>
      <c r="D183" s="56" t="s">
        <v>332</v>
      </c>
      <c r="E183" s="56">
        <v>74117</v>
      </c>
      <c r="F183" s="56">
        <v>36.255200000000002</v>
      </c>
      <c r="G183" s="56">
        <v>-95.919929999999994</v>
      </c>
      <c r="H183" s="56" t="s">
        <v>386</v>
      </c>
      <c r="I183" s="69">
        <v>110022523839</v>
      </c>
      <c r="J183" s="56">
        <v>336411</v>
      </c>
      <c r="K183" s="68" t="s">
        <v>623</v>
      </c>
      <c r="L183" s="56"/>
      <c r="M183" s="58"/>
      <c r="N183" s="56"/>
      <c r="O183" s="56"/>
      <c r="P183" s="56"/>
    </row>
    <row r="184" spans="1:16" x14ac:dyDescent="0.55000000000000004">
      <c r="A184" s="58" t="s">
        <v>387</v>
      </c>
      <c r="B184" s="58" t="s">
        <v>388</v>
      </c>
      <c r="C184" s="58" t="s">
        <v>389</v>
      </c>
      <c r="D184" s="56" t="s">
        <v>332</v>
      </c>
      <c r="E184" s="56">
        <v>74117</v>
      </c>
      <c r="F184" s="56">
        <v>36.255200000000002</v>
      </c>
      <c r="G184" s="56">
        <v>-95.919929999999994</v>
      </c>
      <c r="H184" s="56" t="s">
        <v>386</v>
      </c>
      <c r="I184" s="69">
        <v>110022523839</v>
      </c>
      <c r="J184" s="56">
        <v>336411</v>
      </c>
      <c r="K184" s="68" t="s">
        <v>623</v>
      </c>
      <c r="L184" s="56"/>
      <c r="M184" s="58"/>
      <c r="N184" s="56"/>
      <c r="O184" s="56"/>
      <c r="P184" s="56"/>
    </row>
    <row r="185" spans="1:16" x14ac:dyDescent="0.55000000000000004">
      <c r="A185" s="58" t="s">
        <v>387</v>
      </c>
      <c r="B185" s="58" t="s">
        <v>388</v>
      </c>
      <c r="C185" s="58" t="s">
        <v>389</v>
      </c>
      <c r="D185" s="56" t="s">
        <v>332</v>
      </c>
      <c r="E185" s="56">
        <v>74117</v>
      </c>
      <c r="F185" s="56">
        <v>36.255200000000002</v>
      </c>
      <c r="G185" s="56">
        <v>-95.919929999999994</v>
      </c>
      <c r="H185" s="56" t="s">
        <v>386</v>
      </c>
      <c r="I185" s="69">
        <v>110022523839</v>
      </c>
      <c r="J185" s="56">
        <v>336411</v>
      </c>
      <c r="K185" s="68" t="s">
        <v>623</v>
      </c>
      <c r="L185" s="56"/>
      <c r="M185" s="58"/>
      <c r="N185" s="56"/>
      <c r="O185" s="56"/>
      <c r="P185" s="56"/>
    </row>
    <row r="186" spans="1:16" x14ac:dyDescent="0.55000000000000004">
      <c r="A186" s="58" t="s">
        <v>387</v>
      </c>
      <c r="B186" s="58" t="s">
        <v>388</v>
      </c>
      <c r="C186" s="58" t="s">
        <v>389</v>
      </c>
      <c r="D186" s="56" t="s">
        <v>332</v>
      </c>
      <c r="E186" s="56">
        <v>74117</v>
      </c>
      <c r="F186" s="56">
        <v>36.255200000000002</v>
      </c>
      <c r="G186" s="56">
        <v>-95.919929999999994</v>
      </c>
      <c r="H186" s="56" t="s">
        <v>386</v>
      </c>
      <c r="I186" s="69">
        <v>110022523839</v>
      </c>
      <c r="J186" s="56">
        <v>336411</v>
      </c>
      <c r="K186" s="68" t="s">
        <v>623</v>
      </c>
      <c r="L186" s="56"/>
      <c r="M186" s="58"/>
      <c r="N186" s="56"/>
      <c r="O186" s="56"/>
      <c r="P186" s="56"/>
    </row>
    <row r="187" spans="1:16" x14ac:dyDescent="0.55000000000000004">
      <c r="A187" s="58" t="s">
        <v>391</v>
      </c>
      <c r="B187" s="58" t="s">
        <v>392</v>
      </c>
      <c r="C187" s="58" t="s">
        <v>389</v>
      </c>
      <c r="D187" s="56" t="s">
        <v>332</v>
      </c>
      <c r="E187" s="56">
        <v>74116</v>
      </c>
      <c r="F187" s="56">
        <v>36.177070000000001</v>
      </c>
      <c r="G187" s="56">
        <v>-95.798885999999996</v>
      </c>
      <c r="H187" s="56" t="s">
        <v>390</v>
      </c>
      <c r="I187" s="69">
        <v>110064192582</v>
      </c>
      <c r="J187" s="56">
        <v>336413</v>
      </c>
      <c r="K187" s="68" t="s">
        <v>624</v>
      </c>
      <c r="L187" s="56" t="str">
        <f>IFERROR(VLOOKUP(J187,'NAICS Code to IS CDR Code'!A:C,2,FALSE), "NAICS/SIC Not Provided")</f>
        <v>IS43</v>
      </c>
      <c r="M187" s="58" t="str">
        <f>IFERROR(VLOOKUP(J187,'NAICS Code to IS CDR Code'!A:C,3,FALSE), "NAICS/SIC Not Provided")</f>
        <v>Transportation Equipment Manufacturing</v>
      </c>
      <c r="N187" s="56" t="str">
        <f>IF(COUNTIF('Facility Summary_Water'!$J$2:$J$51,I187)&gt;0,"Yes","No")</f>
        <v>No</v>
      </c>
      <c r="O187" s="56" t="e">
        <v>#VALUE!</v>
      </c>
      <c r="P187" s="56"/>
    </row>
    <row r="188" spans="1:16" x14ac:dyDescent="0.55000000000000004">
      <c r="A188" s="58" t="s">
        <v>391</v>
      </c>
      <c r="B188" s="58" t="s">
        <v>392</v>
      </c>
      <c r="C188" s="58" t="s">
        <v>389</v>
      </c>
      <c r="D188" s="56" t="s">
        <v>332</v>
      </c>
      <c r="E188" s="56">
        <v>74116</v>
      </c>
      <c r="F188" s="56">
        <v>36.177070000000001</v>
      </c>
      <c r="G188" s="56">
        <v>-95.798885999999996</v>
      </c>
      <c r="H188" s="56" t="s">
        <v>390</v>
      </c>
      <c r="I188" s="69">
        <v>110064192582</v>
      </c>
      <c r="J188" s="56">
        <v>336413</v>
      </c>
      <c r="K188" s="68" t="s">
        <v>624</v>
      </c>
      <c r="L188" s="56"/>
      <c r="M188" s="58"/>
      <c r="N188" s="56"/>
      <c r="O188" s="56"/>
      <c r="P188" s="56"/>
    </row>
    <row r="189" spans="1:16" x14ac:dyDescent="0.55000000000000004">
      <c r="A189" s="58" t="s">
        <v>391</v>
      </c>
      <c r="B189" s="58" t="s">
        <v>392</v>
      </c>
      <c r="C189" s="58" t="s">
        <v>389</v>
      </c>
      <c r="D189" s="56" t="s">
        <v>332</v>
      </c>
      <c r="E189" s="56">
        <v>74116</v>
      </c>
      <c r="F189" s="56">
        <v>36.177070000000001</v>
      </c>
      <c r="G189" s="56">
        <v>-95.798885999999996</v>
      </c>
      <c r="H189" s="56" t="s">
        <v>390</v>
      </c>
      <c r="I189" s="69">
        <v>110064192582</v>
      </c>
      <c r="J189" s="56">
        <v>336413</v>
      </c>
      <c r="K189" s="68" t="s">
        <v>624</v>
      </c>
      <c r="L189" s="56"/>
      <c r="M189" s="58"/>
      <c r="N189" s="56"/>
      <c r="O189" s="56"/>
      <c r="P189" s="56"/>
    </row>
    <row r="190" spans="1:16" x14ac:dyDescent="0.55000000000000004">
      <c r="A190" s="58" t="s">
        <v>391</v>
      </c>
      <c r="B190" s="58" t="s">
        <v>392</v>
      </c>
      <c r="C190" s="58" t="s">
        <v>389</v>
      </c>
      <c r="D190" s="56" t="s">
        <v>332</v>
      </c>
      <c r="E190" s="56">
        <v>74116</v>
      </c>
      <c r="F190" s="56">
        <v>36.177070000000001</v>
      </c>
      <c r="G190" s="56">
        <v>-95.798885999999996</v>
      </c>
      <c r="H190" s="56" t="s">
        <v>390</v>
      </c>
      <c r="I190" s="69">
        <v>110064192582</v>
      </c>
      <c r="J190" s="56">
        <v>336413</v>
      </c>
      <c r="K190" s="68" t="s">
        <v>624</v>
      </c>
      <c r="L190" s="56"/>
      <c r="M190" s="58"/>
      <c r="N190" s="56"/>
      <c r="O190" s="56"/>
      <c r="P190" s="56"/>
    </row>
    <row r="191" spans="1:16" x14ac:dyDescent="0.55000000000000004">
      <c r="A191" s="58" t="s">
        <v>391</v>
      </c>
      <c r="B191" s="58" t="s">
        <v>392</v>
      </c>
      <c r="C191" s="58" t="s">
        <v>389</v>
      </c>
      <c r="D191" s="56" t="s">
        <v>332</v>
      </c>
      <c r="E191" s="56">
        <v>74116</v>
      </c>
      <c r="F191" s="56">
        <v>36.177070000000001</v>
      </c>
      <c r="G191" s="56">
        <v>-95.798885999999996</v>
      </c>
      <c r="H191" s="56" t="s">
        <v>390</v>
      </c>
      <c r="I191" s="69">
        <v>110064192582</v>
      </c>
      <c r="J191" s="56">
        <v>336413</v>
      </c>
      <c r="K191" s="68" t="s">
        <v>624</v>
      </c>
      <c r="L191" s="56"/>
      <c r="M191" s="58"/>
      <c r="N191" s="56"/>
      <c r="O191" s="56"/>
      <c r="P191" s="56"/>
    </row>
    <row r="192" spans="1:16" x14ac:dyDescent="0.55000000000000004">
      <c r="A192" s="58" t="s">
        <v>3721</v>
      </c>
      <c r="B192" s="58" t="s">
        <v>396</v>
      </c>
      <c r="C192" s="58" t="s">
        <v>397</v>
      </c>
      <c r="D192" s="56" t="s">
        <v>200</v>
      </c>
      <c r="E192" s="56">
        <v>84016</v>
      </c>
      <c r="F192" s="56">
        <v>41.094831999999997</v>
      </c>
      <c r="G192" s="56">
        <v>-112.022256</v>
      </c>
      <c r="H192" s="56" t="s">
        <v>394</v>
      </c>
      <c r="I192" s="69">
        <v>110041905098</v>
      </c>
      <c r="J192" s="56">
        <v>336413</v>
      </c>
      <c r="K192" s="68" t="s">
        <v>624</v>
      </c>
      <c r="L192" s="56" t="str">
        <f>IFERROR(VLOOKUP(J192,'NAICS Code to IS CDR Code'!A:C,2,FALSE), "NAICS/SIC Not Provided")</f>
        <v>IS43</v>
      </c>
      <c r="M192" s="58" t="str">
        <f>IFERROR(VLOOKUP(J192,'NAICS Code to IS CDR Code'!A:C,3,FALSE), "NAICS/SIC Not Provided")</f>
        <v>Transportation Equipment Manufacturing</v>
      </c>
      <c r="N192" s="56" t="str">
        <f>IF(COUNTIF('Facility Summary_Water'!$J$2:$J$51,I192)&gt;0,"Yes","No")</f>
        <v>No</v>
      </c>
      <c r="O192" s="56" t="e">
        <v>#VALUE!</v>
      </c>
      <c r="P192" s="56"/>
    </row>
    <row r="193" spans="1:16" x14ac:dyDescent="0.55000000000000004">
      <c r="A193" s="58" t="s">
        <v>3721</v>
      </c>
      <c r="B193" s="58" t="s">
        <v>396</v>
      </c>
      <c r="C193" s="58" t="s">
        <v>397</v>
      </c>
      <c r="D193" s="56" t="s">
        <v>200</v>
      </c>
      <c r="E193" s="56">
        <v>84016</v>
      </c>
      <c r="F193" s="56">
        <v>41.094831999999997</v>
      </c>
      <c r="G193" s="56">
        <v>-112.022256</v>
      </c>
      <c r="H193" s="56" t="s">
        <v>394</v>
      </c>
      <c r="I193" s="69">
        <v>110041905098</v>
      </c>
      <c r="J193" s="56">
        <v>336413</v>
      </c>
      <c r="K193" s="68" t="s">
        <v>624</v>
      </c>
      <c r="L193" s="56"/>
      <c r="M193" s="58"/>
      <c r="N193" s="56"/>
      <c r="O193" s="56"/>
      <c r="P193" s="56"/>
    </row>
    <row r="194" spans="1:16" x14ac:dyDescent="0.55000000000000004">
      <c r="A194" s="58" t="s">
        <v>400</v>
      </c>
      <c r="B194" s="58" t="s">
        <v>401</v>
      </c>
      <c r="C194" s="58" t="s">
        <v>402</v>
      </c>
      <c r="D194" s="56" t="s">
        <v>270</v>
      </c>
      <c r="E194" s="56">
        <v>43545</v>
      </c>
      <c r="F194" s="56">
        <v>41.417873999999998</v>
      </c>
      <c r="G194" s="56">
        <v>-84.105553999999998</v>
      </c>
      <c r="H194" s="56" t="s">
        <v>399</v>
      </c>
      <c r="I194" s="69">
        <v>110017614973</v>
      </c>
      <c r="J194" s="56">
        <v>327390</v>
      </c>
      <c r="K194" s="68" t="s">
        <v>633</v>
      </c>
      <c r="L194" s="56" t="str">
        <f>IFERROR(VLOOKUP(J194,'NAICS Code to IS CDR Code'!A:C,2,FALSE), "NAICS/SIC Not Provided")</f>
        <v>IS37</v>
      </c>
      <c r="M194" s="58" t="str">
        <f>IFERROR(VLOOKUP(J194,'NAICS Code to IS CDR Code'!A:C,3,FALSE), "NAICS/SIC Not Provided")</f>
        <v>Nonmetallic Mineral Product Manufacturing (includes clay, glass, cement, concrete,
lime, gypsum, and other nonmetallic mineral product manufacturing)</v>
      </c>
      <c r="N194" s="56" t="str">
        <f>IF(COUNTIF('Facility Summary_Water'!$J$2:$J$51,I194)&gt;0,"Yes","No")</f>
        <v>No</v>
      </c>
      <c r="O194" s="56" t="e">
        <v>#VALUE!</v>
      </c>
      <c r="P194" s="56"/>
    </row>
    <row r="195" spans="1:16" x14ac:dyDescent="0.55000000000000004">
      <c r="A195" s="58" t="s">
        <v>405</v>
      </c>
      <c r="B195" s="58" t="s">
        <v>406</v>
      </c>
      <c r="C195" s="58" t="s">
        <v>407</v>
      </c>
      <c r="D195" s="56" t="s">
        <v>409</v>
      </c>
      <c r="E195" s="56">
        <v>67114</v>
      </c>
      <c r="F195" s="56">
        <v>38.04721</v>
      </c>
      <c r="G195" s="56">
        <v>-97.281599999999997</v>
      </c>
      <c r="H195" s="56" t="s">
        <v>404</v>
      </c>
      <c r="I195" s="69">
        <v>110035962740</v>
      </c>
      <c r="J195" s="56">
        <v>336413</v>
      </c>
      <c r="K195" s="68" t="s">
        <v>624</v>
      </c>
      <c r="L195" s="56" t="str">
        <f>IFERROR(VLOOKUP(J195,'NAICS Code to IS CDR Code'!A:C,2,FALSE), "NAICS/SIC Not Provided")</f>
        <v>IS43</v>
      </c>
      <c r="M195" s="58" t="str">
        <f>IFERROR(VLOOKUP(J195,'NAICS Code to IS CDR Code'!A:C,3,FALSE), "NAICS/SIC Not Provided")</f>
        <v>Transportation Equipment Manufacturing</v>
      </c>
      <c r="N195" s="56" t="str">
        <f>IF(COUNTIF('Facility Summary_Water'!$J$2:$J$51,I195)&gt;0,"Yes","No")</f>
        <v>No</v>
      </c>
      <c r="O195" s="56" t="e">
        <v>#VALUE!</v>
      </c>
      <c r="P195" s="56"/>
    </row>
    <row r="196" spans="1:16" x14ac:dyDescent="0.55000000000000004">
      <c r="A196" s="58" t="s">
        <v>405</v>
      </c>
      <c r="B196" s="58" t="s">
        <v>406</v>
      </c>
      <c r="C196" s="58" t="s">
        <v>407</v>
      </c>
      <c r="D196" s="56" t="s">
        <v>409</v>
      </c>
      <c r="E196" s="56">
        <v>67114</v>
      </c>
      <c r="F196" s="56">
        <v>38.04721</v>
      </c>
      <c r="G196" s="56">
        <v>-97.281599999999997</v>
      </c>
      <c r="H196" s="56" t="s">
        <v>404</v>
      </c>
      <c r="I196" s="69">
        <v>110035962740</v>
      </c>
      <c r="J196" s="56">
        <v>336413</v>
      </c>
      <c r="K196" s="68" t="s">
        <v>624</v>
      </c>
      <c r="L196" s="56"/>
      <c r="M196" s="58"/>
      <c r="N196" s="56"/>
      <c r="O196" s="56"/>
      <c r="P196" s="56"/>
    </row>
    <row r="197" spans="1:16" x14ac:dyDescent="0.55000000000000004">
      <c r="A197" s="58" t="s">
        <v>405</v>
      </c>
      <c r="B197" s="58" t="s">
        <v>406</v>
      </c>
      <c r="C197" s="58" t="s">
        <v>407</v>
      </c>
      <c r="D197" s="56" t="s">
        <v>409</v>
      </c>
      <c r="E197" s="56">
        <v>67114</v>
      </c>
      <c r="F197" s="56">
        <v>38.04721</v>
      </c>
      <c r="G197" s="56">
        <v>-97.281599999999997</v>
      </c>
      <c r="H197" s="56" t="s">
        <v>404</v>
      </c>
      <c r="I197" s="69">
        <v>110035962740</v>
      </c>
      <c r="J197" s="56">
        <v>336413</v>
      </c>
      <c r="K197" s="68" t="s">
        <v>624</v>
      </c>
      <c r="L197" s="56"/>
      <c r="M197" s="58"/>
      <c r="N197" s="56"/>
      <c r="O197" s="56"/>
      <c r="P197" s="56"/>
    </row>
    <row r="198" spans="1:16" x14ac:dyDescent="0.55000000000000004">
      <c r="A198" s="58" t="s">
        <v>405</v>
      </c>
      <c r="B198" s="58" t="s">
        <v>406</v>
      </c>
      <c r="C198" s="58" t="s">
        <v>407</v>
      </c>
      <c r="D198" s="56" t="s">
        <v>409</v>
      </c>
      <c r="E198" s="56">
        <v>67114</v>
      </c>
      <c r="F198" s="56">
        <v>38.04721</v>
      </c>
      <c r="G198" s="56">
        <v>-97.281599999999997</v>
      </c>
      <c r="H198" s="56" t="s">
        <v>404</v>
      </c>
      <c r="I198" s="69">
        <v>110035962740</v>
      </c>
      <c r="J198" s="56">
        <v>336413</v>
      </c>
      <c r="K198" s="68" t="s">
        <v>624</v>
      </c>
      <c r="L198" s="56"/>
      <c r="M198" s="58"/>
      <c r="N198" s="56"/>
      <c r="O198" s="56"/>
      <c r="P198" s="56"/>
    </row>
    <row r="199" spans="1:16" x14ac:dyDescent="0.55000000000000004">
      <c r="A199" s="58" t="s">
        <v>405</v>
      </c>
      <c r="B199" s="58" t="s">
        <v>406</v>
      </c>
      <c r="C199" s="58" t="s">
        <v>407</v>
      </c>
      <c r="D199" s="56" t="s">
        <v>409</v>
      </c>
      <c r="E199" s="56">
        <v>67114</v>
      </c>
      <c r="F199" s="56">
        <v>38.04721</v>
      </c>
      <c r="G199" s="56">
        <v>-97.281599999999997</v>
      </c>
      <c r="H199" s="56" t="s">
        <v>404</v>
      </c>
      <c r="I199" s="69">
        <v>110035962740</v>
      </c>
      <c r="J199" s="56">
        <v>336413</v>
      </c>
      <c r="K199" s="68" t="s">
        <v>624</v>
      </c>
      <c r="L199" s="56"/>
      <c r="M199" s="58"/>
      <c r="N199" s="56"/>
      <c r="O199" s="56"/>
      <c r="P199" s="56"/>
    </row>
    <row r="200" spans="1:16" x14ac:dyDescent="0.55000000000000004">
      <c r="A200" s="58" t="s">
        <v>411</v>
      </c>
      <c r="B200" s="58" t="s">
        <v>412</v>
      </c>
      <c r="C200" s="58" t="s">
        <v>413</v>
      </c>
      <c r="D200" s="56" t="s">
        <v>415</v>
      </c>
      <c r="E200" s="67" t="s">
        <v>416</v>
      </c>
      <c r="F200" s="56">
        <v>42.731000000000002</v>
      </c>
      <c r="G200" s="56">
        <v>-71.430999999999997</v>
      </c>
      <c r="H200" s="56" t="s">
        <v>410</v>
      </c>
      <c r="I200" s="69">
        <v>110000313321</v>
      </c>
      <c r="J200" s="56">
        <v>334413</v>
      </c>
      <c r="K200" s="68" t="s">
        <v>634</v>
      </c>
      <c r="L200" s="56" t="str">
        <f>IFERROR(VLOOKUP(J200,'NAICS Code to IS CDR Code'!A:C,2,FALSE), "NAICS/SIC Not Provided")</f>
        <v>IS41</v>
      </c>
      <c r="M200" s="58" t="str">
        <f>IFERROR(VLOOKUP(J200,'NAICS Code to IS CDR Code'!A:C,3,FALSE), "NAICS/SIC Not Provided")</f>
        <v>Computer and Electronic Product Manufacturing</v>
      </c>
      <c r="N200" s="56" t="str">
        <f>IF(COUNTIF('Facility Summary_Water'!$J$2:$J$51,I200)&gt;0,"Yes","No")</f>
        <v>No</v>
      </c>
      <c r="O200" s="56" t="e">
        <v>#VALUE!</v>
      </c>
      <c r="P200" s="56"/>
    </row>
    <row r="201" spans="1:16" x14ac:dyDescent="0.55000000000000004">
      <c r="A201" s="58" t="s">
        <v>411</v>
      </c>
      <c r="B201" s="58" t="s">
        <v>412</v>
      </c>
      <c r="C201" s="58" t="s">
        <v>413</v>
      </c>
      <c r="D201" s="56" t="s">
        <v>415</v>
      </c>
      <c r="E201" s="67" t="s">
        <v>416</v>
      </c>
      <c r="F201" s="56">
        <v>42.731000000000002</v>
      </c>
      <c r="G201" s="56">
        <v>-71.430999999999997</v>
      </c>
      <c r="H201" s="56" t="s">
        <v>410</v>
      </c>
      <c r="I201" s="69">
        <v>110000313321</v>
      </c>
      <c r="J201" s="56">
        <v>334413</v>
      </c>
      <c r="K201" s="68" t="s">
        <v>634</v>
      </c>
      <c r="L201" s="56"/>
      <c r="M201" s="58"/>
      <c r="N201" s="56"/>
      <c r="O201" s="56"/>
      <c r="P201" s="56"/>
    </row>
    <row r="202" spans="1:16" x14ac:dyDescent="0.55000000000000004">
      <c r="A202" s="58" t="s">
        <v>411</v>
      </c>
      <c r="B202" s="58" t="s">
        <v>412</v>
      </c>
      <c r="C202" s="58" t="s">
        <v>413</v>
      </c>
      <c r="D202" s="56" t="s">
        <v>415</v>
      </c>
      <c r="E202" s="67" t="s">
        <v>416</v>
      </c>
      <c r="F202" s="56">
        <v>42.731000000000002</v>
      </c>
      <c r="G202" s="56">
        <v>-71.430999999999997</v>
      </c>
      <c r="H202" s="56" t="s">
        <v>410</v>
      </c>
      <c r="I202" s="69">
        <v>110000313321</v>
      </c>
      <c r="J202" s="56">
        <v>334413</v>
      </c>
      <c r="K202" s="68" t="s">
        <v>634</v>
      </c>
      <c r="L202" s="56"/>
      <c r="M202" s="58"/>
      <c r="N202" s="56"/>
      <c r="O202" s="56"/>
      <c r="P202" s="56"/>
    </row>
    <row r="203" spans="1:16" x14ac:dyDescent="0.55000000000000004">
      <c r="A203" s="58" t="s">
        <v>411</v>
      </c>
      <c r="B203" s="58" t="s">
        <v>412</v>
      </c>
      <c r="C203" s="58" t="s">
        <v>413</v>
      </c>
      <c r="D203" s="56" t="s">
        <v>415</v>
      </c>
      <c r="E203" s="67" t="s">
        <v>416</v>
      </c>
      <c r="F203" s="56">
        <v>42.731000000000002</v>
      </c>
      <c r="G203" s="56">
        <v>-71.430999999999997</v>
      </c>
      <c r="H203" s="56" t="s">
        <v>410</v>
      </c>
      <c r="I203" s="69">
        <v>110000313321</v>
      </c>
      <c r="J203" s="56">
        <v>334413</v>
      </c>
      <c r="K203" s="68" t="s">
        <v>634</v>
      </c>
      <c r="L203" s="56"/>
      <c r="M203" s="58"/>
      <c r="N203" s="56"/>
      <c r="O203" s="56"/>
      <c r="P203" s="56"/>
    </row>
    <row r="204" spans="1:16" x14ac:dyDescent="0.55000000000000004">
      <c r="A204" s="58" t="s">
        <v>418</v>
      </c>
      <c r="B204" s="58" t="s">
        <v>419</v>
      </c>
      <c r="C204" s="58" t="s">
        <v>420</v>
      </c>
      <c r="D204" s="56" t="s">
        <v>96</v>
      </c>
      <c r="E204" s="56">
        <v>55069</v>
      </c>
      <c r="F204" s="56">
        <v>45.677849999999999</v>
      </c>
      <c r="G204" s="56">
        <v>-92.967510000000004</v>
      </c>
      <c r="H204" s="56" t="s">
        <v>417</v>
      </c>
      <c r="I204" s="69">
        <v>110000423916</v>
      </c>
      <c r="J204" s="56">
        <v>326199</v>
      </c>
      <c r="K204" s="68" t="s">
        <v>614</v>
      </c>
      <c r="L204" s="56" t="str">
        <f>IFERROR(VLOOKUP(J204,'NAICS Code to IS CDR Code'!A:C,2,FALSE), "NAICS/SIC Not Provided")</f>
        <v>IS35</v>
      </c>
      <c r="M204" s="58" t="str">
        <f>IFERROR(VLOOKUP(J204,'NAICS Code to IS CDR Code'!A:C,3,FALSE), "NAICS/SIC Not Provided")</f>
        <v>Plastics Product Manufacturing</v>
      </c>
      <c r="N204" s="56" t="str">
        <f>IF(COUNTIF('Facility Summary_Water'!$J$2:$J$51,I204)&gt;0,"Yes","No")</f>
        <v>No</v>
      </c>
      <c r="O204" s="56" t="e">
        <v>#VALUE!</v>
      </c>
      <c r="P204" s="56"/>
    </row>
    <row r="205" spans="1:16" x14ac:dyDescent="0.55000000000000004">
      <c r="A205" s="58" t="s">
        <v>418</v>
      </c>
      <c r="B205" s="58" t="s">
        <v>419</v>
      </c>
      <c r="C205" s="58" t="s">
        <v>420</v>
      </c>
      <c r="D205" s="56" t="s">
        <v>96</v>
      </c>
      <c r="E205" s="56">
        <v>55069</v>
      </c>
      <c r="F205" s="56">
        <v>45.677849999999999</v>
      </c>
      <c r="G205" s="56">
        <v>-92.967510000000004</v>
      </c>
      <c r="H205" s="56" t="s">
        <v>417</v>
      </c>
      <c r="I205" s="69">
        <v>110000423916</v>
      </c>
      <c r="J205" s="56">
        <v>326199</v>
      </c>
      <c r="K205" s="68" t="s">
        <v>614</v>
      </c>
      <c r="L205" s="56"/>
      <c r="M205" s="58"/>
      <c r="N205" s="56"/>
      <c r="O205" s="56"/>
      <c r="P205" s="56"/>
    </row>
    <row r="206" spans="1:16" x14ac:dyDescent="0.55000000000000004">
      <c r="A206" s="58" t="s">
        <v>423</v>
      </c>
      <c r="B206" s="58" t="s">
        <v>424</v>
      </c>
      <c r="C206" s="58" t="s">
        <v>425</v>
      </c>
      <c r="D206" s="56" t="s">
        <v>427</v>
      </c>
      <c r="E206" s="56">
        <v>32502</v>
      </c>
      <c r="F206" s="56">
        <v>30.407230999999999</v>
      </c>
      <c r="G206" s="56">
        <v>-87.241979000000001</v>
      </c>
      <c r="H206" s="56" t="s">
        <v>422</v>
      </c>
      <c r="I206" s="69">
        <v>110000362385</v>
      </c>
      <c r="J206" s="56">
        <v>325211</v>
      </c>
      <c r="K206" s="68" t="s">
        <v>620</v>
      </c>
      <c r="L206" s="56" t="str">
        <f>IFERROR(VLOOKUP(J206,'NAICS Code to IS CDR Code'!A:C,2,FALSE), "NAICS/SIC Not Provided")</f>
        <v>IS22</v>
      </c>
      <c r="M206" s="58" t="str">
        <f>IFERROR(VLOOKUP(J206,'NAICS Code to IS CDR Code'!A:C,3,FALSE), "NAICS/SIC Not Provided")</f>
        <v>Plastic Material and Resin Manufacturing</v>
      </c>
      <c r="N206" s="56" t="str">
        <f>IF(COUNTIF('Facility Summary_Water'!$J$2:$J$51,I206)&gt;0,"Yes","No")</f>
        <v>No</v>
      </c>
      <c r="O206" s="56" t="e">
        <v>#VALUE!</v>
      </c>
      <c r="P206" s="56"/>
    </row>
    <row r="207" spans="1:16" x14ac:dyDescent="0.55000000000000004">
      <c r="A207" s="58" t="s">
        <v>423</v>
      </c>
      <c r="B207" s="58" t="s">
        <v>424</v>
      </c>
      <c r="C207" s="58" t="s">
        <v>425</v>
      </c>
      <c r="D207" s="56" t="s">
        <v>427</v>
      </c>
      <c r="E207" s="56">
        <v>32502</v>
      </c>
      <c r="F207" s="56">
        <v>30.407230999999999</v>
      </c>
      <c r="G207" s="56">
        <v>-87.241979000000001</v>
      </c>
      <c r="H207" s="56" t="s">
        <v>422</v>
      </c>
      <c r="I207" s="69">
        <v>110000362385</v>
      </c>
      <c r="J207" s="56">
        <v>325211</v>
      </c>
      <c r="K207" s="68" t="s">
        <v>620</v>
      </c>
      <c r="L207" s="56"/>
      <c r="M207" s="58"/>
      <c r="N207" s="56"/>
      <c r="O207" s="56"/>
      <c r="P207" s="56"/>
    </row>
    <row r="208" spans="1:16" x14ac:dyDescent="0.55000000000000004">
      <c r="A208" s="58" t="s">
        <v>423</v>
      </c>
      <c r="B208" s="58" t="s">
        <v>424</v>
      </c>
      <c r="C208" s="58" t="s">
        <v>425</v>
      </c>
      <c r="D208" s="56" t="s">
        <v>427</v>
      </c>
      <c r="E208" s="56">
        <v>32502</v>
      </c>
      <c r="F208" s="56">
        <v>30.407230999999999</v>
      </c>
      <c r="G208" s="56">
        <v>-87.241979000000001</v>
      </c>
      <c r="H208" s="56" t="s">
        <v>422</v>
      </c>
      <c r="I208" s="69">
        <v>110000362385</v>
      </c>
      <c r="J208" s="56">
        <v>325211</v>
      </c>
      <c r="K208" s="68" t="s">
        <v>620</v>
      </c>
      <c r="L208" s="56"/>
      <c r="M208" s="58"/>
      <c r="N208" s="56"/>
      <c r="O208" s="56"/>
      <c r="P208" s="56"/>
    </row>
    <row r="209" spans="1:16" x14ac:dyDescent="0.55000000000000004">
      <c r="A209" s="58" t="s">
        <v>423</v>
      </c>
      <c r="B209" s="58" t="s">
        <v>424</v>
      </c>
      <c r="C209" s="58" t="s">
        <v>425</v>
      </c>
      <c r="D209" s="56" t="s">
        <v>427</v>
      </c>
      <c r="E209" s="56">
        <v>32502</v>
      </c>
      <c r="F209" s="56">
        <v>30.407230999999999</v>
      </c>
      <c r="G209" s="56">
        <v>-87.241979000000001</v>
      </c>
      <c r="H209" s="56" t="s">
        <v>422</v>
      </c>
      <c r="I209" s="69">
        <v>110000362385</v>
      </c>
      <c r="J209" s="56">
        <v>325211</v>
      </c>
      <c r="K209" s="68" t="s">
        <v>620</v>
      </c>
      <c r="L209" s="56"/>
      <c r="M209" s="58"/>
      <c r="N209" s="56"/>
      <c r="O209" s="56"/>
      <c r="P209" s="56"/>
    </row>
    <row r="210" spans="1:16" x14ac:dyDescent="0.55000000000000004">
      <c r="A210" s="58" t="s">
        <v>423</v>
      </c>
      <c r="B210" s="58" t="s">
        <v>424</v>
      </c>
      <c r="C210" s="58" t="s">
        <v>425</v>
      </c>
      <c r="D210" s="56" t="s">
        <v>427</v>
      </c>
      <c r="E210" s="56">
        <v>32502</v>
      </c>
      <c r="F210" s="56">
        <v>30.407230999999999</v>
      </c>
      <c r="G210" s="56">
        <v>-87.241979000000001</v>
      </c>
      <c r="H210" s="56" t="s">
        <v>422</v>
      </c>
      <c r="I210" s="69">
        <v>110000362385</v>
      </c>
      <c r="J210" s="56">
        <v>325211</v>
      </c>
      <c r="K210" s="68" t="s">
        <v>620</v>
      </c>
      <c r="L210" s="56"/>
      <c r="M210" s="58"/>
      <c r="N210" s="56"/>
      <c r="O210" s="56"/>
      <c r="P210" s="56"/>
    </row>
    <row r="211" spans="1:16" x14ac:dyDescent="0.55000000000000004">
      <c r="A211" s="58" t="s">
        <v>324</v>
      </c>
      <c r="B211" s="58" t="s">
        <v>325</v>
      </c>
      <c r="C211" s="58" t="s">
        <v>326</v>
      </c>
      <c r="D211" s="56" t="s">
        <v>132</v>
      </c>
      <c r="E211" s="56">
        <v>37347</v>
      </c>
      <c r="F211" s="56">
        <v>35.054949999999998</v>
      </c>
      <c r="G211" s="56">
        <v>-85.632310000000004</v>
      </c>
      <c r="H211" s="56" t="s">
        <v>323</v>
      </c>
      <c r="I211" s="69">
        <v>110000499951</v>
      </c>
      <c r="J211" s="56">
        <v>325991</v>
      </c>
      <c r="K211" s="68" t="s">
        <v>621</v>
      </c>
      <c r="L211" s="56" t="str">
        <f>IFERROR(VLOOKUP(J211,'NAICS Code to IS CDR Code'!A:C,2,FALSE), "NAICS/SIC Not Provided")</f>
        <v>IS32</v>
      </c>
      <c r="M211" s="58" t="str">
        <f>IFERROR(VLOOKUP(J211,'NAICS Code to IS CDR Code'!A:C,3,FALSE), "NAICS/SIC Not Provided")</f>
        <v>Custom Compounding of Purchased Resin</v>
      </c>
      <c r="N211" s="56" t="str">
        <f>IF(COUNTIF('Facility Summary_Water'!$J$2:$J$51,I211)&gt;0,"Yes","No")</f>
        <v>No</v>
      </c>
      <c r="O211" s="56" t="e">
        <v>#VALUE!</v>
      </c>
      <c r="P211" s="56"/>
    </row>
    <row r="212" spans="1:16" x14ac:dyDescent="0.55000000000000004">
      <c r="A212" s="58" t="s">
        <v>433</v>
      </c>
      <c r="B212" s="58" t="s">
        <v>434</v>
      </c>
      <c r="C212" s="58" t="s">
        <v>435</v>
      </c>
      <c r="D212" s="56" t="s">
        <v>415</v>
      </c>
      <c r="E212" s="67" t="s">
        <v>437</v>
      </c>
      <c r="F212" s="56">
        <v>43.605130000000003</v>
      </c>
      <c r="G212" s="56">
        <v>-71.212805000000003</v>
      </c>
      <c r="H212" s="56" t="s">
        <v>432</v>
      </c>
      <c r="I212" s="69">
        <v>110004117688</v>
      </c>
      <c r="J212" s="56">
        <v>326199</v>
      </c>
      <c r="K212" s="68" t="s">
        <v>614</v>
      </c>
      <c r="L212" s="56" t="str">
        <f>IFERROR(VLOOKUP(J212,'NAICS Code to IS CDR Code'!A:C,2,FALSE), "NAICS/SIC Not Provided")</f>
        <v>IS35</v>
      </c>
      <c r="M212" s="58" t="str">
        <f>IFERROR(VLOOKUP(J212,'NAICS Code to IS CDR Code'!A:C,3,FALSE), "NAICS/SIC Not Provided")</f>
        <v>Plastics Product Manufacturing</v>
      </c>
      <c r="N212" s="56" t="str">
        <f>IF(COUNTIF('Facility Summary_Water'!$J$2:$J$51,I212)&gt;0,"Yes","No")</f>
        <v>No</v>
      </c>
      <c r="O212" s="56" t="e">
        <v>#VALUE!</v>
      </c>
      <c r="P212" s="56"/>
    </row>
    <row r="213" spans="1:16" x14ac:dyDescent="0.55000000000000004">
      <c r="A213" s="58" t="s">
        <v>352</v>
      </c>
      <c r="B213" s="58" t="s">
        <v>353</v>
      </c>
      <c r="C213" s="58" t="s">
        <v>136</v>
      </c>
      <c r="D213" s="56" t="s">
        <v>132</v>
      </c>
      <c r="E213" s="56">
        <v>37355</v>
      </c>
      <c r="F213" s="56">
        <v>35.437040000000003</v>
      </c>
      <c r="G213" s="56">
        <v>-86.024500000000003</v>
      </c>
      <c r="H213" s="56" t="s">
        <v>351</v>
      </c>
      <c r="I213" s="69">
        <v>110060258224</v>
      </c>
      <c r="J213" s="56">
        <v>325991</v>
      </c>
      <c r="K213" s="68" t="s">
        <v>621</v>
      </c>
      <c r="L213" s="56" t="str">
        <f>IFERROR(VLOOKUP(J213,'NAICS Code to IS CDR Code'!A:C,2,FALSE), "NAICS/SIC Not Provided")</f>
        <v>IS32</v>
      </c>
      <c r="M213" s="58" t="str">
        <f>IFERROR(VLOOKUP(J213,'NAICS Code to IS CDR Code'!A:C,3,FALSE), "NAICS/SIC Not Provided")</f>
        <v>Custom Compounding of Purchased Resin</v>
      </c>
      <c r="N213" s="196" t="str">
        <f>IF(COUNTIF('Facility Summary_Water'!$J$2:$J$51,I213)&gt;0,"Yes","No")</f>
        <v>Yes</v>
      </c>
      <c r="O213" s="196" t="e">
        <v>#VALUE!</v>
      </c>
      <c r="P213" s="196" t="e">
        <v>#VALUE!</v>
      </c>
    </row>
    <row r="214" spans="1:16" x14ac:dyDescent="0.55000000000000004">
      <c r="A214" s="58" t="s">
        <v>352</v>
      </c>
      <c r="B214" s="58" t="s">
        <v>353</v>
      </c>
      <c r="C214" s="58" t="s">
        <v>136</v>
      </c>
      <c r="D214" s="56" t="s">
        <v>132</v>
      </c>
      <c r="E214" s="56">
        <v>37355</v>
      </c>
      <c r="F214" s="56">
        <v>35.437040000000003</v>
      </c>
      <c r="G214" s="56">
        <v>-86.024500000000003</v>
      </c>
      <c r="H214" s="56" t="s">
        <v>351</v>
      </c>
      <c r="I214" s="69">
        <v>110060258224</v>
      </c>
      <c r="J214" s="56">
        <v>325991</v>
      </c>
      <c r="K214" s="68" t="s">
        <v>621</v>
      </c>
      <c r="L214" s="56"/>
      <c r="M214" s="58"/>
      <c r="N214" s="56"/>
      <c r="O214" s="56"/>
      <c r="P214" s="56"/>
    </row>
    <row r="215" spans="1:16" x14ac:dyDescent="0.55000000000000004">
      <c r="A215" s="58" t="s">
        <v>352</v>
      </c>
      <c r="B215" s="58" t="s">
        <v>353</v>
      </c>
      <c r="C215" s="58" t="s">
        <v>136</v>
      </c>
      <c r="D215" s="56" t="s">
        <v>132</v>
      </c>
      <c r="E215" s="56">
        <v>37355</v>
      </c>
      <c r="F215" s="56">
        <v>35.437040000000003</v>
      </c>
      <c r="G215" s="56">
        <v>-86.024500000000003</v>
      </c>
      <c r="H215" s="56" t="s">
        <v>351</v>
      </c>
      <c r="I215" s="69">
        <v>110060258224</v>
      </c>
      <c r="J215" s="56">
        <v>325991</v>
      </c>
      <c r="K215" s="68" t="s">
        <v>621</v>
      </c>
      <c r="L215" s="56"/>
      <c r="M215" s="58"/>
      <c r="N215" s="56"/>
      <c r="O215" s="56"/>
      <c r="P215" s="56"/>
    </row>
    <row r="216" spans="1:16" x14ac:dyDescent="0.55000000000000004">
      <c r="A216" s="58" t="s">
        <v>352</v>
      </c>
      <c r="B216" s="58" t="s">
        <v>353</v>
      </c>
      <c r="C216" s="58" t="s">
        <v>136</v>
      </c>
      <c r="D216" s="56" t="s">
        <v>132</v>
      </c>
      <c r="E216" s="56">
        <v>37355</v>
      </c>
      <c r="F216" s="56">
        <v>35.437040000000003</v>
      </c>
      <c r="G216" s="56">
        <v>-86.024500000000003</v>
      </c>
      <c r="H216" s="56" t="s">
        <v>351</v>
      </c>
      <c r="I216" s="69">
        <v>110060258224</v>
      </c>
      <c r="J216" s="56">
        <v>325991</v>
      </c>
      <c r="K216" s="68" t="s">
        <v>621</v>
      </c>
      <c r="L216" s="56"/>
      <c r="M216" s="58"/>
      <c r="N216" s="56"/>
      <c r="O216" s="56"/>
      <c r="P216" s="56"/>
    </row>
    <row r="217" spans="1:16" x14ac:dyDescent="0.55000000000000004">
      <c r="A217" s="58" t="s">
        <v>352</v>
      </c>
      <c r="B217" s="58" t="s">
        <v>353</v>
      </c>
      <c r="C217" s="58" t="s">
        <v>136</v>
      </c>
      <c r="D217" s="56" t="s">
        <v>132</v>
      </c>
      <c r="E217" s="56">
        <v>37355</v>
      </c>
      <c r="F217" s="56">
        <v>35.437040000000003</v>
      </c>
      <c r="G217" s="56">
        <v>-86.024500000000003</v>
      </c>
      <c r="H217" s="56" t="s">
        <v>351</v>
      </c>
      <c r="I217" s="69">
        <v>110060258224</v>
      </c>
      <c r="J217" s="56">
        <v>325991</v>
      </c>
      <c r="K217" s="68" t="s">
        <v>621</v>
      </c>
      <c r="L217" s="56"/>
      <c r="M217" s="58"/>
      <c r="N217" s="56"/>
      <c r="O217" s="56"/>
      <c r="P217" s="56"/>
    </row>
    <row r="218" spans="1:16" x14ac:dyDescent="0.55000000000000004">
      <c r="A218" s="58" t="s">
        <v>442</v>
      </c>
      <c r="B218" s="58" t="s">
        <v>443</v>
      </c>
      <c r="C218" s="58" t="s">
        <v>444</v>
      </c>
      <c r="D218" s="56" t="s">
        <v>270</v>
      </c>
      <c r="E218" s="56">
        <v>44044</v>
      </c>
      <c r="F218" s="56">
        <v>41.324167000000003</v>
      </c>
      <c r="G218" s="56">
        <v>-82.034722000000002</v>
      </c>
      <c r="H218" s="56" t="s">
        <v>441</v>
      </c>
      <c r="I218" s="69">
        <v>110000385592</v>
      </c>
      <c r="J218" s="56">
        <v>562211</v>
      </c>
      <c r="K218" s="68" t="s">
        <v>625</v>
      </c>
      <c r="L218" s="56" t="str">
        <f>IFERROR(VLOOKUP(J218,'NAICS Code to IS CDR Code'!A:C,2,FALSE), "NAICS/SIC Not Provided")</f>
        <v>IS47</v>
      </c>
      <c r="M218" s="58" t="str">
        <f>IFERROR(VLOOKUP(J218,'NAICS Code to IS CDR Code'!A:C,3,FALSE), "NAICS/SIC Not Provided")</f>
        <v>Services</v>
      </c>
      <c r="N218" s="56" t="str">
        <f>IF(COUNTIF('Facility Summary_Water'!$J$2:$J$51,I218)&gt;0,"Yes","No")</f>
        <v>No</v>
      </c>
      <c r="O218" s="56" t="e">
        <v>#VALUE!</v>
      </c>
      <c r="P218" s="56"/>
    </row>
    <row r="219" spans="1:16" x14ac:dyDescent="0.55000000000000004">
      <c r="A219" s="58" t="s">
        <v>458</v>
      </c>
      <c r="B219" s="58" t="s">
        <v>459</v>
      </c>
      <c r="C219" s="58" t="s">
        <v>460</v>
      </c>
      <c r="D219" s="56" t="s">
        <v>382</v>
      </c>
      <c r="E219" s="56">
        <v>47620</v>
      </c>
      <c r="F219" s="56">
        <v>37.907200000000003</v>
      </c>
      <c r="G219" s="56">
        <v>-87.927099999999996</v>
      </c>
      <c r="H219" s="56" t="s">
        <v>457</v>
      </c>
      <c r="I219" s="69">
        <v>110000403670</v>
      </c>
      <c r="J219" s="56">
        <v>325211</v>
      </c>
      <c r="K219" s="68" t="s">
        <v>620</v>
      </c>
      <c r="L219" s="56" t="str">
        <f>IFERROR(VLOOKUP(J219,'NAICS Code to IS CDR Code'!A:C,2,FALSE), "NAICS/SIC Not Provided")</f>
        <v>IS22</v>
      </c>
      <c r="M219" s="58" t="str">
        <f>IFERROR(VLOOKUP(J219,'NAICS Code to IS CDR Code'!A:C,3,FALSE), "NAICS/SIC Not Provided")</f>
        <v>Plastic Material and Resin Manufacturing</v>
      </c>
      <c r="N219" s="196" t="str">
        <f>IF(COUNTIF('Facility Summary_Water'!$J$2:$J$51,I219)&gt;0,"Yes","No")</f>
        <v>Yes</v>
      </c>
      <c r="O219" s="196" t="e">
        <v>#VALUE!</v>
      </c>
      <c r="P219" s="56"/>
    </row>
    <row r="220" spans="1:16" x14ac:dyDescent="0.55000000000000004">
      <c r="A220" s="58" t="s">
        <v>458</v>
      </c>
      <c r="B220" s="58" t="s">
        <v>459</v>
      </c>
      <c r="C220" s="58" t="s">
        <v>460</v>
      </c>
      <c r="D220" s="56" t="s">
        <v>382</v>
      </c>
      <c r="E220" s="56">
        <v>47620</v>
      </c>
      <c r="F220" s="56">
        <v>37.907200000000003</v>
      </c>
      <c r="G220" s="56">
        <v>-87.927099999999996</v>
      </c>
      <c r="H220" s="56" t="s">
        <v>457</v>
      </c>
      <c r="I220" s="69">
        <v>110000403670</v>
      </c>
      <c r="J220" s="56">
        <v>325211</v>
      </c>
      <c r="K220" s="68" t="s">
        <v>620</v>
      </c>
      <c r="L220" s="56"/>
      <c r="M220" s="58"/>
      <c r="N220" s="56"/>
      <c r="O220" s="56"/>
      <c r="P220" s="56"/>
    </row>
    <row r="221" spans="1:16" x14ac:dyDescent="0.55000000000000004">
      <c r="A221" s="58" t="s">
        <v>458</v>
      </c>
      <c r="B221" s="58" t="s">
        <v>459</v>
      </c>
      <c r="C221" s="58" t="s">
        <v>460</v>
      </c>
      <c r="D221" s="56" t="s">
        <v>382</v>
      </c>
      <c r="E221" s="56">
        <v>47620</v>
      </c>
      <c r="F221" s="56">
        <v>37.907200000000003</v>
      </c>
      <c r="G221" s="56">
        <v>-87.927099999999996</v>
      </c>
      <c r="H221" s="56" t="s">
        <v>457</v>
      </c>
      <c r="I221" s="69">
        <v>110000403670</v>
      </c>
      <c r="J221" s="56">
        <v>325211</v>
      </c>
      <c r="K221" s="68" t="s">
        <v>620</v>
      </c>
      <c r="L221" s="56"/>
      <c r="M221" s="58"/>
      <c r="N221" s="56"/>
      <c r="O221" s="56"/>
      <c r="P221" s="56"/>
    </row>
    <row r="222" spans="1:16" x14ac:dyDescent="0.55000000000000004">
      <c r="A222" s="58" t="s">
        <v>458</v>
      </c>
      <c r="B222" s="58" t="s">
        <v>459</v>
      </c>
      <c r="C222" s="58" t="s">
        <v>460</v>
      </c>
      <c r="D222" s="56" t="s">
        <v>382</v>
      </c>
      <c r="E222" s="56">
        <v>47620</v>
      </c>
      <c r="F222" s="56">
        <v>37.907200000000003</v>
      </c>
      <c r="G222" s="56">
        <v>-87.927099999999996</v>
      </c>
      <c r="H222" s="56" t="s">
        <v>457</v>
      </c>
      <c r="I222" s="69">
        <v>110000403670</v>
      </c>
      <c r="J222" s="56">
        <v>325211</v>
      </c>
      <c r="K222" s="68" t="s">
        <v>620</v>
      </c>
      <c r="L222" s="56"/>
      <c r="M222" s="58"/>
      <c r="N222" s="56"/>
      <c r="O222" s="56"/>
      <c r="P222" s="56"/>
    </row>
    <row r="223" spans="1:16" x14ac:dyDescent="0.55000000000000004">
      <c r="A223" s="58" t="s">
        <v>458</v>
      </c>
      <c r="B223" s="58" t="s">
        <v>459</v>
      </c>
      <c r="C223" s="58" t="s">
        <v>460</v>
      </c>
      <c r="D223" s="56" t="s">
        <v>382</v>
      </c>
      <c r="E223" s="56">
        <v>47620</v>
      </c>
      <c r="F223" s="56">
        <v>37.907200000000003</v>
      </c>
      <c r="G223" s="56">
        <v>-87.927099999999996</v>
      </c>
      <c r="H223" s="56" t="s">
        <v>457</v>
      </c>
      <c r="I223" s="69">
        <v>110000403670</v>
      </c>
      <c r="J223" s="56">
        <v>325211</v>
      </c>
      <c r="K223" s="68" t="s">
        <v>620</v>
      </c>
      <c r="L223" s="56"/>
      <c r="M223" s="58"/>
      <c r="N223" s="56"/>
      <c r="O223" s="56"/>
      <c r="P223" s="56"/>
    </row>
    <row r="224" spans="1:16" x14ac:dyDescent="0.55000000000000004">
      <c r="A224" s="58" t="s">
        <v>453</v>
      </c>
      <c r="B224" s="58" t="s">
        <v>454</v>
      </c>
      <c r="C224" s="58" t="s">
        <v>455</v>
      </c>
      <c r="D224" s="56" t="s">
        <v>451</v>
      </c>
      <c r="E224" s="56">
        <v>61350</v>
      </c>
      <c r="F224" s="56">
        <v>41.334533</v>
      </c>
      <c r="G224" s="56">
        <v>-88.755775</v>
      </c>
      <c r="H224" s="56" t="s">
        <v>452</v>
      </c>
      <c r="I224" s="69">
        <v>110000437661</v>
      </c>
      <c r="J224" s="56">
        <v>325211</v>
      </c>
      <c r="K224" s="68" t="s">
        <v>620</v>
      </c>
      <c r="L224" s="56" t="str">
        <f>IFERROR(VLOOKUP(J224,'NAICS Code to IS CDR Code'!A:C,2,FALSE), "NAICS/SIC Not Provided")</f>
        <v>IS22</v>
      </c>
      <c r="M224" s="58" t="str">
        <f>IFERROR(VLOOKUP(J224,'NAICS Code to IS CDR Code'!A:C,3,FALSE), "NAICS/SIC Not Provided")</f>
        <v>Plastic Material and Resin Manufacturing</v>
      </c>
      <c r="N224" s="56" t="str">
        <f>IF(COUNTIF('Facility Summary_Water'!$J$2:$J$51,I224)&gt;0,"Yes","No")</f>
        <v>No</v>
      </c>
      <c r="O224" s="56" t="e">
        <v>#VALUE!</v>
      </c>
      <c r="P224" s="56"/>
    </row>
    <row r="225" spans="1:16" x14ac:dyDescent="0.55000000000000004">
      <c r="A225" s="58" t="s">
        <v>453</v>
      </c>
      <c r="B225" s="58" t="s">
        <v>454</v>
      </c>
      <c r="C225" s="58" t="s">
        <v>455</v>
      </c>
      <c r="D225" s="56" t="s">
        <v>451</v>
      </c>
      <c r="E225" s="56">
        <v>61350</v>
      </c>
      <c r="F225" s="56">
        <v>41.334533</v>
      </c>
      <c r="G225" s="56">
        <v>-88.755775</v>
      </c>
      <c r="H225" s="56" t="s">
        <v>452</v>
      </c>
      <c r="I225" s="69">
        <v>110000437661</v>
      </c>
      <c r="J225" s="56">
        <v>325211</v>
      </c>
      <c r="K225" s="68" t="s">
        <v>620</v>
      </c>
      <c r="L225" s="56"/>
      <c r="M225" s="58"/>
      <c r="N225" s="56"/>
      <c r="O225" s="56"/>
      <c r="P225" s="56"/>
    </row>
    <row r="226" spans="1:16" x14ac:dyDescent="0.55000000000000004">
      <c r="A226" s="58" t="s">
        <v>453</v>
      </c>
      <c r="B226" s="58" t="s">
        <v>454</v>
      </c>
      <c r="C226" s="58" t="s">
        <v>455</v>
      </c>
      <c r="D226" s="56" t="s">
        <v>451</v>
      </c>
      <c r="E226" s="56">
        <v>61350</v>
      </c>
      <c r="F226" s="56">
        <v>41.334533</v>
      </c>
      <c r="G226" s="56">
        <v>-88.755775</v>
      </c>
      <c r="H226" s="56" t="s">
        <v>452</v>
      </c>
      <c r="I226" s="69">
        <v>110000437661</v>
      </c>
      <c r="J226" s="56">
        <v>325211</v>
      </c>
      <c r="K226" s="68" t="s">
        <v>620</v>
      </c>
      <c r="L226" s="56"/>
      <c r="M226" s="58"/>
      <c r="N226" s="56"/>
      <c r="O226" s="56"/>
      <c r="P226" s="56"/>
    </row>
    <row r="227" spans="1:16" x14ac:dyDescent="0.55000000000000004">
      <c r="A227" s="58" t="s">
        <v>453</v>
      </c>
      <c r="B227" s="58" t="s">
        <v>454</v>
      </c>
      <c r="C227" s="58" t="s">
        <v>455</v>
      </c>
      <c r="D227" s="56" t="s">
        <v>451</v>
      </c>
      <c r="E227" s="56">
        <v>61350</v>
      </c>
      <c r="F227" s="56">
        <v>41.334533</v>
      </c>
      <c r="G227" s="56">
        <v>-88.755775</v>
      </c>
      <c r="H227" s="56" t="s">
        <v>452</v>
      </c>
      <c r="I227" s="69">
        <v>110000437661</v>
      </c>
      <c r="J227" s="56">
        <v>325211</v>
      </c>
      <c r="K227" s="68" t="s">
        <v>620</v>
      </c>
      <c r="L227" s="56"/>
      <c r="M227" s="58"/>
      <c r="N227" s="56"/>
      <c r="O227" s="56"/>
      <c r="P227" s="56"/>
    </row>
    <row r="228" spans="1:16" x14ac:dyDescent="0.55000000000000004">
      <c r="A228" s="58" t="s">
        <v>453</v>
      </c>
      <c r="B228" s="58" t="s">
        <v>454</v>
      </c>
      <c r="C228" s="58" t="s">
        <v>455</v>
      </c>
      <c r="D228" s="56" t="s">
        <v>451</v>
      </c>
      <c r="E228" s="56">
        <v>61350</v>
      </c>
      <c r="F228" s="56">
        <v>41.334533</v>
      </c>
      <c r="G228" s="56">
        <v>-88.755775</v>
      </c>
      <c r="H228" s="56" t="s">
        <v>452</v>
      </c>
      <c r="I228" s="69">
        <v>110000437661</v>
      </c>
      <c r="J228" s="56">
        <v>325211</v>
      </c>
      <c r="K228" s="68" t="s">
        <v>620</v>
      </c>
      <c r="L228" s="56"/>
      <c r="M228" s="58"/>
      <c r="N228" s="56"/>
      <c r="O228" s="56"/>
      <c r="P228" s="56"/>
    </row>
    <row r="229" spans="1:16" x14ac:dyDescent="0.55000000000000004">
      <c r="A229" s="58" t="s">
        <v>467</v>
      </c>
      <c r="B229" s="58" t="s">
        <v>468</v>
      </c>
      <c r="C229" s="58" t="s">
        <v>469</v>
      </c>
      <c r="D229" s="56" t="s">
        <v>158</v>
      </c>
      <c r="E229" s="56">
        <v>98226</v>
      </c>
      <c r="F229" s="56">
        <v>48.7729</v>
      </c>
      <c r="G229" s="56">
        <v>-122.44534</v>
      </c>
      <c r="H229" s="56" t="s">
        <v>466</v>
      </c>
      <c r="I229" s="69">
        <v>110000829079</v>
      </c>
      <c r="J229" s="56">
        <v>336413</v>
      </c>
      <c r="K229" s="68" t="s">
        <v>624</v>
      </c>
      <c r="L229" s="56" t="str">
        <f>IFERROR(VLOOKUP(J229,'NAICS Code to IS CDR Code'!A:C,2,FALSE), "NAICS/SIC Not Provided")</f>
        <v>IS43</v>
      </c>
      <c r="M229" s="58" t="str">
        <f>IFERROR(VLOOKUP(J229,'NAICS Code to IS CDR Code'!A:C,3,FALSE), "NAICS/SIC Not Provided")</f>
        <v>Transportation Equipment Manufacturing</v>
      </c>
      <c r="N229" s="56" t="str">
        <f>IF(COUNTIF('Facility Summary_Water'!$J$2:$J$51,I229)&gt;0,"Yes","No")</f>
        <v>No</v>
      </c>
      <c r="O229" s="56" t="e">
        <v>#VALUE!</v>
      </c>
      <c r="P229" s="56"/>
    </row>
    <row r="230" spans="1:16" x14ac:dyDescent="0.55000000000000004">
      <c r="A230" s="58" t="s">
        <v>472</v>
      </c>
      <c r="B230" s="58" t="s">
        <v>473</v>
      </c>
      <c r="C230" s="58" t="s">
        <v>474</v>
      </c>
      <c r="D230" s="56" t="s">
        <v>158</v>
      </c>
      <c r="E230" s="56">
        <v>99156</v>
      </c>
      <c r="F230" s="56">
        <v>48.185363000000002</v>
      </c>
      <c r="G230" s="56">
        <v>-117.04006800000001</v>
      </c>
      <c r="H230" s="56" t="s">
        <v>471</v>
      </c>
      <c r="I230" s="69">
        <v>110005397356</v>
      </c>
      <c r="J230" s="56">
        <v>336413</v>
      </c>
      <c r="K230" s="68" t="s">
        <v>624</v>
      </c>
      <c r="L230" s="56" t="str">
        <f>IFERROR(VLOOKUP(J230,'NAICS Code to IS CDR Code'!A:C,2,FALSE), "NAICS/SIC Not Provided")</f>
        <v>IS43</v>
      </c>
      <c r="M230" s="58" t="str">
        <f>IFERROR(VLOOKUP(J230,'NAICS Code to IS CDR Code'!A:C,3,FALSE), "NAICS/SIC Not Provided")</f>
        <v>Transportation Equipment Manufacturing</v>
      </c>
      <c r="N230" s="56" t="str">
        <f>IF(COUNTIF('Facility Summary_Water'!$J$2:$J$51,I230)&gt;0,"Yes","No")</f>
        <v>No</v>
      </c>
      <c r="O230" s="56" t="e">
        <v>#VALUE!</v>
      </c>
      <c r="P230" s="56"/>
    </row>
    <row r="231" spans="1:16" x14ac:dyDescent="0.55000000000000004">
      <c r="A231" s="58" t="s">
        <v>472</v>
      </c>
      <c r="B231" s="58" t="s">
        <v>473</v>
      </c>
      <c r="C231" s="58" t="s">
        <v>474</v>
      </c>
      <c r="D231" s="56" t="s">
        <v>158</v>
      </c>
      <c r="E231" s="56">
        <v>99156</v>
      </c>
      <c r="F231" s="56">
        <v>48.185363000000002</v>
      </c>
      <c r="G231" s="56">
        <v>-117.04006800000001</v>
      </c>
      <c r="H231" s="56" t="s">
        <v>471</v>
      </c>
      <c r="I231" s="69">
        <v>110005397356</v>
      </c>
      <c r="J231" s="56">
        <v>336413</v>
      </c>
      <c r="K231" s="68" t="s">
        <v>624</v>
      </c>
      <c r="L231" s="56"/>
      <c r="M231" s="58"/>
      <c r="N231" s="56"/>
      <c r="O231" s="56"/>
      <c r="P231" s="56"/>
    </row>
    <row r="232" spans="1:16" x14ac:dyDescent="0.55000000000000004">
      <c r="A232" s="58" t="s">
        <v>477</v>
      </c>
      <c r="B232" s="58" t="s">
        <v>478</v>
      </c>
      <c r="C232" s="58" t="s">
        <v>479</v>
      </c>
      <c r="D232" s="56" t="s">
        <v>138</v>
      </c>
      <c r="E232" s="67" t="s">
        <v>481</v>
      </c>
      <c r="F232" s="56">
        <v>41.247790000000002</v>
      </c>
      <c r="G232" s="56">
        <v>-73.101747000000003</v>
      </c>
      <c r="H232" s="56" t="s">
        <v>476</v>
      </c>
      <c r="I232" s="69">
        <v>110000316970</v>
      </c>
      <c r="J232" s="56">
        <v>336411</v>
      </c>
      <c r="K232" s="68" t="s">
        <v>623</v>
      </c>
      <c r="L232" s="56" t="str">
        <f>IFERROR(VLOOKUP(J232,'NAICS Code to IS CDR Code'!A:C,2,FALSE), "NAICS/SIC Not Provided")</f>
        <v>IS43</v>
      </c>
      <c r="M232" s="58" t="str">
        <f>IFERROR(VLOOKUP(J232,'NAICS Code to IS CDR Code'!A:C,3,FALSE), "NAICS/SIC Not Provided")</f>
        <v>Transportation Equipment Manufacturing</v>
      </c>
      <c r="N232" s="56" t="str">
        <f>IF(COUNTIF('Facility Summary_Water'!$J$2:$J$51,I232)&gt;0,"Yes","No")</f>
        <v>No</v>
      </c>
      <c r="O232" s="56" t="e">
        <v>#VALUE!</v>
      </c>
      <c r="P232" s="56"/>
    </row>
    <row r="233" spans="1:16" x14ac:dyDescent="0.55000000000000004">
      <c r="A233" s="58" t="s">
        <v>477</v>
      </c>
      <c r="B233" s="58" t="s">
        <v>478</v>
      </c>
      <c r="C233" s="58" t="s">
        <v>479</v>
      </c>
      <c r="D233" s="56" t="s">
        <v>138</v>
      </c>
      <c r="E233" s="67" t="s">
        <v>481</v>
      </c>
      <c r="F233" s="56">
        <v>41.247790000000002</v>
      </c>
      <c r="G233" s="56">
        <v>-73.101747000000003</v>
      </c>
      <c r="H233" s="56" t="s">
        <v>476</v>
      </c>
      <c r="I233" s="69">
        <v>110000316970</v>
      </c>
      <c r="J233" s="56">
        <v>336411</v>
      </c>
      <c r="K233" s="68" t="s">
        <v>623</v>
      </c>
      <c r="L233" s="56"/>
      <c r="M233" s="58"/>
      <c r="N233" s="56"/>
      <c r="O233" s="56"/>
      <c r="P233" s="56"/>
    </row>
    <row r="234" spans="1:16" x14ac:dyDescent="0.55000000000000004">
      <c r="A234" s="58" t="s">
        <v>477</v>
      </c>
      <c r="B234" s="58" t="s">
        <v>478</v>
      </c>
      <c r="C234" s="58" t="s">
        <v>479</v>
      </c>
      <c r="D234" s="56" t="s">
        <v>138</v>
      </c>
      <c r="E234" s="67" t="s">
        <v>481</v>
      </c>
      <c r="F234" s="56">
        <v>41.247790000000002</v>
      </c>
      <c r="G234" s="56">
        <v>-73.101747000000003</v>
      </c>
      <c r="H234" s="56" t="s">
        <v>476</v>
      </c>
      <c r="I234" s="69">
        <v>110000316970</v>
      </c>
      <c r="J234" s="56">
        <v>336411</v>
      </c>
      <c r="K234" s="68" t="s">
        <v>623</v>
      </c>
      <c r="L234" s="56"/>
      <c r="M234" s="58"/>
      <c r="N234" s="56"/>
      <c r="O234" s="56"/>
      <c r="P234" s="56"/>
    </row>
    <row r="235" spans="1:16" x14ac:dyDescent="0.55000000000000004">
      <c r="A235" s="58" t="s">
        <v>477</v>
      </c>
      <c r="B235" s="58" t="s">
        <v>478</v>
      </c>
      <c r="C235" s="58" t="s">
        <v>479</v>
      </c>
      <c r="D235" s="56" t="s">
        <v>138</v>
      </c>
      <c r="E235" s="67" t="s">
        <v>481</v>
      </c>
      <c r="F235" s="56">
        <v>41.247790000000002</v>
      </c>
      <c r="G235" s="56">
        <v>-73.101747000000003</v>
      </c>
      <c r="H235" s="56" t="s">
        <v>476</v>
      </c>
      <c r="I235" s="69">
        <v>110000316970</v>
      </c>
      <c r="J235" s="56">
        <v>336411</v>
      </c>
      <c r="K235" s="68" t="s">
        <v>623</v>
      </c>
      <c r="L235" s="56"/>
      <c r="M235" s="58"/>
      <c r="N235" s="56"/>
      <c r="O235" s="56"/>
      <c r="P235" s="56"/>
    </row>
    <row r="236" spans="1:16" x14ac:dyDescent="0.55000000000000004">
      <c r="A236" s="58" t="s">
        <v>477</v>
      </c>
      <c r="B236" s="58" t="s">
        <v>478</v>
      </c>
      <c r="C236" s="58" t="s">
        <v>479</v>
      </c>
      <c r="D236" s="56" t="s">
        <v>138</v>
      </c>
      <c r="E236" s="67" t="s">
        <v>481</v>
      </c>
      <c r="F236" s="56">
        <v>41.247790000000002</v>
      </c>
      <c r="G236" s="56">
        <v>-73.101747000000003</v>
      </c>
      <c r="H236" s="56" t="s">
        <v>476</v>
      </c>
      <c r="I236" s="69">
        <v>110000316970</v>
      </c>
      <c r="J236" s="56">
        <v>336411</v>
      </c>
      <c r="K236" s="68" t="s">
        <v>623</v>
      </c>
      <c r="L236" s="56"/>
      <c r="M236" s="58"/>
      <c r="N236" s="56"/>
      <c r="O236" s="56"/>
      <c r="P236" s="56"/>
    </row>
    <row r="237" spans="1:16" x14ac:dyDescent="0.55000000000000004">
      <c r="A237" s="58" t="s">
        <v>483</v>
      </c>
      <c r="B237" s="58" t="s">
        <v>484</v>
      </c>
      <c r="C237" s="58" t="s">
        <v>485</v>
      </c>
      <c r="D237" s="56" t="s">
        <v>138</v>
      </c>
      <c r="E237" s="67" t="s">
        <v>487</v>
      </c>
      <c r="F237" s="56">
        <v>41.389105999999998</v>
      </c>
      <c r="G237" s="56">
        <v>-72.438293999999999</v>
      </c>
      <c r="H237" s="56" t="s">
        <v>482</v>
      </c>
      <c r="I237" s="69" t="s">
        <v>146</v>
      </c>
      <c r="J237" s="56">
        <v>326199</v>
      </c>
      <c r="K237" s="68" t="s">
        <v>614</v>
      </c>
      <c r="L237" s="56" t="str">
        <f>IFERROR(VLOOKUP(J237,'NAICS Code to IS CDR Code'!A:C,2,FALSE), "NAICS/SIC Not Provided")</f>
        <v>IS35</v>
      </c>
      <c r="M237" s="58" t="str">
        <f>IFERROR(VLOOKUP(J237,'NAICS Code to IS CDR Code'!A:C,3,FALSE), "NAICS/SIC Not Provided")</f>
        <v>Plastics Product Manufacturing</v>
      </c>
      <c r="N237" s="56" t="str">
        <f>IF(COUNTIF('Facility Summary_Water'!$J$2:$J$51,I237)&gt;0,"Yes","No")</f>
        <v>No</v>
      </c>
      <c r="O237" s="56" t="e">
        <v>#VALUE!</v>
      </c>
      <c r="P237" s="56"/>
    </row>
    <row r="238" spans="1:16" x14ac:dyDescent="0.55000000000000004">
      <c r="A238" s="58" t="s">
        <v>483</v>
      </c>
      <c r="B238" s="58" t="s">
        <v>484</v>
      </c>
      <c r="C238" s="58" t="s">
        <v>485</v>
      </c>
      <c r="D238" s="56" t="s">
        <v>138</v>
      </c>
      <c r="E238" s="67" t="s">
        <v>487</v>
      </c>
      <c r="F238" s="56">
        <v>41.389105999999998</v>
      </c>
      <c r="G238" s="56">
        <v>-72.438293999999999</v>
      </c>
      <c r="H238" s="56" t="s">
        <v>482</v>
      </c>
      <c r="I238" s="69" t="s">
        <v>146</v>
      </c>
      <c r="J238" s="56">
        <v>326199</v>
      </c>
      <c r="K238" s="68" t="s">
        <v>614</v>
      </c>
      <c r="L238" s="56"/>
      <c r="M238" s="58"/>
      <c r="N238" s="56"/>
      <c r="O238" s="56"/>
      <c r="P238" s="56"/>
    </row>
    <row r="239" spans="1:16" x14ac:dyDescent="0.55000000000000004">
      <c r="A239" s="58" t="s">
        <v>483</v>
      </c>
      <c r="B239" s="58" t="s">
        <v>484</v>
      </c>
      <c r="C239" s="58" t="s">
        <v>485</v>
      </c>
      <c r="D239" s="56" t="s">
        <v>138</v>
      </c>
      <c r="E239" s="67" t="s">
        <v>487</v>
      </c>
      <c r="F239" s="56">
        <v>41.389105999999998</v>
      </c>
      <c r="G239" s="56">
        <v>-72.438293999999999</v>
      </c>
      <c r="H239" s="56" t="s">
        <v>482</v>
      </c>
      <c r="I239" s="69" t="s">
        <v>146</v>
      </c>
      <c r="J239" s="56">
        <v>326199</v>
      </c>
      <c r="K239" s="68" t="s">
        <v>614</v>
      </c>
      <c r="L239" s="56"/>
      <c r="M239" s="58"/>
      <c r="N239" s="56"/>
      <c r="O239" s="56"/>
      <c r="P239" s="56"/>
    </row>
    <row r="240" spans="1:16" x14ac:dyDescent="0.55000000000000004">
      <c r="A240" s="58" t="s">
        <v>234</v>
      </c>
      <c r="B240" s="58" t="s">
        <v>235</v>
      </c>
      <c r="C240" s="58" t="s">
        <v>175</v>
      </c>
      <c r="D240" s="56" t="s">
        <v>176</v>
      </c>
      <c r="E240" s="56">
        <v>14760</v>
      </c>
      <c r="F240" s="56">
        <v>42.094957000000001</v>
      </c>
      <c r="G240" s="56">
        <v>-78.441350999999997</v>
      </c>
      <c r="H240" s="56" t="s">
        <v>233</v>
      </c>
      <c r="I240" s="69">
        <v>110000328388</v>
      </c>
      <c r="J240" s="56">
        <v>325991</v>
      </c>
      <c r="K240" s="68" t="s">
        <v>621</v>
      </c>
      <c r="L240" s="56" t="str">
        <f>IFERROR(VLOOKUP(J240,'NAICS Code to IS CDR Code'!A:C,2,FALSE), "NAICS/SIC Not Provided")</f>
        <v>IS32</v>
      </c>
      <c r="M240" s="58" t="str">
        <f>IFERROR(VLOOKUP(J240,'NAICS Code to IS CDR Code'!A:C,3,FALSE), "NAICS/SIC Not Provided")</f>
        <v>Custom Compounding of Purchased Resin</v>
      </c>
      <c r="N240" s="196" t="str">
        <f>IF(COUNTIF('Facility Summary_Water'!$J$2:$J$51,I240)&gt;0,"Yes","No")</f>
        <v>Yes</v>
      </c>
      <c r="O240" s="56" t="e">
        <v>#VALUE!</v>
      </c>
      <c r="P240" s="196" t="e">
        <v>#VALUE!</v>
      </c>
    </row>
    <row r="241" spans="1:16" x14ac:dyDescent="0.55000000000000004">
      <c r="A241" s="58" t="s">
        <v>234</v>
      </c>
      <c r="B241" s="58" t="s">
        <v>235</v>
      </c>
      <c r="C241" s="58" t="s">
        <v>175</v>
      </c>
      <c r="D241" s="56" t="s">
        <v>176</v>
      </c>
      <c r="E241" s="56">
        <v>14760</v>
      </c>
      <c r="F241" s="56">
        <v>42.094957000000001</v>
      </c>
      <c r="G241" s="56">
        <v>-78.441350999999997</v>
      </c>
      <c r="H241" s="56" t="s">
        <v>233</v>
      </c>
      <c r="I241" s="69">
        <v>110000328388</v>
      </c>
      <c r="J241" s="56">
        <v>325991</v>
      </c>
      <c r="K241" s="68" t="s">
        <v>621</v>
      </c>
      <c r="L241" s="56"/>
      <c r="M241" s="58"/>
      <c r="N241" s="56"/>
      <c r="O241" s="56"/>
      <c r="P241" s="56"/>
    </row>
    <row r="242" spans="1:16" x14ac:dyDescent="0.55000000000000004">
      <c r="A242" s="58" t="s">
        <v>234</v>
      </c>
      <c r="B242" s="58" t="s">
        <v>235</v>
      </c>
      <c r="C242" s="58" t="s">
        <v>175</v>
      </c>
      <c r="D242" s="56" t="s">
        <v>176</v>
      </c>
      <c r="E242" s="56">
        <v>14760</v>
      </c>
      <c r="F242" s="56">
        <v>42.094957000000001</v>
      </c>
      <c r="G242" s="56">
        <v>-78.441350999999997</v>
      </c>
      <c r="H242" s="56" t="s">
        <v>233</v>
      </c>
      <c r="I242" s="69">
        <v>110000328388</v>
      </c>
      <c r="J242" s="56">
        <v>325991</v>
      </c>
      <c r="K242" s="68" t="s">
        <v>621</v>
      </c>
      <c r="L242" s="56"/>
      <c r="M242" s="58"/>
      <c r="N242" s="56"/>
      <c r="O242" s="56"/>
      <c r="P242" s="56"/>
    </row>
    <row r="243" spans="1:16" x14ac:dyDescent="0.55000000000000004">
      <c r="A243" s="58" t="s">
        <v>234</v>
      </c>
      <c r="B243" s="58" t="s">
        <v>235</v>
      </c>
      <c r="C243" s="58" t="s">
        <v>175</v>
      </c>
      <c r="D243" s="56" t="s">
        <v>176</v>
      </c>
      <c r="E243" s="56">
        <v>14760</v>
      </c>
      <c r="F243" s="56">
        <v>42.094957000000001</v>
      </c>
      <c r="G243" s="56">
        <v>-78.441350999999997</v>
      </c>
      <c r="H243" s="56" t="s">
        <v>233</v>
      </c>
      <c r="I243" s="69">
        <v>110000328388</v>
      </c>
      <c r="J243" s="56">
        <v>325991</v>
      </c>
      <c r="K243" s="68" t="s">
        <v>621</v>
      </c>
      <c r="L243" s="56"/>
      <c r="M243" s="58"/>
      <c r="N243" s="56"/>
      <c r="O243" s="56"/>
      <c r="P243" s="56"/>
    </row>
    <row r="244" spans="1:16" x14ac:dyDescent="0.55000000000000004">
      <c r="A244" s="58" t="s">
        <v>234</v>
      </c>
      <c r="B244" s="58" t="s">
        <v>235</v>
      </c>
      <c r="C244" s="58" t="s">
        <v>175</v>
      </c>
      <c r="D244" s="56" t="s">
        <v>176</v>
      </c>
      <c r="E244" s="56">
        <v>14760</v>
      </c>
      <c r="F244" s="56">
        <v>42.094957000000001</v>
      </c>
      <c r="G244" s="56">
        <v>-78.441350999999997</v>
      </c>
      <c r="H244" s="56" t="s">
        <v>233</v>
      </c>
      <c r="I244" s="69">
        <v>110000328388</v>
      </c>
      <c r="J244" s="56">
        <v>325991</v>
      </c>
      <c r="K244" s="68" t="s">
        <v>621</v>
      </c>
      <c r="L244" s="56"/>
      <c r="M244" s="58"/>
      <c r="N244" s="56"/>
      <c r="O244" s="56"/>
      <c r="P244" s="56"/>
    </row>
    <row r="245" spans="1:16" x14ac:dyDescent="0.55000000000000004">
      <c r="A245" s="58" t="s">
        <v>489</v>
      </c>
      <c r="B245" s="58" t="s">
        <v>490</v>
      </c>
      <c r="C245" s="58" t="s">
        <v>340</v>
      </c>
      <c r="D245" s="56" t="s">
        <v>270</v>
      </c>
      <c r="E245" s="56">
        <v>45331</v>
      </c>
      <c r="F245" s="56">
        <v>40.088889999999999</v>
      </c>
      <c r="G245" s="56">
        <v>-84.592339999999993</v>
      </c>
      <c r="H245" s="56" t="s">
        <v>488</v>
      </c>
      <c r="I245" s="69">
        <v>110037144239</v>
      </c>
      <c r="J245" s="56">
        <v>326113</v>
      </c>
      <c r="K245" s="68" t="s">
        <v>635</v>
      </c>
      <c r="L245" s="56" t="str">
        <f>IFERROR(VLOOKUP(J245,'NAICS Code to IS CDR Code'!A:C,2,FALSE), "NAICS/SIC Not Provided")</f>
        <v>IS35</v>
      </c>
      <c r="M245" s="58" t="str">
        <f>IFERROR(VLOOKUP(J245,'NAICS Code to IS CDR Code'!A:C,3,FALSE), "NAICS/SIC Not Provided")</f>
        <v>Plastics Product Manufacturing</v>
      </c>
      <c r="N245" s="56" t="str">
        <f>IF(COUNTIF('Facility Summary_Water'!$J$2:$J$51,I245)&gt;0,"Yes","No")</f>
        <v>No</v>
      </c>
      <c r="O245" s="56" t="e">
        <v>#VALUE!</v>
      </c>
      <c r="P245" s="56"/>
    </row>
    <row r="246" spans="1:16" x14ac:dyDescent="0.55000000000000004">
      <c r="A246" s="58" t="s">
        <v>489</v>
      </c>
      <c r="B246" s="58" t="s">
        <v>490</v>
      </c>
      <c r="C246" s="58" t="s">
        <v>340</v>
      </c>
      <c r="D246" s="56" t="s">
        <v>270</v>
      </c>
      <c r="E246" s="56">
        <v>45331</v>
      </c>
      <c r="F246" s="56">
        <v>40.088889999999999</v>
      </c>
      <c r="G246" s="56">
        <v>-84.592339999999993</v>
      </c>
      <c r="H246" s="56" t="s">
        <v>488</v>
      </c>
      <c r="I246" s="69">
        <v>110037144239</v>
      </c>
      <c r="J246" s="56">
        <v>326113</v>
      </c>
      <c r="K246" s="68" t="s">
        <v>635</v>
      </c>
      <c r="L246" s="56"/>
      <c r="M246" s="58"/>
      <c r="N246" s="56"/>
      <c r="O246" s="56"/>
      <c r="P246" s="56"/>
    </row>
    <row r="247" spans="1:16" x14ac:dyDescent="0.55000000000000004">
      <c r="A247" s="58" t="s">
        <v>489</v>
      </c>
      <c r="B247" s="58" t="s">
        <v>490</v>
      </c>
      <c r="C247" s="58" t="s">
        <v>340</v>
      </c>
      <c r="D247" s="56" t="s">
        <v>270</v>
      </c>
      <c r="E247" s="56">
        <v>45331</v>
      </c>
      <c r="F247" s="56">
        <v>40.088889999999999</v>
      </c>
      <c r="G247" s="56">
        <v>-84.592339999999993</v>
      </c>
      <c r="H247" s="56" t="s">
        <v>488</v>
      </c>
      <c r="I247" s="69">
        <v>110037144239</v>
      </c>
      <c r="J247" s="56">
        <v>326113</v>
      </c>
      <c r="K247" s="68" t="s">
        <v>635</v>
      </c>
      <c r="L247" s="56"/>
      <c r="M247" s="58"/>
      <c r="N247" s="56"/>
      <c r="O247" s="56"/>
      <c r="P247" s="56"/>
    </row>
    <row r="248" spans="1:16" x14ac:dyDescent="0.55000000000000004">
      <c r="A248" s="58" t="s">
        <v>489</v>
      </c>
      <c r="B248" s="58" t="s">
        <v>490</v>
      </c>
      <c r="C248" s="58" t="s">
        <v>340</v>
      </c>
      <c r="D248" s="56" t="s">
        <v>270</v>
      </c>
      <c r="E248" s="56">
        <v>45331</v>
      </c>
      <c r="F248" s="56">
        <v>40.088889999999999</v>
      </c>
      <c r="G248" s="56">
        <v>-84.592339999999993</v>
      </c>
      <c r="H248" s="56" t="s">
        <v>488</v>
      </c>
      <c r="I248" s="69">
        <v>110037144239</v>
      </c>
      <c r="J248" s="56">
        <v>326113</v>
      </c>
      <c r="K248" s="68" t="s">
        <v>635</v>
      </c>
      <c r="L248" s="56"/>
      <c r="M248" s="58"/>
      <c r="N248" s="56"/>
      <c r="O248" s="56"/>
      <c r="P248" s="56"/>
    </row>
    <row r="249" spans="1:16" x14ac:dyDescent="0.55000000000000004">
      <c r="A249" s="58" t="s">
        <v>318</v>
      </c>
      <c r="B249" s="58" t="s">
        <v>319</v>
      </c>
      <c r="C249" s="58" t="s">
        <v>320</v>
      </c>
      <c r="D249" s="56" t="s">
        <v>322</v>
      </c>
      <c r="E249" s="56">
        <v>25262</v>
      </c>
      <c r="F249" s="56">
        <v>38.905079999999998</v>
      </c>
      <c r="G249" s="56">
        <v>-81.837199999999996</v>
      </c>
      <c r="H249" s="56" t="s">
        <v>317</v>
      </c>
      <c r="I249" s="69" t="s">
        <v>146</v>
      </c>
      <c r="J249" s="56">
        <v>325211</v>
      </c>
      <c r="K249" s="68" t="s">
        <v>620</v>
      </c>
      <c r="L249" s="56" t="str">
        <f>IFERROR(VLOOKUP(J249,'NAICS Code to IS CDR Code'!A:C,2,FALSE), "NAICS/SIC Not Provided")</f>
        <v>IS22</v>
      </c>
      <c r="M249" s="58" t="str">
        <f>IFERROR(VLOOKUP(J249,'NAICS Code to IS CDR Code'!A:C,3,FALSE), "NAICS/SIC Not Provided")</f>
        <v>Plastic Material and Resin Manufacturing</v>
      </c>
      <c r="N249" s="56" t="str">
        <f>IF(COUNTIF('Facility Summary_Water'!$J$2:$J$51,I249)&gt;0,"Yes","No")</f>
        <v>No</v>
      </c>
      <c r="O249" s="56" t="e">
        <v>#VALUE!</v>
      </c>
      <c r="P249" s="56"/>
    </row>
    <row r="250" spans="1:16" x14ac:dyDescent="0.55000000000000004">
      <c r="A250" s="58" t="s">
        <v>134</v>
      </c>
      <c r="B250" s="58" t="s">
        <v>135</v>
      </c>
      <c r="C250" s="58" t="s">
        <v>136</v>
      </c>
      <c r="D250" s="56" t="s">
        <v>138</v>
      </c>
      <c r="E250" s="67" t="s">
        <v>139</v>
      </c>
      <c r="F250" s="56">
        <v>41.797080000000001</v>
      </c>
      <c r="G250" s="56">
        <v>-72.517009999999999</v>
      </c>
      <c r="H250" s="56" t="s">
        <v>133</v>
      </c>
      <c r="I250" s="69">
        <v>110000607978</v>
      </c>
      <c r="J250" s="56">
        <v>325991</v>
      </c>
      <c r="K250" s="68" t="s">
        <v>621</v>
      </c>
      <c r="L250" s="56" t="str">
        <f>IFERROR(VLOOKUP(J250,'NAICS Code to IS CDR Code'!A:C,2,FALSE), "NAICS/SIC Not Provided")</f>
        <v>IS32</v>
      </c>
      <c r="M250" s="58" t="str">
        <f>IFERROR(VLOOKUP(J250,'NAICS Code to IS CDR Code'!A:C,3,FALSE), "NAICS/SIC Not Provided")</f>
        <v>Custom Compounding of Purchased Resin</v>
      </c>
      <c r="N250" s="56" t="str">
        <f>IF(COUNTIF('Facility Summary_Water'!$J$2:$J$51,I250)&gt;0,"Yes","No")</f>
        <v>No</v>
      </c>
      <c r="O250" s="56" t="e">
        <v>#VALUE!</v>
      </c>
      <c r="P250" s="56"/>
    </row>
    <row r="251" spans="1:16" x14ac:dyDescent="0.55000000000000004">
      <c r="A251" s="58" t="s">
        <v>134</v>
      </c>
      <c r="B251" s="58" t="s">
        <v>135</v>
      </c>
      <c r="C251" s="58" t="s">
        <v>136</v>
      </c>
      <c r="D251" s="56" t="s">
        <v>138</v>
      </c>
      <c r="E251" s="67" t="s">
        <v>139</v>
      </c>
      <c r="F251" s="56">
        <v>41.797080000000001</v>
      </c>
      <c r="G251" s="56">
        <v>-72.517009999999999</v>
      </c>
      <c r="H251" s="56" t="s">
        <v>133</v>
      </c>
      <c r="I251" s="69">
        <v>110000607978</v>
      </c>
      <c r="J251" s="56">
        <v>325991</v>
      </c>
      <c r="K251" s="68" t="s">
        <v>621</v>
      </c>
      <c r="L251" s="56"/>
      <c r="M251" s="58"/>
      <c r="N251" s="56"/>
      <c r="O251" s="56"/>
      <c r="P251" s="56"/>
    </row>
    <row r="252" spans="1:16" x14ac:dyDescent="0.55000000000000004">
      <c r="A252" s="58" t="s">
        <v>134</v>
      </c>
      <c r="B252" s="58" t="s">
        <v>135</v>
      </c>
      <c r="C252" s="58" t="s">
        <v>136</v>
      </c>
      <c r="D252" s="56" t="s">
        <v>138</v>
      </c>
      <c r="E252" s="67" t="s">
        <v>139</v>
      </c>
      <c r="F252" s="56">
        <v>41.797080000000001</v>
      </c>
      <c r="G252" s="56">
        <v>-72.517009999999999</v>
      </c>
      <c r="H252" s="56" t="s">
        <v>133</v>
      </c>
      <c r="I252" s="69">
        <v>110000607978</v>
      </c>
      <c r="J252" s="56">
        <v>325991</v>
      </c>
      <c r="K252" s="68" t="s">
        <v>621</v>
      </c>
      <c r="L252" s="56"/>
      <c r="M252" s="58"/>
      <c r="N252" s="56"/>
      <c r="O252" s="56"/>
      <c r="P252" s="56"/>
    </row>
    <row r="253" spans="1:16" x14ac:dyDescent="0.55000000000000004">
      <c r="A253" s="58" t="s">
        <v>134</v>
      </c>
      <c r="B253" s="58" t="s">
        <v>135</v>
      </c>
      <c r="C253" s="58" t="s">
        <v>136</v>
      </c>
      <c r="D253" s="56" t="s">
        <v>138</v>
      </c>
      <c r="E253" s="67" t="s">
        <v>139</v>
      </c>
      <c r="F253" s="56">
        <v>41.797080000000001</v>
      </c>
      <c r="G253" s="56">
        <v>-72.517009999999999</v>
      </c>
      <c r="H253" s="56" t="s">
        <v>133</v>
      </c>
      <c r="I253" s="69">
        <v>110000607978</v>
      </c>
      <c r="J253" s="56">
        <v>325991</v>
      </c>
      <c r="K253" s="68" t="s">
        <v>621</v>
      </c>
      <c r="L253" s="56"/>
      <c r="M253" s="58"/>
      <c r="N253" s="56"/>
      <c r="O253" s="56"/>
      <c r="P253" s="56"/>
    </row>
    <row r="254" spans="1:16" x14ac:dyDescent="0.55000000000000004">
      <c r="A254" s="58" t="s">
        <v>134</v>
      </c>
      <c r="B254" s="58" t="s">
        <v>135</v>
      </c>
      <c r="C254" s="58" t="s">
        <v>136</v>
      </c>
      <c r="D254" s="56" t="s">
        <v>138</v>
      </c>
      <c r="E254" s="67" t="s">
        <v>139</v>
      </c>
      <c r="F254" s="56">
        <v>41.797080000000001</v>
      </c>
      <c r="G254" s="56">
        <v>-72.517009999999999</v>
      </c>
      <c r="H254" s="56" t="s">
        <v>133</v>
      </c>
      <c r="I254" s="69">
        <v>110000607978</v>
      </c>
      <c r="J254" s="56">
        <v>325991</v>
      </c>
      <c r="K254" s="68" t="s">
        <v>621</v>
      </c>
      <c r="L254" s="56"/>
      <c r="M254" s="58"/>
      <c r="N254" s="56"/>
      <c r="O254" s="56"/>
      <c r="P254" s="56"/>
    </row>
    <row r="255" spans="1:16" x14ac:dyDescent="0.55000000000000004">
      <c r="A255" s="58" t="s">
        <v>447</v>
      </c>
      <c r="B255" s="58" t="s">
        <v>448</v>
      </c>
      <c r="C255" s="58" t="s">
        <v>449</v>
      </c>
      <c r="D255" s="56" t="s">
        <v>451</v>
      </c>
      <c r="E255" s="56">
        <v>60510</v>
      </c>
      <c r="F255" s="56">
        <v>41.860925999999999</v>
      </c>
      <c r="G255" s="56">
        <v>-88.292286000000004</v>
      </c>
      <c r="H255" s="56" t="s">
        <v>446</v>
      </c>
      <c r="I255" s="69">
        <v>110001386367</v>
      </c>
      <c r="J255" s="56">
        <v>325991</v>
      </c>
      <c r="K255" s="68" t="s">
        <v>621</v>
      </c>
      <c r="L255" s="56" t="str">
        <f>IFERROR(VLOOKUP(J255,'NAICS Code to IS CDR Code'!A:C,2,FALSE), "NAICS/SIC Not Provided")</f>
        <v>IS32</v>
      </c>
      <c r="M255" s="58" t="str">
        <f>IFERROR(VLOOKUP(J255,'NAICS Code to IS CDR Code'!A:C,3,FALSE), "NAICS/SIC Not Provided")</f>
        <v>Custom Compounding of Purchased Resin</v>
      </c>
      <c r="N255" s="56" t="str">
        <f>IF(COUNTIF('Facility Summary_Water'!$J$2:$J$51,I255)&gt;0,"Yes","No")</f>
        <v>No</v>
      </c>
      <c r="O255" s="56" t="e">
        <v>#VALUE!</v>
      </c>
      <c r="P255" s="56"/>
    </row>
    <row r="256" spans="1:16" x14ac:dyDescent="0.55000000000000004">
      <c r="A256" s="58" t="s">
        <v>497</v>
      </c>
      <c r="B256" s="58" t="s">
        <v>498</v>
      </c>
      <c r="C256" s="58" t="s">
        <v>499</v>
      </c>
      <c r="D256" s="56" t="s">
        <v>295</v>
      </c>
      <c r="E256" s="56">
        <v>19078</v>
      </c>
      <c r="F256" s="56">
        <v>39.865861000000002</v>
      </c>
      <c r="G256" s="56">
        <v>-75.323113000000006</v>
      </c>
      <c r="H256" s="56" t="s">
        <v>496</v>
      </c>
      <c r="I256" s="69">
        <v>110070118559</v>
      </c>
      <c r="J256" s="56">
        <v>336411</v>
      </c>
      <c r="K256" s="68" t="s">
        <v>623</v>
      </c>
      <c r="L256" s="56" t="str">
        <f>IFERROR(VLOOKUP(J256,'NAICS Code to IS CDR Code'!A:C,2,FALSE), "NAICS/SIC Not Provided")</f>
        <v>IS43</v>
      </c>
      <c r="M256" s="58" t="str">
        <f>IFERROR(VLOOKUP(J256,'NAICS Code to IS CDR Code'!A:C,3,FALSE), "NAICS/SIC Not Provided")</f>
        <v>Transportation Equipment Manufacturing</v>
      </c>
      <c r="N256" s="56" t="str">
        <f>IF(COUNTIF('Facility Summary_Water'!$J$2:$J$51,I256)&gt;0,"Yes","No")</f>
        <v>No</v>
      </c>
      <c r="O256" s="56" t="e">
        <v>#VALUE!</v>
      </c>
      <c r="P256" s="56"/>
    </row>
    <row r="257" spans="1:16" x14ac:dyDescent="0.55000000000000004">
      <c r="A257" s="58" t="s">
        <v>497</v>
      </c>
      <c r="B257" s="58" t="s">
        <v>498</v>
      </c>
      <c r="C257" s="58" t="s">
        <v>499</v>
      </c>
      <c r="D257" s="56" t="s">
        <v>295</v>
      </c>
      <c r="E257" s="56">
        <v>19078</v>
      </c>
      <c r="F257" s="56">
        <v>39.865861000000002</v>
      </c>
      <c r="G257" s="56">
        <v>-75.323113000000006</v>
      </c>
      <c r="H257" s="56" t="s">
        <v>496</v>
      </c>
      <c r="I257" s="69">
        <v>110070118559</v>
      </c>
      <c r="J257" s="56">
        <v>336411</v>
      </c>
      <c r="K257" s="68" t="s">
        <v>623</v>
      </c>
      <c r="L257" s="56"/>
      <c r="M257" s="58"/>
      <c r="N257" s="56"/>
      <c r="O257" s="56"/>
      <c r="P257" s="56"/>
    </row>
    <row r="258" spans="1:16" x14ac:dyDescent="0.55000000000000004">
      <c r="A258" s="58" t="s">
        <v>497</v>
      </c>
      <c r="B258" s="58" t="s">
        <v>498</v>
      </c>
      <c r="C258" s="58" t="s">
        <v>499</v>
      </c>
      <c r="D258" s="56" t="s">
        <v>295</v>
      </c>
      <c r="E258" s="56">
        <v>19078</v>
      </c>
      <c r="F258" s="56">
        <v>39.865861000000002</v>
      </c>
      <c r="G258" s="56">
        <v>-75.323113000000006</v>
      </c>
      <c r="H258" s="56" t="s">
        <v>496</v>
      </c>
      <c r="I258" s="69">
        <v>110070118559</v>
      </c>
      <c r="J258" s="56">
        <v>336411</v>
      </c>
      <c r="K258" s="68" t="s">
        <v>623</v>
      </c>
      <c r="L258" s="56"/>
      <c r="M258" s="58"/>
      <c r="N258" s="56"/>
      <c r="O258" s="56"/>
      <c r="P258" s="56"/>
    </row>
    <row r="259" spans="1:16" x14ac:dyDescent="0.55000000000000004">
      <c r="A259" s="58" t="s">
        <v>497</v>
      </c>
      <c r="B259" s="58" t="s">
        <v>498</v>
      </c>
      <c r="C259" s="58" t="s">
        <v>499</v>
      </c>
      <c r="D259" s="56" t="s">
        <v>295</v>
      </c>
      <c r="E259" s="56">
        <v>19078</v>
      </c>
      <c r="F259" s="56">
        <v>39.865861000000002</v>
      </c>
      <c r="G259" s="56">
        <v>-75.323113000000006</v>
      </c>
      <c r="H259" s="56" t="s">
        <v>496</v>
      </c>
      <c r="I259" s="69">
        <v>110070118559</v>
      </c>
      <c r="J259" s="56">
        <v>336411</v>
      </c>
      <c r="K259" s="68" t="s">
        <v>623</v>
      </c>
      <c r="L259" s="56"/>
      <c r="M259" s="58"/>
      <c r="N259" s="56"/>
      <c r="O259" s="56"/>
      <c r="P259" s="56"/>
    </row>
    <row r="260" spans="1:16" x14ac:dyDescent="0.55000000000000004">
      <c r="A260" s="58" t="s">
        <v>497</v>
      </c>
      <c r="B260" s="58" t="s">
        <v>498</v>
      </c>
      <c r="C260" s="58" t="s">
        <v>499</v>
      </c>
      <c r="D260" s="56" t="s">
        <v>295</v>
      </c>
      <c r="E260" s="56">
        <v>19078</v>
      </c>
      <c r="F260" s="56">
        <v>39.865861000000002</v>
      </c>
      <c r="G260" s="56">
        <v>-75.323113000000006</v>
      </c>
      <c r="H260" s="56" t="s">
        <v>496</v>
      </c>
      <c r="I260" s="69">
        <v>110070118559</v>
      </c>
      <c r="J260" s="56">
        <v>336411</v>
      </c>
      <c r="K260" s="68" t="s">
        <v>623</v>
      </c>
      <c r="L260" s="56"/>
      <c r="M260" s="58"/>
      <c r="N260" s="56"/>
      <c r="O260" s="56"/>
      <c r="P260" s="56"/>
    </row>
    <row r="261" spans="1:16" x14ac:dyDescent="0.55000000000000004">
      <c r="A261" s="58" t="s">
        <v>502</v>
      </c>
      <c r="B261" s="58" t="s">
        <v>503</v>
      </c>
      <c r="C261" s="58" t="s">
        <v>504</v>
      </c>
      <c r="D261" s="56" t="s">
        <v>382</v>
      </c>
      <c r="E261" s="56">
        <v>46725</v>
      </c>
      <c r="F261" s="56">
        <v>41.171289999999999</v>
      </c>
      <c r="G261" s="56">
        <v>-85.509810000000002</v>
      </c>
      <c r="H261" s="56" t="s">
        <v>501</v>
      </c>
      <c r="I261" s="69">
        <v>110003131236</v>
      </c>
      <c r="J261" s="56">
        <v>326199</v>
      </c>
      <c r="K261" s="68" t="s">
        <v>614</v>
      </c>
      <c r="L261" s="56" t="str">
        <f>IFERROR(VLOOKUP(J261,'NAICS Code to IS CDR Code'!A:C,2,FALSE), "NAICS/SIC Not Provided")</f>
        <v>IS35</v>
      </c>
      <c r="M261" s="58" t="str">
        <f>IFERROR(VLOOKUP(J261,'NAICS Code to IS CDR Code'!A:C,3,FALSE), "NAICS/SIC Not Provided")</f>
        <v>Plastics Product Manufacturing</v>
      </c>
      <c r="N261" s="56" t="str">
        <f>IF(COUNTIF('Facility Summary_Water'!$J$2:$J$51,I261)&gt;0,"Yes","No")</f>
        <v>No</v>
      </c>
      <c r="O261" s="56" t="e">
        <v>#VALUE!</v>
      </c>
      <c r="P261" s="56"/>
    </row>
    <row r="262" spans="1:16" x14ac:dyDescent="0.55000000000000004">
      <c r="A262" s="58" t="s">
        <v>502</v>
      </c>
      <c r="B262" s="58" t="s">
        <v>503</v>
      </c>
      <c r="C262" s="58" t="s">
        <v>504</v>
      </c>
      <c r="D262" s="56" t="s">
        <v>382</v>
      </c>
      <c r="E262" s="56">
        <v>46725</v>
      </c>
      <c r="F262" s="56">
        <v>41.171289999999999</v>
      </c>
      <c r="G262" s="56">
        <v>-85.509810000000002</v>
      </c>
      <c r="H262" s="56" t="s">
        <v>501</v>
      </c>
      <c r="I262" s="69">
        <v>110003131236</v>
      </c>
      <c r="J262" s="56">
        <v>326199</v>
      </c>
      <c r="K262" s="68" t="s">
        <v>614</v>
      </c>
      <c r="L262" s="56"/>
      <c r="M262" s="58"/>
      <c r="N262" s="56"/>
      <c r="O262" s="56"/>
      <c r="P262" s="56"/>
    </row>
    <row r="263" spans="1:16" x14ac:dyDescent="0.55000000000000004">
      <c r="A263" s="58" t="s">
        <v>502</v>
      </c>
      <c r="B263" s="58" t="s">
        <v>503</v>
      </c>
      <c r="C263" s="58" t="s">
        <v>504</v>
      </c>
      <c r="D263" s="56" t="s">
        <v>382</v>
      </c>
      <c r="E263" s="56">
        <v>46725</v>
      </c>
      <c r="F263" s="56">
        <v>41.171289999999999</v>
      </c>
      <c r="G263" s="56">
        <v>-85.509810000000002</v>
      </c>
      <c r="H263" s="56" t="s">
        <v>501</v>
      </c>
      <c r="I263" s="69">
        <v>110003131236</v>
      </c>
      <c r="J263" s="56">
        <v>326199</v>
      </c>
      <c r="K263" s="68" t="s">
        <v>614</v>
      </c>
      <c r="L263" s="56"/>
      <c r="M263" s="58"/>
      <c r="N263" s="56"/>
      <c r="O263" s="56"/>
      <c r="P263" s="56"/>
    </row>
    <row r="264" spans="1:16" x14ac:dyDescent="0.55000000000000004">
      <c r="A264" s="58" t="s">
        <v>507</v>
      </c>
      <c r="B264" s="58" t="s">
        <v>508</v>
      </c>
      <c r="C264" s="58" t="s">
        <v>480</v>
      </c>
      <c r="D264" s="56" t="s">
        <v>145</v>
      </c>
      <c r="E264" s="56">
        <v>94534</v>
      </c>
      <c r="F264" s="56">
        <v>38.228830000000002</v>
      </c>
      <c r="G264" s="56">
        <v>-122.07747000000001</v>
      </c>
      <c r="H264" s="56" t="s">
        <v>506</v>
      </c>
      <c r="I264" s="69">
        <v>110070059193</v>
      </c>
      <c r="J264" s="56">
        <v>326130</v>
      </c>
      <c r="K264" s="68" t="s">
        <v>636</v>
      </c>
      <c r="L264" s="56" t="str">
        <f>IFERROR(VLOOKUP(J264,'NAICS Code to IS CDR Code'!A:C,2,FALSE), "NAICS/SIC Not Provided")</f>
        <v>IS35</v>
      </c>
      <c r="M264" s="58" t="str">
        <f>IFERROR(VLOOKUP(J264,'NAICS Code to IS CDR Code'!A:C,3,FALSE), "NAICS/SIC Not Provided")</f>
        <v>Plastics Product Manufacturing</v>
      </c>
      <c r="N264" s="56" t="str">
        <f>IF(COUNTIF('Facility Summary_Water'!$J$2:$J$51,I264)&gt;0,"Yes","No")</f>
        <v>No</v>
      </c>
      <c r="O264" s="56" t="e">
        <v>#VALUE!</v>
      </c>
      <c r="P264" s="56"/>
    </row>
    <row r="265" spans="1:16" x14ac:dyDescent="0.55000000000000004">
      <c r="A265" s="58" t="s">
        <v>507</v>
      </c>
      <c r="B265" s="58" t="s">
        <v>508</v>
      </c>
      <c r="C265" s="58" t="s">
        <v>480</v>
      </c>
      <c r="D265" s="56" t="s">
        <v>145</v>
      </c>
      <c r="E265" s="56">
        <v>94534</v>
      </c>
      <c r="F265" s="56">
        <v>38.228830000000002</v>
      </c>
      <c r="G265" s="56">
        <v>-122.07747000000001</v>
      </c>
      <c r="H265" s="56" t="s">
        <v>506</v>
      </c>
      <c r="I265" s="69">
        <v>110070059193</v>
      </c>
      <c r="J265" s="56">
        <v>326130</v>
      </c>
      <c r="K265" s="68" t="s">
        <v>636</v>
      </c>
      <c r="L265" s="56"/>
      <c r="M265" s="58"/>
      <c r="N265" s="56"/>
      <c r="O265" s="56"/>
      <c r="P265" s="56"/>
    </row>
    <row r="266" spans="1:16" x14ac:dyDescent="0.55000000000000004">
      <c r="A266" s="58" t="s">
        <v>507</v>
      </c>
      <c r="B266" s="58" t="s">
        <v>508</v>
      </c>
      <c r="C266" s="58" t="s">
        <v>480</v>
      </c>
      <c r="D266" s="56" t="s">
        <v>145</v>
      </c>
      <c r="E266" s="56">
        <v>94534</v>
      </c>
      <c r="F266" s="56">
        <v>38.228830000000002</v>
      </c>
      <c r="G266" s="56">
        <v>-122.07747000000001</v>
      </c>
      <c r="H266" s="56" t="s">
        <v>506</v>
      </c>
      <c r="I266" s="69">
        <v>110070059193</v>
      </c>
      <c r="J266" s="56">
        <v>326130</v>
      </c>
      <c r="K266" s="68" t="s">
        <v>636</v>
      </c>
      <c r="L266" s="56"/>
      <c r="M266" s="58"/>
      <c r="N266" s="56"/>
      <c r="O266" s="56"/>
      <c r="P266" s="56"/>
    </row>
    <row r="267" spans="1:16" x14ac:dyDescent="0.55000000000000004">
      <c r="A267" s="58" t="s">
        <v>511</v>
      </c>
      <c r="B267" s="58" t="s">
        <v>512</v>
      </c>
      <c r="C267" s="58" t="s">
        <v>513</v>
      </c>
      <c r="D267" s="56" t="s">
        <v>382</v>
      </c>
      <c r="E267" s="56">
        <v>46312</v>
      </c>
      <c r="F267" s="56">
        <v>41.633440999999998</v>
      </c>
      <c r="G267" s="56">
        <v>-87.461568</v>
      </c>
      <c r="H267" s="56" t="s">
        <v>510</v>
      </c>
      <c r="I267" s="69">
        <v>110000397874</v>
      </c>
      <c r="J267" s="56">
        <v>562211</v>
      </c>
      <c r="K267" s="68" t="s">
        <v>625</v>
      </c>
      <c r="L267" s="56" t="str">
        <f>IFERROR(VLOOKUP(J267,'NAICS Code to IS CDR Code'!A:C,2,FALSE), "NAICS/SIC Not Provided")</f>
        <v>IS47</v>
      </c>
      <c r="M267" s="58" t="str">
        <f>IFERROR(VLOOKUP(J267,'NAICS Code to IS CDR Code'!A:C,3,FALSE), "NAICS/SIC Not Provided")</f>
        <v>Services</v>
      </c>
      <c r="N267" s="56" t="str">
        <f>IF(COUNTIF('Facility Summary_Water'!$J$2:$J$51,I267)&gt;0,"Yes","No")</f>
        <v>No</v>
      </c>
      <c r="O267" s="56" t="e">
        <v>#VALUE!</v>
      </c>
      <c r="P267" s="56"/>
    </row>
    <row r="268" spans="1:16" x14ac:dyDescent="0.55000000000000004">
      <c r="A268" s="58" t="s">
        <v>511</v>
      </c>
      <c r="B268" s="58" t="s">
        <v>512</v>
      </c>
      <c r="C268" s="58" t="s">
        <v>513</v>
      </c>
      <c r="D268" s="56" t="s">
        <v>382</v>
      </c>
      <c r="E268" s="56">
        <v>46312</v>
      </c>
      <c r="F268" s="56">
        <v>41.633440999999998</v>
      </c>
      <c r="G268" s="56">
        <v>-87.461568</v>
      </c>
      <c r="H268" s="56" t="s">
        <v>510</v>
      </c>
      <c r="I268" s="69">
        <v>110000397874</v>
      </c>
      <c r="J268" s="56">
        <v>562211</v>
      </c>
      <c r="K268" s="68" t="s">
        <v>625</v>
      </c>
      <c r="L268" s="56"/>
      <c r="M268" s="58"/>
      <c r="N268" s="56"/>
      <c r="O268" s="56"/>
      <c r="P268" s="56"/>
    </row>
    <row r="269" spans="1:16" x14ac:dyDescent="0.55000000000000004">
      <c r="A269" s="58" t="s">
        <v>517</v>
      </c>
      <c r="B269" s="58" t="s">
        <v>518</v>
      </c>
      <c r="C269" s="58" t="s">
        <v>519</v>
      </c>
      <c r="D269" s="56" t="s">
        <v>200</v>
      </c>
      <c r="E269" s="56">
        <v>84056</v>
      </c>
      <c r="F269" s="56">
        <v>41.127622000000002</v>
      </c>
      <c r="G269" s="56">
        <v>-112.02051</v>
      </c>
      <c r="H269" s="56" t="s">
        <v>516</v>
      </c>
      <c r="I269" s="69">
        <v>110064299085</v>
      </c>
      <c r="J269" s="56">
        <v>928110</v>
      </c>
      <c r="K269" s="68" t="s">
        <v>637</v>
      </c>
      <c r="L269" s="56" t="str">
        <f>IFERROR(VLOOKUP(J269,'NAICS Code to IS CDR Code'!A:C,2,FALSE), "NAICS/SIC Not Provided")</f>
        <v>IS47</v>
      </c>
      <c r="M269" s="58" t="str">
        <f>IFERROR(VLOOKUP(J269,'NAICS Code to IS CDR Code'!A:C,3,FALSE), "NAICS/SIC Not Provided")</f>
        <v>Services</v>
      </c>
      <c r="N269" s="56" t="str">
        <f>IF(COUNTIF('Facility Summary_Water'!$J$2:$J$51,I269)&gt;0,"Yes","No")</f>
        <v>No</v>
      </c>
      <c r="O269" s="56" t="e">
        <v>#VALUE!</v>
      </c>
      <c r="P269" s="56"/>
    </row>
    <row r="270" spans="1:16" x14ac:dyDescent="0.55000000000000004">
      <c r="A270" s="58" t="s">
        <v>521</v>
      </c>
      <c r="B270" s="58" t="s">
        <v>522</v>
      </c>
      <c r="C270" s="58" t="s">
        <v>523</v>
      </c>
      <c r="D270" s="56" t="s">
        <v>332</v>
      </c>
      <c r="E270" s="56">
        <v>731459100</v>
      </c>
      <c r="F270" s="56">
        <v>35.412999999999997</v>
      </c>
      <c r="G270" s="56">
        <v>-97.388000000000005</v>
      </c>
      <c r="H270" s="56" t="s">
        <v>520</v>
      </c>
      <c r="I270" s="69">
        <v>110000454099</v>
      </c>
      <c r="J270" s="56">
        <v>928110</v>
      </c>
      <c r="K270" s="68" t="s">
        <v>637</v>
      </c>
      <c r="L270" s="56" t="str">
        <f>IFERROR(VLOOKUP(J270,'NAICS Code to IS CDR Code'!A:C,2,FALSE), "NAICS/SIC Not Provided")</f>
        <v>IS47</v>
      </c>
      <c r="M270" s="58" t="str">
        <f>IFERROR(VLOOKUP(J270,'NAICS Code to IS CDR Code'!A:C,3,FALSE), "NAICS/SIC Not Provided")</f>
        <v>Services</v>
      </c>
      <c r="N270" s="56" t="str">
        <f>IF(COUNTIF('Facility Summary_Water'!$J$2:$J$51,I270)&gt;0,"Yes","No")</f>
        <v>No</v>
      </c>
      <c r="O270" s="56" t="e">
        <v>#VALUE!</v>
      </c>
      <c r="P270" s="56"/>
    </row>
    <row r="271" spans="1:16" x14ac:dyDescent="0.55000000000000004">
      <c r="A271" s="58" t="s">
        <v>521</v>
      </c>
      <c r="B271" s="58" t="s">
        <v>522</v>
      </c>
      <c r="C271" s="58" t="s">
        <v>523</v>
      </c>
      <c r="D271" s="56" t="s">
        <v>332</v>
      </c>
      <c r="E271" s="56">
        <v>731459100</v>
      </c>
      <c r="F271" s="56">
        <v>35.412999999999997</v>
      </c>
      <c r="G271" s="56">
        <v>-97.388000000000005</v>
      </c>
      <c r="H271" s="56" t="s">
        <v>520</v>
      </c>
      <c r="I271" s="69">
        <v>110000454099</v>
      </c>
      <c r="J271" s="56">
        <v>928110</v>
      </c>
      <c r="K271" s="68" t="s">
        <v>637</v>
      </c>
      <c r="L271" s="56"/>
      <c r="M271" s="58"/>
      <c r="N271" s="56"/>
      <c r="O271" s="56"/>
      <c r="P271" s="56"/>
    </row>
    <row r="272" spans="1:16" x14ac:dyDescent="0.55000000000000004">
      <c r="A272" s="58" t="s">
        <v>526</v>
      </c>
      <c r="B272" s="58" t="s">
        <v>527</v>
      </c>
      <c r="C272" s="58" t="s">
        <v>528</v>
      </c>
      <c r="D272" s="56" t="s">
        <v>530</v>
      </c>
      <c r="E272" s="56">
        <v>83624</v>
      </c>
      <c r="F272" s="56">
        <v>43.063499999999998</v>
      </c>
      <c r="G272" s="56">
        <v>-116.26375</v>
      </c>
      <c r="H272" s="56" t="s">
        <v>525</v>
      </c>
      <c r="I272" s="69">
        <v>110046358133</v>
      </c>
      <c r="J272" s="56">
        <v>562211</v>
      </c>
      <c r="K272" s="68" t="s">
        <v>625</v>
      </c>
      <c r="L272" s="56" t="str">
        <f>IFERROR(VLOOKUP(J272,'NAICS Code to IS CDR Code'!A:C,2,FALSE), "NAICS/SIC Not Provided")</f>
        <v>IS47</v>
      </c>
      <c r="M272" s="58" t="str">
        <f>IFERROR(VLOOKUP(J272,'NAICS Code to IS CDR Code'!A:C,3,FALSE), "NAICS/SIC Not Provided")</f>
        <v>Services</v>
      </c>
      <c r="N272" s="56" t="str">
        <f>IF(COUNTIF('Facility Summary_Water'!$J$2:$J$51,I272)&gt;0,"Yes","No")</f>
        <v>No</v>
      </c>
      <c r="O272" s="56" t="e">
        <v>#VALUE!</v>
      </c>
      <c r="P272" s="56"/>
    </row>
    <row r="273" spans="1:16" x14ac:dyDescent="0.55000000000000004">
      <c r="A273" s="58" t="s">
        <v>526</v>
      </c>
      <c r="B273" s="58" t="s">
        <v>527</v>
      </c>
      <c r="C273" s="58" t="s">
        <v>528</v>
      </c>
      <c r="D273" s="56" t="s">
        <v>530</v>
      </c>
      <c r="E273" s="56">
        <v>83624</v>
      </c>
      <c r="F273" s="56">
        <v>43.063499999999998</v>
      </c>
      <c r="G273" s="56">
        <v>-116.26375</v>
      </c>
      <c r="H273" s="56" t="s">
        <v>525</v>
      </c>
      <c r="I273" s="69">
        <v>110046358133</v>
      </c>
      <c r="J273" s="56">
        <v>562211</v>
      </c>
      <c r="K273" s="68" t="s">
        <v>625</v>
      </c>
      <c r="L273" s="56"/>
      <c r="M273" s="58"/>
      <c r="N273" s="56"/>
      <c r="O273" s="56"/>
      <c r="P273" s="56"/>
    </row>
    <row r="274" spans="1:16" x14ac:dyDescent="0.55000000000000004">
      <c r="A274" s="58" t="s">
        <v>532</v>
      </c>
      <c r="B274" s="58" t="s">
        <v>533</v>
      </c>
      <c r="C274" s="58" t="s">
        <v>534</v>
      </c>
      <c r="D274" s="56" t="s">
        <v>536</v>
      </c>
      <c r="E274" s="56">
        <v>89003</v>
      </c>
      <c r="F274" s="56">
        <v>36.767699</v>
      </c>
      <c r="G274" s="56">
        <v>-116.692791</v>
      </c>
      <c r="H274" s="56" t="s">
        <v>531</v>
      </c>
      <c r="I274" s="69">
        <v>110000600920</v>
      </c>
      <c r="J274" s="56">
        <v>562211</v>
      </c>
      <c r="K274" s="68" t="s">
        <v>625</v>
      </c>
      <c r="L274" s="56" t="str">
        <f>IFERROR(VLOOKUP(J274,'NAICS Code to IS CDR Code'!A:C,2,FALSE), "NAICS/SIC Not Provided")</f>
        <v>IS47</v>
      </c>
      <c r="M274" s="58" t="str">
        <f>IFERROR(VLOOKUP(J274,'NAICS Code to IS CDR Code'!A:C,3,FALSE), "NAICS/SIC Not Provided")</f>
        <v>Services</v>
      </c>
      <c r="N274" s="56" t="str">
        <f>IF(COUNTIF('Facility Summary_Water'!$J$2:$J$51,I274)&gt;0,"Yes","No")</f>
        <v>No</v>
      </c>
      <c r="O274" s="56" t="e">
        <v>#VALUE!</v>
      </c>
      <c r="P274" s="56"/>
    </row>
    <row r="275" spans="1:16" x14ac:dyDescent="0.55000000000000004">
      <c r="A275" s="58" t="s">
        <v>532</v>
      </c>
      <c r="B275" s="58" t="s">
        <v>533</v>
      </c>
      <c r="C275" s="58" t="s">
        <v>534</v>
      </c>
      <c r="D275" s="56" t="s">
        <v>536</v>
      </c>
      <c r="E275" s="56">
        <v>89003</v>
      </c>
      <c r="F275" s="56">
        <v>36.767699</v>
      </c>
      <c r="G275" s="56">
        <v>-116.692791</v>
      </c>
      <c r="H275" s="56" t="s">
        <v>531</v>
      </c>
      <c r="I275" s="69">
        <v>110000600920</v>
      </c>
      <c r="J275" s="56">
        <v>562211</v>
      </c>
      <c r="K275" s="68" t="s">
        <v>625</v>
      </c>
      <c r="L275" s="56"/>
      <c r="M275" s="58"/>
      <c r="N275" s="56"/>
      <c r="O275" s="56"/>
      <c r="P275" s="56"/>
    </row>
    <row r="276" spans="1:16" x14ac:dyDescent="0.55000000000000004">
      <c r="A276" s="58" t="s">
        <v>532</v>
      </c>
      <c r="B276" s="58" t="s">
        <v>533</v>
      </c>
      <c r="C276" s="58" t="s">
        <v>534</v>
      </c>
      <c r="D276" s="56" t="s">
        <v>536</v>
      </c>
      <c r="E276" s="56">
        <v>89003</v>
      </c>
      <c r="F276" s="56">
        <v>36.767699</v>
      </c>
      <c r="G276" s="56">
        <v>-116.692791</v>
      </c>
      <c r="H276" s="56" t="s">
        <v>531</v>
      </c>
      <c r="I276" s="69">
        <v>110000600920</v>
      </c>
      <c r="J276" s="56">
        <v>562211</v>
      </c>
      <c r="K276" s="68" t="s">
        <v>625</v>
      </c>
      <c r="L276" s="56"/>
      <c r="M276" s="58"/>
      <c r="N276" s="56"/>
      <c r="O276" s="56"/>
      <c r="P276" s="56"/>
    </row>
    <row r="277" spans="1:16" x14ac:dyDescent="0.55000000000000004">
      <c r="A277" s="58" t="s">
        <v>532</v>
      </c>
      <c r="B277" s="58" t="s">
        <v>533</v>
      </c>
      <c r="C277" s="58" t="s">
        <v>534</v>
      </c>
      <c r="D277" s="56" t="s">
        <v>536</v>
      </c>
      <c r="E277" s="56">
        <v>89003</v>
      </c>
      <c r="F277" s="56">
        <v>36.767699</v>
      </c>
      <c r="G277" s="56">
        <v>-116.692791</v>
      </c>
      <c r="H277" s="56" t="s">
        <v>531</v>
      </c>
      <c r="I277" s="69">
        <v>110000600920</v>
      </c>
      <c r="J277" s="56">
        <v>562211</v>
      </c>
      <c r="K277" s="68" t="s">
        <v>625</v>
      </c>
      <c r="L277" s="56"/>
      <c r="M277" s="58"/>
      <c r="N277" s="56"/>
      <c r="O277" s="56"/>
      <c r="P277" s="56"/>
    </row>
    <row r="278" spans="1:16" x14ac:dyDescent="0.55000000000000004">
      <c r="A278" s="58" t="s">
        <v>532</v>
      </c>
      <c r="B278" s="58" t="s">
        <v>533</v>
      </c>
      <c r="C278" s="58" t="s">
        <v>534</v>
      </c>
      <c r="D278" s="56" t="s">
        <v>536</v>
      </c>
      <c r="E278" s="56">
        <v>89003</v>
      </c>
      <c r="F278" s="56">
        <v>36.767699</v>
      </c>
      <c r="G278" s="56">
        <v>-116.692791</v>
      </c>
      <c r="H278" s="56" t="s">
        <v>531</v>
      </c>
      <c r="I278" s="69">
        <v>110000600920</v>
      </c>
      <c r="J278" s="56">
        <v>562211</v>
      </c>
      <c r="K278" s="68" t="s">
        <v>625</v>
      </c>
      <c r="L278" s="56"/>
      <c r="M278" s="58"/>
      <c r="N278" s="56"/>
      <c r="O278" s="56"/>
      <c r="P278" s="56"/>
    </row>
    <row r="279" spans="1:16" x14ac:dyDescent="0.55000000000000004">
      <c r="A279" s="58" t="s">
        <v>538</v>
      </c>
      <c r="B279" s="58" t="s">
        <v>539</v>
      </c>
      <c r="C279" s="58" t="s">
        <v>540</v>
      </c>
      <c r="D279" s="56" t="s">
        <v>206</v>
      </c>
      <c r="E279" s="56">
        <v>78380</v>
      </c>
      <c r="F279" s="56">
        <v>27.73076</v>
      </c>
      <c r="G279" s="56">
        <v>-97.652019999999993</v>
      </c>
      <c r="H279" s="56" t="s">
        <v>537</v>
      </c>
      <c r="I279" s="69">
        <v>110000607013</v>
      </c>
      <c r="J279" s="56">
        <v>562211</v>
      </c>
      <c r="K279" s="68" t="s">
        <v>625</v>
      </c>
      <c r="L279" s="56" t="str">
        <f>IFERROR(VLOOKUP(J279,'NAICS Code to IS CDR Code'!A:C,2,FALSE), "NAICS/SIC Not Provided")</f>
        <v>IS47</v>
      </c>
      <c r="M279" s="58" t="str">
        <f>IFERROR(VLOOKUP(J279,'NAICS Code to IS CDR Code'!A:C,3,FALSE), "NAICS/SIC Not Provided")</f>
        <v>Services</v>
      </c>
      <c r="N279" s="56" t="str">
        <f>IF(COUNTIF('Facility Summary_Water'!$J$2:$J$51,I279)&gt;0,"Yes","No")</f>
        <v>No</v>
      </c>
      <c r="O279" s="56" t="e">
        <v>#VALUE!</v>
      </c>
      <c r="P279" s="56"/>
    </row>
    <row r="280" spans="1:16" x14ac:dyDescent="0.55000000000000004">
      <c r="A280" s="58" t="s">
        <v>538</v>
      </c>
      <c r="B280" s="58" t="s">
        <v>539</v>
      </c>
      <c r="C280" s="58" t="s">
        <v>540</v>
      </c>
      <c r="D280" s="56" t="s">
        <v>206</v>
      </c>
      <c r="E280" s="56">
        <v>78380</v>
      </c>
      <c r="F280" s="56">
        <v>27.73076</v>
      </c>
      <c r="G280" s="56">
        <v>-97.652019999999993</v>
      </c>
      <c r="H280" s="56" t="s">
        <v>537</v>
      </c>
      <c r="I280" s="69">
        <v>110000607013</v>
      </c>
      <c r="J280" s="56">
        <v>562211</v>
      </c>
      <c r="K280" s="68" t="s">
        <v>625</v>
      </c>
      <c r="L280" s="56"/>
      <c r="M280" s="58"/>
      <c r="N280" s="56"/>
      <c r="O280" s="56"/>
      <c r="P280" s="56"/>
    </row>
    <row r="281" spans="1:16" x14ac:dyDescent="0.55000000000000004">
      <c r="A281" s="58" t="s">
        <v>538</v>
      </c>
      <c r="B281" s="58" t="s">
        <v>539</v>
      </c>
      <c r="C281" s="58" t="s">
        <v>540</v>
      </c>
      <c r="D281" s="56" t="s">
        <v>206</v>
      </c>
      <c r="E281" s="56">
        <v>78380</v>
      </c>
      <c r="F281" s="56">
        <v>27.73076</v>
      </c>
      <c r="G281" s="56">
        <v>-97.652019999999993</v>
      </c>
      <c r="H281" s="56" t="s">
        <v>537</v>
      </c>
      <c r="I281" s="69">
        <v>110000607013</v>
      </c>
      <c r="J281" s="56">
        <v>562211</v>
      </c>
      <c r="K281" s="68" t="s">
        <v>625</v>
      </c>
      <c r="L281" s="56"/>
      <c r="M281" s="58"/>
      <c r="N281" s="56"/>
      <c r="O281" s="56"/>
      <c r="P281" s="56"/>
    </row>
    <row r="282" spans="1:16" x14ac:dyDescent="0.55000000000000004">
      <c r="A282" s="58" t="s">
        <v>538</v>
      </c>
      <c r="B282" s="58" t="s">
        <v>539</v>
      </c>
      <c r="C282" s="58" t="s">
        <v>540</v>
      </c>
      <c r="D282" s="56" t="s">
        <v>206</v>
      </c>
      <c r="E282" s="56">
        <v>78380</v>
      </c>
      <c r="F282" s="56">
        <v>27.73076</v>
      </c>
      <c r="G282" s="56">
        <v>-97.652019999999993</v>
      </c>
      <c r="H282" s="56" t="s">
        <v>537</v>
      </c>
      <c r="I282" s="69">
        <v>110000607013</v>
      </c>
      <c r="J282" s="56">
        <v>562211</v>
      </c>
      <c r="K282" s="68" t="s">
        <v>625</v>
      </c>
      <c r="L282" s="56"/>
      <c r="M282" s="58"/>
      <c r="N282" s="56"/>
      <c r="O282" s="56"/>
      <c r="P282" s="56"/>
    </row>
    <row r="283" spans="1:16" x14ac:dyDescent="0.55000000000000004">
      <c r="A283" s="58" t="s">
        <v>538</v>
      </c>
      <c r="B283" s="58" t="s">
        <v>539</v>
      </c>
      <c r="C283" s="58" t="s">
        <v>540</v>
      </c>
      <c r="D283" s="56" t="s">
        <v>206</v>
      </c>
      <c r="E283" s="56">
        <v>78380</v>
      </c>
      <c r="F283" s="56">
        <v>27.73076</v>
      </c>
      <c r="G283" s="56">
        <v>-97.652019999999993</v>
      </c>
      <c r="H283" s="56" t="s">
        <v>537</v>
      </c>
      <c r="I283" s="69">
        <v>110000607013</v>
      </c>
      <c r="J283" s="56">
        <v>562211</v>
      </c>
      <c r="K283" s="68" t="s">
        <v>625</v>
      </c>
      <c r="L283" s="56"/>
      <c r="M283" s="58"/>
      <c r="N283" s="56"/>
      <c r="O283" s="56"/>
      <c r="P283" s="56"/>
    </row>
    <row r="284" spans="1:16" x14ac:dyDescent="0.55000000000000004">
      <c r="A284" s="58" t="s">
        <v>543</v>
      </c>
      <c r="B284" s="58" t="s">
        <v>544</v>
      </c>
      <c r="C284" s="58" t="s">
        <v>545</v>
      </c>
      <c r="D284" s="56" t="s">
        <v>206</v>
      </c>
      <c r="E284" s="56">
        <v>78419</v>
      </c>
      <c r="F284" s="56">
        <v>27.704833000000001</v>
      </c>
      <c r="G284" s="56">
        <v>-97.285639000000003</v>
      </c>
      <c r="H284" s="56" t="s">
        <v>542</v>
      </c>
      <c r="I284" s="69">
        <v>110000465078</v>
      </c>
      <c r="J284" s="56">
        <v>928110</v>
      </c>
      <c r="K284" s="68" t="s">
        <v>637</v>
      </c>
      <c r="L284" s="56" t="str">
        <f>IFERROR(VLOOKUP(J284,'NAICS Code to IS CDR Code'!A:C,2,FALSE), "NAICS/SIC Not Provided")</f>
        <v>IS47</v>
      </c>
      <c r="M284" s="58" t="str">
        <f>IFERROR(VLOOKUP(J284,'NAICS Code to IS CDR Code'!A:C,3,FALSE), "NAICS/SIC Not Provided")</f>
        <v>Services</v>
      </c>
      <c r="N284" s="56" t="str">
        <f>IF(COUNTIF('Facility Summary_Water'!$J$2:$J$51,I284)&gt;0,"Yes","No")</f>
        <v>No</v>
      </c>
      <c r="O284" s="56" t="e">
        <v>#VALUE!</v>
      </c>
      <c r="P284" s="56"/>
    </row>
    <row r="285" spans="1:16" x14ac:dyDescent="0.55000000000000004">
      <c r="A285" s="58" t="s">
        <v>547</v>
      </c>
      <c r="B285" s="58" t="s">
        <v>548</v>
      </c>
      <c r="C285" s="58" t="s">
        <v>549</v>
      </c>
      <c r="D285" s="56" t="s">
        <v>451</v>
      </c>
      <c r="E285" s="56">
        <v>60501</v>
      </c>
      <c r="F285" s="56">
        <v>41.762695000000001</v>
      </c>
      <c r="G285" s="56">
        <v>-87.837569999999999</v>
      </c>
      <c r="H285" s="56" t="s">
        <v>546</v>
      </c>
      <c r="I285" s="69">
        <v>110066942358</v>
      </c>
      <c r="J285" s="56">
        <v>325211</v>
      </c>
      <c r="K285" s="68" t="s">
        <v>620</v>
      </c>
      <c r="L285" s="56" t="str">
        <f>IFERROR(VLOOKUP(J285,'NAICS Code to IS CDR Code'!A:C,2,FALSE), "NAICS/SIC Not Provided")</f>
        <v>IS22</v>
      </c>
      <c r="M285" s="58" t="str">
        <f>IFERROR(VLOOKUP(J285,'NAICS Code to IS CDR Code'!A:C,3,FALSE), "NAICS/SIC Not Provided")</f>
        <v>Plastic Material and Resin Manufacturing</v>
      </c>
      <c r="N285" s="56" t="str">
        <f>IF(COUNTIF('Facility Summary_Water'!$J$2:$J$51,I285)&gt;0,"Yes","No")</f>
        <v>No</v>
      </c>
      <c r="O285" s="56" t="e">
        <v>#VALUE!</v>
      </c>
      <c r="P285" s="56"/>
    </row>
    <row r="286" spans="1:16" x14ac:dyDescent="0.55000000000000004">
      <c r="A286" s="58" t="s">
        <v>547</v>
      </c>
      <c r="B286" s="58" t="s">
        <v>548</v>
      </c>
      <c r="C286" s="58" t="s">
        <v>549</v>
      </c>
      <c r="D286" s="56" t="s">
        <v>451</v>
      </c>
      <c r="E286" s="56">
        <v>60501</v>
      </c>
      <c r="F286" s="56">
        <v>41.762695000000001</v>
      </c>
      <c r="G286" s="56">
        <v>-87.837569999999999</v>
      </c>
      <c r="H286" s="56" t="s">
        <v>546</v>
      </c>
      <c r="I286" s="69">
        <v>110066942358</v>
      </c>
      <c r="J286" s="56">
        <v>325211</v>
      </c>
      <c r="K286" s="68" t="s">
        <v>620</v>
      </c>
      <c r="L286" s="56"/>
      <c r="M286" s="58"/>
      <c r="N286" s="56"/>
      <c r="O286" s="56"/>
      <c r="P286" s="56"/>
    </row>
    <row r="287" spans="1:16" x14ac:dyDescent="0.55000000000000004">
      <c r="A287" s="58" t="s">
        <v>547</v>
      </c>
      <c r="B287" s="58" t="s">
        <v>548</v>
      </c>
      <c r="C287" s="58" t="s">
        <v>549</v>
      </c>
      <c r="D287" s="56" t="s">
        <v>451</v>
      </c>
      <c r="E287" s="56">
        <v>60501</v>
      </c>
      <c r="F287" s="56">
        <v>41.762695000000001</v>
      </c>
      <c r="G287" s="56">
        <v>-87.837569999999999</v>
      </c>
      <c r="H287" s="56" t="s">
        <v>546</v>
      </c>
      <c r="I287" s="69">
        <v>110066942358</v>
      </c>
      <c r="J287" s="56">
        <v>325211</v>
      </c>
      <c r="K287" s="68" t="s">
        <v>620</v>
      </c>
      <c r="L287" s="56"/>
      <c r="M287" s="58"/>
      <c r="N287" s="56"/>
      <c r="O287" s="56"/>
      <c r="P287" s="56"/>
    </row>
    <row r="288" spans="1:16" x14ac:dyDescent="0.55000000000000004">
      <c r="A288" s="58" t="s">
        <v>547</v>
      </c>
      <c r="B288" s="58" t="s">
        <v>548</v>
      </c>
      <c r="C288" s="58" t="s">
        <v>549</v>
      </c>
      <c r="D288" s="56" t="s">
        <v>451</v>
      </c>
      <c r="E288" s="56">
        <v>60501</v>
      </c>
      <c r="F288" s="56">
        <v>41.762695000000001</v>
      </c>
      <c r="G288" s="56">
        <v>-87.837569999999999</v>
      </c>
      <c r="H288" s="56" t="s">
        <v>546</v>
      </c>
      <c r="I288" s="69">
        <v>110066942358</v>
      </c>
      <c r="J288" s="56">
        <v>325211</v>
      </c>
      <c r="K288" s="68" t="s">
        <v>620</v>
      </c>
      <c r="L288" s="56"/>
      <c r="M288" s="58"/>
      <c r="N288" s="56"/>
      <c r="O288" s="56"/>
      <c r="P288" s="56"/>
    </row>
    <row r="289" spans="1:16" x14ac:dyDescent="0.55000000000000004">
      <c r="A289" s="58" t="s">
        <v>547</v>
      </c>
      <c r="B289" s="58" t="s">
        <v>548</v>
      </c>
      <c r="C289" s="58" t="s">
        <v>549</v>
      </c>
      <c r="D289" s="56" t="s">
        <v>451</v>
      </c>
      <c r="E289" s="56">
        <v>60501</v>
      </c>
      <c r="F289" s="56">
        <v>41.762695000000001</v>
      </c>
      <c r="G289" s="56">
        <v>-87.837569999999999</v>
      </c>
      <c r="H289" s="56" t="s">
        <v>546</v>
      </c>
      <c r="I289" s="69">
        <v>110066942358</v>
      </c>
      <c r="J289" s="56">
        <v>325211</v>
      </c>
      <c r="K289" s="68" t="s">
        <v>620</v>
      </c>
      <c r="L289" s="56"/>
      <c r="M289" s="58"/>
      <c r="N289" s="56"/>
      <c r="O289" s="56"/>
      <c r="P289" s="56"/>
    </row>
    <row r="290" spans="1:16" x14ac:dyDescent="0.55000000000000004">
      <c r="A290" s="58" t="s">
        <v>552</v>
      </c>
      <c r="B290" s="58" t="s">
        <v>3708</v>
      </c>
      <c r="C290" s="58" t="s">
        <v>554</v>
      </c>
      <c r="D290" s="56" t="s">
        <v>132</v>
      </c>
      <c r="E290" s="56">
        <v>37914</v>
      </c>
      <c r="F290" s="56">
        <v>35.956755000000001</v>
      </c>
      <c r="G290" s="56">
        <v>-83.826359999999994</v>
      </c>
      <c r="H290" s="56" t="s">
        <v>551</v>
      </c>
      <c r="I290" s="69" t="s">
        <v>146</v>
      </c>
      <c r="J290" s="56">
        <v>335999</v>
      </c>
      <c r="K290" s="68" t="s">
        <v>629</v>
      </c>
      <c r="L290" s="56" t="str">
        <f>IFERROR(VLOOKUP(J290,'NAICS Code to IS CDR Code'!A:C,2,FALSE), "NAICS/SIC Not Provided")</f>
        <v>IS42</v>
      </c>
      <c r="M290" s="58" t="str">
        <f>IFERROR(VLOOKUP(J290,'NAICS Code to IS CDR Code'!A:C,3,FALSE), "NAICS/SIC Not Provided")</f>
        <v>Electrical Equipment, Appliance, and Component Manufacturing</v>
      </c>
      <c r="N290" s="56" t="str">
        <f>IF(COUNTIF('Facility Summary_Water'!$J$2:$J$51,I290)&gt;0,"Yes","No")</f>
        <v>No</v>
      </c>
      <c r="O290" s="56" t="e">
        <v>#VALUE!</v>
      </c>
      <c r="P290" s="56"/>
    </row>
    <row r="291" spans="1:16" x14ac:dyDescent="0.55000000000000004">
      <c r="A291" s="58" t="s">
        <v>552</v>
      </c>
      <c r="B291" s="58" t="s">
        <v>3708</v>
      </c>
      <c r="C291" s="58" t="s">
        <v>554</v>
      </c>
      <c r="D291" s="56" t="s">
        <v>132</v>
      </c>
      <c r="E291" s="56">
        <v>37914</v>
      </c>
      <c r="F291" s="56">
        <v>35.956755000000001</v>
      </c>
      <c r="G291" s="56">
        <v>-83.826359999999994</v>
      </c>
      <c r="H291" s="56" t="s">
        <v>551</v>
      </c>
      <c r="I291" s="69" t="s">
        <v>146</v>
      </c>
      <c r="J291" s="56">
        <v>335999</v>
      </c>
      <c r="K291" s="68" t="s">
        <v>629</v>
      </c>
      <c r="L291" s="56"/>
      <c r="M291" s="58"/>
      <c r="N291" s="56"/>
      <c r="O291" s="56"/>
      <c r="P291" s="56"/>
    </row>
    <row r="292" spans="1:16" x14ac:dyDescent="0.55000000000000004">
      <c r="A292" s="58" t="s">
        <v>552</v>
      </c>
      <c r="B292" s="58" t="s">
        <v>3708</v>
      </c>
      <c r="C292" s="58" t="s">
        <v>554</v>
      </c>
      <c r="D292" s="56" t="s">
        <v>132</v>
      </c>
      <c r="E292" s="56">
        <v>37914</v>
      </c>
      <c r="F292" s="56">
        <v>35.956755000000001</v>
      </c>
      <c r="G292" s="56">
        <v>-83.826359999999994</v>
      </c>
      <c r="H292" s="56" t="s">
        <v>551</v>
      </c>
      <c r="I292" s="69" t="s">
        <v>146</v>
      </c>
      <c r="J292" s="56">
        <v>335999</v>
      </c>
      <c r="K292" s="68" t="s">
        <v>629</v>
      </c>
      <c r="L292" s="56"/>
      <c r="M292" s="58"/>
      <c r="N292" s="56"/>
      <c r="O292" s="56"/>
      <c r="P292" s="56"/>
    </row>
    <row r="293" spans="1:16" x14ac:dyDescent="0.55000000000000004">
      <c r="A293" s="58" t="s">
        <v>552</v>
      </c>
      <c r="B293" s="58" t="s">
        <v>3708</v>
      </c>
      <c r="C293" s="58" t="s">
        <v>554</v>
      </c>
      <c r="D293" s="56" t="s">
        <v>132</v>
      </c>
      <c r="E293" s="56">
        <v>37914</v>
      </c>
      <c r="F293" s="56">
        <v>35.956755000000001</v>
      </c>
      <c r="G293" s="56">
        <v>-83.826359999999994</v>
      </c>
      <c r="H293" s="56" t="s">
        <v>551</v>
      </c>
      <c r="I293" s="69" t="s">
        <v>146</v>
      </c>
      <c r="J293" s="56">
        <v>335999</v>
      </c>
      <c r="K293" s="68" t="s">
        <v>629</v>
      </c>
      <c r="L293" s="56"/>
      <c r="M293" s="58"/>
      <c r="N293" s="56"/>
      <c r="O293" s="56"/>
      <c r="P293" s="56"/>
    </row>
    <row r="294" spans="1:16" x14ac:dyDescent="0.55000000000000004">
      <c r="A294" s="58" t="s">
        <v>552</v>
      </c>
      <c r="B294" s="58" t="s">
        <v>3708</v>
      </c>
      <c r="C294" s="58" t="s">
        <v>554</v>
      </c>
      <c r="D294" s="56" t="s">
        <v>132</v>
      </c>
      <c r="E294" s="56">
        <v>37914</v>
      </c>
      <c r="F294" s="56">
        <v>35.956755000000001</v>
      </c>
      <c r="G294" s="56">
        <v>-83.826359999999994</v>
      </c>
      <c r="H294" s="56" t="s">
        <v>551</v>
      </c>
      <c r="I294" s="69" t="s">
        <v>146</v>
      </c>
      <c r="J294" s="56">
        <v>335999</v>
      </c>
      <c r="K294" s="68" t="s">
        <v>629</v>
      </c>
      <c r="L294" s="56"/>
      <c r="M294" s="58"/>
      <c r="N294" s="56"/>
      <c r="O294" s="56"/>
      <c r="P294" s="56"/>
    </row>
  </sheetData>
  <sheetProtection algorithmName="SHA-512" hashValue="1R4C0YRWKUXkDW4oDMOP257A261hO3xq2aVOWgSnPrN/voVHo0cM1I4oYwrvTkoG6vhrmIj9GZAyYq3Qx4EfCQ==" saltValue="TFjd6yDzBnHYKofioeiYsw==" spinCount="100000" sheet="1" objects="1" scenarios="1" formatCells="0" formatColumns="0" formatRows="0" autoFilter="0"/>
  <autoFilter ref="A1:N294" xr:uid="{03FCAD0C-0C68-4153-AE2F-100C56AFECF2}">
    <sortState xmlns:xlrd2="http://schemas.microsoft.com/office/spreadsheetml/2017/richdata2" ref="A2:N294">
      <sortCondition ref="A1:A294"/>
    </sortState>
  </autoFilter>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9647C-DA69-4559-AF98-A53615CD24E7}">
  <sheetPr>
    <tabColor rgb="FF9933FF"/>
  </sheetPr>
  <dimension ref="A1:E54"/>
  <sheetViews>
    <sheetView workbookViewId="0"/>
  </sheetViews>
  <sheetFormatPr defaultRowHeight="14.4" x14ac:dyDescent="0.55000000000000004"/>
  <cols>
    <col min="1" max="1" width="31.26171875" bestFit="1" customWidth="1"/>
    <col min="2" max="2" width="32.26171875" bestFit="1" customWidth="1"/>
    <col min="5" max="5" width="11.26171875" bestFit="1" customWidth="1"/>
  </cols>
  <sheetData>
    <row r="1" spans="1:5" x14ac:dyDescent="0.55000000000000004">
      <c r="A1" t="s">
        <v>658</v>
      </c>
      <c r="B1" t="s">
        <v>659</v>
      </c>
      <c r="D1" t="s">
        <v>660</v>
      </c>
      <c r="E1" t="s">
        <v>661</v>
      </c>
    </row>
    <row r="2" spans="1:5" x14ac:dyDescent="0.55000000000000004">
      <c r="A2" s="17">
        <v>1</v>
      </c>
      <c r="B2" t="s">
        <v>90</v>
      </c>
      <c r="D2" s="2" t="s">
        <v>307</v>
      </c>
      <c r="E2">
        <v>4</v>
      </c>
    </row>
    <row r="3" spans="1:5" x14ac:dyDescent="0.55000000000000004">
      <c r="A3" s="1">
        <v>2</v>
      </c>
      <c r="B3" t="s">
        <v>88</v>
      </c>
      <c r="D3" s="2" t="s">
        <v>662</v>
      </c>
      <c r="E3">
        <v>10</v>
      </c>
    </row>
    <row r="4" spans="1:5" x14ac:dyDescent="0.55000000000000004">
      <c r="A4" s="1">
        <v>3</v>
      </c>
      <c r="B4" t="s">
        <v>97</v>
      </c>
      <c r="D4" s="2" t="s">
        <v>152</v>
      </c>
      <c r="E4">
        <v>9</v>
      </c>
    </row>
    <row r="5" spans="1:5" x14ac:dyDescent="0.55000000000000004">
      <c r="A5" s="1">
        <v>4</v>
      </c>
      <c r="B5" t="s">
        <v>103</v>
      </c>
      <c r="D5" s="2" t="s">
        <v>117</v>
      </c>
      <c r="E5">
        <v>6</v>
      </c>
    </row>
    <row r="6" spans="1:5" x14ac:dyDescent="0.55000000000000004">
      <c r="A6" s="1">
        <v>5</v>
      </c>
      <c r="B6" t="s">
        <v>110</v>
      </c>
      <c r="D6" s="2" t="s">
        <v>145</v>
      </c>
      <c r="E6">
        <v>9</v>
      </c>
    </row>
    <row r="7" spans="1:5" x14ac:dyDescent="0.55000000000000004">
      <c r="A7" s="1">
        <v>6</v>
      </c>
      <c r="B7" t="s">
        <v>118</v>
      </c>
      <c r="D7" s="2" t="s">
        <v>663</v>
      </c>
      <c r="E7">
        <v>8</v>
      </c>
    </row>
    <row r="8" spans="1:5" x14ac:dyDescent="0.55000000000000004">
      <c r="A8" s="1">
        <v>7</v>
      </c>
      <c r="B8" t="s">
        <v>664</v>
      </c>
      <c r="D8" s="2" t="s">
        <v>138</v>
      </c>
      <c r="E8">
        <v>1</v>
      </c>
    </row>
    <row r="9" spans="1:5" x14ac:dyDescent="0.55000000000000004">
      <c r="A9" s="1">
        <v>8</v>
      </c>
      <c r="B9" t="s">
        <v>665</v>
      </c>
      <c r="D9" s="2" t="s">
        <v>666</v>
      </c>
      <c r="E9">
        <v>3</v>
      </c>
    </row>
    <row r="10" spans="1:5" x14ac:dyDescent="0.55000000000000004">
      <c r="A10" s="1">
        <v>9</v>
      </c>
      <c r="B10" t="s">
        <v>667</v>
      </c>
      <c r="D10" s="2" t="s">
        <v>668</v>
      </c>
      <c r="E10">
        <v>3</v>
      </c>
    </row>
    <row r="11" spans="1:5" x14ac:dyDescent="0.55000000000000004">
      <c r="A11" s="1">
        <v>10</v>
      </c>
      <c r="B11" t="s">
        <v>669</v>
      </c>
      <c r="D11" s="2" t="s">
        <v>427</v>
      </c>
      <c r="E11">
        <v>4</v>
      </c>
    </row>
    <row r="12" spans="1:5" x14ac:dyDescent="0.55000000000000004">
      <c r="A12" s="1">
        <v>11</v>
      </c>
      <c r="B12" t="s">
        <v>670</v>
      </c>
      <c r="D12" s="2" t="s">
        <v>671</v>
      </c>
      <c r="E12">
        <v>4</v>
      </c>
    </row>
    <row r="13" spans="1:5" x14ac:dyDescent="0.55000000000000004">
      <c r="D13" s="2" t="s">
        <v>672</v>
      </c>
      <c r="E13">
        <v>9</v>
      </c>
    </row>
    <row r="14" spans="1:5" x14ac:dyDescent="0.55000000000000004">
      <c r="D14" s="2" t="s">
        <v>530</v>
      </c>
      <c r="E14">
        <v>10</v>
      </c>
    </row>
    <row r="15" spans="1:5" x14ac:dyDescent="0.55000000000000004">
      <c r="D15" s="2" t="s">
        <v>451</v>
      </c>
      <c r="E15">
        <v>5</v>
      </c>
    </row>
    <row r="16" spans="1:5" x14ac:dyDescent="0.55000000000000004">
      <c r="D16" s="2" t="s">
        <v>382</v>
      </c>
      <c r="E16">
        <v>5</v>
      </c>
    </row>
    <row r="17" spans="4:5" x14ac:dyDescent="0.55000000000000004">
      <c r="D17" s="2" t="s">
        <v>673</v>
      </c>
      <c r="E17">
        <v>7</v>
      </c>
    </row>
    <row r="18" spans="4:5" x14ac:dyDescent="0.55000000000000004">
      <c r="D18" s="2" t="s">
        <v>409</v>
      </c>
      <c r="E18">
        <v>7</v>
      </c>
    </row>
    <row r="19" spans="4:5" x14ac:dyDescent="0.55000000000000004">
      <c r="D19" s="2" t="s">
        <v>674</v>
      </c>
      <c r="E19">
        <v>4</v>
      </c>
    </row>
    <row r="20" spans="4:5" x14ac:dyDescent="0.55000000000000004">
      <c r="D20" s="2" t="s">
        <v>109</v>
      </c>
      <c r="E20">
        <v>6</v>
      </c>
    </row>
    <row r="21" spans="4:5" x14ac:dyDescent="0.55000000000000004">
      <c r="D21" s="2" t="s">
        <v>675</v>
      </c>
      <c r="E21">
        <v>1</v>
      </c>
    </row>
    <row r="22" spans="4:5" x14ac:dyDescent="0.55000000000000004">
      <c r="D22" s="2" t="s">
        <v>225</v>
      </c>
      <c r="E22">
        <v>3</v>
      </c>
    </row>
    <row r="23" spans="4:5" x14ac:dyDescent="0.55000000000000004">
      <c r="D23" s="2" t="s">
        <v>125</v>
      </c>
      <c r="E23">
        <v>1</v>
      </c>
    </row>
    <row r="24" spans="4:5" x14ac:dyDescent="0.55000000000000004">
      <c r="D24" s="2" t="s">
        <v>162</v>
      </c>
      <c r="E24">
        <v>5</v>
      </c>
    </row>
    <row r="25" spans="4:5" x14ac:dyDescent="0.55000000000000004">
      <c r="D25" s="2" t="s">
        <v>96</v>
      </c>
      <c r="E25">
        <v>5</v>
      </c>
    </row>
    <row r="26" spans="4:5" x14ac:dyDescent="0.55000000000000004">
      <c r="D26" s="2" t="s">
        <v>676</v>
      </c>
      <c r="E26">
        <v>4</v>
      </c>
    </row>
    <row r="27" spans="4:5" x14ac:dyDescent="0.55000000000000004">
      <c r="D27" s="2" t="s">
        <v>102</v>
      </c>
      <c r="E27">
        <v>7</v>
      </c>
    </row>
    <row r="28" spans="4:5" x14ac:dyDescent="0.55000000000000004">
      <c r="D28" s="2" t="s">
        <v>677</v>
      </c>
      <c r="E28">
        <v>8</v>
      </c>
    </row>
    <row r="29" spans="4:5" x14ac:dyDescent="0.55000000000000004">
      <c r="D29" s="2" t="s">
        <v>216</v>
      </c>
      <c r="E29">
        <v>7</v>
      </c>
    </row>
    <row r="30" spans="4:5" x14ac:dyDescent="0.55000000000000004">
      <c r="D30" s="2" t="s">
        <v>536</v>
      </c>
      <c r="E30">
        <v>9</v>
      </c>
    </row>
    <row r="31" spans="4:5" x14ac:dyDescent="0.55000000000000004">
      <c r="D31" s="2" t="s">
        <v>415</v>
      </c>
      <c r="E31">
        <v>1</v>
      </c>
    </row>
    <row r="32" spans="4:5" x14ac:dyDescent="0.55000000000000004">
      <c r="D32" s="2" t="s">
        <v>231</v>
      </c>
      <c r="E32">
        <v>2</v>
      </c>
    </row>
    <row r="33" spans="4:5" x14ac:dyDescent="0.55000000000000004">
      <c r="D33" s="2" t="s">
        <v>678</v>
      </c>
      <c r="E33">
        <v>6</v>
      </c>
    </row>
    <row r="34" spans="4:5" x14ac:dyDescent="0.55000000000000004">
      <c r="D34" s="2" t="s">
        <v>176</v>
      </c>
      <c r="E34">
        <v>2</v>
      </c>
    </row>
    <row r="35" spans="4:5" x14ac:dyDescent="0.55000000000000004">
      <c r="D35" s="2" t="s">
        <v>281</v>
      </c>
      <c r="E35">
        <v>4</v>
      </c>
    </row>
    <row r="36" spans="4:5" x14ac:dyDescent="0.55000000000000004">
      <c r="D36" s="2" t="s">
        <v>679</v>
      </c>
      <c r="E36">
        <v>8</v>
      </c>
    </row>
    <row r="37" spans="4:5" x14ac:dyDescent="0.55000000000000004">
      <c r="D37" s="2" t="s">
        <v>270</v>
      </c>
      <c r="E37">
        <v>5</v>
      </c>
    </row>
    <row r="38" spans="4:5" x14ac:dyDescent="0.55000000000000004">
      <c r="D38" s="2" t="s">
        <v>332</v>
      </c>
      <c r="E38">
        <v>6</v>
      </c>
    </row>
    <row r="39" spans="4:5" x14ac:dyDescent="0.55000000000000004">
      <c r="D39" s="2" t="s">
        <v>85</v>
      </c>
      <c r="E39">
        <v>10</v>
      </c>
    </row>
    <row r="40" spans="4:5" x14ac:dyDescent="0.55000000000000004">
      <c r="D40" s="2" t="s">
        <v>295</v>
      </c>
      <c r="E40">
        <v>3</v>
      </c>
    </row>
    <row r="41" spans="4:5" x14ac:dyDescent="0.55000000000000004">
      <c r="D41" s="2" t="s">
        <v>680</v>
      </c>
      <c r="E41">
        <v>1</v>
      </c>
    </row>
    <row r="42" spans="4:5" x14ac:dyDescent="0.55000000000000004">
      <c r="D42" s="2" t="s">
        <v>184</v>
      </c>
      <c r="E42">
        <v>4</v>
      </c>
    </row>
    <row r="43" spans="4:5" x14ac:dyDescent="0.55000000000000004">
      <c r="D43" s="2" t="s">
        <v>681</v>
      </c>
      <c r="E43">
        <v>8</v>
      </c>
    </row>
    <row r="44" spans="4:5" x14ac:dyDescent="0.55000000000000004">
      <c r="D44" s="2" t="s">
        <v>132</v>
      </c>
      <c r="E44">
        <v>4</v>
      </c>
    </row>
    <row r="45" spans="4:5" x14ac:dyDescent="0.55000000000000004">
      <c r="D45" s="2" t="s">
        <v>206</v>
      </c>
      <c r="E45">
        <v>6</v>
      </c>
    </row>
    <row r="46" spans="4:5" x14ac:dyDescent="0.55000000000000004">
      <c r="D46" s="2" t="s">
        <v>200</v>
      </c>
      <c r="E46">
        <v>8</v>
      </c>
    </row>
    <row r="47" spans="4:5" x14ac:dyDescent="0.55000000000000004">
      <c r="D47" s="2" t="s">
        <v>682</v>
      </c>
      <c r="E47">
        <v>1</v>
      </c>
    </row>
    <row r="48" spans="4:5" x14ac:dyDescent="0.55000000000000004">
      <c r="D48" s="2" t="s">
        <v>264</v>
      </c>
      <c r="E48">
        <v>3</v>
      </c>
    </row>
    <row r="49" spans="4:5" x14ac:dyDescent="0.55000000000000004">
      <c r="D49" s="2" t="s">
        <v>158</v>
      </c>
      <c r="E49">
        <v>10</v>
      </c>
    </row>
    <row r="50" spans="4:5" x14ac:dyDescent="0.55000000000000004">
      <c r="D50" s="2" t="s">
        <v>322</v>
      </c>
      <c r="E50">
        <v>3</v>
      </c>
    </row>
    <row r="51" spans="4:5" x14ac:dyDescent="0.55000000000000004">
      <c r="D51" s="2" t="s">
        <v>276</v>
      </c>
      <c r="E51">
        <v>5</v>
      </c>
    </row>
    <row r="52" spans="4:5" x14ac:dyDescent="0.55000000000000004">
      <c r="D52" s="2" t="s">
        <v>683</v>
      </c>
      <c r="E52">
        <v>8</v>
      </c>
    </row>
    <row r="53" spans="4:5" x14ac:dyDescent="0.55000000000000004">
      <c r="D53" s="2" t="s">
        <v>301</v>
      </c>
      <c r="E53">
        <v>2</v>
      </c>
    </row>
    <row r="54" spans="4:5" x14ac:dyDescent="0.55000000000000004">
      <c r="D54" s="2" t="s">
        <v>684</v>
      </c>
      <c r="E54">
        <v>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7F382-164B-4686-A8AF-18AB4734939C}">
  <sheetPr>
    <tabColor rgb="FFFFFF00"/>
  </sheetPr>
  <dimension ref="A1:D21"/>
  <sheetViews>
    <sheetView zoomScale="80" zoomScaleNormal="80" workbookViewId="0">
      <selection activeCell="F7" sqref="F7"/>
    </sheetView>
  </sheetViews>
  <sheetFormatPr defaultRowHeight="14.4" x14ac:dyDescent="0.55000000000000004"/>
  <cols>
    <col min="1" max="1" width="24.68359375" customWidth="1"/>
    <col min="2" max="2" width="22.83984375" customWidth="1"/>
    <col min="3" max="3" width="31" customWidth="1"/>
    <col min="4" max="4" width="33.83984375" customWidth="1"/>
  </cols>
  <sheetData>
    <row r="1" spans="1:4" s="3" customFormat="1" ht="26.1" customHeight="1" thickBot="1" x14ac:dyDescent="0.6">
      <c r="A1" s="200" t="s">
        <v>3734</v>
      </c>
      <c r="B1" s="200" t="s">
        <v>685</v>
      </c>
      <c r="C1" s="200" t="s">
        <v>686</v>
      </c>
      <c r="D1" s="200" t="s">
        <v>687</v>
      </c>
    </row>
    <row r="2" spans="1:4" ht="14.7" thickTop="1" x14ac:dyDescent="0.55000000000000004">
      <c r="A2" s="230" t="s">
        <v>688</v>
      </c>
      <c r="B2" s="174" t="s">
        <v>689</v>
      </c>
      <c r="C2" s="174" t="s">
        <v>690</v>
      </c>
      <c r="D2" s="174" t="s">
        <v>691</v>
      </c>
    </row>
    <row r="3" spans="1:4" x14ac:dyDescent="0.55000000000000004">
      <c r="A3" s="228"/>
      <c r="B3" s="169" t="s">
        <v>692</v>
      </c>
      <c r="C3" s="169" t="s">
        <v>690</v>
      </c>
      <c r="D3" s="169" t="s">
        <v>693</v>
      </c>
    </row>
    <row r="4" spans="1:4" ht="28.2" x14ac:dyDescent="0.55000000000000004">
      <c r="A4" s="228" t="s">
        <v>694</v>
      </c>
      <c r="B4" s="228" t="s">
        <v>695</v>
      </c>
      <c r="C4" s="169" t="s">
        <v>696</v>
      </c>
      <c r="D4" s="169" t="s">
        <v>697</v>
      </c>
    </row>
    <row r="5" spans="1:4" ht="42.3" x14ac:dyDescent="0.55000000000000004">
      <c r="A5" s="228"/>
      <c r="B5" s="228"/>
      <c r="C5" s="229" t="s">
        <v>698</v>
      </c>
      <c r="D5" s="169" t="s">
        <v>699</v>
      </c>
    </row>
    <row r="6" spans="1:4" ht="70.5" x14ac:dyDescent="0.55000000000000004">
      <c r="A6" s="228"/>
      <c r="B6" s="228" t="s">
        <v>700</v>
      </c>
      <c r="C6" s="169" t="s">
        <v>3731</v>
      </c>
      <c r="D6" s="169" t="s">
        <v>3727</v>
      </c>
    </row>
    <row r="7" spans="1:4" x14ac:dyDescent="0.55000000000000004">
      <c r="A7" s="228"/>
      <c r="B7" s="228"/>
      <c r="C7" s="169" t="s">
        <v>701</v>
      </c>
      <c r="D7" s="169" t="s">
        <v>3726</v>
      </c>
    </row>
    <row r="8" spans="1:4" ht="98.7" x14ac:dyDescent="0.55000000000000004">
      <c r="A8" s="228"/>
      <c r="B8" s="228" t="s">
        <v>702</v>
      </c>
      <c r="C8" s="169" t="s">
        <v>3730</v>
      </c>
      <c r="D8" s="169" t="s">
        <v>3728</v>
      </c>
    </row>
    <row r="9" spans="1:4" ht="56.4" x14ac:dyDescent="0.55000000000000004">
      <c r="A9" s="228"/>
      <c r="B9" s="228"/>
      <c r="C9" s="169" t="s">
        <v>703</v>
      </c>
      <c r="D9" s="169" t="s">
        <v>3729</v>
      </c>
    </row>
    <row r="10" spans="1:4" ht="84.6" x14ac:dyDescent="0.55000000000000004">
      <c r="A10" s="228"/>
      <c r="B10" s="228"/>
      <c r="C10" s="169" t="s">
        <v>3732</v>
      </c>
      <c r="D10" s="169" t="s">
        <v>3733</v>
      </c>
    </row>
    <row r="11" spans="1:4" x14ac:dyDescent="0.55000000000000004">
      <c r="A11" s="228"/>
      <c r="B11" s="169" t="s">
        <v>704</v>
      </c>
      <c r="C11" s="169" t="s">
        <v>690</v>
      </c>
      <c r="D11" s="169" t="s">
        <v>693</v>
      </c>
    </row>
    <row r="12" spans="1:4" x14ac:dyDescent="0.55000000000000004">
      <c r="A12" s="228"/>
      <c r="B12" s="169" t="s">
        <v>705</v>
      </c>
      <c r="C12" s="169" t="s">
        <v>690</v>
      </c>
      <c r="D12" s="169" t="s">
        <v>706</v>
      </c>
    </row>
    <row r="13" spans="1:4" x14ac:dyDescent="0.55000000000000004">
      <c r="A13" s="169" t="s">
        <v>707</v>
      </c>
      <c r="B13" s="169" t="s">
        <v>708</v>
      </c>
      <c r="C13" s="169" t="s">
        <v>708</v>
      </c>
      <c r="D13" s="169" t="s">
        <v>709</v>
      </c>
    </row>
    <row r="14" spans="1:4" ht="42.3" x14ac:dyDescent="0.55000000000000004">
      <c r="A14" s="169" t="s">
        <v>710</v>
      </c>
      <c r="B14" s="169" t="s">
        <v>711</v>
      </c>
      <c r="C14" s="169" t="s">
        <v>712</v>
      </c>
      <c r="D14" s="169" t="s">
        <v>713</v>
      </c>
    </row>
    <row r="15" spans="1:4" ht="28.2" x14ac:dyDescent="0.55000000000000004">
      <c r="A15" s="228" t="s">
        <v>714</v>
      </c>
      <c r="B15" s="228" t="s">
        <v>711</v>
      </c>
      <c r="C15" s="169" t="s">
        <v>715</v>
      </c>
      <c r="D15" s="169" t="s">
        <v>716</v>
      </c>
    </row>
    <row r="16" spans="1:4" ht="42.3" x14ac:dyDescent="0.55000000000000004">
      <c r="A16" s="228"/>
      <c r="B16" s="228"/>
      <c r="C16" s="169" t="s">
        <v>717</v>
      </c>
      <c r="D16" s="169" t="s">
        <v>718</v>
      </c>
    </row>
    <row r="17" spans="1:4" ht="42.3" x14ac:dyDescent="0.55000000000000004">
      <c r="A17" s="228"/>
      <c r="B17" s="228"/>
      <c r="C17" s="169" t="s">
        <v>719</v>
      </c>
      <c r="D17" s="169" t="s">
        <v>720</v>
      </c>
    </row>
    <row r="18" spans="1:4" x14ac:dyDescent="0.55000000000000004">
      <c r="A18" s="228"/>
      <c r="B18" s="228"/>
      <c r="C18" s="169" t="s">
        <v>721</v>
      </c>
      <c r="D18" s="169" t="s">
        <v>722</v>
      </c>
    </row>
    <row r="19" spans="1:4" ht="28.2" x14ac:dyDescent="0.55000000000000004">
      <c r="A19" s="228"/>
      <c r="B19" s="169" t="s">
        <v>723</v>
      </c>
      <c r="C19" s="169" t="s">
        <v>724</v>
      </c>
      <c r="D19" s="169" t="s">
        <v>725</v>
      </c>
    </row>
    <row r="20" spans="1:4" x14ac:dyDescent="0.55000000000000004">
      <c r="A20" s="228"/>
      <c r="B20" s="169" t="s">
        <v>726</v>
      </c>
      <c r="C20" s="169" t="s">
        <v>727</v>
      </c>
      <c r="D20" s="169" t="s">
        <v>728</v>
      </c>
    </row>
    <row r="21" spans="1:4" x14ac:dyDescent="0.55000000000000004">
      <c r="A21" s="169" t="s">
        <v>729</v>
      </c>
      <c r="B21" s="169" t="s">
        <v>690</v>
      </c>
      <c r="C21" s="169" t="s">
        <v>690</v>
      </c>
      <c r="D21" s="169" t="s">
        <v>730</v>
      </c>
    </row>
  </sheetData>
  <sheetProtection algorithmName="SHA-512" hashValue="hmF8/6154NUeaR0s8rmFqw3Z0F1cF7BuYpFtLawVvlQrvWTRfyq1KNZwHflUWriTDnMYPKhQ9lPlavgBV8FyHw==" saltValue="2ua+Ro9wepDuq0gRw+9PcA==" spinCount="100000" sheet="1" objects="1" scenarios="1" formatCells="0" formatColumns="0" formatRows="0"/>
  <mergeCells count="7">
    <mergeCell ref="A15:A20"/>
    <mergeCell ref="B15:B18"/>
    <mergeCell ref="A2:A3"/>
    <mergeCell ref="A4:A12"/>
    <mergeCell ref="B4:B5"/>
    <mergeCell ref="B6:B7"/>
    <mergeCell ref="B8:B10"/>
  </mergeCells>
  <pageMargins left="0.7" right="0.7" top="0.75" bottom="0.75" header="0.3" footer="0.3"/>
  <pageSetup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C4136-DBC6-4457-AEB2-7A793955C9D7}">
  <sheetPr>
    <tabColor rgb="FF9933FF"/>
  </sheetPr>
  <dimension ref="A1:M673"/>
  <sheetViews>
    <sheetView zoomScale="80" zoomScaleNormal="80" workbookViewId="0"/>
  </sheetViews>
  <sheetFormatPr defaultRowHeight="14.1" x14ac:dyDescent="0.5"/>
  <cols>
    <col min="1" max="1" width="21.3125" style="143" customWidth="1"/>
    <col min="2" max="2" width="38.3125" style="195" customWidth="1"/>
    <col min="3" max="4" width="8.83984375" style="131"/>
    <col min="5" max="5" width="60.83984375" style="131" customWidth="1"/>
    <col min="6" max="6" width="22.26171875" style="131" customWidth="1"/>
    <col min="7" max="7" width="8.83984375" style="131"/>
    <col min="8" max="8" width="35.26171875" style="131" customWidth="1"/>
    <col min="9" max="9" width="20.578125" style="131" customWidth="1"/>
    <col min="10" max="11" width="8.83984375" style="131"/>
    <col min="12" max="12" width="41.578125" style="131" customWidth="1"/>
    <col min="13" max="13" width="34.578125" style="131" customWidth="1"/>
    <col min="14" max="16384" width="8.83984375" style="131"/>
  </cols>
  <sheetData>
    <row r="1" spans="1:13" ht="14.4" thickBot="1" x14ac:dyDescent="0.55000000000000004">
      <c r="A1" s="200" t="s">
        <v>49</v>
      </c>
      <c r="B1" s="200" t="s">
        <v>731</v>
      </c>
    </row>
    <row r="2" spans="1:13" ht="14.4" thickTop="1" x14ac:dyDescent="0.5">
      <c r="A2" s="133" t="s">
        <v>441</v>
      </c>
      <c r="B2" s="135" t="s">
        <v>732</v>
      </c>
      <c r="I2" s="73"/>
      <c r="L2" s="231"/>
      <c r="M2" s="231"/>
    </row>
    <row r="3" spans="1:13" x14ac:dyDescent="0.5">
      <c r="A3" s="56" t="s">
        <v>510</v>
      </c>
      <c r="B3" s="58" t="s">
        <v>732</v>
      </c>
      <c r="I3" s="73"/>
      <c r="L3" s="73"/>
      <c r="M3" s="73"/>
    </row>
    <row r="4" spans="1:13" x14ac:dyDescent="0.5">
      <c r="A4" s="56" t="s">
        <v>249</v>
      </c>
      <c r="B4" s="58" t="s">
        <v>732</v>
      </c>
      <c r="I4" s="73"/>
      <c r="L4" s="73"/>
      <c r="M4" s="73"/>
    </row>
    <row r="5" spans="1:13" x14ac:dyDescent="0.5">
      <c r="A5" s="56" t="s">
        <v>91</v>
      </c>
      <c r="B5" s="58" t="s">
        <v>732</v>
      </c>
      <c r="I5" s="73"/>
      <c r="L5" s="73"/>
      <c r="M5" s="73"/>
    </row>
    <row r="6" spans="1:13" x14ac:dyDescent="0.5">
      <c r="A6" s="56" t="s">
        <v>212</v>
      </c>
      <c r="B6" s="58" t="s">
        <v>732</v>
      </c>
      <c r="I6" s="73"/>
      <c r="L6" s="73"/>
      <c r="M6" s="73"/>
    </row>
    <row r="7" spans="1:13" x14ac:dyDescent="0.5">
      <c r="A7" s="56" t="s">
        <v>207</v>
      </c>
      <c r="B7" s="58" t="s">
        <v>732</v>
      </c>
      <c r="I7" s="73"/>
      <c r="L7" s="73"/>
      <c r="M7" s="73"/>
    </row>
    <row r="8" spans="1:13" x14ac:dyDescent="0.5">
      <c r="A8" s="56" t="s">
        <v>201</v>
      </c>
      <c r="B8" s="58" t="s">
        <v>732</v>
      </c>
      <c r="I8" s="73"/>
      <c r="L8" s="73"/>
      <c r="M8" s="73"/>
    </row>
    <row r="9" spans="1:13" x14ac:dyDescent="0.5">
      <c r="A9" s="56" t="s">
        <v>537</v>
      </c>
      <c r="B9" s="58" t="s">
        <v>732</v>
      </c>
      <c r="I9" s="73"/>
      <c r="L9" s="73"/>
      <c r="M9" s="73"/>
    </row>
    <row r="10" spans="1:13" x14ac:dyDescent="0.5">
      <c r="A10" s="56" t="s">
        <v>525</v>
      </c>
      <c r="B10" s="58" t="s">
        <v>732</v>
      </c>
      <c r="I10" s="73"/>
      <c r="L10" s="73"/>
      <c r="M10" s="73"/>
    </row>
    <row r="11" spans="1:13" x14ac:dyDescent="0.5">
      <c r="A11" s="56" t="s">
        <v>195</v>
      </c>
      <c r="B11" s="58" t="s">
        <v>732</v>
      </c>
      <c r="I11" s="73"/>
      <c r="L11" s="73"/>
      <c r="M11" s="73"/>
    </row>
    <row r="12" spans="1:13" x14ac:dyDescent="0.5">
      <c r="A12" s="56" t="s">
        <v>531</v>
      </c>
      <c r="B12" s="58" t="s">
        <v>732</v>
      </c>
      <c r="I12" s="73"/>
      <c r="L12" s="73"/>
      <c r="M12" s="73"/>
    </row>
    <row r="13" spans="1:13" x14ac:dyDescent="0.5">
      <c r="A13" s="56" t="s">
        <v>112</v>
      </c>
      <c r="B13" s="58" t="s">
        <v>733</v>
      </c>
      <c r="I13" s="73"/>
      <c r="L13" s="73"/>
      <c r="M13" s="73"/>
    </row>
    <row r="14" spans="1:13" x14ac:dyDescent="0.5">
      <c r="A14" s="233" t="s">
        <v>185</v>
      </c>
      <c r="B14" s="68" t="s">
        <v>3735</v>
      </c>
      <c r="I14" s="73"/>
      <c r="L14" s="73"/>
      <c r="M14" s="73"/>
    </row>
    <row r="15" spans="1:13" x14ac:dyDescent="0.5">
      <c r="A15" s="56" t="s">
        <v>342</v>
      </c>
      <c r="B15" s="68" t="s">
        <v>3735</v>
      </c>
      <c r="I15" s="73"/>
      <c r="L15" s="73"/>
      <c r="M15" s="193"/>
    </row>
    <row r="16" spans="1:13" x14ac:dyDescent="0.5">
      <c r="A16" s="56" t="s">
        <v>220</v>
      </c>
      <c r="B16" s="68" t="s">
        <v>3735</v>
      </c>
      <c r="I16" s="73"/>
      <c r="L16" s="73"/>
      <c r="M16" s="193"/>
    </row>
    <row r="17" spans="1:13" x14ac:dyDescent="0.5">
      <c r="A17" s="56" t="s">
        <v>277</v>
      </c>
      <c r="B17" s="68" t="s">
        <v>3735</v>
      </c>
      <c r="I17" s="73"/>
      <c r="L17" s="73"/>
      <c r="M17" s="73"/>
    </row>
    <row r="18" spans="1:13" x14ac:dyDescent="0.5">
      <c r="A18" s="56" t="s">
        <v>271</v>
      </c>
      <c r="B18" s="68" t="s">
        <v>3735</v>
      </c>
      <c r="I18" s="232"/>
      <c r="L18" s="73"/>
      <c r="M18" s="73"/>
    </row>
    <row r="19" spans="1:13" x14ac:dyDescent="0.5">
      <c r="A19" s="56" t="s">
        <v>98</v>
      </c>
      <c r="B19" s="68" t="s">
        <v>3735</v>
      </c>
      <c r="I19" s="73"/>
      <c r="L19" s="73"/>
      <c r="M19" s="73"/>
    </row>
    <row r="20" spans="1:13" x14ac:dyDescent="0.5">
      <c r="A20" s="56" t="s">
        <v>237</v>
      </c>
      <c r="B20" s="68" t="s">
        <v>3735</v>
      </c>
      <c r="I20" s="73"/>
      <c r="L20" s="232"/>
      <c r="M20" s="193"/>
    </row>
    <row r="21" spans="1:13" x14ac:dyDescent="0.5">
      <c r="A21" s="56" t="s">
        <v>282</v>
      </c>
      <c r="B21" s="68" t="s">
        <v>3735</v>
      </c>
      <c r="I21" s="73"/>
    </row>
    <row r="22" spans="1:13" ht="28.2" x14ac:dyDescent="0.5">
      <c r="A22" s="233" t="s">
        <v>133</v>
      </c>
      <c r="B22" s="68" t="s">
        <v>3727</v>
      </c>
      <c r="I22" s="232"/>
    </row>
    <row r="23" spans="1:13" ht="28.2" x14ac:dyDescent="0.5">
      <c r="A23" s="56" t="s">
        <v>226</v>
      </c>
      <c r="B23" s="68" t="s">
        <v>3727</v>
      </c>
      <c r="I23" s="73"/>
    </row>
    <row r="24" spans="1:13" ht="28.2" x14ac:dyDescent="0.5">
      <c r="A24" s="56" t="s">
        <v>233</v>
      </c>
      <c r="B24" s="68" t="s">
        <v>3727</v>
      </c>
      <c r="I24" s="73"/>
    </row>
    <row r="25" spans="1:13" ht="28.2" x14ac:dyDescent="0.5">
      <c r="A25" s="56" t="s">
        <v>291</v>
      </c>
      <c r="B25" s="68" t="s">
        <v>3727</v>
      </c>
      <c r="I25" s="73"/>
    </row>
    <row r="26" spans="1:13" ht="28.2" x14ac:dyDescent="0.5">
      <c r="A26" s="56" t="s">
        <v>317</v>
      </c>
      <c r="B26" s="68" t="s">
        <v>3727</v>
      </c>
      <c r="I26" s="73"/>
    </row>
    <row r="27" spans="1:13" ht="28.2" x14ac:dyDescent="0.5">
      <c r="A27" s="56" t="s">
        <v>323</v>
      </c>
      <c r="B27" s="68" t="s">
        <v>3727</v>
      </c>
      <c r="I27" s="73"/>
    </row>
    <row r="28" spans="1:13" ht="28.2" x14ac:dyDescent="0.5">
      <c r="A28" s="56" t="s">
        <v>351</v>
      </c>
      <c r="B28" s="68" t="s">
        <v>3727</v>
      </c>
      <c r="I28" s="73"/>
    </row>
    <row r="29" spans="1:13" ht="28.2" x14ac:dyDescent="0.5">
      <c r="A29" s="56" t="s">
        <v>370</v>
      </c>
      <c r="B29" s="68" t="s">
        <v>3727</v>
      </c>
      <c r="I29" s="193"/>
    </row>
    <row r="30" spans="1:13" ht="28.2" x14ac:dyDescent="0.5">
      <c r="A30" s="56" t="s">
        <v>377</v>
      </c>
      <c r="B30" s="68" t="s">
        <v>3727</v>
      </c>
      <c r="I30" s="73"/>
    </row>
    <row r="31" spans="1:13" ht="28.2" x14ac:dyDescent="0.5">
      <c r="A31" s="56" t="s">
        <v>383</v>
      </c>
      <c r="B31" s="68" t="s">
        <v>3727</v>
      </c>
    </row>
    <row r="32" spans="1:13" ht="28.2" x14ac:dyDescent="0.5">
      <c r="A32" s="56" t="s">
        <v>428</v>
      </c>
      <c r="B32" s="68" t="s">
        <v>3727</v>
      </c>
    </row>
    <row r="33" spans="1:9" ht="28.2" x14ac:dyDescent="0.5">
      <c r="A33" s="56" t="s">
        <v>438</v>
      </c>
      <c r="B33" s="68" t="s">
        <v>3727</v>
      </c>
      <c r="I33" s="73"/>
    </row>
    <row r="34" spans="1:9" ht="28.2" x14ac:dyDescent="0.5">
      <c r="A34" s="56" t="s">
        <v>446</v>
      </c>
      <c r="B34" s="68" t="s">
        <v>3727</v>
      </c>
    </row>
    <row r="35" spans="1:9" ht="28.2" x14ac:dyDescent="0.5">
      <c r="A35" s="56" t="s">
        <v>452</v>
      </c>
      <c r="B35" s="68" t="s">
        <v>3727</v>
      </c>
      <c r="I35" s="73"/>
    </row>
    <row r="36" spans="1:9" ht="28.2" x14ac:dyDescent="0.5">
      <c r="A36" s="56" t="s">
        <v>462</v>
      </c>
      <c r="B36" s="68" t="s">
        <v>3727</v>
      </c>
      <c r="I36" s="73"/>
    </row>
    <row r="37" spans="1:9" ht="28.2" x14ac:dyDescent="0.5">
      <c r="A37" s="56" t="s">
        <v>492</v>
      </c>
      <c r="B37" s="68" t="s">
        <v>3727</v>
      </c>
      <c r="I37" s="73"/>
    </row>
    <row r="38" spans="1:9" ht="28.2" x14ac:dyDescent="0.5">
      <c r="A38" s="234" t="s">
        <v>296</v>
      </c>
      <c r="B38" s="68" t="s">
        <v>734</v>
      </c>
      <c r="I38" s="73"/>
    </row>
    <row r="39" spans="1:9" ht="28.2" x14ac:dyDescent="0.5">
      <c r="A39" s="56" t="s">
        <v>120</v>
      </c>
      <c r="B39" s="68" t="s">
        <v>734</v>
      </c>
    </row>
    <row r="40" spans="1:9" ht="28.2" x14ac:dyDescent="0.5">
      <c r="A40" s="233" t="s">
        <v>410</v>
      </c>
      <c r="B40" s="68" t="s">
        <v>3736</v>
      </c>
      <c r="I40" s="73"/>
    </row>
    <row r="41" spans="1:9" ht="28.2" x14ac:dyDescent="0.5">
      <c r="A41" s="56" t="s">
        <v>551</v>
      </c>
      <c r="B41" s="68" t="s">
        <v>734</v>
      </c>
      <c r="I41" s="73"/>
    </row>
    <row r="42" spans="1:9" ht="28.2" x14ac:dyDescent="0.5">
      <c r="A42" s="56" t="s">
        <v>333</v>
      </c>
      <c r="B42" s="68" t="s">
        <v>3736</v>
      </c>
    </row>
    <row r="43" spans="1:9" ht="28.2" x14ac:dyDescent="0.5">
      <c r="A43" s="56" t="s">
        <v>365</v>
      </c>
      <c r="B43" s="68" t="s">
        <v>3736</v>
      </c>
      <c r="I43" s="73"/>
    </row>
    <row r="44" spans="1:9" ht="28.2" x14ac:dyDescent="0.5">
      <c r="A44" s="56" t="s">
        <v>241</v>
      </c>
      <c r="B44" s="68" t="s">
        <v>3736</v>
      </c>
      <c r="I44" s="73"/>
    </row>
    <row r="45" spans="1:9" ht="28.2" x14ac:dyDescent="0.5">
      <c r="A45" s="233" t="s">
        <v>432</v>
      </c>
      <c r="B45" s="68" t="s">
        <v>3733</v>
      </c>
      <c r="I45" s="73"/>
    </row>
    <row r="46" spans="1:9" ht="28.2" x14ac:dyDescent="0.5">
      <c r="A46" s="233" t="s">
        <v>482</v>
      </c>
      <c r="B46" s="68" t="s">
        <v>3733</v>
      </c>
      <c r="I46" s="73"/>
    </row>
    <row r="47" spans="1:9" ht="28.2" x14ac:dyDescent="0.5">
      <c r="A47" s="56" t="s">
        <v>356</v>
      </c>
      <c r="B47" s="68" t="s">
        <v>3733</v>
      </c>
      <c r="I47" s="73"/>
    </row>
    <row r="48" spans="1:9" ht="28.2" x14ac:dyDescent="0.5">
      <c r="A48" s="56" t="s">
        <v>488</v>
      </c>
      <c r="B48" s="68" t="s">
        <v>3733</v>
      </c>
      <c r="I48" s="73"/>
    </row>
    <row r="49" spans="1:9" ht="28.2" x14ac:dyDescent="0.5">
      <c r="A49" s="56" t="s">
        <v>501</v>
      </c>
      <c r="B49" s="68" t="s">
        <v>3733</v>
      </c>
      <c r="I49" s="73"/>
    </row>
    <row r="50" spans="1:9" ht="28.2" x14ac:dyDescent="0.5">
      <c r="A50" s="56" t="s">
        <v>417</v>
      </c>
      <c r="B50" s="68" t="s">
        <v>3733</v>
      </c>
      <c r="I50" s="73"/>
    </row>
    <row r="51" spans="1:9" ht="28.2" x14ac:dyDescent="0.5">
      <c r="A51" s="56" t="s">
        <v>361</v>
      </c>
      <c r="B51" s="68" t="s">
        <v>3733</v>
      </c>
      <c r="I51" s="232"/>
    </row>
    <row r="52" spans="1:9" ht="28.2" x14ac:dyDescent="0.5">
      <c r="A52" s="56" t="s">
        <v>80</v>
      </c>
      <c r="B52" s="68" t="s">
        <v>3733</v>
      </c>
    </row>
    <row r="53" spans="1:9" ht="28.2" x14ac:dyDescent="0.5">
      <c r="A53" s="56" t="s">
        <v>476</v>
      </c>
      <c r="B53" s="229" t="s">
        <v>3737</v>
      </c>
    </row>
    <row r="54" spans="1:9" ht="28.2" x14ac:dyDescent="0.5">
      <c r="A54" s="56" t="s">
        <v>259</v>
      </c>
      <c r="B54" s="229" t="s">
        <v>3737</v>
      </c>
    </row>
    <row r="55" spans="1:9" ht="28.2" x14ac:dyDescent="0.5">
      <c r="A55" s="56" t="s">
        <v>179</v>
      </c>
      <c r="B55" s="229" t="s">
        <v>3737</v>
      </c>
      <c r="I55" s="73"/>
    </row>
    <row r="56" spans="1:9" ht="28.2" x14ac:dyDescent="0.5">
      <c r="A56" s="56" t="s">
        <v>404</v>
      </c>
      <c r="B56" s="229" t="s">
        <v>3737</v>
      </c>
    </row>
    <row r="57" spans="1:9" ht="28.2" x14ac:dyDescent="0.5">
      <c r="A57" s="56" t="s">
        <v>386</v>
      </c>
      <c r="B57" s="229" t="s">
        <v>3737</v>
      </c>
      <c r="I57" s="73"/>
    </row>
    <row r="58" spans="1:9" ht="28.2" x14ac:dyDescent="0.5">
      <c r="A58" s="56" t="s">
        <v>337</v>
      </c>
      <c r="B58" s="229" t="s">
        <v>3737</v>
      </c>
      <c r="I58" s="73"/>
    </row>
    <row r="59" spans="1:9" ht="28.2" x14ac:dyDescent="0.5">
      <c r="A59" s="56" t="s">
        <v>394</v>
      </c>
      <c r="B59" s="229" t="s">
        <v>3737</v>
      </c>
      <c r="I59" s="73"/>
    </row>
    <row r="60" spans="1:9" ht="28.2" x14ac:dyDescent="0.5">
      <c r="A60" s="56" t="s">
        <v>147</v>
      </c>
      <c r="B60" s="229" t="s">
        <v>3737</v>
      </c>
      <c r="I60" s="232"/>
    </row>
    <row r="61" spans="1:9" ht="28.2" x14ac:dyDescent="0.5">
      <c r="A61" s="56" t="s">
        <v>140</v>
      </c>
      <c r="B61" s="229" t="s">
        <v>3737</v>
      </c>
      <c r="I61" s="73"/>
    </row>
    <row r="62" spans="1:9" ht="28.2" x14ac:dyDescent="0.5">
      <c r="A62" s="56" t="s">
        <v>506</v>
      </c>
      <c r="B62" s="229" t="s">
        <v>3737</v>
      </c>
      <c r="I62" s="232"/>
    </row>
    <row r="63" spans="1:9" ht="28.2" x14ac:dyDescent="0.5">
      <c r="A63" s="56" t="s">
        <v>286</v>
      </c>
      <c r="B63" s="229" t="s">
        <v>3737</v>
      </c>
    </row>
    <row r="64" spans="1:9" ht="28.2" x14ac:dyDescent="0.5">
      <c r="A64" s="56" t="s">
        <v>153</v>
      </c>
      <c r="B64" s="229" t="s">
        <v>3737</v>
      </c>
    </row>
    <row r="65" spans="1:9" ht="28.2" x14ac:dyDescent="0.5">
      <c r="A65" s="56" t="s">
        <v>191</v>
      </c>
      <c r="B65" s="229" t="s">
        <v>3737</v>
      </c>
      <c r="I65" s="73"/>
    </row>
    <row r="66" spans="1:9" ht="42.3" x14ac:dyDescent="0.5">
      <c r="A66" s="56" t="s">
        <v>217</v>
      </c>
      <c r="B66" s="68" t="s">
        <v>735</v>
      </c>
    </row>
    <row r="67" spans="1:9" ht="42.3" x14ac:dyDescent="0.5">
      <c r="A67" s="56" t="s">
        <v>308</v>
      </c>
      <c r="B67" s="68" t="s">
        <v>735</v>
      </c>
      <c r="I67" s="232"/>
    </row>
    <row r="68" spans="1:9" ht="42.3" x14ac:dyDescent="0.5">
      <c r="A68" s="56" t="s">
        <v>422</v>
      </c>
      <c r="B68" s="68" t="s">
        <v>735</v>
      </c>
    </row>
    <row r="69" spans="1:9" ht="42.3" x14ac:dyDescent="0.5">
      <c r="A69" s="56" t="s">
        <v>303</v>
      </c>
      <c r="B69" s="68" t="s">
        <v>735</v>
      </c>
      <c r="I69" s="73"/>
    </row>
    <row r="70" spans="1:9" ht="42.3" x14ac:dyDescent="0.5">
      <c r="A70" s="56" t="s">
        <v>127</v>
      </c>
      <c r="B70" s="68" t="s">
        <v>735</v>
      </c>
      <c r="I70" s="73"/>
    </row>
    <row r="71" spans="1:9" ht="42.3" x14ac:dyDescent="0.5">
      <c r="A71" s="56" t="s">
        <v>457</v>
      </c>
      <c r="B71" s="68" t="s">
        <v>735</v>
      </c>
      <c r="I71" s="232"/>
    </row>
    <row r="72" spans="1:9" ht="42.3" x14ac:dyDescent="0.5">
      <c r="A72" s="56" t="s">
        <v>546</v>
      </c>
      <c r="B72" s="68" t="s">
        <v>735</v>
      </c>
      <c r="I72" s="73"/>
    </row>
    <row r="73" spans="1:9" ht="42.3" x14ac:dyDescent="0.5">
      <c r="A73" s="56" t="s">
        <v>348</v>
      </c>
      <c r="B73" s="68" t="s">
        <v>735</v>
      </c>
    </row>
    <row r="74" spans="1:9" ht="42.3" x14ac:dyDescent="0.5">
      <c r="A74" s="56" t="s">
        <v>327</v>
      </c>
      <c r="B74" s="68" t="s">
        <v>735</v>
      </c>
      <c r="I74" s="73"/>
    </row>
    <row r="75" spans="1:9" ht="42.3" x14ac:dyDescent="0.5">
      <c r="A75" s="56" t="s">
        <v>312</v>
      </c>
      <c r="B75" s="68" t="s">
        <v>735</v>
      </c>
      <c r="I75" s="73"/>
    </row>
    <row r="76" spans="1:9" x14ac:dyDescent="0.5">
      <c r="A76" s="56" t="s">
        <v>265</v>
      </c>
      <c r="B76" s="58" t="s">
        <v>736</v>
      </c>
      <c r="I76" s="73"/>
    </row>
    <row r="77" spans="1:9" x14ac:dyDescent="0.5">
      <c r="A77" s="56" t="s">
        <v>104</v>
      </c>
      <c r="B77" s="58" t="s">
        <v>736</v>
      </c>
      <c r="I77" s="73"/>
    </row>
    <row r="78" spans="1:9" x14ac:dyDescent="0.5">
      <c r="A78" s="56" t="s">
        <v>399</v>
      </c>
      <c r="B78" s="68" t="s">
        <v>722</v>
      </c>
      <c r="I78" s="232"/>
    </row>
    <row r="79" spans="1:9" x14ac:dyDescent="0.5">
      <c r="A79" s="56" t="s">
        <v>496</v>
      </c>
      <c r="B79" s="68" t="s">
        <v>718</v>
      </c>
      <c r="I79" s="73"/>
    </row>
    <row r="80" spans="1:9" x14ac:dyDescent="0.5">
      <c r="A80" s="56" t="s">
        <v>254</v>
      </c>
      <c r="B80" s="68" t="s">
        <v>718</v>
      </c>
      <c r="I80" s="73"/>
    </row>
    <row r="81" spans="1:9" x14ac:dyDescent="0.5">
      <c r="A81" s="56" t="s">
        <v>244</v>
      </c>
      <c r="B81" s="68" t="s">
        <v>718</v>
      </c>
      <c r="I81" s="73"/>
    </row>
    <row r="82" spans="1:9" x14ac:dyDescent="0.5">
      <c r="A82" s="56" t="s">
        <v>520</v>
      </c>
      <c r="B82" s="68" t="s">
        <v>718</v>
      </c>
      <c r="I82" s="73"/>
    </row>
    <row r="83" spans="1:9" x14ac:dyDescent="0.5">
      <c r="A83" s="56" t="s">
        <v>390</v>
      </c>
      <c r="B83" s="68" t="s">
        <v>718</v>
      </c>
      <c r="I83" s="232"/>
    </row>
    <row r="84" spans="1:9" x14ac:dyDescent="0.5">
      <c r="A84" s="56" t="s">
        <v>542</v>
      </c>
      <c r="B84" s="68" t="s">
        <v>718</v>
      </c>
      <c r="I84" s="232"/>
    </row>
    <row r="85" spans="1:9" x14ac:dyDescent="0.5">
      <c r="A85" s="56" t="s">
        <v>516</v>
      </c>
      <c r="B85" s="68" t="s">
        <v>718</v>
      </c>
      <c r="I85" s="232"/>
    </row>
    <row r="86" spans="1:9" x14ac:dyDescent="0.5">
      <c r="A86" s="56" t="s">
        <v>466</v>
      </c>
      <c r="B86" s="68" t="s">
        <v>718</v>
      </c>
      <c r="I86" s="73"/>
    </row>
    <row r="87" spans="1:9" x14ac:dyDescent="0.5">
      <c r="A87" s="56" t="s">
        <v>471</v>
      </c>
      <c r="B87" s="68" t="s">
        <v>718</v>
      </c>
      <c r="I87" s="73"/>
    </row>
    <row r="88" spans="1:9" customFormat="1" ht="14.4" x14ac:dyDescent="0.55000000000000004"/>
    <row r="89" spans="1:9" customFormat="1" ht="14.4" x14ac:dyDescent="0.55000000000000004"/>
    <row r="90" spans="1:9" customFormat="1" ht="14.4" x14ac:dyDescent="0.55000000000000004"/>
    <row r="91" spans="1:9" customFormat="1" ht="14.4" x14ac:dyDescent="0.55000000000000004"/>
    <row r="92" spans="1:9" customFormat="1" ht="14.4" x14ac:dyDescent="0.55000000000000004"/>
    <row r="93" spans="1:9" customFormat="1" ht="14.4" x14ac:dyDescent="0.55000000000000004"/>
    <row r="94" spans="1:9" customFormat="1" ht="14.4" x14ac:dyDescent="0.55000000000000004"/>
    <row r="95" spans="1:9" customFormat="1" ht="14.4" x14ac:dyDescent="0.55000000000000004"/>
    <row r="96" spans="1:9" customFormat="1" ht="14.4" x14ac:dyDescent="0.55000000000000004"/>
    <row r="97" spans="1:3" customFormat="1" ht="14.4" x14ac:dyDescent="0.55000000000000004"/>
    <row r="98" spans="1:3" customFormat="1" ht="14.4" x14ac:dyDescent="0.55000000000000004"/>
    <row r="99" spans="1:3" customFormat="1" ht="14.4" x14ac:dyDescent="0.55000000000000004"/>
    <row r="100" spans="1:3" customFormat="1" ht="14.4" x14ac:dyDescent="0.55000000000000004"/>
    <row r="101" spans="1:3" customFormat="1" ht="14.4" x14ac:dyDescent="0.55000000000000004"/>
    <row r="102" spans="1:3" customFormat="1" ht="14.4" x14ac:dyDescent="0.55000000000000004"/>
    <row r="103" spans="1:3" customFormat="1" ht="14.4" x14ac:dyDescent="0.55000000000000004"/>
    <row r="104" spans="1:3" customFormat="1" ht="14.4" x14ac:dyDescent="0.55000000000000004"/>
    <row r="105" spans="1:3" customFormat="1" ht="14.4" x14ac:dyDescent="0.55000000000000004"/>
    <row r="106" spans="1:3" ht="14.4" x14ac:dyDescent="0.55000000000000004">
      <c r="A106"/>
      <c r="B106"/>
      <c r="C106"/>
    </row>
    <row r="107" spans="1:3" ht="14.4" x14ac:dyDescent="0.55000000000000004">
      <c r="A107"/>
      <c r="B107"/>
      <c r="C107"/>
    </row>
    <row r="108" spans="1:3" ht="14.4" x14ac:dyDescent="0.55000000000000004">
      <c r="A108"/>
      <c r="B108"/>
      <c r="C108"/>
    </row>
    <row r="109" spans="1:3" ht="14.4" x14ac:dyDescent="0.55000000000000004">
      <c r="A109"/>
      <c r="B109"/>
      <c r="C109"/>
    </row>
    <row r="110" spans="1:3" ht="14.4" x14ac:dyDescent="0.55000000000000004">
      <c r="A110"/>
      <c r="B110"/>
      <c r="C110"/>
    </row>
    <row r="111" spans="1:3" ht="14.4" x14ac:dyDescent="0.55000000000000004">
      <c r="A111"/>
      <c r="B111"/>
      <c r="C111"/>
    </row>
    <row r="112" spans="1:3" ht="14.4" x14ac:dyDescent="0.55000000000000004">
      <c r="A112"/>
      <c r="B112"/>
      <c r="C112"/>
    </row>
    <row r="113" spans="1:3" ht="14.4" x14ac:dyDescent="0.55000000000000004">
      <c r="A113"/>
      <c r="B113"/>
      <c r="C113"/>
    </row>
    <row r="114" spans="1:3" ht="14.4" x14ac:dyDescent="0.55000000000000004">
      <c r="A114"/>
      <c r="B114"/>
      <c r="C114"/>
    </row>
    <row r="115" spans="1:3" ht="14.4" x14ac:dyDescent="0.55000000000000004">
      <c r="A115"/>
      <c r="B115"/>
      <c r="C115"/>
    </row>
    <row r="116" spans="1:3" ht="14.4" x14ac:dyDescent="0.55000000000000004">
      <c r="A116"/>
      <c r="B116"/>
      <c r="C116"/>
    </row>
    <row r="117" spans="1:3" ht="14.4" x14ac:dyDescent="0.55000000000000004">
      <c r="A117"/>
      <c r="B117"/>
      <c r="C117"/>
    </row>
    <row r="118" spans="1:3" ht="14.4" x14ac:dyDescent="0.55000000000000004">
      <c r="A118"/>
      <c r="B118"/>
      <c r="C118"/>
    </row>
    <row r="119" spans="1:3" ht="14.4" x14ac:dyDescent="0.55000000000000004">
      <c r="A119"/>
      <c r="B119"/>
      <c r="C119"/>
    </row>
    <row r="120" spans="1:3" ht="14.4" x14ac:dyDescent="0.55000000000000004">
      <c r="A120"/>
      <c r="B120"/>
      <c r="C120"/>
    </row>
    <row r="121" spans="1:3" ht="14.4" x14ac:dyDescent="0.55000000000000004">
      <c r="A121"/>
      <c r="B121"/>
      <c r="C121"/>
    </row>
    <row r="122" spans="1:3" ht="14.4" x14ac:dyDescent="0.55000000000000004">
      <c r="A122"/>
      <c r="B122"/>
      <c r="C122"/>
    </row>
    <row r="123" spans="1:3" ht="14.4" x14ac:dyDescent="0.55000000000000004">
      <c r="A123"/>
      <c r="B123"/>
      <c r="C123"/>
    </row>
    <row r="124" spans="1:3" ht="14.4" x14ac:dyDescent="0.55000000000000004">
      <c r="A124"/>
      <c r="B124"/>
      <c r="C124"/>
    </row>
    <row r="125" spans="1:3" ht="14.4" x14ac:dyDescent="0.55000000000000004">
      <c r="A125"/>
      <c r="B125"/>
      <c r="C125"/>
    </row>
    <row r="126" spans="1:3" ht="14.4" x14ac:dyDescent="0.55000000000000004">
      <c r="A126"/>
      <c r="B126"/>
      <c r="C126"/>
    </row>
    <row r="127" spans="1:3" ht="14.4" x14ac:dyDescent="0.55000000000000004">
      <c r="A127"/>
      <c r="B127"/>
      <c r="C127"/>
    </row>
    <row r="128" spans="1:3" ht="14.4" x14ac:dyDescent="0.55000000000000004">
      <c r="A128"/>
      <c r="B128"/>
      <c r="C128"/>
    </row>
    <row r="129" spans="1:3" ht="14.4" x14ac:dyDescent="0.55000000000000004">
      <c r="A129"/>
      <c r="B129"/>
      <c r="C129"/>
    </row>
    <row r="130" spans="1:3" ht="14.4" x14ac:dyDescent="0.55000000000000004">
      <c r="A130"/>
      <c r="B130"/>
      <c r="C130"/>
    </row>
    <row r="131" spans="1:3" ht="14.4" x14ac:dyDescent="0.55000000000000004">
      <c r="A131"/>
      <c r="B131"/>
      <c r="C131"/>
    </row>
    <row r="132" spans="1:3" ht="14.4" x14ac:dyDescent="0.55000000000000004">
      <c r="A132"/>
      <c r="B132"/>
      <c r="C132"/>
    </row>
    <row r="133" spans="1:3" ht="14.4" x14ac:dyDescent="0.55000000000000004">
      <c r="A133"/>
      <c r="B133"/>
      <c r="C133"/>
    </row>
    <row r="134" spans="1:3" ht="14.4" x14ac:dyDescent="0.55000000000000004">
      <c r="A134"/>
      <c r="B134"/>
      <c r="C134"/>
    </row>
    <row r="135" spans="1:3" ht="14.4" x14ac:dyDescent="0.55000000000000004">
      <c r="A135"/>
      <c r="B135"/>
      <c r="C135"/>
    </row>
    <row r="136" spans="1:3" ht="14.4" x14ac:dyDescent="0.55000000000000004">
      <c r="A136"/>
      <c r="B136"/>
      <c r="C136"/>
    </row>
    <row r="137" spans="1:3" ht="14.4" x14ac:dyDescent="0.55000000000000004">
      <c r="A137"/>
      <c r="B137"/>
      <c r="C137"/>
    </row>
    <row r="138" spans="1:3" ht="14.4" x14ac:dyDescent="0.55000000000000004">
      <c r="A138"/>
      <c r="B138"/>
      <c r="C138"/>
    </row>
    <row r="139" spans="1:3" ht="14.4" x14ac:dyDescent="0.55000000000000004">
      <c r="A139"/>
      <c r="B139"/>
      <c r="C139"/>
    </row>
    <row r="140" spans="1:3" ht="14.4" x14ac:dyDescent="0.55000000000000004">
      <c r="A140"/>
      <c r="B140"/>
      <c r="C140"/>
    </row>
    <row r="141" spans="1:3" ht="14.4" x14ac:dyDescent="0.55000000000000004">
      <c r="A141"/>
      <c r="B141"/>
      <c r="C141"/>
    </row>
    <row r="142" spans="1:3" ht="14.4" x14ac:dyDescent="0.55000000000000004">
      <c r="A142"/>
      <c r="B142"/>
      <c r="C142"/>
    </row>
    <row r="143" spans="1:3" ht="14.4" x14ac:dyDescent="0.55000000000000004">
      <c r="A143"/>
      <c r="B143"/>
      <c r="C143"/>
    </row>
    <row r="144" spans="1:3" ht="14.4" x14ac:dyDescent="0.55000000000000004">
      <c r="A144"/>
      <c r="B144"/>
      <c r="C144"/>
    </row>
    <row r="145" spans="1:3" ht="14.4" x14ac:dyDescent="0.55000000000000004">
      <c r="A145"/>
      <c r="B145"/>
      <c r="C145"/>
    </row>
    <row r="146" spans="1:3" ht="14.4" x14ac:dyDescent="0.55000000000000004">
      <c r="A146"/>
      <c r="B146"/>
      <c r="C146"/>
    </row>
    <row r="147" spans="1:3" ht="14.4" x14ac:dyDescent="0.55000000000000004">
      <c r="A147"/>
      <c r="B147"/>
      <c r="C147"/>
    </row>
    <row r="148" spans="1:3" ht="14.4" x14ac:dyDescent="0.55000000000000004">
      <c r="A148"/>
      <c r="B148"/>
      <c r="C148"/>
    </row>
    <row r="149" spans="1:3" ht="14.4" x14ac:dyDescent="0.55000000000000004">
      <c r="A149"/>
      <c r="B149"/>
      <c r="C149"/>
    </row>
    <row r="150" spans="1:3" ht="14.4" x14ac:dyDescent="0.55000000000000004">
      <c r="A150"/>
      <c r="B150"/>
      <c r="C150"/>
    </row>
    <row r="151" spans="1:3" ht="14.4" x14ac:dyDescent="0.55000000000000004">
      <c r="A151"/>
      <c r="B151"/>
      <c r="C151"/>
    </row>
    <row r="152" spans="1:3" ht="14.4" x14ac:dyDescent="0.55000000000000004">
      <c r="A152"/>
      <c r="B152"/>
      <c r="C152"/>
    </row>
    <row r="153" spans="1:3" ht="14.4" x14ac:dyDescent="0.55000000000000004">
      <c r="A153"/>
      <c r="B153"/>
      <c r="C153"/>
    </row>
    <row r="154" spans="1:3" ht="14.4" x14ac:dyDescent="0.55000000000000004">
      <c r="A154"/>
      <c r="B154"/>
      <c r="C154"/>
    </row>
    <row r="155" spans="1:3" ht="14.4" x14ac:dyDescent="0.55000000000000004">
      <c r="A155"/>
      <c r="B155"/>
      <c r="C155"/>
    </row>
    <row r="156" spans="1:3" ht="14.4" x14ac:dyDescent="0.55000000000000004">
      <c r="A156"/>
      <c r="B156"/>
      <c r="C156"/>
    </row>
    <row r="157" spans="1:3" ht="14.4" x14ac:dyDescent="0.55000000000000004">
      <c r="A157"/>
      <c r="B157"/>
      <c r="C157"/>
    </row>
    <row r="158" spans="1:3" ht="14.4" x14ac:dyDescent="0.55000000000000004">
      <c r="A158"/>
      <c r="B158"/>
      <c r="C158"/>
    </row>
    <row r="159" spans="1:3" ht="14.4" x14ac:dyDescent="0.55000000000000004">
      <c r="A159"/>
      <c r="B159"/>
      <c r="C159"/>
    </row>
    <row r="160" spans="1:3" ht="14.4" x14ac:dyDescent="0.55000000000000004">
      <c r="A160"/>
      <c r="B160"/>
      <c r="C160"/>
    </row>
    <row r="161" spans="1:3" ht="14.4" x14ac:dyDescent="0.55000000000000004">
      <c r="A161"/>
      <c r="B161"/>
      <c r="C161"/>
    </row>
    <row r="162" spans="1:3" ht="14.4" x14ac:dyDescent="0.55000000000000004">
      <c r="A162"/>
      <c r="B162"/>
      <c r="C162"/>
    </row>
    <row r="163" spans="1:3" ht="14.4" x14ac:dyDescent="0.55000000000000004">
      <c r="A163"/>
      <c r="B163"/>
      <c r="C163"/>
    </row>
    <row r="164" spans="1:3" ht="14.4" x14ac:dyDescent="0.55000000000000004">
      <c r="A164"/>
      <c r="B164"/>
      <c r="C164"/>
    </row>
    <row r="165" spans="1:3" ht="14.4" x14ac:dyDescent="0.55000000000000004">
      <c r="A165"/>
      <c r="B165"/>
      <c r="C165"/>
    </row>
    <row r="166" spans="1:3" ht="14.4" x14ac:dyDescent="0.55000000000000004">
      <c r="A166"/>
      <c r="B166"/>
      <c r="C166"/>
    </row>
    <row r="167" spans="1:3" ht="14.4" x14ac:dyDescent="0.55000000000000004">
      <c r="A167"/>
      <c r="B167"/>
      <c r="C167"/>
    </row>
    <row r="168" spans="1:3" ht="14.4" x14ac:dyDescent="0.55000000000000004">
      <c r="A168"/>
      <c r="B168"/>
      <c r="C168"/>
    </row>
    <row r="169" spans="1:3" ht="14.4" x14ac:dyDescent="0.55000000000000004">
      <c r="A169"/>
      <c r="B169"/>
      <c r="C169"/>
    </row>
    <row r="170" spans="1:3" ht="14.4" x14ac:dyDescent="0.55000000000000004">
      <c r="A170"/>
      <c r="B170"/>
      <c r="C170"/>
    </row>
    <row r="171" spans="1:3" ht="14.4" x14ac:dyDescent="0.55000000000000004">
      <c r="A171"/>
      <c r="B171"/>
      <c r="C171"/>
    </row>
    <row r="172" spans="1:3" ht="14.4" x14ac:dyDescent="0.55000000000000004">
      <c r="A172"/>
      <c r="B172"/>
      <c r="C172"/>
    </row>
    <row r="173" spans="1:3" ht="14.4" x14ac:dyDescent="0.55000000000000004">
      <c r="A173"/>
      <c r="B173"/>
      <c r="C173"/>
    </row>
    <row r="174" spans="1:3" ht="14.4" x14ac:dyDescent="0.55000000000000004">
      <c r="A174"/>
      <c r="B174"/>
      <c r="C174"/>
    </row>
    <row r="175" spans="1:3" ht="14.4" x14ac:dyDescent="0.55000000000000004">
      <c r="A175"/>
      <c r="B175"/>
      <c r="C175"/>
    </row>
    <row r="176" spans="1:3" ht="14.4" x14ac:dyDescent="0.55000000000000004">
      <c r="A176"/>
      <c r="B176"/>
      <c r="C176"/>
    </row>
    <row r="177" spans="1:3" ht="14.4" x14ac:dyDescent="0.55000000000000004">
      <c r="A177"/>
      <c r="B177"/>
      <c r="C177"/>
    </row>
    <row r="178" spans="1:3" x14ac:dyDescent="0.5">
      <c r="A178" s="233"/>
      <c r="B178" s="235"/>
    </row>
    <row r="179" spans="1:3" x14ac:dyDescent="0.5">
      <c r="A179" s="233"/>
      <c r="B179" s="235"/>
    </row>
    <row r="180" spans="1:3" x14ac:dyDescent="0.5">
      <c r="A180" s="233"/>
      <c r="B180" s="235"/>
    </row>
    <row r="181" spans="1:3" x14ac:dyDescent="0.5">
      <c r="A181" s="233"/>
      <c r="B181" s="235"/>
    </row>
    <row r="182" spans="1:3" x14ac:dyDescent="0.5">
      <c r="A182" s="233"/>
      <c r="B182" s="235"/>
    </row>
    <row r="183" spans="1:3" x14ac:dyDescent="0.5">
      <c r="A183" s="233"/>
      <c r="B183" s="235"/>
    </row>
    <row r="184" spans="1:3" x14ac:dyDescent="0.5">
      <c r="A184" s="233"/>
      <c r="B184" s="235"/>
    </row>
    <row r="185" spans="1:3" x14ac:dyDescent="0.5">
      <c r="A185" s="233"/>
      <c r="B185" s="235"/>
    </row>
    <row r="186" spans="1:3" x14ac:dyDescent="0.5">
      <c r="A186" s="233"/>
      <c r="B186" s="235"/>
    </row>
    <row r="187" spans="1:3" x14ac:dyDescent="0.5">
      <c r="A187" s="233"/>
      <c r="B187" s="235"/>
    </row>
    <row r="188" spans="1:3" x14ac:dyDescent="0.5">
      <c r="A188" s="233"/>
      <c r="B188" s="235"/>
    </row>
    <row r="189" spans="1:3" x14ac:dyDescent="0.5">
      <c r="A189" s="233"/>
      <c r="B189" s="235"/>
    </row>
    <row r="190" spans="1:3" x14ac:dyDescent="0.5">
      <c r="A190" s="233"/>
      <c r="B190" s="235"/>
    </row>
    <row r="191" spans="1:3" x14ac:dyDescent="0.5">
      <c r="A191" s="233"/>
      <c r="B191" s="235"/>
    </row>
    <row r="192" spans="1:3" x14ac:dyDescent="0.5">
      <c r="A192" s="233"/>
      <c r="B192" s="235"/>
    </row>
    <row r="193" spans="1:2" x14ac:dyDescent="0.5">
      <c r="A193" s="233"/>
      <c r="B193" s="235"/>
    </row>
    <row r="194" spans="1:2" x14ac:dyDescent="0.5">
      <c r="A194" s="233"/>
      <c r="B194" s="235"/>
    </row>
    <row r="195" spans="1:2" x14ac:dyDescent="0.5">
      <c r="A195" s="233"/>
      <c r="B195" s="235"/>
    </row>
    <row r="196" spans="1:2" x14ac:dyDescent="0.5">
      <c r="A196" s="233"/>
      <c r="B196" s="235"/>
    </row>
    <row r="197" spans="1:2" x14ac:dyDescent="0.5">
      <c r="A197" s="233"/>
      <c r="B197" s="235"/>
    </row>
    <row r="198" spans="1:2" x14ac:dyDescent="0.5">
      <c r="A198" s="233"/>
      <c r="B198" s="235"/>
    </row>
    <row r="199" spans="1:2" x14ac:dyDescent="0.5">
      <c r="A199" s="233"/>
      <c r="B199" s="235"/>
    </row>
    <row r="200" spans="1:2" x14ac:dyDescent="0.5">
      <c r="A200" s="233"/>
      <c r="B200" s="235"/>
    </row>
    <row r="201" spans="1:2" x14ac:dyDescent="0.5">
      <c r="A201" s="233"/>
      <c r="B201" s="235"/>
    </row>
    <row r="202" spans="1:2" x14ac:dyDescent="0.5">
      <c r="A202" s="233"/>
      <c r="B202" s="235"/>
    </row>
    <row r="203" spans="1:2" x14ac:dyDescent="0.5">
      <c r="A203" s="233"/>
      <c r="B203" s="235"/>
    </row>
    <row r="204" spans="1:2" x14ac:dyDescent="0.5">
      <c r="A204" s="233"/>
      <c r="B204" s="235"/>
    </row>
    <row r="205" spans="1:2" x14ac:dyDescent="0.5">
      <c r="A205" s="233"/>
      <c r="B205" s="235"/>
    </row>
    <row r="206" spans="1:2" x14ac:dyDescent="0.5">
      <c r="A206" s="233"/>
      <c r="B206" s="235"/>
    </row>
    <row r="207" spans="1:2" x14ac:dyDescent="0.5">
      <c r="A207" s="233"/>
      <c r="B207" s="235"/>
    </row>
    <row r="208" spans="1:2" x14ac:dyDescent="0.5">
      <c r="A208" s="233"/>
      <c r="B208" s="235"/>
    </row>
    <row r="209" spans="1:2" x14ac:dyDescent="0.5">
      <c r="A209" s="233"/>
      <c r="B209" s="235"/>
    </row>
    <row r="210" spans="1:2" x14ac:dyDescent="0.5">
      <c r="A210" s="233"/>
      <c r="B210" s="235"/>
    </row>
    <row r="211" spans="1:2" x14ac:dyDescent="0.5">
      <c r="A211" s="233"/>
      <c r="B211" s="235"/>
    </row>
    <row r="212" spans="1:2" x14ac:dyDescent="0.5">
      <c r="A212" s="233"/>
      <c r="B212" s="235"/>
    </row>
    <row r="213" spans="1:2" x14ac:dyDescent="0.5">
      <c r="A213" s="233"/>
      <c r="B213" s="235"/>
    </row>
    <row r="214" spans="1:2" x14ac:dyDescent="0.5">
      <c r="A214" s="233"/>
      <c r="B214" s="235"/>
    </row>
    <row r="215" spans="1:2" x14ac:dyDescent="0.5">
      <c r="A215" s="233"/>
      <c r="B215" s="235"/>
    </row>
    <row r="216" spans="1:2" x14ac:dyDescent="0.5">
      <c r="A216" s="233"/>
      <c r="B216" s="235"/>
    </row>
    <row r="217" spans="1:2" x14ac:dyDescent="0.5">
      <c r="A217" s="233"/>
      <c r="B217" s="235"/>
    </row>
    <row r="218" spans="1:2" x14ac:dyDescent="0.5">
      <c r="A218" s="233"/>
      <c r="B218" s="235"/>
    </row>
    <row r="219" spans="1:2" x14ac:dyDescent="0.5">
      <c r="A219" s="233"/>
      <c r="B219" s="235"/>
    </row>
    <row r="220" spans="1:2" x14ac:dyDescent="0.5">
      <c r="A220" s="233"/>
      <c r="B220" s="235"/>
    </row>
    <row r="221" spans="1:2" x14ac:dyDescent="0.5">
      <c r="A221" s="233"/>
      <c r="B221" s="235"/>
    </row>
    <row r="222" spans="1:2" x14ac:dyDescent="0.5">
      <c r="A222" s="233"/>
      <c r="B222" s="235"/>
    </row>
    <row r="223" spans="1:2" x14ac:dyDescent="0.5">
      <c r="A223" s="233"/>
      <c r="B223" s="235"/>
    </row>
    <row r="224" spans="1:2" x14ac:dyDescent="0.5">
      <c r="A224" s="233"/>
      <c r="B224" s="235"/>
    </row>
    <row r="225" spans="1:2" x14ac:dyDescent="0.5">
      <c r="A225" s="233"/>
      <c r="B225" s="235"/>
    </row>
    <row r="226" spans="1:2" x14ac:dyDescent="0.5">
      <c r="A226" s="233"/>
      <c r="B226" s="235"/>
    </row>
    <row r="227" spans="1:2" x14ac:dyDescent="0.5">
      <c r="A227" s="233"/>
      <c r="B227" s="235"/>
    </row>
    <row r="228" spans="1:2" x14ac:dyDescent="0.5">
      <c r="A228" s="233"/>
      <c r="B228" s="235"/>
    </row>
    <row r="229" spans="1:2" x14ac:dyDescent="0.5">
      <c r="A229" s="233"/>
      <c r="B229" s="235"/>
    </row>
    <row r="230" spans="1:2" x14ac:dyDescent="0.5">
      <c r="A230" s="233"/>
      <c r="B230" s="235"/>
    </row>
    <row r="231" spans="1:2" x14ac:dyDescent="0.5">
      <c r="A231" s="233"/>
      <c r="B231" s="235"/>
    </row>
    <row r="232" spans="1:2" x14ac:dyDescent="0.5">
      <c r="A232" s="233"/>
      <c r="B232" s="235"/>
    </row>
    <row r="233" spans="1:2" x14ac:dyDescent="0.5">
      <c r="A233" s="233"/>
      <c r="B233" s="235"/>
    </row>
    <row r="234" spans="1:2" x14ac:dyDescent="0.5">
      <c r="A234" s="233"/>
      <c r="B234" s="235"/>
    </row>
    <row r="235" spans="1:2" x14ac:dyDescent="0.5">
      <c r="A235" s="233"/>
      <c r="B235" s="235"/>
    </row>
    <row r="236" spans="1:2" x14ac:dyDescent="0.5">
      <c r="A236" s="233"/>
      <c r="B236" s="235"/>
    </row>
    <row r="237" spans="1:2" x14ac:dyDescent="0.5">
      <c r="A237" s="233"/>
      <c r="B237" s="235"/>
    </row>
    <row r="238" spans="1:2" x14ac:dyDescent="0.5">
      <c r="A238" s="233"/>
      <c r="B238" s="235"/>
    </row>
    <row r="239" spans="1:2" x14ac:dyDescent="0.5">
      <c r="A239" s="233"/>
      <c r="B239" s="235"/>
    </row>
    <row r="240" spans="1:2" x14ac:dyDescent="0.5">
      <c r="A240" s="233"/>
      <c r="B240" s="235"/>
    </row>
    <row r="241" spans="1:2" x14ac:dyDescent="0.5">
      <c r="A241" s="233"/>
      <c r="B241" s="235"/>
    </row>
    <row r="242" spans="1:2" x14ac:dyDescent="0.5">
      <c r="A242" s="233"/>
      <c r="B242" s="235"/>
    </row>
    <row r="243" spans="1:2" x14ac:dyDescent="0.5">
      <c r="A243" s="233"/>
      <c r="B243" s="235"/>
    </row>
    <row r="244" spans="1:2" x14ac:dyDescent="0.5">
      <c r="A244" s="233"/>
      <c r="B244" s="235"/>
    </row>
    <row r="245" spans="1:2" x14ac:dyDescent="0.5">
      <c r="A245" s="233"/>
      <c r="B245" s="235"/>
    </row>
    <row r="246" spans="1:2" x14ac:dyDescent="0.5">
      <c r="A246" s="233"/>
      <c r="B246" s="235"/>
    </row>
    <row r="247" spans="1:2" x14ac:dyDescent="0.5">
      <c r="A247" s="233"/>
      <c r="B247" s="235"/>
    </row>
    <row r="248" spans="1:2" x14ac:dyDescent="0.5">
      <c r="A248" s="233"/>
      <c r="B248" s="235"/>
    </row>
    <row r="249" spans="1:2" x14ac:dyDescent="0.5">
      <c r="A249" s="233"/>
      <c r="B249" s="235"/>
    </row>
    <row r="250" spans="1:2" x14ac:dyDescent="0.5">
      <c r="A250" s="233"/>
      <c r="B250" s="235"/>
    </row>
    <row r="251" spans="1:2" x14ac:dyDescent="0.5">
      <c r="A251" s="233"/>
      <c r="B251" s="235"/>
    </row>
    <row r="252" spans="1:2" x14ac:dyDescent="0.5">
      <c r="A252" s="233"/>
      <c r="B252" s="235"/>
    </row>
    <row r="253" spans="1:2" x14ac:dyDescent="0.5">
      <c r="A253" s="233"/>
      <c r="B253" s="235"/>
    </row>
    <row r="254" spans="1:2" x14ac:dyDescent="0.5">
      <c r="A254" s="233"/>
      <c r="B254" s="235"/>
    </row>
    <row r="255" spans="1:2" x14ac:dyDescent="0.5">
      <c r="A255" s="233"/>
      <c r="B255" s="235"/>
    </row>
    <row r="256" spans="1:2" x14ac:dyDescent="0.5">
      <c r="A256" s="233"/>
      <c r="B256" s="235"/>
    </row>
    <row r="257" spans="1:2" x14ac:dyDescent="0.5">
      <c r="A257" s="233"/>
      <c r="B257" s="235"/>
    </row>
    <row r="258" spans="1:2" x14ac:dyDescent="0.5">
      <c r="A258" s="233"/>
      <c r="B258" s="235"/>
    </row>
    <row r="259" spans="1:2" x14ac:dyDescent="0.5">
      <c r="A259" s="233"/>
      <c r="B259" s="235"/>
    </row>
    <row r="260" spans="1:2" x14ac:dyDescent="0.5">
      <c r="A260" s="233"/>
      <c r="B260" s="235"/>
    </row>
    <row r="261" spans="1:2" x14ac:dyDescent="0.5">
      <c r="A261" s="233"/>
      <c r="B261" s="235"/>
    </row>
    <row r="262" spans="1:2" x14ac:dyDescent="0.5">
      <c r="A262" s="233"/>
      <c r="B262" s="235"/>
    </row>
    <row r="263" spans="1:2" x14ac:dyDescent="0.5">
      <c r="A263" s="233"/>
      <c r="B263" s="235"/>
    </row>
    <row r="264" spans="1:2" x14ac:dyDescent="0.5">
      <c r="A264" s="233"/>
      <c r="B264" s="235"/>
    </row>
    <row r="265" spans="1:2" x14ac:dyDescent="0.5">
      <c r="A265" s="233"/>
      <c r="B265" s="235"/>
    </row>
    <row r="266" spans="1:2" x14ac:dyDescent="0.5">
      <c r="A266" s="233"/>
      <c r="B266" s="235"/>
    </row>
    <row r="267" spans="1:2" x14ac:dyDescent="0.5">
      <c r="A267" s="233"/>
      <c r="B267" s="235"/>
    </row>
    <row r="268" spans="1:2" x14ac:dyDescent="0.5">
      <c r="A268" s="233"/>
      <c r="B268" s="235"/>
    </row>
    <row r="269" spans="1:2" x14ac:dyDescent="0.5">
      <c r="A269" s="233"/>
      <c r="B269" s="235"/>
    </row>
    <row r="270" spans="1:2" x14ac:dyDescent="0.5">
      <c r="A270" s="233"/>
      <c r="B270" s="235"/>
    </row>
    <row r="271" spans="1:2" x14ac:dyDescent="0.5">
      <c r="A271" s="233"/>
      <c r="B271" s="235"/>
    </row>
    <row r="272" spans="1:2" x14ac:dyDescent="0.5">
      <c r="A272" s="233"/>
      <c r="B272" s="235"/>
    </row>
    <row r="273" spans="1:2" x14ac:dyDescent="0.5">
      <c r="A273" s="233"/>
      <c r="B273" s="235"/>
    </row>
    <row r="274" spans="1:2" x14ac:dyDescent="0.5">
      <c r="A274" s="233"/>
      <c r="B274" s="235"/>
    </row>
    <row r="275" spans="1:2" x14ac:dyDescent="0.5">
      <c r="A275" s="233"/>
      <c r="B275" s="235"/>
    </row>
    <row r="276" spans="1:2" x14ac:dyDescent="0.5">
      <c r="A276" s="233"/>
      <c r="B276" s="235"/>
    </row>
    <row r="277" spans="1:2" x14ac:dyDescent="0.5">
      <c r="A277" s="233"/>
      <c r="B277" s="235"/>
    </row>
    <row r="278" spans="1:2" x14ac:dyDescent="0.5">
      <c r="A278" s="233"/>
      <c r="B278" s="235"/>
    </row>
    <row r="279" spans="1:2" x14ac:dyDescent="0.5">
      <c r="A279" s="233"/>
      <c r="B279" s="235"/>
    </row>
    <row r="280" spans="1:2" x14ac:dyDescent="0.5">
      <c r="A280" s="233"/>
      <c r="B280" s="235"/>
    </row>
    <row r="281" spans="1:2" x14ac:dyDescent="0.5">
      <c r="A281" s="233"/>
      <c r="B281" s="235"/>
    </row>
    <row r="282" spans="1:2" x14ac:dyDescent="0.5">
      <c r="A282" s="233"/>
      <c r="B282" s="235"/>
    </row>
    <row r="283" spans="1:2" x14ac:dyDescent="0.5">
      <c r="A283" s="233"/>
      <c r="B283" s="235"/>
    </row>
    <row r="284" spans="1:2" x14ac:dyDescent="0.5">
      <c r="A284" s="233"/>
      <c r="B284" s="235"/>
    </row>
    <row r="285" spans="1:2" x14ac:dyDescent="0.5">
      <c r="A285" s="233"/>
      <c r="B285" s="235"/>
    </row>
    <row r="286" spans="1:2" x14ac:dyDescent="0.5">
      <c r="A286" s="233"/>
      <c r="B286" s="235"/>
    </row>
    <row r="287" spans="1:2" x14ac:dyDescent="0.5">
      <c r="A287" s="233"/>
      <c r="B287" s="235"/>
    </row>
    <row r="288" spans="1:2" x14ac:dyDescent="0.5">
      <c r="A288" s="233"/>
      <c r="B288" s="235"/>
    </row>
    <row r="289" spans="1:2" x14ac:dyDescent="0.5">
      <c r="A289" s="233"/>
      <c r="B289" s="235"/>
    </row>
    <row r="290" spans="1:2" x14ac:dyDescent="0.5">
      <c r="A290" s="233"/>
      <c r="B290" s="235"/>
    </row>
    <row r="291" spans="1:2" x14ac:dyDescent="0.5">
      <c r="A291" s="233"/>
      <c r="B291" s="235"/>
    </row>
    <row r="292" spans="1:2" x14ac:dyDescent="0.5">
      <c r="A292" s="233"/>
      <c r="B292" s="235"/>
    </row>
    <row r="293" spans="1:2" x14ac:dyDescent="0.5">
      <c r="A293" s="233"/>
      <c r="B293" s="235"/>
    </row>
    <row r="294" spans="1:2" x14ac:dyDescent="0.5">
      <c r="A294" s="233"/>
      <c r="B294" s="235"/>
    </row>
    <row r="295" spans="1:2" x14ac:dyDescent="0.5">
      <c r="A295" s="233"/>
      <c r="B295" s="235"/>
    </row>
    <row r="296" spans="1:2" x14ac:dyDescent="0.5">
      <c r="A296" s="233"/>
      <c r="B296" s="235"/>
    </row>
    <row r="297" spans="1:2" x14ac:dyDescent="0.5">
      <c r="A297" s="233"/>
      <c r="B297" s="235"/>
    </row>
    <row r="298" spans="1:2" x14ac:dyDescent="0.5">
      <c r="A298" s="233"/>
      <c r="B298" s="235"/>
    </row>
    <row r="299" spans="1:2" x14ac:dyDescent="0.5">
      <c r="A299" s="233"/>
      <c r="B299" s="235"/>
    </row>
    <row r="300" spans="1:2" x14ac:dyDescent="0.5">
      <c r="A300" s="233"/>
      <c r="B300" s="235"/>
    </row>
    <row r="301" spans="1:2" x14ac:dyDescent="0.5">
      <c r="A301" s="233"/>
      <c r="B301" s="235"/>
    </row>
    <row r="302" spans="1:2" x14ac:dyDescent="0.5">
      <c r="A302" s="233"/>
      <c r="B302" s="235"/>
    </row>
    <row r="303" spans="1:2" x14ac:dyDescent="0.5">
      <c r="A303" s="233"/>
      <c r="B303" s="235"/>
    </row>
    <row r="304" spans="1:2" x14ac:dyDescent="0.5">
      <c r="A304" s="233"/>
      <c r="B304" s="235"/>
    </row>
    <row r="305" spans="1:2" x14ac:dyDescent="0.5">
      <c r="A305" s="233"/>
      <c r="B305" s="235"/>
    </row>
    <row r="306" spans="1:2" x14ac:dyDescent="0.5">
      <c r="A306" s="233"/>
      <c r="B306" s="235"/>
    </row>
    <row r="307" spans="1:2" x14ac:dyDescent="0.5">
      <c r="A307" s="233"/>
      <c r="B307" s="235"/>
    </row>
    <row r="308" spans="1:2" x14ac:dyDescent="0.5">
      <c r="A308" s="233"/>
      <c r="B308" s="235"/>
    </row>
    <row r="309" spans="1:2" x14ac:dyDescent="0.5">
      <c r="A309" s="233"/>
      <c r="B309" s="235"/>
    </row>
    <row r="310" spans="1:2" x14ac:dyDescent="0.5">
      <c r="A310" s="233"/>
      <c r="B310" s="235"/>
    </row>
    <row r="311" spans="1:2" x14ac:dyDescent="0.5">
      <c r="A311" s="233"/>
      <c r="B311" s="235"/>
    </row>
    <row r="312" spans="1:2" x14ac:dyDescent="0.5">
      <c r="A312" s="233"/>
      <c r="B312" s="235"/>
    </row>
    <row r="313" spans="1:2" x14ac:dyDescent="0.5">
      <c r="A313" s="233"/>
      <c r="B313" s="235"/>
    </row>
    <row r="314" spans="1:2" x14ac:dyDescent="0.5">
      <c r="A314" s="233"/>
      <c r="B314" s="235"/>
    </row>
    <row r="315" spans="1:2" x14ac:dyDescent="0.5">
      <c r="A315" s="233"/>
      <c r="B315" s="235"/>
    </row>
    <row r="316" spans="1:2" x14ac:dyDescent="0.5">
      <c r="A316" s="233"/>
      <c r="B316" s="235"/>
    </row>
    <row r="317" spans="1:2" x14ac:dyDescent="0.5">
      <c r="A317" s="233"/>
      <c r="B317" s="235"/>
    </row>
    <row r="318" spans="1:2" x14ac:dyDescent="0.5">
      <c r="A318" s="233"/>
      <c r="B318" s="235"/>
    </row>
    <row r="319" spans="1:2" x14ac:dyDescent="0.5">
      <c r="A319" s="233"/>
      <c r="B319" s="235"/>
    </row>
    <row r="320" spans="1:2" x14ac:dyDescent="0.5">
      <c r="A320" s="233"/>
      <c r="B320" s="235"/>
    </row>
    <row r="321" spans="1:2" x14ac:dyDescent="0.5">
      <c r="A321" s="233"/>
      <c r="B321" s="235"/>
    </row>
    <row r="322" spans="1:2" x14ac:dyDescent="0.5">
      <c r="A322" s="233"/>
      <c r="B322" s="235"/>
    </row>
    <row r="323" spans="1:2" x14ac:dyDescent="0.5">
      <c r="A323" s="233"/>
      <c r="B323" s="235"/>
    </row>
    <row r="324" spans="1:2" x14ac:dyDescent="0.5">
      <c r="A324" s="233"/>
      <c r="B324" s="235"/>
    </row>
    <row r="325" spans="1:2" x14ac:dyDescent="0.5">
      <c r="A325" s="233"/>
      <c r="B325" s="235"/>
    </row>
    <row r="326" spans="1:2" x14ac:dyDescent="0.5">
      <c r="A326" s="233"/>
      <c r="B326" s="235"/>
    </row>
    <row r="327" spans="1:2" x14ac:dyDescent="0.5">
      <c r="A327" s="233"/>
      <c r="B327" s="235"/>
    </row>
    <row r="328" spans="1:2" x14ac:dyDescent="0.5">
      <c r="A328" s="233"/>
      <c r="B328" s="235"/>
    </row>
    <row r="329" spans="1:2" x14ac:dyDescent="0.5">
      <c r="A329" s="233"/>
      <c r="B329" s="235"/>
    </row>
    <row r="330" spans="1:2" x14ac:dyDescent="0.5">
      <c r="A330" s="233"/>
      <c r="B330" s="235"/>
    </row>
    <row r="331" spans="1:2" x14ac:dyDescent="0.5">
      <c r="A331" s="233"/>
      <c r="B331" s="235"/>
    </row>
    <row r="332" spans="1:2" x14ac:dyDescent="0.5">
      <c r="A332" s="233"/>
      <c r="B332" s="235"/>
    </row>
    <row r="333" spans="1:2" x14ac:dyDescent="0.5">
      <c r="A333" s="233"/>
      <c r="B333" s="235"/>
    </row>
    <row r="334" spans="1:2" x14ac:dyDescent="0.5">
      <c r="A334" s="233"/>
      <c r="B334" s="235"/>
    </row>
    <row r="335" spans="1:2" x14ac:dyDescent="0.5">
      <c r="A335" s="233"/>
      <c r="B335" s="235"/>
    </row>
    <row r="336" spans="1:2" x14ac:dyDescent="0.5">
      <c r="A336" s="233"/>
      <c r="B336" s="235"/>
    </row>
    <row r="337" spans="1:2" x14ac:dyDescent="0.5">
      <c r="A337" s="233"/>
      <c r="B337" s="235"/>
    </row>
    <row r="338" spans="1:2" x14ac:dyDescent="0.5">
      <c r="A338" s="233"/>
      <c r="B338" s="235"/>
    </row>
    <row r="339" spans="1:2" x14ac:dyDescent="0.5">
      <c r="A339" s="233"/>
      <c r="B339" s="235"/>
    </row>
    <row r="340" spans="1:2" x14ac:dyDescent="0.5">
      <c r="A340" s="233"/>
      <c r="B340" s="235"/>
    </row>
    <row r="341" spans="1:2" x14ac:dyDescent="0.5">
      <c r="A341" s="233"/>
      <c r="B341" s="235"/>
    </row>
    <row r="342" spans="1:2" x14ac:dyDescent="0.5">
      <c r="A342" s="233"/>
      <c r="B342" s="235"/>
    </row>
    <row r="343" spans="1:2" x14ac:dyDescent="0.5">
      <c r="A343" s="233"/>
      <c r="B343" s="235"/>
    </row>
    <row r="344" spans="1:2" x14ac:dyDescent="0.5">
      <c r="A344" s="233"/>
      <c r="B344" s="235"/>
    </row>
    <row r="345" spans="1:2" x14ac:dyDescent="0.5">
      <c r="A345" s="233"/>
      <c r="B345" s="235"/>
    </row>
    <row r="346" spans="1:2" x14ac:dyDescent="0.5">
      <c r="A346" s="233"/>
      <c r="B346" s="235"/>
    </row>
    <row r="347" spans="1:2" x14ac:dyDescent="0.5">
      <c r="A347" s="233"/>
      <c r="B347" s="235"/>
    </row>
    <row r="348" spans="1:2" x14ac:dyDescent="0.5">
      <c r="A348" s="233"/>
      <c r="B348" s="235"/>
    </row>
    <row r="349" spans="1:2" x14ac:dyDescent="0.5">
      <c r="A349" s="233"/>
      <c r="B349" s="235"/>
    </row>
    <row r="350" spans="1:2" x14ac:dyDescent="0.5">
      <c r="A350" s="233"/>
      <c r="B350" s="235"/>
    </row>
    <row r="351" spans="1:2" x14ac:dyDescent="0.5">
      <c r="A351" s="233"/>
      <c r="B351" s="235"/>
    </row>
    <row r="352" spans="1:2" x14ac:dyDescent="0.5">
      <c r="A352" s="233"/>
      <c r="B352" s="235"/>
    </row>
    <row r="353" spans="1:2" x14ac:dyDescent="0.5">
      <c r="A353" s="233"/>
      <c r="B353" s="235"/>
    </row>
    <row r="354" spans="1:2" x14ac:dyDescent="0.5">
      <c r="A354" s="233"/>
      <c r="B354" s="235"/>
    </row>
    <row r="355" spans="1:2" x14ac:dyDescent="0.5">
      <c r="A355" s="233"/>
      <c r="B355" s="235"/>
    </row>
    <row r="356" spans="1:2" x14ac:dyDescent="0.5">
      <c r="A356" s="233"/>
      <c r="B356" s="235"/>
    </row>
    <row r="357" spans="1:2" x14ac:dyDescent="0.5">
      <c r="A357" s="233"/>
      <c r="B357" s="235"/>
    </row>
    <row r="358" spans="1:2" x14ac:dyDescent="0.5">
      <c r="A358" s="233"/>
      <c r="B358" s="235"/>
    </row>
    <row r="359" spans="1:2" x14ac:dyDescent="0.5">
      <c r="A359" s="233"/>
      <c r="B359" s="235"/>
    </row>
    <row r="360" spans="1:2" x14ac:dyDescent="0.5">
      <c r="A360" s="233"/>
      <c r="B360" s="235"/>
    </row>
    <row r="361" spans="1:2" x14ac:dyDescent="0.5">
      <c r="A361" s="233"/>
      <c r="B361" s="235"/>
    </row>
    <row r="362" spans="1:2" x14ac:dyDescent="0.5">
      <c r="A362" s="233"/>
      <c r="B362" s="235"/>
    </row>
    <row r="363" spans="1:2" x14ac:dyDescent="0.5">
      <c r="A363" s="233"/>
      <c r="B363" s="235"/>
    </row>
    <row r="364" spans="1:2" x14ac:dyDescent="0.5">
      <c r="A364" s="233"/>
      <c r="B364" s="235"/>
    </row>
    <row r="365" spans="1:2" x14ac:dyDescent="0.5">
      <c r="A365" s="233"/>
      <c r="B365" s="235"/>
    </row>
    <row r="366" spans="1:2" x14ac:dyDescent="0.5">
      <c r="A366" s="233"/>
      <c r="B366" s="235"/>
    </row>
    <row r="367" spans="1:2" x14ac:dyDescent="0.5">
      <c r="A367" s="233"/>
      <c r="B367" s="235"/>
    </row>
    <row r="368" spans="1:2" x14ac:dyDescent="0.5">
      <c r="A368" s="233"/>
      <c r="B368" s="235"/>
    </row>
    <row r="369" spans="1:2" x14ac:dyDescent="0.5">
      <c r="A369" s="233"/>
      <c r="B369" s="235"/>
    </row>
    <row r="370" spans="1:2" x14ac:dyDescent="0.5">
      <c r="A370" s="233"/>
      <c r="B370" s="235"/>
    </row>
    <row r="371" spans="1:2" x14ac:dyDescent="0.5">
      <c r="A371" s="233"/>
      <c r="B371" s="235"/>
    </row>
    <row r="372" spans="1:2" x14ac:dyDescent="0.5">
      <c r="A372" s="233"/>
      <c r="B372" s="235"/>
    </row>
    <row r="373" spans="1:2" x14ac:dyDescent="0.5">
      <c r="A373" s="233"/>
      <c r="B373" s="235"/>
    </row>
    <row r="374" spans="1:2" x14ac:dyDescent="0.5">
      <c r="A374" s="233"/>
      <c r="B374" s="235"/>
    </row>
    <row r="375" spans="1:2" x14ac:dyDescent="0.5">
      <c r="A375" s="233"/>
      <c r="B375" s="235"/>
    </row>
    <row r="376" spans="1:2" x14ac:dyDescent="0.5">
      <c r="A376" s="233"/>
      <c r="B376" s="235"/>
    </row>
    <row r="377" spans="1:2" x14ac:dyDescent="0.5">
      <c r="A377" s="233"/>
      <c r="B377" s="235"/>
    </row>
    <row r="378" spans="1:2" x14ac:dyDescent="0.5">
      <c r="A378" s="233"/>
      <c r="B378" s="235"/>
    </row>
    <row r="379" spans="1:2" x14ac:dyDescent="0.5">
      <c r="A379" s="233"/>
      <c r="B379" s="235"/>
    </row>
    <row r="380" spans="1:2" x14ac:dyDescent="0.5">
      <c r="A380" s="233"/>
      <c r="B380" s="235"/>
    </row>
    <row r="381" spans="1:2" x14ac:dyDescent="0.5">
      <c r="A381" s="233"/>
      <c r="B381" s="235"/>
    </row>
    <row r="382" spans="1:2" x14ac:dyDescent="0.5">
      <c r="A382" s="233"/>
      <c r="B382" s="235"/>
    </row>
    <row r="383" spans="1:2" x14ac:dyDescent="0.5">
      <c r="A383" s="233"/>
      <c r="B383" s="235"/>
    </row>
    <row r="384" spans="1:2" x14ac:dyDescent="0.5">
      <c r="A384" s="233"/>
      <c r="B384" s="235"/>
    </row>
    <row r="385" spans="1:2" x14ac:dyDescent="0.5">
      <c r="A385" s="233"/>
      <c r="B385" s="235"/>
    </row>
    <row r="386" spans="1:2" x14ac:dyDescent="0.5">
      <c r="A386" s="233"/>
      <c r="B386" s="235"/>
    </row>
    <row r="387" spans="1:2" x14ac:dyDescent="0.5">
      <c r="A387" s="233"/>
      <c r="B387" s="235"/>
    </row>
    <row r="388" spans="1:2" x14ac:dyDescent="0.5">
      <c r="A388" s="233"/>
      <c r="B388" s="235"/>
    </row>
    <row r="389" spans="1:2" x14ac:dyDescent="0.5">
      <c r="A389" s="233"/>
      <c r="B389" s="235"/>
    </row>
    <row r="390" spans="1:2" x14ac:dyDescent="0.5">
      <c r="A390" s="233"/>
      <c r="B390" s="235"/>
    </row>
    <row r="391" spans="1:2" x14ac:dyDescent="0.5">
      <c r="A391" s="233"/>
      <c r="B391" s="235"/>
    </row>
    <row r="392" spans="1:2" x14ac:dyDescent="0.5">
      <c r="A392" s="233"/>
      <c r="B392" s="235"/>
    </row>
    <row r="393" spans="1:2" x14ac:dyDescent="0.5">
      <c r="A393" s="233"/>
      <c r="B393" s="235"/>
    </row>
    <row r="394" spans="1:2" x14ac:dyDescent="0.5">
      <c r="A394" s="233"/>
      <c r="B394" s="235"/>
    </row>
    <row r="395" spans="1:2" x14ac:dyDescent="0.5">
      <c r="A395" s="233"/>
      <c r="B395" s="235"/>
    </row>
    <row r="396" spans="1:2" x14ac:dyDescent="0.5">
      <c r="A396" s="233"/>
      <c r="B396" s="235"/>
    </row>
    <row r="397" spans="1:2" x14ac:dyDescent="0.5">
      <c r="A397" s="233"/>
      <c r="B397" s="235"/>
    </row>
    <row r="398" spans="1:2" x14ac:dyDescent="0.5">
      <c r="A398" s="233"/>
      <c r="B398" s="235"/>
    </row>
    <row r="399" spans="1:2" x14ac:dyDescent="0.5">
      <c r="A399" s="233"/>
      <c r="B399" s="235"/>
    </row>
    <row r="400" spans="1:2" x14ac:dyDescent="0.5">
      <c r="A400" s="233"/>
      <c r="B400" s="235"/>
    </row>
    <row r="401" spans="1:2" x14ac:dyDescent="0.5">
      <c r="A401" s="233"/>
      <c r="B401" s="235"/>
    </row>
    <row r="402" spans="1:2" x14ac:dyDescent="0.5">
      <c r="A402" s="233"/>
      <c r="B402" s="235"/>
    </row>
    <row r="403" spans="1:2" x14ac:dyDescent="0.5">
      <c r="A403" s="233"/>
      <c r="B403" s="235"/>
    </row>
    <row r="404" spans="1:2" x14ac:dyDescent="0.5">
      <c r="A404" s="233"/>
      <c r="B404" s="235"/>
    </row>
    <row r="405" spans="1:2" x14ac:dyDescent="0.5">
      <c r="A405" s="233"/>
      <c r="B405" s="235"/>
    </row>
    <row r="406" spans="1:2" x14ac:dyDescent="0.5">
      <c r="A406" s="233"/>
      <c r="B406" s="235"/>
    </row>
    <row r="407" spans="1:2" x14ac:dyDescent="0.5">
      <c r="A407" s="233"/>
      <c r="B407" s="235"/>
    </row>
    <row r="408" spans="1:2" x14ac:dyDescent="0.5">
      <c r="A408" s="233"/>
      <c r="B408" s="235"/>
    </row>
    <row r="409" spans="1:2" x14ac:dyDescent="0.5">
      <c r="A409" s="233"/>
      <c r="B409" s="235"/>
    </row>
    <row r="410" spans="1:2" x14ac:dyDescent="0.5">
      <c r="A410" s="233"/>
      <c r="B410" s="235"/>
    </row>
    <row r="411" spans="1:2" x14ac:dyDescent="0.5">
      <c r="A411" s="233"/>
      <c r="B411" s="235"/>
    </row>
    <row r="412" spans="1:2" x14ac:dyDescent="0.5">
      <c r="A412" s="233"/>
      <c r="B412" s="235"/>
    </row>
    <row r="413" spans="1:2" x14ac:dyDescent="0.5">
      <c r="A413" s="233"/>
      <c r="B413" s="235"/>
    </row>
    <row r="414" spans="1:2" x14ac:dyDescent="0.5">
      <c r="A414" s="233"/>
      <c r="B414" s="235"/>
    </row>
    <row r="415" spans="1:2" x14ac:dyDescent="0.5">
      <c r="A415" s="233"/>
      <c r="B415" s="235"/>
    </row>
    <row r="416" spans="1:2" x14ac:dyDescent="0.5">
      <c r="A416" s="233"/>
      <c r="B416" s="235"/>
    </row>
    <row r="417" spans="1:2" x14ac:dyDescent="0.5">
      <c r="A417" s="233"/>
      <c r="B417" s="235"/>
    </row>
    <row r="418" spans="1:2" x14ac:dyDescent="0.5">
      <c r="A418" s="233"/>
      <c r="B418" s="235"/>
    </row>
    <row r="419" spans="1:2" x14ac:dyDescent="0.5">
      <c r="A419" s="233"/>
      <c r="B419" s="235"/>
    </row>
    <row r="420" spans="1:2" x14ac:dyDescent="0.5">
      <c r="A420" s="233"/>
      <c r="B420" s="235"/>
    </row>
    <row r="421" spans="1:2" x14ac:dyDescent="0.5">
      <c r="A421" s="233"/>
      <c r="B421" s="235"/>
    </row>
    <row r="422" spans="1:2" x14ac:dyDescent="0.5">
      <c r="A422" s="233"/>
      <c r="B422" s="235"/>
    </row>
    <row r="423" spans="1:2" x14ac:dyDescent="0.5">
      <c r="A423" s="233"/>
      <c r="B423" s="235"/>
    </row>
    <row r="424" spans="1:2" x14ac:dyDescent="0.5">
      <c r="A424" s="233"/>
      <c r="B424" s="235"/>
    </row>
    <row r="425" spans="1:2" x14ac:dyDescent="0.5">
      <c r="A425" s="233"/>
      <c r="B425" s="235"/>
    </row>
    <row r="426" spans="1:2" x14ac:dyDescent="0.5">
      <c r="A426" s="233"/>
      <c r="B426" s="235"/>
    </row>
    <row r="427" spans="1:2" x14ac:dyDescent="0.5">
      <c r="A427" s="233"/>
      <c r="B427" s="235"/>
    </row>
    <row r="428" spans="1:2" x14ac:dyDescent="0.5">
      <c r="A428" s="233"/>
      <c r="B428" s="235"/>
    </row>
    <row r="429" spans="1:2" x14ac:dyDescent="0.5">
      <c r="A429" s="233"/>
      <c r="B429" s="235"/>
    </row>
    <row r="430" spans="1:2" x14ac:dyDescent="0.5">
      <c r="A430" s="233"/>
      <c r="B430" s="235"/>
    </row>
    <row r="431" spans="1:2" x14ac:dyDescent="0.5">
      <c r="A431" s="233"/>
      <c r="B431" s="235"/>
    </row>
    <row r="432" spans="1:2" x14ac:dyDescent="0.5">
      <c r="A432" s="233"/>
      <c r="B432" s="235"/>
    </row>
    <row r="433" spans="1:2" x14ac:dyDescent="0.5">
      <c r="A433" s="233"/>
      <c r="B433" s="235"/>
    </row>
    <row r="434" spans="1:2" x14ac:dyDescent="0.5">
      <c r="A434" s="233"/>
      <c r="B434" s="235"/>
    </row>
    <row r="435" spans="1:2" x14ac:dyDescent="0.5">
      <c r="A435" s="233"/>
      <c r="B435" s="235"/>
    </row>
    <row r="436" spans="1:2" x14ac:dyDescent="0.5">
      <c r="A436" s="233"/>
      <c r="B436" s="235"/>
    </row>
    <row r="437" spans="1:2" x14ac:dyDescent="0.5">
      <c r="A437" s="233"/>
      <c r="B437" s="235"/>
    </row>
    <row r="438" spans="1:2" x14ac:dyDescent="0.5">
      <c r="A438" s="233"/>
      <c r="B438" s="235"/>
    </row>
    <row r="439" spans="1:2" x14ac:dyDescent="0.5">
      <c r="A439" s="233"/>
      <c r="B439" s="235"/>
    </row>
    <row r="440" spans="1:2" x14ac:dyDescent="0.5">
      <c r="A440" s="233"/>
      <c r="B440" s="235"/>
    </row>
    <row r="441" spans="1:2" x14ac:dyDescent="0.5">
      <c r="A441" s="233"/>
      <c r="B441" s="235"/>
    </row>
    <row r="442" spans="1:2" x14ac:dyDescent="0.5">
      <c r="A442" s="233"/>
      <c r="B442" s="235"/>
    </row>
    <row r="443" spans="1:2" x14ac:dyDescent="0.5">
      <c r="A443" s="233"/>
      <c r="B443" s="235"/>
    </row>
    <row r="444" spans="1:2" x14ac:dyDescent="0.5">
      <c r="A444" s="233"/>
      <c r="B444" s="235"/>
    </row>
    <row r="445" spans="1:2" x14ac:dyDescent="0.5">
      <c r="A445" s="233"/>
      <c r="B445" s="235"/>
    </row>
    <row r="446" spans="1:2" x14ac:dyDescent="0.5">
      <c r="A446" s="233"/>
      <c r="B446" s="235"/>
    </row>
    <row r="447" spans="1:2" x14ac:dyDescent="0.5">
      <c r="A447" s="233"/>
      <c r="B447" s="235"/>
    </row>
    <row r="448" spans="1:2" x14ac:dyDescent="0.5">
      <c r="A448" s="233"/>
      <c r="B448" s="235"/>
    </row>
    <row r="449" spans="1:2" x14ac:dyDescent="0.5">
      <c r="A449" s="233"/>
      <c r="B449" s="235"/>
    </row>
    <row r="450" spans="1:2" x14ac:dyDescent="0.5">
      <c r="A450" s="233"/>
      <c r="B450" s="235"/>
    </row>
    <row r="451" spans="1:2" x14ac:dyDescent="0.5">
      <c r="A451" s="233"/>
      <c r="B451" s="235"/>
    </row>
    <row r="452" spans="1:2" x14ac:dyDescent="0.5">
      <c r="A452" s="233"/>
      <c r="B452" s="235"/>
    </row>
    <row r="453" spans="1:2" x14ac:dyDescent="0.5">
      <c r="A453" s="233"/>
      <c r="B453" s="235"/>
    </row>
    <row r="454" spans="1:2" x14ac:dyDescent="0.5">
      <c r="A454" s="233"/>
      <c r="B454" s="235"/>
    </row>
    <row r="455" spans="1:2" x14ac:dyDescent="0.5">
      <c r="A455" s="233"/>
      <c r="B455" s="235"/>
    </row>
    <row r="456" spans="1:2" x14ac:dyDescent="0.5">
      <c r="A456" s="233"/>
      <c r="B456" s="235"/>
    </row>
    <row r="457" spans="1:2" x14ac:dyDescent="0.5">
      <c r="A457" s="233"/>
      <c r="B457" s="235"/>
    </row>
    <row r="458" spans="1:2" x14ac:dyDescent="0.5">
      <c r="A458" s="233"/>
      <c r="B458" s="235"/>
    </row>
    <row r="459" spans="1:2" x14ac:dyDescent="0.5">
      <c r="A459" s="233"/>
      <c r="B459" s="235"/>
    </row>
    <row r="460" spans="1:2" x14ac:dyDescent="0.5">
      <c r="A460" s="233"/>
      <c r="B460" s="235"/>
    </row>
    <row r="461" spans="1:2" x14ac:dyDescent="0.5">
      <c r="A461" s="233"/>
      <c r="B461" s="235"/>
    </row>
    <row r="462" spans="1:2" x14ac:dyDescent="0.5">
      <c r="A462" s="233"/>
      <c r="B462" s="235"/>
    </row>
    <row r="463" spans="1:2" x14ac:dyDescent="0.5">
      <c r="A463" s="233"/>
      <c r="B463" s="235"/>
    </row>
    <row r="464" spans="1:2" x14ac:dyDescent="0.5">
      <c r="A464" s="233"/>
      <c r="B464" s="235"/>
    </row>
    <row r="465" spans="1:2" x14ac:dyDescent="0.5">
      <c r="A465" s="233"/>
      <c r="B465" s="235"/>
    </row>
    <row r="466" spans="1:2" x14ac:dyDescent="0.5">
      <c r="A466" s="233"/>
      <c r="B466" s="235"/>
    </row>
    <row r="467" spans="1:2" x14ac:dyDescent="0.5">
      <c r="A467" s="233"/>
      <c r="B467" s="235"/>
    </row>
    <row r="468" spans="1:2" x14ac:dyDescent="0.5">
      <c r="A468" s="233"/>
      <c r="B468" s="235"/>
    </row>
    <row r="469" spans="1:2" x14ac:dyDescent="0.5">
      <c r="A469" s="233"/>
      <c r="B469" s="235"/>
    </row>
    <row r="470" spans="1:2" x14ac:dyDescent="0.5">
      <c r="A470" s="233"/>
      <c r="B470" s="235"/>
    </row>
    <row r="471" spans="1:2" x14ac:dyDescent="0.5">
      <c r="A471" s="233"/>
      <c r="B471" s="235"/>
    </row>
    <row r="472" spans="1:2" x14ac:dyDescent="0.5">
      <c r="A472" s="233"/>
      <c r="B472" s="235"/>
    </row>
    <row r="473" spans="1:2" x14ac:dyDescent="0.5">
      <c r="A473" s="233"/>
      <c r="B473" s="235"/>
    </row>
    <row r="474" spans="1:2" x14ac:dyDescent="0.5">
      <c r="A474" s="233"/>
      <c r="B474" s="235"/>
    </row>
    <row r="475" spans="1:2" x14ac:dyDescent="0.5">
      <c r="A475" s="233"/>
      <c r="B475" s="235"/>
    </row>
    <row r="476" spans="1:2" x14ac:dyDescent="0.5">
      <c r="A476" s="233"/>
      <c r="B476" s="235"/>
    </row>
    <row r="477" spans="1:2" x14ac:dyDescent="0.5">
      <c r="A477" s="233"/>
      <c r="B477" s="235"/>
    </row>
    <row r="478" spans="1:2" x14ac:dyDescent="0.5">
      <c r="A478" s="233"/>
      <c r="B478" s="235"/>
    </row>
    <row r="479" spans="1:2" x14ac:dyDescent="0.5">
      <c r="A479" s="233"/>
      <c r="B479" s="235"/>
    </row>
    <row r="480" spans="1:2" x14ac:dyDescent="0.5">
      <c r="A480" s="233"/>
      <c r="B480" s="235"/>
    </row>
    <row r="481" spans="1:2" x14ac:dyDescent="0.5">
      <c r="A481" s="233"/>
      <c r="B481" s="235"/>
    </row>
    <row r="482" spans="1:2" x14ac:dyDescent="0.5">
      <c r="A482" s="233"/>
      <c r="B482" s="235"/>
    </row>
    <row r="483" spans="1:2" x14ac:dyDescent="0.5">
      <c r="A483" s="233"/>
      <c r="B483" s="235"/>
    </row>
    <row r="484" spans="1:2" x14ac:dyDescent="0.5">
      <c r="A484" s="233"/>
      <c r="B484" s="235"/>
    </row>
    <row r="485" spans="1:2" x14ac:dyDescent="0.5">
      <c r="A485" s="233"/>
      <c r="B485" s="235"/>
    </row>
    <row r="486" spans="1:2" x14ac:dyDescent="0.5">
      <c r="A486" s="233"/>
      <c r="B486" s="235"/>
    </row>
    <row r="487" spans="1:2" x14ac:dyDescent="0.5">
      <c r="A487" s="233"/>
      <c r="B487" s="235"/>
    </row>
    <row r="488" spans="1:2" x14ac:dyDescent="0.5">
      <c r="A488" s="233"/>
      <c r="B488" s="235"/>
    </row>
    <row r="489" spans="1:2" x14ac:dyDescent="0.5">
      <c r="A489" s="233"/>
      <c r="B489" s="235"/>
    </row>
    <row r="490" spans="1:2" x14ac:dyDescent="0.5">
      <c r="A490" s="233"/>
      <c r="B490" s="235"/>
    </row>
    <row r="491" spans="1:2" x14ac:dyDescent="0.5">
      <c r="A491" s="233"/>
      <c r="B491" s="235"/>
    </row>
    <row r="492" spans="1:2" x14ac:dyDescent="0.5">
      <c r="A492" s="233"/>
      <c r="B492" s="235"/>
    </row>
    <row r="493" spans="1:2" x14ac:dyDescent="0.5">
      <c r="A493" s="233"/>
      <c r="B493" s="235"/>
    </row>
    <row r="494" spans="1:2" x14ac:dyDescent="0.5">
      <c r="A494" s="233"/>
      <c r="B494" s="235"/>
    </row>
    <row r="495" spans="1:2" x14ac:dyDescent="0.5">
      <c r="A495" s="233"/>
      <c r="B495" s="235"/>
    </row>
    <row r="496" spans="1:2" x14ac:dyDescent="0.5">
      <c r="A496" s="233"/>
      <c r="B496" s="235"/>
    </row>
    <row r="497" spans="1:2" x14ac:dyDescent="0.5">
      <c r="A497" s="233"/>
      <c r="B497" s="235"/>
    </row>
    <row r="498" spans="1:2" x14ac:dyDescent="0.5">
      <c r="A498" s="233"/>
      <c r="B498" s="235"/>
    </row>
    <row r="499" spans="1:2" x14ac:dyDescent="0.5">
      <c r="A499" s="233"/>
      <c r="B499" s="235"/>
    </row>
    <row r="500" spans="1:2" x14ac:dyDescent="0.5">
      <c r="A500" s="233"/>
      <c r="B500" s="235"/>
    </row>
    <row r="501" spans="1:2" x14ac:dyDescent="0.5">
      <c r="A501" s="233"/>
      <c r="B501" s="235"/>
    </row>
    <row r="502" spans="1:2" x14ac:dyDescent="0.5">
      <c r="A502" s="233"/>
      <c r="B502" s="235"/>
    </row>
    <row r="503" spans="1:2" x14ac:dyDescent="0.5">
      <c r="A503" s="233"/>
      <c r="B503" s="235"/>
    </row>
    <row r="504" spans="1:2" x14ac:dyDescent="0.5">
      <c r="A504" s="233"/>
      <c r="B504" s="235"/>
    </row>
    <row r="505" spans="1:2" x14ac:dyDescent="0.5">
      <c r="A505" s="233"/>
      <c r="B505" s="235"/>
    </row>
    <row r="506" spans="1:2" x14ac:dyDescent="0.5">
      <c r="A506" s="233"/>
      <c r="B506" s="235"/>
    </row>
    <row r="507" spans="1:2" x14ac:dyDescent="0.5">
      <c r="A507" s="233"/>
      <c r="B507" s="235"/>
    </row>
    <row r="508" spans="1:2" x14ac:dyDescent="0.5">
      <c r="A508" s="233"/>
      <c r="B508" s="235"/>
    </row>
    <row r="509" spans="1:2" x14ac:dyDescent="0.5">
      <c r="A509" s="233"/>
      <c r="B509" s="235"/>
    </row>
    <row r="510" spans="1:2" x14ac:dyDescent="0.5">
      <c r="A510" s="233"/>
      <c r="B510" s="235"/>
    </row>
    <row r="511" spans="1:2" x14ac:dyDescent="0.5">
      <c r="A511" s="233"/>
      <c r="B511" s="235"/>
    </row>
    <row r="512" spans="1:2" x14ac:dyDescent="0.5">
      <c r="A512" s="233"/>
      <c r="B512" s="235"/>
    </row>
    <row r="513" spans="1:2" x14ac:dyDescent="0.5">
      <c r="A513" s="233"/>
      <c r="B513" s="235"/>
    </row>
    <row r="514" spans="1:2" x14ac:dyDescent="0.5">
      <c r="A514" s="233"/>
      <c r="B514" s="235"/>
    </row>
    <row r="515" spans="1:2" x14ac:dyDescent="0.5">
      <c r="A515" s="233"/>
      <c r="B515" s="235"/>
    </row>
    <row r="516" spans="1:2" x14ac:dyDescent="0.5">
      <c r="A516" s="233"/>
      <c r="B516" s="235"/>
    </row>
    <row r="517" spans="1:2" x14ac:dyDescent="0.5">
      <c r="A517" s="233"/>
      <c r="B517" s="235"/>
    </row>
    <row r="518" spans="1:2" x14ac:dyDescent="0.5">
      <c r="A518" s="233"/>
      <c r="B518" s="235"/>
    </row>
    <row r="519" spans="1:2" x14ac:dyDescent="0.5">
      <c r="A519" s="233"/>
      <c r="B519" s="235"/>
    </row>
    <row r="520" spans="1:2" x14ac:dyDescent="0.5">
      <c r="A520" s="233"/>
      <c r="B520" s="235"/>
    </row>
    <row r="521" spans="1:2" x14ac:dyDescent="0.5">
      <c r="A521" s="233"/>
      <c r="B521" s="235"/>
    </row>
    <row r="522" spans="1:2" x14ac:dyDescent="0.5">
      <c r="A522" s="233"/>
      <c r="B522" s="235"/>
    </row>
    <row r="523" spans="1:2" x14ac:dyDescent="0.5">
      <c r="A523" s="233"/>
      <c r="B523" s="235"/>
    </row>
    <row r="524" spans="1:2" x14ac:dyDescent="0.5">
      <c r="A524" s="233"/>
      <c r="B524" s="235"/>
    </row>
    <row r="525" spans="1:2" x14ac:dyDescent="0.5">
      <c r="A525" s="233"/>
      <c r="B525" s="235"/>
    </row>
    <row r="526" spans="1:2" x14ac:dyDescent="0.5">
      <c r="A526" s="233"/>
      <c r="B526" s="235"/>
    </row>
    <row r="527" spans="1:2" x14ac:dyDescent="0.5">
      <c r="A527" s="233"/>
      <c r="B527" s="235"/>
    </row>
    <row r="528" spans="1:2" x14ac:dyDescent="0.5">
      <c r="A528" s="233"/>
      <c r="B528" s="235"/>
    </row>
    <row r="529" spans="1:2" x14ac:dyDescent="0.5">
      <c r="A529" s="233"/>
      <c r="B529" s="235"/>
    </row>
    <row r="530" spans="1:2" x14ac:dyDescent="0.5">
      <c r="A530" s="233"/>
      <c r="B530" s="235"/>
    </row>
    <row r="531" spans="1:2" x14ac:dyDescent="0.5">
      <c r="A531" s="233"/>
      <c r="B531" s="235"/>
    </row>
    <row r="532" spans="1:2" x14ac:dyDescent="0.5">
      <c r="A532" s="233"/>
      <c r="B532" s="235"/>
    </row>
    <row r="533" spans="1:2" x14ac:dyDescent="0.5">
      <c r="A533" s="233"/>
      <c r="B533" s="235"/>
    </row>
    <row r="534" spans="1:2" x14ac:dyDescent="0.5">
      <c r="A534" s="233"/>
      <c r="B534" s="235"/>
    </row>
    <row r="535" spans="1:2" x14ac:dyDescent="0.5">
      <c r="A535" s="233"/>
      <c r="B535" s="235"/>
    </row>
    <row r="536" spans="1:2" x14ac:dyDescent="0.5">
      <c r="A536" s="233"/>
      <c r="B536" s="235"/>
    </row>
    <row r="537" spans="1:2" x14ac:dyDescent="0.5">
      <c r="A537" s="233"/>
      <c r="B537" s="235"/>
    </row>
    <row r="538" spans="1:2" x14ac:dyDescent="0.5">
      <c r="A538" s="233"/>
      <c r="B538" s="235"/>
    </row>
    <row r="539" spans="1:2" x14ac:dyDescent="0.5">
      <c r="A539" s="233"/>
      <c r="B539" s="235"/>
    </row>
    <row r="540" spans="1:2" x14ac:dyDescent="0.5">
      <c r="A540" s="233"/>
      <c r="B540" s="235"/>
    </row>
    <row r="541" spans="1:2" x14ac:dyDescent="0.5">
      <c r="A541" s="233"/>
      <c r="B541" s="235"/>
    </row>
    <row r="542" spans="1:2" x14ac:dyDescent="0.5">
      <c r="A542" s="233"/>
      <c r="B542" s="235"/>
    </row>
    <row r="543" spans="1:2" x14ac:dyDescent="0.5">
      <c r="A543" s="233"/>
      <c r="B543" s="235"/>
    </row>
    <row r="544" spans="1:2" x14ac:dyDescent="0.5">
      <c r="A544" s="233"/>
      <c r="B544" s="235"/>
    </row>
    <row r="545" spans="1:2" x14ac:dyDescent="0.5">
      <c r="A545" s="233"/>
      <c r="B545" s="235"/>
    </row>
    <row r="546" spans="1:2" x14ac:dyDescent="0.5">
      <c r="A546" s="233"/>
      <c r="B546" s="235"/>
    </row>
    <row r="547" spans="1:2" x14ac:dyDescent="0.5">
      <c r="A547" s="233"/>
      <c r="B547" s="235"/>
    </row>
    <row r="548" spans="1:2" x14ac:dyDescent="0.5">
      <c r="A548" s="233"/>
      <c r="B548" s="235"/>
    </row>
    <row r="549" spans="1:2" x14ac:dyDescent="0.5">
      <c r="A549" s="233"/>
      <c r="B549" s="235"/>
    </row>
    <row r="550" spans="1:2" x14ac:dyDescent="0.5">
      <c r="A550" s="233"/>
      <c r="B550" s="235"/>
    </row>
    <row r="551" spans="1:2" x14ac:dyDescent="0.5">
      <c r="A551" s="233"/>
      <c r="B551" s="235"/>
    </row>
    <row r="552" spans="1:2" x14ac:dyDescent="0.5">
      <c r="A552" s="233"/>
      <c r="B552" s="235"/>
    </row>
    <row r="553" spans="1:2" x14ac:dyDescent="0.5">
      <c r="A553" s="233"/>
      <c r="B553" s="235"/>
    </row>
    <row r="554" spans="1:2" x14ac:dyDescent="0.5">
      <c r="A554" s="233"/>
      <c r="B554" s="235"/>
    </row>
    <row r="555" spans="1:2" x14ac:dyDescent="0.5">
      <c r="A555" s="233"/>
      <c r="B555" s="235"/>
    </row>
    <row r="556" spans="1:2" x14ac:dyDescent="0.5">
      <c r="A556" s="233"/>
      <c r="B556" s="235"/>
    </row>
    <row r="557" spans="1:2" x14ac:dyDescent="0.5">
      <c r="A557" s="233"/>
      <c r="B557" s="235"/>
    </row>
    <row r="558" spans="1:2" x14ac:dyDescent="0.5">
      <c r="A558" s="233"/>
      <c r="B558" s="235"/>
    </row>
    <row r="559" spans="1:2" x14ac:dyDescent="0.5">
      <c r="A559" s="233"/>
      <c r="B559" s="235"/>
    </row>
    <row r="560" spans="1:2" x14ac:dyDescent="0.5">
      <c r="A560" s="233"/>
      <c r="B560" s="235"/>
    </row>
    <row r="561" spans="1:2" x14ac:dyDescent="0.5">
      <c r="A561" s="233"/>
      <c r="B561" s="235"/>
    </row>
    <row r="562" spans="1:2" x14ac:dyDescent="0.5">
      <c r="A562" s="233"/>
      <c r="B562" s="235"/>
    </row>
    <row r="563" spans="1:2" x14ac:dyDescent="0.5">
      <c r="A563" s="233"/>
      <c r="B563" s="235"/>
    </row>
    <row r="564" spans="1:2" x14ac:dyDescent="0.5">
      <c r="A564" s="233"/>
      <c r="B564" s="235"/>
    </row>
    <row r="565" spans="1:2" x14ac:dyDescent="0.5">
      <c r="A565" s="233"/>
      <c r="B565" s="235"/>
    </row>
    <row r="566" spans="1:2" x14ac:dyDescent="0.5">
      <c r="A566" s="233"/>
      <c r="B566" s="235"/>
    </row>
    <row r="567" spans="1:2" x14ac:dyDescent="0.5">
      <c r="A567" s="233"/>
      <c r="B567" s="235"/>
    </row>
    <row r="568" spans="1:2" x14ac:dyDescent="0.5">
      <c r="A568" s="233"/>
      <c r="B568" s="235"/>
    </row>
    <row r="569" spans="1:2" x14ac:dyDescent="0.5">
      <c r="A569" s="233"/>
      <c r="B569" s="235"/>
    </row>
    <row r="570" spans="1:2" x14ac:dyDescent="0.5">
      <c r="A570" s="233"/>
      <c r="B570" s="235"/>
    </row>
    <row r="571" spans="1:2" x14ac:dyDescent="0.5">
      <c r="A571" s="233"/>
      <c r="B571" s="235"/>
    </row>
    <row r="572" spans="1:2" x14ac:dyDescent="0.5">
      <c r="A572" s="233"/>
      <c r="B572" s="235"/>
    </row>
    <row r="573" spans="1:2" x14ac:dyDescent="0.5">
      <c r="A573" s="233"/>
      <c r="B573" s="235"/>
    </row>
    <row r="574" spans="1:2" x14ac:dyDescent="0.5">
      <c r="A574" s="233"/>
      <c r="B574" s="235"/>
    </row>
    <row r="575" spans="1:2" x14ac:dyDescent="0.5">
      <c r="A575" s="233"/>
      <c r="B575" s="235"/>
    </row>
    <row r="576" spans="1:2" x14ac:dyDescent="0.5">
      <c r="A576" s="233"/>
      <c r="B576" s="235"/>
    </row>
    <row r="577" spans="1:2" x14ac:dyDescent="0.5">
      <c r="A577" s="233"/>
      <c r="B577" s="235"/>
    </row>
    <row r="578" spans="1:2" x14ac:dyDescent="0.5">
      <c r="A578" s="233"/>
      <c r="B578" s="235"/>
    </row>
    <row r="579" spans="1:2" x14ac:dyDescent="0.5">
      <c r="A579" s="233"/>
      <c r="B579" s="235"/>
    </row>
    <row r="580" spans="1:2" x14ac:dyDescent="0.5">
      <c r="A580" s="233"/>
      <c r="B580" s="235"/>
    </row>
    <row r="581" spans="1:2" x14ac:dyDescent="0.5">
      <c r="A581" s="233"/>
      <c r="B581" s="235"/>
    </row>
    <row r="582" spans="1:2" x14ac:dyDescent="0.5">
      <c r="A582" s="233"/>
      <c r="B582" s="235"/>
    </row>
    <row r="583" spans="1:2" x14ac:dyDescent="0.5">
      <c r="A583" s="233"/>
      <c r="B583" s="235"/>
    </row>
    <row r="584" spans="1:2" x14ac:dyDescent="0.5">
      <c r="A584" s="233"/>
      <c r="B584" s="235"/>
    </row>
    <row r="585" spans="1:2" x14ac:dyDescent="0.5">
      <c r="A585" s="233"/>
      <c r="B585" s="235"/>
    </row>
    <row r="586" spans="1:2" x14ac:dyDescent="0.5">
      <c r="A586" s="233"/>
      <c r="B586" s="235"/>
    </row>
    <row r="587" spans="1:2" x14ac:dyDescent="0.5">
      <c r="A587" s="233"/>
      <c r="B587" s="235"/>
    </row>
    <row r="588" spans="1:2" x14ac:dyDescent="0.5">
      <c r="A588" s="233"/>
      <c r="B588" s="235"/>
    </row>
    <row r="589" spans="1:2" x14ac:dyDescent="0.5">
      <c r="A589" s="233"/>
      <c r="B589" s="235"/>
    </row>
    <row r="590" spans="1:2" x14ac:dyDescent="0.5">
      <c r="A590" s="233"/>
      <c r="B590" s="235"/>
    </row>
    <row r="591" spans="1:2" x14ac:dyDescent="0.5">
      <c r="A591" s="233"/>
      <c r="B591" s="235"/>
    </row>
    <row r="592" spans="1:2" x14ac:dyDescent="0.5">
      <c r="A592" s="233"/>
      <c r="B592" s="235"/>
    </row>
    <row r="593" spans="1:2" x14ac:dyDescent="0.5">
      <c r="A593" s="233"/>
      <c r="B593" s="235"/>
    </row>
    <row r="594" spans="1:2" x14ac:dyDescent="0.5">
      <c r="A594" s="233"/>
      <c r="B594" s="235"/>
    </row>
    <row r="595" spans="1:2" x14ac:dyDescent="0.5">
      <c r="A595" s="233"/>
      <c r="B595" s="235"/>
    </row>
    <row r="596" spans="1:2" x14ac:dyDescent="0.5">
      <c r="A596" s="233"/>
      <c r="B596" s="235"/>
    </row>
    <row r="597" spans="1:2" x14ac:dyDescent="0.5">
      <c r="A597" s="233"/>
      <c r="B597" s="235"/>
    </row>
    <row r="598" spans="1:2" x14ac:dyDescent="0.5">
      <c r="A598" s="233"/>
      <c r="B598" s="235"/>
    </row>
    <row r="599" spans="1:2" x14ac:dyDescent="0.5">
      <c r="A599" s="233"/>
      <c r="B599" s="235"/>
    </row>
    <row r="600" spans="1:2" x14ac:dyDescent="0.5">
      <c r="A600" s="233"/>
      <c r="B600" s="235"/>
    </row>
    <row r="601" spans="1:2" x14ac:dyDescent="0.5">
      <c r="A601" s="233"/>
      <c r="B601" s="235"/>
    </row>
    <row r="602" spans="1:2" x14ac:dyDescent="0.5">
      <c r="A602" s="233"/>
      <c r="B602" s="235"/>
    </row>
    <row r="603" spans="1:2" x14ac:dyDescent="0.5">
      <c r="A603" s="233"/>
      <c r="B603" s="235"/>
    </row>
    <row r="604" spans="1:2" x14ac:dyDescent="0.5">
      <c r="A604" s="233"/>
      <c r="B604" s="235"/>
    </row>
    <row r="605" spans="1:2" x14ac:dyDescent="0.5">
      <c r="A605" s="233"/>
      <c r="B605" s="235"/>
    </row>
    <row r="606" spans="1:2" x14ac:dyDescent="0.5">
      <c r="A606" s="233"/>
      <c r="B606" s="235"/>
    </row>
    <row r="607" spans="1:2" x14ac:dyDescent="0.5">
      <c r="A607" s="233"/>
      <c r="B607" s="235"/>
    </row>
    <row r="608" spans="1:2" x14ac:dyDescent="0.5">
      <c r="A608" s="233"/>
      <c r="B608" s="235"/>
    </row>
    <row r="609" spans="1:2" x14ac:dyDescent="0.5">
      <c r="A609" s="233"/>
      <c r="B609" s="235"/>
    </row>
    <row r="610" spans="1:2" x14ac:dyDescent="0.5">
      <c r="A610" s="233"/>
      <c r="B610" s="235"/>
    </row>
    <row r="611" spans="1:2" x14ac:dyDescent="0.5">
      <c r="A611" s="233"/>
      <c r="B611" s="235"/>
    </row>
    <row r="612" spans="1:2" x14ac:dyDescent="0.5">
      <c r="A612" s="233"/>
      <c r="B612" s="235"/>
    </row>
    <row r="613" spans="1:2" x14ac:dyDescent="0.5">
      <c r="A613" s="233"/>
      <c r="B613" s="235"/>
    </row>
    <row r="614" spans="1:2" x14ac:dyDescent="0.5">
      <c r="A614" s="233"/>
      <c r="B614" s="235"/>
    </row>
    <row r="615" spans="1:2" x14ac:dyDescent="0.5">
      <c r="A615" s="233"/>
      <c r="B615" s="235"/>
    </row>
    <row r="616" spans="1:2" x14ac:dyDescent="0.5">
      <c r="A616" s="233"/>
      <c r="B616" s="235"/>
    </row>
    <row r="617" spans="1:2" x14ac:dyDescent="0.5">
      <c r="A617" s="233"/>
      <c r="B617" s="235"/>
    </row>
    <row r="618" spans="1:2" x14ac:dyDescent="0.5">
      <c r="A618" s="233"/>
      <c r="B618" s="235"/>
    </row>
    <row r="619" spans="1:2" x14ac:dyDescent="0.5">
      <c r="A619" s="233"/>
      <c r="B619" s="235"/>
    </row>
    <row r="620" spans="1:2" x14ac:dyDescent="0.5">
      <c r="A620" s="233"/>
      <c r="B620" s="235"/>
    </row>
    <row r="621" spans="1:2" x14ac:dyDescent="0.5">
      <c r="A621" s="233"/>
      <c r="B621" s="235"/>
    </row>
    <row r="622" spans="1:2" x14ac:dyDescent="0.5">
      <c r="A622" s="233"/>
      <c r="B622" s="235"/>
    </row>
    <row r="623" spans="1:2" x14ac:dyDescent="0.5">
      <c r="A623" s="233"/>
      <c r="B623" s="235"/>
    </row>
    <row r="624" spans="1:2" x14ac:dyDescent="0.5">
      <c r="A624" s="233"/>
      <c r="B624" s="235"/>
    </row>
    <row r="625" spans="1:2" x14ac:dyDescent="0.5">
      <c r="A625" s="233"/>
      <c r="B625" s="235"/>
    </row>
    <row r="626" spans="1:2" x14ac:dyDescent="0.5">
      <c r="A626" s="233"/>
      <c r="B626" s="235"/>
    </row>
    <row r="627" spans="1:2" x14ac:dyDescent="0.5">
      <c r="A627" s="233"/>
      <c r="B627" s="235"/>
    </row>
    <row r="628" spans="1:2" x14ac:dyDescent="0.5">
      <c r="A628" s="233"/>
      <c r="B628" s="235"/>
    </row>
    <row r="629" spans="1:2" x14ac:dyDescent="0.5">
      <c r="A629" s="233"/>
      <c r="B629" s="235"/>
    </row>
    <row r="630" spans="1:2" x14ac:dyDescent="0.5">
      <c r="A630" s="233"/>
      <c r="B630" s="235"/>
    </row>
    <row r="631" spans="1:2" x14ac:dyDescent="0.5">
      <c r="A631" s="233"/>
      <c r="B631" s="235"/>
    </row>
    <row r="632" spans="1:2" x14ac:dyDescent="0.5">
      <c r="A632" s="233"/>
      <c r="B632" s="235"/>
    </row>
    <row r="633" spans="1:2" x14ac:dyDescent="0.5">
      <c r="A633" s="233"/>
      <c r="B633" s="235"/>
    </row>
    <row r="634" spans="1:2" x14ac:dyDescent="0.5">
      <c r="A634" s="233"/>
      <c r="B634" s="235"/>
    </row>
    <row r="635" spans="1:2" x14ac:dyDescent="0.5">
      <c r="A635" s="233"/>
      <c r="B635" s="235"/>
    </row>
    <row r="636" spans="1:2" x14ac:dyDescent="0.5">
      <c r="A636" s="233"/>
      <c r="B636" s="235"/>
    </row>
    <row r="637" spans="1:2" x14ac:dyDescent="0.5">
      <c r="A637" s="233"/>
      <c r="B637" s="235"/>
    </row>
    <row r="638" spans="1:2" x14ac:dyDescent="0.5">
      <c r="A638" s="233"/>
      <c r="B638" s="235"/>
    </row>
    <row r="639" spans="1:2" x14ac:dyDescent="0.5">
      <c r="A639" s="233"/>
      <c r="B639" s="235"/>
    </row>
    <row r="640" spans="1:2" x14ac:dyDescent="0.5">
      <c r="A640" s="233"/>
      <c r="B640" s="235"/>
    </row>
    <row r="641" spans="1:2" x14ac:dyDescent="0.5">
      <c r="A641" s="233"/>
      <c r="B641" s="235"/>
    </row>
    <row r="642" spans="1:2" x14ac:dyDescent="0.5">
      <c r="A642" s="233"/>
      <c r="B642" s="235"/>
    </row>
    <row r="643" spans="1:2" x14ac:dyDescent="0.5">
      <c r="A643" s="233"/>
      <c r="B643" s="235"/>
    </row>
    <row r="644" spans="1:2" x14ac:dyDescent="0.5">
      <c r="A644" s="233"/>
      <c r="B644" s="235"/>
    </row>
    <row r="645" spans="1:2" x14ac:dyDescent="0.5">
      <c r="A645" s="233"/>
      <c r="B645" s="235"/>
    </row>
    <row r="646" spans="1:2" x14ac:dyDescent="0.5">
      <c r="A646" s="233"/>
      <c r="B646" s="235"/>
    </row>
    <row r="647" spans="1:2" x14ac:dyDescent="0.5">
      <c r="A647" s="233"/>
      <c r="B647" s="235"/>
    </row>
    <row r="648" spans="1:2" x14ac:dyDescent="0.5">
      <c r="A648" s="233"/>
      <c r="B648" s="235"/>
    </row>
    <row r="649" spans="1:2" x14ac:dyDescent="0.5">
      <c r="A649" s="233"/>
      <c r="B649" s="235"/>
    </row>
    <row r="650" spans="1:2" x14ac:dyDescent="0.5">
      <c r="A650" s="233"/>
      <c r="B650" s="235"/>
    </row>
    <row r="651" spans="1:2" x14ac:dyDescent="0.5">
      <c r="A651" s="233"/>
      <c r="B651" s="235"/>
    </row>
    <row r="652" spans="1:2" x14ac:dyDescent="0.5">
      <c r="A652" s="233"/>
      <c r="B652" s="235"/>
    </row>
    <row r="653" spans="1:2" x14ac:dyDescent="0.5">
      <c r="A653" s="233"/>
      <c r="B653" s="235"/>
    </row>
    <row r="654" spans="1:2" x14ac:dyDescent="0.5">
      <c r="A654" s="233"/>
      <c r="B654" s="235"/>
    </row>
    <row r="655" spans="1:2" x14ac:dyDescent="0.5">
      <c r="A655" s="233"/>
      <c r="B655" s="235"/>
    </row>
    <row r="656" spans="1:2" x14ac:dyDescent="0.5">
      <c r="A656" s="233"/>
      <c r="B656" s="235"/>
    </row>
    <row r="657" spans="1:2" x14ac:dyDescent="0.5">
      <c r="A657" s="233"/>
      <c r="B657" s="235"/>
    </row>
    <row r="658" spans="1:2" x14ac:dyDescent="0.5">
      <c r="A658" s="233"/>
      <c r="B658" s="235"/>
    </row>
    <row r="659" spans="1:2" x14ac:dyDescent="0.5">
      <c r="A659" s="233"/>
      <c r="B659" s="235"/>
    </row>
    <row r="660" spans="1:2" x14ac:dyDescent="0.5">
      <c r="A660" s="233"/>
      <c r="B660" s="235"/>
    </row>
    <row r="661" spans="1:2" x14ac:dyDescent="0.5">
      <c r="A661" s="233"/>
      <c r="B661" s="235"/>
    </row>
    <row r="664" spans="1:2" x14ac:dyDescent="0.5">
      <c r="B664" s="195" t="s">
        <v>5</v>
      </c>
    </row>
    <row r="665" spans="1:2" x14ac:dyDescent="0.5">
      <c r="B665" s="195" t="s">
        <v>5</v>
      </c>
    </row>
    <row r="666" spans="1:2" x14ac:dyDescent="0.5">
      <c r="B666" s="195" t="s">
        <v>5</v>
      </c>
    </row>
    <row r="667" spans="1:2" x14ac:dyDescent="0.5">
      <c r="B667" s="195" t="s">
        <v>5</v>
      </c>
    </row>
    <row r="670" spans="1:2" x14ac:dyDescent="0.5">
      <c r="B670" s="195" t="s">
        <v>5</v>
      </c>
    </row>
    <row r="672" spans="1:2" x14ac:dyDescent="0.5">
      <c r="B672" s="195" t="s">
        <v>5</v>
      </c>
    </row>
    <row r="673" spans="2:2" x14ac:dyDescent="0.5">
      <c r="B673" s="195" t="s">
        <v>5</v>
      </c>
    </row>
  </sheetData>
  <sheetProtection algorithmName="SHA-512" hashValue="E11PcYkl4L+0x8o7ISCv0S+U8ANZB95roWH3ZcZLlRaQ7c2slMBOMInpKfwSpDePsolJbVaGJVAkyScht96vVA==" saltValue="7RJceqw+LczN3i4neizi1w==" spinCount="100000" sheet="1" objects="1" scenarios="1" formatCells="0" formatColumns="0" formatRows="0" autoFilter="0"/>
  <pageMargins left="0.7" right="0.7" top="0.75" bottom="0.75" header="0.3" footer="0.3"/>
  <pageSetup orientation="portrait" horizontalDpi="300" verticalDpi="30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A50BA-80C9-4E2C-8911-C10D36A6C062}">
  <sheetPr>
    <tabColor rgb="FF9933FF"/>
  </sheetPr>
  <dimension ref="A1:K1153"/>
  <sheetViews>
    <sheetView workbookViewId="0">
      <selection activeCell="B888" sqref="B888"/>
    </sheetView>
  </sheetViews>
  <sheetFormatPr defaultRowHeight="14.1" x14ac:dyDescent="0.5"/>
  <cols>
    <col min="1" max="1" width="8.83984375" style="131"/>
    <col min="2" max="2" width="55.68359375" style="39" customWidth="1"/>
    <col min="3" max="3" width="8.83984375" style="131"/>
    <col min="4" max="4" width="55.83984375" style="39" customWidth="1"/>
    <col min="5" max="16384" width="8.83984375" style="39"/>
  </cols>
  <sheetData>
    <row r="1" spans="1:7" ht="17.399999999999999" x14ac:dyDescent="0.55000000000000004">
      <c r="A1" s="236" t="s">
        <v>737</v>
      </c>
      <c r="B1" s="237"/>
      <c r="C1" s="237"/>
      <c r="D1" s="237"/>
    </row>
    <row r="2" spans="1:7" x14ac:dyDescent="0.5">
      <c r="A2" s="238" t="s">
        <v>3751</v>
      </c>
      <c r="B2" s="239"/>
      <c r="C2" s="239"/>
      <c r="D2" s="239"/>
    </row>
    <row r="3" spans="1:7" s="143" customFormat="1" ht="36.9" x14ac:dyDescent="0.55000000000000004">
      <c r="A3" s="344" t="s">
        <v>738</v>
      </c>
      <c r="B3" s="345" t="s">
        <v>3752</v>
      </c>
      <c r="C3" s="344" t="s">
        <v>739</v>
      </c>
      <c r="D3" s="344" t="s">
        <v>740</v>
      </c>
      <c r="E3" s="346"/>
      <c r="F3" s="346"/>
      <c r="G3" s="347"/>
    </row>
    <row r="4" spans="1:7" x14ac:dyDescent="0.5">
      <c r="A4" s="348">
        <v>111110</v>
      </c>
      <c r="B4" s="240" t="s">
        <v>741</v>
      </c>
      <c r="C4" s="348">
        <v>111110</v>
      </c>
      <c r="D4" s="240" t="s">
        <v>741</v>
      </c>
      <c r="E4" s="241"/>
    </row>
    <row r="5" spans="1:7" x14ac:dyDescent="0.5">
      <c r="A5" s="348">
        <v>111120</v>
      </c>
      <c r="B5" s="240" t="s">
        <v>742</v>
      </c>
      <c r="C5" s="348">
        <v>111120</v>
      </c>
      <c r="D5" s="240" t="s">
        <v>742</v>
      </c>
      <c r="E5" s="241"/>
    </row>
    <row r="6" spans="1:7" x14ac:dyDescent="0.5">
      <c r="A6" s="348">
        <v>111130</v>
      </c>
      <c r="B6" s="240" t="s">
        <v>743</v>
      </c>
      <c r="C6" s="348">
        <v>111130</v>
      </c>
      <c r="D6" s="240" t="s">
        <v>743</v>
      </c>
      <c r="E6" s="241"/>
    </row>
    <row r="7" spans="1:7" x14ac:dyDescent="0.5">
      <c r="A7" s="348">
        <v>111140</v>
      </c>
      <c r="B7" s="240" t="s">
        <v>744</v>
      </c>
      <c r="C7" s="348">
        <v>111140</v>
      </c>
      <c r="D7" s="240" t="s">
        <v>744</v>
      </c>
      <c r="E7" s="241"/>
    </row>
    <row r="8" spans="1:7" x14ac:dyDescent="0.5">
      <c r="A8" s="348">
        <v>111150</v>
      </c>
      <c r="B8" s="240" t="s">
        <v>745</v>
      </c>
      <c r="C8" s="348">
        <v>111150</v>
      </c>
      <c r="D8" s="240" t="s">
        <v>745</v>
      </c>
      <c r="E8" s="241"/>
    </row>
    <row r="9" spans="1:7" x14ac:dyDescent="0.5">
      <c r="A9" s="348">
        <v>111160</v>
      </c>
      <c r="B9" s="240" t="s">
        <v>746</v>
      </c>
      <c r="C9" s="348">
        <v>111160</v>
      </c>
      <c r="D9" s="240" t="s">
        <v>746</v>
      </c>
      <c r="E9" s="241"/>
    </row>
    <row r="10" spans="1:7" x14ac:dyDescent="0.5">
      <c r="A10" s="348">
        <v>111191</v>
      </c>
      <c r="B10" s="240" t="s">
        <v>747</v>
      </c>
      <c r="C10" s="348">
        <v>111191</v>
      </c>
      <c r="D10" s="240" t="s">
        <v>747</v>
      </c>
      <c r="E10" s="241"/>
    </row>
    <row r="11" spans="1:7" x14ac:dyDescent="0.5">
      <c r="A11" s="348">
        <v>111199</v>
      </c>
      <c r="B11" s="240" t="s">
        <v>748</v>
      </c>
      <c r="C11" s="348">
        <v>111199</v>
      </c>
      <c r="D11" s="240" t="s">
        <v>748</v>
      </c>
      <c r="E11" s="241"/>
    </row>
    <row r="12" spans="1:7" x14ac:dyDescent="0.5">
      <c r="A12" s="348">
        <v>111211</v>
      </c>
      <c r="B12" s="240" t="s">
        <v>749</v>
      </c>
      <c r="C12" s="348">
        <v>111211</v>
      </c>
      <c r="D12" s="240" t="s">
        <v>749</v>
      </c>
      <c r="E12" s="241"/>
    </row>
    <row r="13" spans="1:7" x14ac:dyDescent="0.5">
      <c r="A13" s="348">
        <v>111219</v>
      </c>
      <c r="B13" s="240" t="s">
        <v>750</v>
      </c>
      <c r="C13" s="348">
        <v>111219</v>
      </c>
      <c r="D13" s="240" t="s">
        <v>750</v>
      </c>
      <c r="E13" s="241"/>
    </row>
    <row r="14" spans="1:7" x14ac:dyDescent="0.5">
      <c r="A14" s="348">
        <v>111310</v>
      </c>
      <c r="B14" s="240" t="s">
        <v>751</v>
      </c>
      <c r="C14" s="348">
        <v>111310</v>
      </c>
      <c r="D14" s="240" t="s">
        <v>751</v>
      </c>
      <c r="E14" s="241"/>
    </row>
    <row r="15" spans="1:7" x14ac:dyDescent="0.5">
      <c r="A15" s="348">
        <v>111320</v>
      </c>
      <c r="B15" s="240" t="s">
        <v>752</v>
      </c>
      <c r="C15" s="348">
        <v>111320</v>
      </c>
      <c r="D15" s="240" t="s">
        <v>752</v>
      </c>
      <c r="E15" s="241"/>
    </row>
    <row r="16" spans="1:7" x14ac:dyDescent="0.5">
      <c r="A16" s="348">
        <v>111331</v>
      </c>
      <c r="B16" s="240" t="s">
        <v>753</v>
      </c>
      <c r="C16" s="348">
        <v>111331</v>
      </c>
      <c r="D16" s="240" t="s">
        <v>753</v>
      </c>
      <c r="E16" s="241"/>
    </row>
    <row r="17" spans="1:6" x14ac:dyDescent="0.5">
      <c r="A17" s="348">
        <v>111332</v>
      </c>
      <c r="B17" s="240" t="s">
        <v>754</v>
      </c>
      <c r="C17" s="348">
        <v>111332</v>
      </c>
      <c r="D17" s="240" t="s">
        <v>754</v>
      </c>
      <c r="E17" s="241"/>
    </row>
    <row r="18" spans="1:6" x14ac:dyDescent="0.5">
      <c r="A18" s="348">
        <v>111333</v>
      </c>
      <c r="B18" s="240" t="s">
        <v>755</v>
      </c>
      <c r="C18" s="348">
        <v>111333</v>
      </c>
      <c r="D18" s="240" t="s">
        <v>755</v>
      </c>
      <c r="E18" s="241"/>
    </row>
    <row r="19" spans="1:6" x14ac:dyDescent="0.5">
      <c r="A19" s="348">
        <v>111334</v>
      </c>
      <c r="B19" s="240" t="s">
        <v>756</v>
      </c>
      <c r="C19" s="348">
        <v>111334</v>
      </c>
      <c r="D19" s="240" t="s">
        <v>756</v>
      </c>
      <c r="E19" s="241"/>
    </row>
    <row r="20" spans="1:6" x14ac:dyDescent="0.5">
      <c r="A20" s="348">
        <v>111335</v>
      </c>
      <c r="B20" s="240" t="s">
        <v>757</v>
      </c>
      <c r="C20" s="348">
        <v>111335</v>
      </c>
      <c r="D20" s="240" t="s">
        <v>757</v>
      </c>
      <c r="E20" s="241"/>
    </row>
    <row r="21" spans="1:6" x14ac:dyDescent="0.5">
      <c r="A21" s="348">
        <v>111336</v>
      </c>
      <c r="B21" s="240" t="s">
        <v>758</v>
      </c>
      <c r="C21" s="348">
        <v>111336</v>
      </c>
      <c r="D21" s="240" t="s">
        <v>758</v>
      </c>
      <c r="E21" s="241"/>
    </row>
    <row r="22" spans="1:6" x14ac:dyDescent="0.5">
      <c r="A22" s="348">
        <v>111339</v>
      </c>
      <c r="B22" s="240" t="s">
        <v>759</v>
      </c>
      <c r="C22" s="348">
        <v>111339</v>
      </c>
      <c r="D22" s="240" t="s">
        <v>759</v>
      </c>
      <c r="E22" s="241"/>
    </row>
    <row r="23" spans="1:6" x14ac:dyDescent="0.5">
      <c r="A23" s="348">
        <v>111411</v>
      </c>
      <c r="B23" s="240" t="s">
        <v>760</v>
      </c>
      <c r="C23" s="348">
        <v>111411</v>
      </c>
      <c r="D23" s="240" t="s">
        <v>760</v>
      </c>
      <c r="E23" s="241"/>
    </row>
    <row r="24" spans="1:6" x14ac:dyDescent="0.5">
      <c r="A24" s="348">
        <v>111419</v>
      </c>
      <c r="B24" s="240" t="s">
        <v>761</v>
      </c>
      <c r="C24" s="348">
        <v>111419</v>
      </c>
      <c r="D24" s="240" t="s">
        <v>761</v>
      </c>
      <c r="E24" s="241"/>
    </row>
    <row r="25" spans="1:6" x14ac:dyDescent="0.5">
      <c r="A25" s="348">
        <v>111421</v>
      </c>
      <c r="B25" s="240" t="s">
        <v>762</v>
      </c>
      <c r="C25" s="348">
        <v>111421</v>
      </c>
      <c r="D25" s="240" t="s">
        <v>762</v>
      </c>
      <c r="E25" s="241"/>
    </row>
    <row r="26" spans="1:6" x14ac:dyDescent="0.5">
      <c r="A26" s="348">
        <v>111422</v>
      </c>
      <c r="B26" s="240" t="s">
        <v>763</v>
      </c>
      <c r="C26" s="348">
        <v>111422</v>
      </c>
      <c r="D26" s="240" t="s">
        <v>763</v>
      </c>
      <c r="E26" s="241"/>
    </row>
    <row r="27" spans="1:6" x14ac:dyDescent="0.5">
      <c r="A27" s="348">
        <v>111910</v>
      </c>
      <c r="B27" s="240" t="s">
        <v>764</v>
      </c>
      <c r="C27" s="348">
        <v>111910</v>
      </c>
      <c r="D27" s="240" t="s">
        <v>764</v>
      </c>
      <c r="E27" s="241"/>
      <c r="F27" s="39" t="s">
        <v>5</v>
      </c>
    </row>
    <row r="28" spans="1:6" x14ac:dyDescent="0.5">
      <c r="A28" s="348">
        <v>111920</v>
      </c>
      <c r="B28" s="240" t="s">
        <v>765</v>
      </c>
      <c r="C28" s="348">
        <v>111920</v>
      </c>
      <c r="D28" s="240" t="s">
        <v>765</v>
      </c>
      <c r="E28" s="241"/>
    </row>
    <row r="29" spans="1:6" x14ac:dyDescent="0.5">
      <c r="A29" s="348">
        <v>111930</v>
      </c>
      <c r="B29" s="240" t="s">
        <v>766</v>
      </c>
      <c r="C29" s="348">
        <v>111930</v>
      </c>
      <c r="D29" s="240" t="s">
        <v>766</v>
      </c>
      <c r="E29" s="241"/>
    </row>
    <row r="30" spans="1:6" x14ac:dyDescent="0.5">
      <c r="A30" s="348">
        <v>111940</v>
      </c>
      <c r="B30" s="240" t="s">
        <v>767</v>
      </c>
      <c r="C30" s="348">
        <v>111940</v>
      </c>
      <c r="D30" s="240" t="s">
        <v>767</v>
      </c>
      <c r="E30" s="241"/>
    </row>
    <row r="31" spans="1:6" x14ac:dyDescent="0.5">
      <c r="A31" s="348">
        <v>111991</v>
      </c>
      <c r="B31" s="240" t="s">
        <v>768</v>
      </c>
      <c r="C31" s="348">
        <v>111991</v>
      </c>
      <c r="D31" s="240" t="s">
        <v>768</v>
      </c>
      <c r="E31" s="241"/>
    </row>
    <row r="32" spans="1:6" x14ac:dyDescent="0.5">
      <c r="A32" s="348">
        <v>111992</v>
      </c>
      <c r="B32" s="240" t="s">
        <v>769</v>
      </c>
      <c r="C32" s="348">
        <v>111992</v>
      </c>
      <c r="D32" s="240" t="s">
        <v>769</v>
      </c>
      <c r="E32" s="241"/>
    </row>
    <row r="33" spans="1:5" x14ac:dyDescent="0.5">
      <c r="A33" s="348">
        <v>111998</v>
      </c>
      <c r="B33" s="240" t="s">
        <v>770</v>
      </c>
      <c r="C33" s="348">
        <v>111998</v>
      </c>
      <c r="D33" s="240" t="s">
        <v>770</v>
      </c>
      <c r="E33" s="241"/>
    </row>
    <row r="34" spans="1:5" x14ac:dyDescent="0.5">
      <c r="A34" s="348">
        <v>112111</v>
      </c>
      <c r="B34" s="240" t="s">
        <v>771</v>
      </c>
      <c r="C34" s="348">
        <v>112111</v>
      </c>
      <c r="D34" s="240" t="s">
        <v>771</v>
      </c>
      <c r="E34" s="241"/>
    </row>
    <row r="35" spans="1:5" x14ac:dyDescent="0.5">
      <c r="A35" s="348">
        <v>112112</v>
      </c>
      <c r="B35" s="240" t="s">
        <v>772</v>
      </c>
      <c r="C35" s="348">
        <v>112112</v>
      </c>
      <c r="D35" s="240" t="s">
        <v>772</v>
      </c>
      <c r="E35" s="241"/>
    </row>
    <row r="36" spans="1:5" x14ac:dyDescent="0.5">
      <c r="A36" s="348">
        <v>112120</v>
      </c>
      <c r="B36" s="240" t="s">
        <v>773</v>
      </c>
      <c r="C36" s="348">
        <v>112120</v>
      </c>
      <c r="D36" s="240" t="s">
        <v>773</v>
      </c>
      <c r="E36" s="241"/>
    </row>
    <row r="37" spans="1:5" x14ac:dyDescent="0.5">
      <c r="A37" s="348">
        <v>112130</v>
      </c>
      <c r="B37" s="240" t="s">
        <v>774</v>
      </c>
      <c r="C37" s="348">
        <v>112130</v>
      </c>
      <c r="D37" s="240" t="s">
        <v>774</v>
      </c>
      <c r="E37" s="241"/>
    </row>
    <row r="38" spans="1:5" x14ac:dyDescent="0.5">
      <c r="A38" s="348">
        <v>112210</v>
      </c>
      <c r="B38" s="240" t="s">
        <v>775</v>
      </c>
      <c r="C38" s="348">
        <v>112210</v>
      </c>
      <c r="D38" s="240" t="s">
        <v>775</v>
      </c>
      <c r="E38" s="241"/>
    </row>
    <row r="39" spans="1:5" x14ac:dyDescent="0.5">
      <c r="A39" s="348">
        <v>112310</v>
      </c>
      <c r="B39" s="240" t="s">
        <v>776</v>
      </c>
      <c r="C39" s="348">
        <v>112310</v>
      </c>
      <c r="D39" s="240" t="s">
        <v>776</v>
      </c>
      <c r="E39" s="241"/>
    </row>
    <row r="40" spans="1:5" x14ac:dyDescent="0.5">
      <c r="A40" s="348">
        <v>112320</v>
      </c>
      <c r="B40" s="240" t="s">
        <v>777</v>
      </c>
      <c r="C40" s="348">
        <v>112320</v>
      </c>
      <c r="D40" s="240" t="s">
        <v>777</v>
      </c>
      <c r="E40" s="241"/>
    </row>
    <row r="41" spans="1:5" x14ac:dyDescent="0.5">
      <c r="A41" s="348">
        <v>112330</v>
      </c>
      <c r="B41" s="240" t="s">
        <v>778</v>
      </c>
      <c r="C41" s="348">
        <v>112330</v>
      </c>
      <c r="D41" s="240" t="s">
        <v>778</v>
      </c>
      <c r="E41" s="241"/>
    </row>
    <row r="42" spans="1:5" x14ac:dyDescent="0.5">
      <c r="A42" s="348">
        <v>112340</v>
      </c>
      <c r="B42" s="240" t="s">
        <v>779</v>
      </c>
      <c r="C42" s="348">
        <v>112340</v>
      </c>
      <c r="D42" s="240" t="s">
        <v>779</v>
      </c>
      <c r="E42" s="241"/>
    </row>
    <row r="43" spans="1:5" x14ac:dyDescent="0.5">
      <c r="A43" s="348">
        <v>112390</v>
      </c>
      <c r="B43" s="240" t="s">
        <v>780</v>
      </c>
      <c r="C43" s="348">
        <v>112390</v>
      </c>
      <c r="D43" s="240" t="s">
        <v>780</v>
      </c>
      <c r="E43" s="241"/>
    </row>
    <row r="44" spans="1:5" x14ac:dyDescent="0.5">
      <c r="A44" s="348">
        <v>112410</v>
      </c>
      <c r="B44" s="240" t="s">
        <v>781</v>
      </c>
      <c r="C44" s="348">
        <v>112410</v>
      </c>
      <c r="D44" s="240" t="s">
        <v>781</v>
      </c>
      <c r="E44" s="241"/>
    </row>
    <row r="45" spans="1:5" x14ac:dyDescent="0.5">
      <c r="A45" s="348">
        <v>112420</v>
      </c>
      <c r="B45" s="240" t="s">
        <v>782</v>
      </c>
      <c r="C45" s="348">
        <v>112420</v>
      </c>
      <c r="D45" s="240" t="s">
        <v>782</v>
      </c>
      <c r="E45" s="241"/>
    </row>
    <row r="46" spans="1:5" x14ac:dyDescent="0.5">
      <c r="A46" s="348">
        <v>112511</v>
      </c>
      <c r="B46" s="240" t="s">
        <v>783</v>
      </c>
      <c r="C46" s="348">
        <v>112511</v>
      </c>
      <c r="D46" s="240" t="s">
        <v>783</v>
      </c>
      <c r="E46" s="241"/>
    </row>
    <row r="47" spans="1:5" x14ac:dyDescent="0.5">
      <c r="A47" s="348">
        <v>112512</v>
      </c>
      <c r="B47" s="240" t="s">
        <v>784</v>
      </c>
      <c r="C47" s="348">
        <v>112512</v>
      </c>
      <c r="D47" s="240" t="s">
        <v>784</v>
      </c>
      <c r="E47" s="241"/>
    </row>
    <row r="48" spans="1:5" x14ac:dyDescent="0.5">
      <c r="A48" s="348">
        <v>112519</v>
      </c>
      <c r="B48" s="240" t="s">
        <v>785</v>
      </c>
      <c r="C48" s="348">
        <v>112519</v>
      </c>
      <c r="D48" s="240" t="s">
        <v>785</v>
      </c>
      <c r="E48" s="241"/>
    </row>
    <row r="49" spans="1:6" x14ac:dyDescent="0.5">
      <c r="A49" s="348">
        <v>112910</v>
      </c>
      <c r="B49" s="240" t="s">
        <v>786</v>
      </c>
      <c r="C49" s="348">
        <v>112910</v>
      </c>
      <c r="D49" s="240" t="s">
        <v>786</v>
      </c>
      <c r="E49" s="241"/>
    </row>
    <row r="50" spans="1:6" x14ac:dyDescent="0.5">
      <c r="A50" s="348">
        <v>112920</v>
      </c>
      <c r="B50" s="240" t="s">
        <v>787</v>
      </c>
      <c r="C50" s="348">
        <v>112920</v>
      </c>
      <c r="D50" s="240" t="s">
        <v>787</v>
      </c>
      <c r="E50" s="241"/>
    </row>
    <row r="51" spans="1:6" x14ac:dyDescent="0.5">
      <c r="A51" s="348">
        <v>112930</v>
      </c>
      <c r="B51" s="240" t="s">
        <v>788</v>
      </c>
      <c r="C51" s="348">
        <v>112930</v>
      </c>
      <c r="D51" s="240" t="s">
        <v>788</v>
      </c>
      <c r="E51" s="241"/>
    </row>
    <row r="52" spans="1:6" x14ac:dyDescent="0.5">
      <c r="A52" s="348">
        <v>112990</v>
      </c>
      <c r="B52" s="240" t="s">
        <v>789</v>
      </c>
      <c r="C52" s="348">
        <v>112990</v>
      </c>
      <c r="D52" s="240" t="s">
        <v>789</v>
      </c>
      <c r="E52" s="241"/>
    </row>
    <row r="53" spans="1:6" x14ac:dyDescent="0.5">
      <c r="A53" s="348">
        <v>113110</v>
      </c>
      <c r="B53" s="240" t="s">
        <v>790</v>
      </c>
      <c r="C53" s="348">
        <v>113110</v>
      </c>
      <c r="D53" s="240" t="s">
        <v>790</v>
      </c>
      <c r="E53" s="241"/>
    </row>
    <row r="54" spans="1:6" x14ac:dyDescent="0.5">
      <c r="A54" s="348">
        <v>113210</v>
      </c>
      <c r="B54" s="240" t="s">
        <v>791</v>
      </c>
      <c r="C54" s="348">
        <v>113210</v>
      </c>
      <c r="D54" s="240" t="s">
        <v>791</v>
      </c>
      <c r="E54" s="241"/>
    </row>
    <row r="55" spans="1:6" x14ac:dyDescent="0.5">
      <c r="A55" s="348">
        <v>113310</v>
      </c>
      <c r="B55" s="240" t="s">
        <v>792</v>
      </c>
      <c r="C55" s="348">
        <v>113310</v>
      </c>
      <c r="D55" s="240" t="s">
        <v>792</v>
      </c>
      <c r="E55" s="241"/>
    </row>
    <row r="56" spans="1:6" x14ac:dyDescent="0.5">
      <c r="A56" s="348">
        <v>114111</v>
      </c>
      <c r="B56" s="240" t="s">
        <v>793</v>
      </c>
      <c r="C56" s="348">
        <v>114111</v>
      </c>
      <c r="D56" s="240" t="s">
        <v>793</v>
      </c>
      <c r="E56" s="241"/>
    </row>
    <row r="57" spans="1:6" x14ac:dyDescent="0.5">
      <c r="A57" s="348">
        <v>114112</v>
      </c>
      <c r="B57" s="240" t="s">
        <v>794</v>
      </c>
      <c r="C57" s="348">
        <v>114112</v>
      </c>
      <c r="D57" s="240" t="s">
        <v>794</v>
      </c>
      <c r="E57" s="241"/>
    </row>
    <row r="58" spans="1:6" x14ac:dyDescent="0.5">
      <c r="A58" s="348">
        <v>114119</v>
      </c>
      <c r="B58" s="240" t="s">
        <v>795</v>
      </c>
      <c r="C58" s="348">
        <v>114119</v>
      </c>
      <c r="D58" s="240" t="s">
        <v>795</v>
      </c>
      <c r="E58" s="241"/>
    </row>
    <row r="59" spans="1:6" x14ac:dyDescent="0.5">
      <c r="A59" s="348">
        <v>114210</v>
      </c>
      <c r="B59" s="240" t="s">
        <v>796</v>
      </c>
      <c r="C59" s="348">
        <v>114210</v>
      </c>
      <c r="D59" s="240" t="s">
        <v>796</v>
      </c>
      <c r="E59" s="241"/>
    </row>
    <row r="60" spans="1:6" x14ac:dyDescent="0.5">
      <c r="A60" s="348">
        <v>115111</v>
      </c>
      <c r="B60" s="240" t="s">
        <v>797</v>
      </c>
      <c r="C60" s="348">
        <v>115111</v>
      </c>
      <c r="D60" s="240" t="s">
        <v>797</v>
      </c>
      <c r="E60" s="241"/>
    </row>
    <row r="61" spans="1:6" x14ac:dyDescent="0.5">
      <c r="A61" s="348">
        <v>115112</v>
      </c>
      <c r="B61" s="240" t="s">
        <v>798</v>
      </c>
      <c r="C61" s="348">
        <v>115112</v>
      </c>
      <c r="D61" s="240" t="s">
        <v>798</v>
      </c>
      <c r="E61" s="241"/>
    </row>
    <row r="62" spans="1:6" x14ac:dyDescent="0.5">
      <c r="A62" s="348">
        <v>115113</v>
      </c>
      <c r="B62" s="240" t="s">
        <v>799</v>
      </c>
      <c r="C62" s="348">
        <v>115113</v>
      </c>
      <c r="D62" s="240" t="s">
        <v>799</v>
      </c>
      <c r="E62" s="241"/>
    </row>
    <row r="63" spans="1:6" x14ac:dyDescent="0.5">
      <c r="A63" s="348">
        <v>115114</v>
      </c>
      <c r="B63" s="240" t="s">
        <v>800</v>
      </c>
      <c r="C63" s="348">
        <v>115114</v>
      </c>
      <c r="D63" s="240" t="s">
        <v>800</v>
      </c>
      <c r="E63" s="241"/>
      <c r="F63" s="242" t="s">
        <v>5</v>
      </c>
    </row>
    <row r="64" spans="1:6" x14ac:dyDescent="0.5">
      <c r="A64" s="348">
        <v>115115</v>
      </c>
      <c r="B64" s="240" t="s">
        <v>801</v>
      </c>
      <c r="C64" s="348">
        <v>115115</v>
      </c>
      <c r="D64" s="240" t="s">
        <v>801</v>
      </c>
      <c r="E64" s="241"/>
    </row>
    <row r="65" spans="1:7" x14ac:dyDescent="0.5">
      <c r="A65" s="348">
        <v>115116</v>
      </c>
      <c r="B65" s="240" t="s">
        <v>802</v>
      </c>
      <c r="C65" s="348">
        <v>115116</v>
      </c>
      <c r="D65" s="240" t="s">
        <v>802</v>
      </c>
      <c r="E65" s="241"/>
    </row>
    <row r="66" spans="1:7" x14ac:dyDescent="0.5">
      <c r="A66" s="348">
        <v>115210</v>
      </c>
      <c r="B66" s="240" t="s">
        <v>803</v>
      </c>
      <c r="C66" s="348">
        <v>115210</v>
      </c>
      <c r="D66" s="240" t="s">
        <v>803</v>
      </c>
      <c r="E66" s="241"/>
    </row>
    <row r="67" spans="1:7" x14ac:dyDescent="0.5">
      <c r="A67" s="348">
        <v>115310</v>
      </c>
      <c r="B67" s="240" t="s">
        <v>804</v>
      </c>
      <c r="C67" s="348">
        <v>115310</v>
      </c>
      <c r="D67" s="240" t="s">
        <v>804</v>
      </c>
      <c r="E67" s="241"/>
    </row>
    <row r="68" spans="1:7" x14ac:dyDescent="0.5">
      <c r="A68" s="348">
        <v>211120</v>
      </c>
      <c r="B68" s="240" t="s">
        <v>805</v>
      </c>
      <c r="C68" s="348">
        <v>211120</v>
      </c>
      <c r="D68" s="240" t="s">
        <v>805</v>
      </c>
      <c r="E68" s="241"/>
    </row>
    <row r="69" spans="1:7" x14ac:dyDescent="0.5">
      <c r="A69" s="348">
        <v>211130</v>
      </c>
      <c r="B69" s="240" t="s">
        <v>806</v>
      </c>
      <c r="C69" s="348">
        <v>211130</v>
      </c>
      <c r="D69" s="240" t="s">
        <v>806</v>
      </c>
      <c r="E69" s="241"/>
      <c r="F69" s="242" t="s">
        <v>5</v>
      </c>
      <c r="G69" s="242" t="s">
        <v>5</v>
      </c>
    </row>
    <row r="70" spans="1:7" x14ac:dyDescent="0.5">
      <c r="A70" s="348">
        <v>212111</v>
      </c>
      <c r="B70" s="240" t="s">
        <v>807</v>
      </c>
      <c r="C70" s="398">
        <v>212114</v>
      </c>
      <c r="D70" s="240" t="s">
        <v>808</v>
      </c>
      <c r="E70" s="243"/>
    </row>
    <row r="71" spans="1:7" x14ac:dyDescent="0.5">
      <c r="A71" s="349">
        <v>212113</v>
      </c>
      <c r="B71" s="240" t="s">
        <v>3745</v>
      </c>
      <c r="C71" s="398">
        <v>212114</v>
      </c>
      <c r="D71" s="240" t="s">
        <v>808</v>
      </c>
      <c r="E71" s="243"/>
    </row>
    <row r="72" spans="1:7" x14ac:dyDescent="0.5">
      <c r="A72" s="348">
        <v>212112</v>
      </c>
      <c r="B72" s="240" t="s">
        <v>809</v>
      </c>
      <c r="C72" s="398">
        <v>212115</v>
      </c>
      <c r="D72" s="240" t="s">
        <v>810</v>
      </c>
      <c r="E72" s="243"/>
    </row>
    <row r="73" spans="1:7" x14ac:dyDescent="0.5">
      <c r="A73" s="349">
        <v>212113</v>
      </c>
      <c r="B73" s="240" t="s">
        <v>3746</v>
      </c>
      <c r="C73" s="398">
        <v>212115</v>
      </c>
      <c r="D73" s="240" t="s">
        <v>810</v>
      </c>
      <c r="E73" s="243"/>
    </row>
    <row r="74" spans="1:7" x14ac:dyDescent="0.5">
      <c r="A74" s="348">
        <v>212210</v>
      </c>
      <c r="B74" s="240" t="s">
        <v>811</v>
      </c>
      <c r="C74" s="348">
        <v>212210</v>
      </c>
      <c r="D74" s="240" t="s">
        <v>811</v>
      </c>
      <c r="E74" s="241"/>
    </row>
    <row r="75" spans="1:7" x14ac:dyDescent="0.5">
      <c r="A75" s="348">
        <v>212221</v>
      </c>
      <c r="B75" s="240" t="s">
        <v>812</v>
      </c>
      <c r="C75" s="398">
        <v>212220</v>
      </c>
      <c r="D75" s="240" t="s">
        <v>813</v>
      </c>
      <c r="E75" s="243"/>
    </row>
    <row r="76" spans="1:7" x14ac:dyDescent="0.5">
      <c r="A76" s="348">
        <v>212222</v>
      </c>
      <c r="B76" s="240" t="s">
        <v>814</v>
      </c>
      <c r="C76" s="398">
        <v>212220</v>
      </c>
      <c r="D76" s="240" t="s">
        <v>813</v>
      </c>
      <c r="E76" s="243"/>
    </row>
    <row r="77" spans="1:7" x14ac:dyDescent="0.5">
      <c r="A77" s="348">
        <v>212230</v>
      </c>
      <c r="B77" s="240" t="s">
        <v>815</v>
      </c>
      <c r="C77" s="348">
        <v>212230</v>
      </c>
      <c r="D77" s="240" t="s">
        <v>815</v>
      </c>
      <c r="E77" s="241"/>
    </row>
    <row r="78" spans="1:7" x14ac:dyDescent="0.5">
      <c r="A78" s="348">
        <v>212291</v>
      </c>
      <c r="B78" s="240" t="s">
        <v>816</v>
      </c>
      <c r="C78" s="398">
        <v>212290</v>
      </c>
      <c r="D78" s="240" t="s">
        <v>817</v>
      </c>
      <c r="E78" s="243"/>
    </row>
    <row r="79" spans="1:7" x14ac:dyDescent="0.5">
      <c r="A79" s="348">
        <v>212299</v>
      </c>
      <c r="B79" s="240" t="s">
        <v>818</v>
      </c>
      <c r="C79" s="398">
        <v>212290</v>
      </c>
      <c r="D79" s="240" t="s">
        <v>817</v>
      </c>
      <c r="E79" s="243"/>
    </row>
    <row r="80" spans="1:7" x14ac:dyDescent="0.5">
      <c r="A80" s="348">
        <v>212311</v>
      </c>
      <c r="B80" s="240" t="s">
        <v>819</v>
      </c>
      <c r="C80" s="348">
        <v>212311</v>
      </c>
      <c r="D80" s="240" t="s">
        <v>819</v>
      </c>
      <c r="E80" s="241"/>
    </row>
    <row r="81" spans="1:5" x14ac:dyDescent="0.5">
      <c r="A81" s="348">
        <v>212312</v>
      </c>
      <c r="B81" s="240" t="s">
        <v>820</v>
      </c>
      <c r="C81" s="348">
        <v>212312</v>
      </c>
      <c r="D81" s="240" t="s">
        <v>820</v>
      </c>
      <c r="E81" s="241"/>
    </row>
    <row r="82" spans="1:5" x14ac:dyDescent="0.5">
      <c r="A82" s="348">
        <v>212313</v>
      </c>
      <c r="B82" s="240" t="s">
        <v>821</v>
      </c>
      <c r="C82" s="348">
        <v>212313</v>
      </c>
      <c r="D82" s="240" t="s">
        <v>821</v>
      </c>
      <c r="E82" s="241"/>
    </row>
    <row r="83" spans="1:5" x14ac:dyDescent="0.5">
      <c r="A83" s="348">
        <v>212319</v>
      </c>
      <c r="B83" s="240" t="s">
        <v>822</v>
      </c>
      <c r="C83" s="348">
        <v>212319</v>
      </c>
      <c r="D83" s="240" t="s">
        <v>822</v>
      </c>
      <c r="E83" s="241"/>
    </row>
    <row r="84" spans="1:5" x14ac:dyDescent="0.5">
      <c r="A84" s="348">
        <v>212321</v>
      </c>
      <c r="B84" s="240" t="s">
        <v>823</v>
      </c>
      <c r="C84" s="348">
        <v>212321</v>
      </c>
      <c r="D84" s="240" t="s">
        <v>823</v>
      </c>
      <c r="E84" s="241"/>
    </row>
    <row r="85" spans="1:5" x14ac:dyDescent="0.5">
      <c r="A85" s="348">
        <v>212322</v>
      </c>
      <c r="B85" s="240" t="s">
        <v>824</v>
      </c>
      <c r="C85" s="348">
        <v>212322</v>
      </c>
      <c r="D85" s="240" t="s">
        <v>824</v>
      </c>
      <c r="E85" s="241"/>
    </row>
    <row r="86" spans="1:5" x14ac:dyDescent="0.5">
      <c r="A86" s="348">
        <v>212324</v>
      </c>
      <c r="B86" s="240" t="s">
        <v>825</v>
      </c>
      <c r="C86" s="398">
        <v>212323</v>
      </c>
      <c r="D86" s="240" t="s">
        <v>826</v>
      </c>
      <c r="E86" s="243"/>
    </row>
    <row r="87" spans="1:5" x14ac:dyDescent="0.5">
      <c r="A87" s="348">
        <v>212325</v>
      </c>
      <c r="B87" s="240" t="s">
        <v>827</v>
      </c>
      <c r="C87" s="398">
        <v>212323</v>
      </c>
      <c r="D87" s="240" t="s">
        <v>826</v>
      </c>
      <c r="E87" s="243"/>
    </row>
    <row r="88" spans="1:5" x14ac:dyDescent="0.5">
      <c r="A88" s="348">
        <v>212391</v>
      </c>
      <c r="B88" s="240" t="s">
        <v>828</v>
      </c>
      <c r="C88" s="398">
        <v>212390</v>
      </c>
      <c r="D88" s="240" t="s">
        <v>829</v>
      </c>
      <c r="E88" s="243"/>
    </row>
    <row r="89" spans="1:5" x14ac:dyDescent="0.5">
      <c r="A89" s="348">
        <v>212392</v>
      </c>
      <c r="B89" s="240" t="s">
        <v>830</v>
      </c>
      <c r="C89" s="398">
        <v>212390</v>
      </c>
      <c r="D89" s="240" t="s">
        <v>829</v>
      </c>
      <c r="E89" s="243"/>
    </row>
    <row r="90" spans="1:5" x14ac:dyDescent="0.5">
      <c r="A90" s="348">
        <v>212393</v>
      </c>
      <c r="B90" s="240" t="s">
        <v>831</v>
      </c>
      <c r="C90" s="398">
        <v>212390</v>
      </c>
      <c r="D90" s="240" t="s">
        <v>829</v>
      </c>
      <c r="E90" s="243"/>
    </row>
    <row r="91" spans="1:5" x14ac:dyDescent="0.5">
      <c r="A91" s="348">
        <v>212399</v>
      </c>
      <c r="B91" s="240" t="s">
        <v>832</v>
      </c>
      <c r="C91" s="398">
        <v>212390</v>
      </c>
      <c r="D91" s="240" t="s">
        <v>829</v>
      </c>
      <c r="E91" s="243"/>
    </row>
    <row r="92" spans="1:5" x14ac:dyDescent="0.5">
      <c r="A92" s="348">
        <v>213111</v>
      </c>
      <c r="B92" s="240" t="s">
        <v>833</v>
      </c>
      <c r="C92" s="348">
        <v>213111</v>
      </c>
      <c r="D92" s="240" t="s">
        <v>833</v>
      </c>
      <c r="E92" s="241"/>
    </row>
    <row r="93" spans="1:5" x14ac:dyDescent="0.5">
      <c r="A93" s="348">
        <v>213112</v>
      </c>
      <c r="B93" s="240" t="s">
        <v>834</v>
      </c>
      <c r="C93" s="348">
        <v>213112</v>
      </c>
      <c r="D93" s="240" t="s">
        <v>834</v>
      </c>
      <c r="E93" s="241"/>
    </row>
    <row r="94" spans="1:5" x14ac:dyDescent="0.5">
      <c r="A94" s="348">
        <v>213113</v>
      </c>
      <c r="B94" s="240" t="s">
        <v>835</v>
      </c>
      <c r="C94" s="348">
        <v>213113</v>
      </c>
      <c r="D94" s="240" t="s">
        <v>835</v>
      </c>
      <c r="E94" s="241"/>
    </row>
    <row r="95" spans="1:5" x14ac:dyDescent="0.5">
      <c r="A95" s="348">
        <v>213114</v>
      </c>
      <c r="B95" s="240" t="s">
        <v>836</v>
      </c>
      <c r="C95" s="348">
        <v>213114</v>
      </c>
      <c r="D95" s="240" t="s">
        <v>836</v>
      </c>
      <c r="E95" s="241"/>
    </row>
    <row r="96" spans="1:5" x14ac:dyDescent="0.5">
      <c r="A96" s="348">
        <v>213115</v>
      </c>
      <c r="B96" s="240" t="s">
        <v>837</v>
      </c>
      <c r="C96" s="348">
        <v>213115</v>
      </c>
      <c r="D96" s="240" t="s">
        <v>837</v>
      </c>
      <c r="E96" s="241"/>
    </row>
    <row r="97" spans="1:7" x14ac:dyDescent="0.5">
      <c r="A97" s="348">
        <v>221111</v>
      </c>
      <c r="B97" s="240" t="s">
        <v>838</v>
      </c>
      <c r="C97" s="348">
        <v>221111</v>
      </c>
      <c r="D97" s="240" t="s">
        <v>838</v>
      </c>
      <c r="E97" s="241"/>
    </row>
    <row r="98" spans="1:7" x14ac:dyDescent="0.5">
      <c r="A98" s="348">
        <v>221112</v>
      </c>
      <c r="B98" s="240" t="s">
        <v>839</v>
      </c>
      <c r="C98" s="348">
        <v>221112</v>
      </c>
      <c r="D98" s="240" t="s">
        <v>839</v>
      </c>
      <c r="E98" s="241"/>
    </row>
    <row r="99" spans="1:7" x14ac:dyDescent="0.5">
      <c r="A99" s="348">
        <v>221113</v>
      </c>
      <c r="B99" s="240" t="s">
        <v>840</v>
      </c>
      <c r="C99" s="348">
        <v>221113</v>
      </c>
      <c r="D99" s="240" t="s">
        <v>840</v>
      </c>
      <c r="E99" s="241"/>
    </row>
    <row r="100" spans="1:7" x14ac:dyDescent="0.5">
      <c r="A100" s="348">
        <v>221114</v>
      </c>
      <c r="B100" s="240" t="s">
        <v>841</v>
      </c>
      <c r="C100" s="348">
        <v>221114</v>
      </c>
      <c r="D100" s="240" t="s">
        <v>841</v>
      </c>
      <c r="E100" s="241"/>
    </row>
    <row r="101" spans="1:7" x14ac:dyDescent="0.5">
      <c r="A101" s="348">
        <v>221115</v>
      </c>
      <c r="B101" s="240" t="s">
        <v>842</v>
      </c>
      <c r="C101" s="348">
        <v>221115</v>
      </c>
      <c r="D101" s="240" t="s">
        <v>842</v>
      </c>
      <c r="E101" s="241"/>
    </row>
    <row r="102" spans="1:7" x14ac:dyDescent="0.5">
      <c r="A102" s="348">
        <v>221116</v>
      </c>
      <c r="B102" s="240" t="s">
        <v>843</v>
      </c>
      <c r="C102" s="348">
        <v>221116</v>
      </c>
      <c r="D102" s="240" t="s">
        <v>843</v>
      </c>
      <c r="E102" s="241"/>
    </row>
    <row r="103" spans="1:7" x14ac:dyDescent="0.5">
      <c r="A103" s="348">
        <v>221117</v>
      </c>
      <c r="B103" s="240" t="s">
        <v>844</v>
      </c>
      <c r="C103" s="348">
        <v>221117</v>
      </c>
      <c r="D103" s="240" t="s">
        <v>844</v>
      </c>
      <c r="E103" s="241"/>
    </row>
    <row r="104" spans="1:7" x14ac:dyDescent="0.5">
      <c r="A104" s="348">
        <v>221118</v>
      </c>
      <c r="B104" s="240" t="s">
        <v>845</v>
      </c>
      <c r="C104" s="348">
        <v>221118</v>
      </c>
      <c r="D104" s="240" t="s">
        <v>845</v>
      </c>
      <c r="E104" s="241"/>
    </row>
    <row r="105" spans="1:7" x14ac:dyDescent="0.5">
      <c r="A105" s="348">
        <v>221121</v>
      </c>
      <c r="B105" s="240" t="s">
        <v>846</v>
      </c>
      <c r="C105" s="348">
        <v>221121</v>
      </c>
      <c r="D105" s="240" t="s">
        <v>846</v>
      </c>
      <c r="E105" s="241"/>
    </row>
    <row r="106" spans="1:7" x14ac:dyDescent="0.5">
      <c r="A106" s="348">
        <v>221122</v>
      </c>
      <c r="B106" s="240" t="s">
        <v>847</v>
      </c>
      <c r="C106" s="348">
        <v>221122</v>
      </c>
      <c r="D106" s="240" t="s">
        <v>847</v>
      </c>
      <c r="E106" s="241"/>
      <c r="G106" s="242" t="s">
        <v>5</v>
      </c>
    </row>
    <row r="107" spans="1:7" x14ac:dyDescent="0.5">
      <c r="A107" s="348">
        <v>221210</v>
      </c>
      <c r="B107" s="240" t="s">
        <v>848</v>
      </c>
      <c r="C107" s="348">
        <v>221210</v>
      </c>
      <c r="D107" s="240" t="s">
        <v>848</v>
      </c>
      <c r="E107" s="241"/>
    </row>
    <row r="108" spans="1:7" x14ac:dyDescent="0.5">
      <c r="A108" s="348">
        <v>221310</v>
      </c>
      <c r="B108" s="240" t="s">
        <v>849</v>
      </c>
      <c r="C108" s="348">
        <v>221310</v>
      </c>
      <c r="D108" s="240" t="s">
        <v>849</v>
      </c>
      <c r="E108" s="241"/>
    </row>
    <row r="109" spans="1:7" x14ac:dyDescent="0.5">
      <c r="A109" s="348">
        <v>221320</v>
      </c>
      <c r="B109" s="240" t="s">
        <v>850</v>
      </c>
      <c r="C109" s="348">
        <v>221320</v>
      </c>
      <c r="D109" s="240" t="s">
        <v>850</v>
      </c>
      <c r="E109" s="241"/>
    </row>
    <row r="110" spans="1:7" x14ac:dyDescent="0.5">
      <c r="A110" s="348">
        <v>221330</v>
      </c>
      <c r="B110" s="240" t="s">
        <v>851</v>
      </c>
      <c r="C110" s="348">
        <v>221330</v>
      </c>
      <c r="D110" s="240" t="s">
        <v>851</v>
      </c>
      <c r="E110" s="241"/>
    </row>
    <row r="111" spans="1:7" x14ac:dyDescent="0.5">
      <c r="A111" s="348">
        <v>236115</v>
      </c>
      <c r="B111" s="240" t="s">
        <v>852</v>
      </c>
      <c r="C111" s="348">
        <v>236115</v>
      </c>
      <c r="D111" s="240" t="s">
        <v>852</v>
      </c>
      <c r="E111" s="241"/>
    </row>
    <row r="112" spans="1:7" x14ac:dyDescent="0.5">
      <c r="A112" s="348">
        <v>236116</v>
      </c>
      <c r="B112" s="240" t="s">
        <v>853</v>
      </c>
      <c r="C112" s="348">
        <v>236116</v>
      </c>
      <c r="D112" s="240" t="s">
        <v>853</v>
      </c>
      <c r="E112" s="241"/>
    </row>
    <row r="113" spans="1:5" x14ac:dyDescent="0.5">
      <c r="A113" s="348">
        <v>236117</v>
      </c>
      <c r="B113" s="240" t="s">
        <v>854</v>
      </c>
      <c r="C113" s="348">
        <v>236117</v>
      </c>
      <c r="D113" s="240" t="s">
        <v>854</v>
      </c>
      <c r="E113" s="241"/>
    </row>
    <row r="114" spans="1:5" x14ac:dyDescent="0.5">
      <c r="A114" s="348">
        <v>236118</v>
      </c>
      <c r="B114" s="240" t="s">
        <v>855</v>
      </c>
      <c r="C114" s="348">
        <v>236118</v>
      </c>
      <c r="D114" s="240" t="s">
        <v>855</v>
      </c>
      <c r="E114" s="241"/>
    </row>
    <row r="115" spans="1:5" x14ac:dyDescent="0.5">
      <c r="A115" s="348">
        <v>236210</v>
      </c>
      <c r="B115" s="240" t="s">
        <v>856</v>
      </c>
      <c r="C115" s="348">
        <v>236210</v>
      </c>
      <c r="D115" s="240" t="s">
        <v>856</v>
      </c>
      <c r="E115" s="241"/>
    </row>
    <row r="116" spans="1:5" x14ac:dyDescent="0.5">
      <c r="A116" s="348">
        <v>236220</v>
      </c>
      <c r="B116" s="240" t="s">
        <v>857</v>
      </c>
      <c r="C116" s="348">
        <v>236220</v>
      </c>
      <c r="D116" s="240" t="s">
        <v>857</v>
      </c>
      <c r="E116" s="241"/>
    </row>
    <row r="117" spans="1:5" x14ac:dyDescent="0.5">
      <c r="A117" s="348">
        <v>237110</v>
      </c>
      <c r="B117" s="240" t="s">
        <v>858</v>
      </c>
      <c r="C117" s="348">
        <v>237110</v>
      </c>
      <c r="D117" s="240" t="s">
        <v>858</v>
      </c>
      <c r="E117" s="241"/>
    </row>
    <row r="118" spans="1:5" x14ac:dyDescent="0.5">
      <c r="A118" s="348">
        <v>237120</v>
      </c>
      <c r="B118" s="240" t="s">
        <v>859</v>
      </c>
      <c r="C118" s="348">
        <v>237120</v>
      </c>
      <c r="D118" s="240" t="s">
        <v>859</v>
      </c>
      <c r="E118" s="241"/>
    </row>
    <row r="119" spans="1:5" x14ac:dyDescent="0.5">
      <c r="A119" s="348">
        <v>237130</v>
      </c>
      <c r="B119" s="240" t="s">
        <v>860</v>
      </c>
      <c r="C119" s="348">
        <v>237130</v>
      </c>
      <c r="D119" s="240" t="s">
        <v>860</v>
      </c>
      <c r="E119" s="241"/>
    </row>
    <row r="120" spans="1:5" x14ac:dyDescent="0.5">
      <c r="A120" s="348">
        <v>237210</v>
      </c>
      <c r="B120" s="240" t="s">
        <v>861</v>
      </c>
      <c r="C120" s="348">
        <v>237210</v>
      </c>
      <c r="D120" s="240" t="s">
        <v>861</v>
      </c>
      <c r="E120" s="241"/>
    </row>
    <row r="121" spans="1:5" x14ac:dyDescent="0.5">
      <c r="A121" s="348">
        <v>237310</v>
      </c>
      <c r="B121" s="240" t="s">
        <v>862</v>
      </c>
      <c r="C121" s="348">
        <v>237310</v>
      </c>
      <c r="D121" s="240" t="s">
        <v>862</v>
      </c>
      <c r="E121" s="241"/>
    </row>
    <row r="122" spans="1:5" x14ac:dyDescent="0.5">
      <c r="A122" s="348">
        <v>237990</v>
      </c>
      <c r="B122" s="240" t="s">
        <v>863</v>
      </c>
      <c r="C122" s="348">
        <v>237990</v>
      </c>
      <c r="D122" s="240" t="s">
        <v>863</v>
      </c>
      <c r="E122" s="241"/>
    </row>
    <row r="123" spans="1:5" x14ac:dyDescent="0.5">
      <c r="A123" s="348">
        <v>238110</v>
      </c>
      <c r="B123" s="240" t="s">
        <v>864</v>
      </c>
      <c r="C123" s="348">
        <v>238110</v>
      </c>
      <c r="D123" s="240" t="s">
        <v>864</v>
      </c>
      <c r="E123" s="241"/>
    </row>
    <row r="124" spans="1:5" x14ac:dyDescent="0.5">
      <c r="A124" s="348">
        <v>238120</v>
      </c>
      <c r="B124" s="240" t="s">
        <v>865</v>
      </c>
      <c r="C124" s="348">
        <v>238120</v>
      </c>
      <c r="D124" s="240" t="s">
        <v>865</v>
      </c>
      <c r="E124" s="241"/>
    </row>
    <row r="125" spans="1:5" x14ac:dyDescent="0.5">
      <c r="A125" s="348">
        <v>238130</v>
      </c>
      <c r="B125" s="240" t="s">
        <v>866</v>
      </c>
      <c r="C125" s="348">
        <v>238130</v>
      </c>
      <c r="D125" s="240" t="s">
        <v>866</v>
      </c>
      <c r="E125" s="241"/>
    </row>
    <row r="126" spans="1:5" x14ac:dyDescent="0.5">
      <c r="A126" s="348">
        <v>238140</v>
      </c>
      <c r="B126" s="240" t="s">
        <v>867</v>
      </c>
      <c r="C126" s="348">
        <v>238140</v>
      </c>
      <c r="D126" s="240" t="s">
        <v>867</v>
      </c>
      <c r="E126" s="241"/>
    </row>
    <row r="127" spans="1:5" x14ac:dyDescent="0.5">
      <c r="A127" s="348">
        <v>238150</v>
      </c>
      <c r="B127" s="240" t="s">
        <v>868</v>
      </c>
      <c r="C127" s="348">
        <v>238150</v>
      </c>
      <c r="D127" s="240" t="s">
        <v>868</v>
      </c>
      <c r="E127" s="241"/>
    </row>
    <row r="128" spans="1:5" x14ac:dyDescent="0.5">
      <c r="A128" s="348">
        <v>238160</v>
      </c>
      <c r="B128" s="240" t="s">
        <v>869</v>
      </c>
      <c r="C128" s="348">
        <v>238160</v>
      </c>
      <c r="D128" s="240" t="s">
        <v>869</v>
      </c>
      <c r="E128" s="241"/>
    </row>
    <row r="129" spans="1:5" x14ac:dyDescent="0.5">
      <c r="A129" s="348">
        <v>238170</v>
      </c>
      <c r="B129" s="240" t="s">
        <v>870</v>
      </c>
      <c r="C129" s="348">
        <v>238170</v>
      </c>
      <c r="D129" s="240" t="s">
        <v>870</v>
      </c>
      <c r="E129" s="241"/>
    </row>
    <row r="130" spans="1:5" x14ac:dyDescent="0.5">
      <c r="A130" s="348">
        <v>238190</v>
      </c>
      <c r="B130" s="240" t="s">
        <v>871</v>
      </c>
      <c r="C130" s="348">
        <v>238190</v>
      </c>
      <c r="D130" s="240" t="s">
        <v>871</v>
      </c>
      <c r="E130" s="241"/>
    </row>
    <row r="131" spans="1:5" x14ac:dyDescent="0.5">
      <c r="A131" s="348">
        <v>238210</v>
      </c>
      <c r="B131" s="240" t="s">
        <v>872</v>
      </c>
      <c r="C131" s="348">
        <v>238210</v>
      </c>
      <c r="D131" s="240" t="s">
        <v>872</v>
      </c>
      <c r="E131" s="241"/>
    </row>
    <row r="132" spans="1:5" x14ac:dyDescent="0.5">
      <c r="A132" s="348">
        <v>238220</v>
      </c>
      <c r="B132" s="240" t="s">
        <v>873</v>
      </c>
      <c r="C132" s="348">
        <v>238220</v>
      </c>
      <c r="D132" s="240" t="s">
        <v>873</v>
      </c>
      <c r="E132" s="241"/>
    </row>
    <row r="133" spans="1:5" x14ac:dyDescent="0.5">
      <c r="A133" s="348">
        <v>238290</v>
      </c>
      <c r="B133" s="240" t="s">
        <v>874</v>
      </c>
      <c r="C133" s="348">
        <v>238290</v>
      </c>
      <c r="D133" s="240" t="s">
        <v>874</v>
      </c>
      <c r="E133" s="241"/>
    </row>
    <row r="134" spans="1:5" x14ac:dyDescent="0.5">
      <c r="A134" s="348">
        <v>238310</v>
      </c>
      <c r="B134" s="240" t="s">
        <v>875</v>
      </c>
      <c r="C134" s="348">
        <v>238310</v>
      </c>
      <c r="D134" s="240" t="s">
        <v>875</v>
      </c>
      <c r="E134" s="241"/>
    </row>
    <row r="135" spans="1:5" x14ac:dyDescent="0.5">
      <c r="A135" s="348">
        <v>238320</v>
      </c>
      <c r="B135" s="240" t="s">
        <v>876</v>
      </c>
      <c r="C135" s="348">
        <v>238320</v>
      </c>
      <c r="D135" s="240" t="s">
        <v>876</v>
      </c>
      <c r="E135" s="241"/>
    </row>
    <row r="136" spans="1:5" x14ac:dyDescent="0.5">
      <c r="A136" s="348">
        <v>238330</v>
      </c>
      <c r="B136" s="240" t="s">
        <v>877</v>
      </c>
      <c r="C136" s="348">
        <v>238330</v>
      </c>
      <c r="D136" s="240" t="s">
        <v>877</v>
      </c>
      <c r="E136" s="241"/>
    </row>
    <row r="137" spans="1:5" x14ac:dyDescent="0.5">
      <c r="A137" s="348">
        <v>238340</v>
      </c>
      <c r="B137" s="240" t="s">
        <v>878</v>
      </c>
      <c r="C137" s="348">
        <v>238340</v>
      </c>
      <c r="D137" s="240" t="s">
        <v>878</v>
      </c>
      <c r="E137" s="241"/>
    </row>
    <row r="138" spans="1:5" x14ac:dyDescent="0.5">
      <c r="A138" s="348">
        <v>238350</v>
      </c>
      <c r="B138" s="240" t="s">
        <v>879</v>
      </c>
      <c r="C138" s="348">
        <v>238350</v>
      </c>
      <c r="D138" s="240" t="s">
        <v>879</v>
      </c>
      <c r="E138" s="241"/>
    </row>
    <row r="139" spans="1:5" x14ac:dyDescent="0.5">
      <c r="A139" s="348">
        <v>238390</v>
      </c>
      <c r="B139" s="240" t="s">
        <v>880</v>
      </c>
      <c r="C139" s="348">
        <v>238390</v>
      </c>
      <c r="D139" s="240" t="s">
        <v>880</v>
      </c>
      <c r="E139" s="241"/>
    </row>
    <row r="140" spans="1:5" x14ac:dyDescent="0.5">
      <c r="A140" s="348">
        <v>238910</v>
      </c>
      <c r="B140" s="240" t="s">
        <v>881</v>
      </c>
      <c r="C140" s="348">
        <v>238910</v>
      </c>
      <c r="D140" s="240" t="s">
        <v>881</v>
      </c>
      <c r="E140" s="241"/>
    </row>
    <row r="141" spans="1:5" x14ac:dyDescent="0.5">
      <c r="A141" s="348">
        <v>238990</v>
      </c>
      <c r="B141" s="240" t="s">
        <v>882</v>
      </c>
      <c r="C141" s="348">
        <v>238990</v>
      </c>
      <c r="D141" s="240" t="s">
        <v>882</v>
      </c>
      <c r="E141" s="241"/>
    </row>
    <row r="142" spans="1:5" x14ac:dyDescent="0.5">
      <c r="A142" s="348">
        <v>311111</v>
      </c>
      <c r="B142" s="240" t="s">
        <v>883</v>
      </c>
      <c r="C142" s="348">
        <v>311111</v>
      </c>
      <c r="D142" s="240" t="s">
        <v>883</v>
      </c>
      <c r="E142" s="241"/>
    </row>
    <row r="143" spans="1:5" x14ac:dyDescent="0.5">
      <c r="A143" s="348">
        <v>311119</v>
      </c>
      <c r="B143" s="240" t="s">
        <v>884</v>
      </c>
      <c r="C143" s="348">
        <v>311119</v>
      </c>
      <c r="D143" s="240" t="s">
        <v>884</v>
      </c>
      <c r="E143" s="241"/>
    </row>
    <row r="144" spans="1:5" x14ac:dyDescent="0.5">
      <c r="A144" s="348">
        <v>311211</v>
      </c>
      <c r="B144" s="240" t="s">
        <v>885</v>
      </c>
      <c r="C144" s="348">
        <v>311211</v>
      </c>
      <c r="D144" s="240" t="s">
        <v>885</v>
      </c>
      <c r="E144" s="241"/>
    </row>
    <row r="145" spans="1:8" x14ac:dyDescent="0.5">
      <c r="A145" s="348">
        <v>311212</v>
      </c>
      <c r="B145" s="240" t="s">
        <v>886</v>
      </c>
      <c r="C145" s="348">
        <v>311212</v>
      </c>
      <c r="D145" s="240" t="s">
        <v>886</v>
      </c>
      <c r="E145" s="241"/>
    </row>
    <row r="146" spans="1:8" x14ac:dyDescent="0.5">
      <c r="A146" s="348">
        <v>311213</v>
      </c>
      <c r="B146" s="240" t="s">
        <v>887</v>
      </c>
      <c r="C146" s="348">
        <v>311213</v>
      </c>
      <c r="D146" s="240" t="s">
        <v>887</v>
      </c>
      <c r="E146" s="241"/>
    </row>
    <row r="147" spans="1:8" x14ac:dyDescent="0.5">
      <c r="A147" s="348">
        <v>311221</v>
      </c>
      <c r="B147" s="240" t="s">
        <v>888</v>
      </c>
      <c r="C147" s="348">
        <v>311221</v>
      </c>
      <c r="D147" s="240" t="s">
        <v>889</v>
      </c>
      <c r="E147" s="241"/>
    </row>
    <row r="148" spans="1:8" x14ac:dyDescent="0.5">
      <c r="A148" s="348">
        <v>311224</v>
      </c>
      <c r="B148" s="240" t="s">
        <v>890</v>
      </c>
      <c r="C148" s="348">
        <v>311224</v>
      </c>
      <c r="D148" s="240" t="s">
        <v>890</v>
      </c>
      <c r="E148" s="241"/>
    </row>
    <row r="149" spans="1:8" x14ac:dyDescent="0.5">
      <c r="A149" s="348">
        <v>311225</v>
      </c>
      <c r="B149" s="240" t="s">
        <v>891</v>
      </c>
      <c r="C149" s="348">
        <v>311225</v>
      </c>
      <c r="D149" s="240" t="s">
        <v>891</v>
      </c>
      <c r="E149" s="241"/>
    </row>
    <row r="150" spans="1:8" x14ac:dyDescent="0.5">
      <c r="A150" s="348">
        <v>311230</v>
      </c>
      <c r="B150" s="240" t="s">
        <v>892</v>
      </c>
      <c r="C150" s="348">
        <v>311230</v>
      </c>
      <c r="D150" s="240" t="s">
        <v>892</v>
      </c>
      <c r="E150" s="241"/>
    </row>
    <row r="151" spans="1:8" x14ac:dyDescent="0.5">
      <c r="A151" s="348">
        <v>311313</v>
      </c>
      <c r="B151" s="240" t="s">
        <v>893</v>
      </c>
      <c r="C151" s="348">
        <v>311313</v>
      </c>
      <c r="D151" s="240" t="s">
        <v>893</v>
      </c>
      <c r="E151" s="241"/>
    </row>
    <row r="152" spans="1:8" x14ac:dyDescent="0.5">
      <c r="A152" s="350">
        <v>311314</v>
      </c>
      <c r="B152" s="244" t="s">
        <v>894</v>
      </c>
      <c r="C152" s="350">
        <v>311314</v>
      </c>
      <c r="D152" s="244" t="s">
        <v>894</v>
      </c>
      <c r="E152" s="245"/>
    </row>
    <row r="153" spans="1:8" x14ac:dyDescent="0.5">
      <c r="A153" s="348">
        <v>311340</v>
      </c>
      <c r="B153" s="240" t="s">
        <v>895</v>
      </c>
      <c r="C153" s="348">
        <v>311340</v>
      </c>
      <c r="D153" s="240" t="s">
        <v>895</v>
      </c>
      <c r="E153" s="241"/>
    </row>
    <row r="154" spans="1:8" x14ac:dyDescent="0.5">
      <c r="A154" s="351">
        <v>311351</v>
      </c>
      <c r="B154" s="240" t="s">
        <v>896</v>
      </c>
      <c r="C154" s="351">
        <v>311351</v>
      </c>
      <c r="D154" s="240" t="s">
        <v>896</v>
      </c>
      <c r="E154" s="246"/>
    </row>
    <row r="155" spans="1:8" x14ac:dyDescent="0.5">
      <c r="A155" s="351">
        <v>311352</v>
      </c>
      <c r="B155" s="240" t="s">
        <v>897</v>
      </c>
      <c r="C155" s="351">
        <v>311352</v>
      </c>
      <c r="D155" s="240" t="s">
        <v>897</v>
      </c>
      <c r="E155" s="246"/>
      <c r="H155" s="242" t="s">
        <v>5</v>
      </c>
    </row>
    <row r="156" spans="1:8" x14ac:dyDescent="0.5">
      <c r="A156" s="348">
        <v>311411</v>
      </c>
      <c r="B156" s="240" t="s">
        <v>898</v>
      </c>
      <c r="C156" s="348">
        <v>311411</v>
      </c>
      <c r="D156" s="240" t="s">
        <v>898</v>
      </c>
      <c r="E156" s="241"/>
    </row>
    <row r="157" spans="1:8" x14ac:dyDescent="0.5">
      <c r="A157" s="348">
        <v>311412</v>
      </c>
      <c r="B157" s="240" t="s">
        <v>899</v>
      </c>
      <c r="C157" s="348">
        <v>311412</v>
      </c>
      <c r="D157" s="240" t="s">
        <v>899</v>
      </c>
      <c r="E157" s="241"/>
    </row>
    <row r="158" spans="1:8" x14ac:dyDescent="0.5">
      <c r="A158" s="348">
        <v>311421</v>
      </c>
      <c r="B158" s="240" t="s">
        <v>900</v>
      </c>
      <c r="C158" s="348">
        <v>311421</v>
      </c>
      <c r="D158" s="240" t="s">
        <v>900</v>
      </c>
      <c r="E158" s="241"/>
    </row>
    <row r="159" spans="1:8" x14ac:dyDescent="0.5">
      <c r="A159" s="348">
        <v>311422</v>
      </c>
      <c r="B159" s="240" t="s">
        <v>901</v>
      </c>
      <c r="C159" s="348">
        <v>311422</v>
      </c>
      <c r="D159" s="240" t="s">
        <v>901</v>
      </c>
      <c r="E159" s="241"/>
    </row>
    <row r="160" spans="1:8" x14ac:dyDescent="0.5">
      <c r="A160" s="348">
        <v>311423</v>
      </c>
      <c r="B160" s="240" t="s">
        <v>902</v>
      </c>
      <c r="C160" s="348">
        <v>311423</v>
      </c>
      <c r="D160" s="240" t="s">
        <v>902</v>
      </c>
      <c r="E160" s="241"/>
    </row>
    <row r="161" spans="1:5" x14ac:dyDescent="0.5">
      <c r="A161" s="348">
        <v>311511</v>
      </c>
      <c r="B161" s="240" t="s">
        <v>903</v>
      </c>
      <c r="C161" s="348">
        <v>311511</v>
      </c>
      <c r="D161" s="240" t="s">
        <v>903</v>
      </c>
      <c r="E161" s="241"/>
    </row>
    <row r="162" spans="1:5" x14ac:dyDescent="0.5">
      <c r="A162" s="348">
        <v>311512</v>
      </c>
      <c r="B162" s="240" t="s">
        <v>904</v>
      </c>
      <c r="C162" s="348">
        <v>311512</v>
      </c>
      <c r="D162" s="240" t="s">
        <v>904</v>
      </c>
      <c r="E162" s="241"/>
    </row>
    <row r="163" spans="1:5" x14ac:dyDescent="0.5">
      <c r="A163" s="348">
        <v>311513</v>
      </c>
      <c r="B163" s="240" t="s">
        <v>905</v>
      </c>
      <c r="C163" s="348">
        <v>311513</v>
      </c>
      <c r="D163" s="240" t="s">
        <v>905</v>
      </c>
      <c r="E163" s="241"/>
    </row>
    <row r="164" spans="1:5" x14ac:dyDescent="0.5">
      <c r="A164" s="348">
        <v>311514</v>
      </c>
      <c r="B164" s="240" t="s">
        <v>906</v>
      </c>
      <c r="C164" s="348">
        <v>311514</v>
      </c>
      <c r="D164" s="240" t="s">
        <v>906</v>
      </c>
      <c r="E164" s="241"/>
    </row>
    <row r="165" spans="1:5" x14ac:dyDescent="0.5">
      <c r="A165" s="348">
        <v>311520</v>
      </c>
      <c r="B165" s="240" t="s">
        <v>907</v>
      </c>
      <c r="C165" s="348">
        <v>311520</v>
      </c>
      <c r="D165" s="240" t="s">
        <v>907</v>
      </c>
      <c r="E165" s="241"/>
    </row>
    <row r="166" spans="1:5" x14ac:dyDescent="0.5">
      <c r="A166" s="348">
        <v>311611</v>
      </c>
      <c r="B166" s="240" t="s">
        <v>908</v>
      </c>
      <c r="C166" s="348">
        <v>311611</v>
      </c>
      <c r="D166" s="240" t="s">
        <v>908</v>
      </c>
      <c r="E166" s="241"/>
    </row>
    <row r="167" spans="1:5" x14ac:dyDescent="0.5">
      <c r="A167" s="348">
        <v>311612</v>
      </c>
      <c r="B167" s="240" t="s">
        <v>909</v>
      </c>
      <c r="C167" s="348">
        <v>311612</v>
      </c>
      <c r="D167" s="240" t="s">
        <v>909</v>
      </c>
      <c r="E167" s="241"/>
    </row>
    <row r="168" spans="1:5" x14ac:dyDescent="0.5">
      <c r="A168" s="348">
        <v>311613</v>
      </c>
      <c r="B168" s="240" t="s">
        <v>910</v>
      </c>
      <c r="C168" s="348">
        <v>311613</v>
      </c>
      <c r="D168" s="240" t="s">
        <v>910</v>
      </c>
      <c r="E168" s="241"/>
    </row>
    <row r="169" spans="1:5" x14ac:dyDescent="0.5">
      <c r="A169" s="348">
        <v>311615</v>
      </c>
      <c r="B169" s="240" t="s">
        <v>911</v>
      </c>
      <c r="C169" s="348">
        <v>311615</v>
      </c>
      <c r="D169" s="240" t="s">
        <v>911</v>
      </c>
      <c r="E169" s="241"/>
    </row>
    <row r="170" spans="1:5" x14ac:dyDescent="0.5">
      <c r="A170" s="352">
        <v>311710</v>
      </c>
      <c r="B170" s="247" t="s">
        <v>912</v>
      </c>
      <c r="C170" s="352">
        <v>311710</v>
      </c>
      <c r="D170" s="247" t="s">
        <v>912</v>
      </c>
      <c r="E170" s="248"/>
    </row>
    <row r="171" spans="1:5" x14ac:dyDescent="0.5">
      <c r="A171" s="348">
        <v>311811</v>
      </c>
      <c r="B171" s="240" t="s">
        <v>913</v>
      </c>
      <c r="C171" s="348">
        <v>311811</v>
      </c>
      <c r="D171" s="240" t="s">
        <v>913</v>
      </c>
      <c r="E171" s="241"/>
    </row>
    <row r="172" spans="1:5" x14ac:dyDescent="0.5">
      <c r="A172" s="348">
        <v>311812</v>
      </c>
      <c r="B172" s="240" t="s">
        <v>914</v>
      </c>
      <c r="C172" s="348">
        <v>311812</v>
      </c>
      <c r="D172" s="240" t="s">
        <v>914</v>
      </c>
      <c r="E172" s="241"/>
    </row>
    <row r="173" spans="1:5" x14ac:dyDescent="0.5">
      <c r="A173" s="348">
        <v>311813</v>
      </c>
      <c r="B173" s="240" t="s">
        <v>915</v>
      </c>
      <c r="C173" s="348">
        <v>311813</v>
      </c>
      <c r="D173" s="240" t="s">
        <v>915</v>
      </c>
      <c r="E173" s="241"/>
    </row>
    <row r="174" spans="1:5" x14ac:dyDescent="0.5">
      <c r="A174" s="348">
        <v>311821</v>
      </c>
      <c r="B174" s="240" t="s">
        <v>916</v>
      </c>
      <c r="C174" s="348">
        <v>311821</v>
      </c>
      <c r="D174" s="240" t="s">
        <v>916</v>
      </c>
      <c r="E174" s="241"/>
    </row>
    <row r="175" spans="1:5" x14ac:dyDescent="0.5">
      <c r="A175" s="353">
        <v>311824</v>
      </c>
      <c r="B175" s="249" t="s">
        <v>917</v>
      </c>
      <c r="C175" s="353">
        <v>311824</v>
      </c>
      <c r="D175" s="249" t="s">
        <v>917</v>
      </c>
      <c r="E175" s="250"/>
    </row>
    <row r="176" spans="1:5" x14ac:dyDescent="0.5">
      <c r="A176" s="348">
        <v>311830</v>
      </c>
      <c r="B176" s="240" t="s">
        <v>918</v>
      </c>
      <c r="C176" s="348">
        <v>311830</v>
      </c>
      <c r="D176" s="240" t="s">
        <v>918</v>
      </c>
      <c r="E176" s="241"/>
    </row>
    <row r="177" spans="1:7" x14ac:dyDescent="0.5">
      <c r="A177" s="348">
        <v>311911</v>
      </c>
      <c r="B177" s="240" t="s">
        <v>919</v>
      </c>
      <c r="C177" s="348">
        <v>311911</v>
      </c>
      <c r="D177" s="240" t="s">
        <v>919</v>
      </c>
      <c r="E177" s="241"/>
    </row>
    <row r="178" spans="1:7" x14ac:dyDescent="0.5">
      <c r="A178" s="348">
        <v>311919</v>
      </c>
      <c r="B178" s="240" t="s">
        <v>920</v>
      </c>
      <c r="C178" s="348">
        <v>311919</v>
      </c>
      <c r="D178" s="240" t="s">
        <v>920</v>
      </c>
      <c r="E178" s="241"/>
    </row>
    <row r="179" spans="1:7" x14ac:dyDescent="0.5">
      <c r="A179" s="348">
        <v>311920</v>
      </c>
      <c r="B179" s="240" t="s">
        <v>921</v>
      </c>
      <c r="C179" s="348">
        <v>311920</v>
      </c>
      <c r="D179" s="240" t="s">
        <v>921</v>
      </c>
      <c r="E179" s="241"/>
    </row>
    <row r="180" spans="1:7" x14ac:dyDescent="0.5">
      <c r="A180" s="348">
        <v>311930</v>
      </c>
      <c r="B180" s="240" t="s">
        <v>922</v>
      </c>
      <c r="C180" s="348">
        <v>311930</v>
      </c>
      <c r="D180" s="240" t="s">
        <v>922</v>
      </c>
      <c r="E180" s="241"/>
    </row>
    <row r="181" spans="1:7" x14ac:dyDescent="0.5">
      <c r="A181" s="348">
        <v>311941</v>
      </c>
      <c r="B181" s="240" t="s">
        <v>923</v>
      </c>
      <c r="C181" s="348">
        <v>311941</v>
      </c>
      <c r="D181" s="240" t="s">
        <v>923</v>
      </c>
      <c r="E181" s="241"/>
    </row>
    <row r="182" spans="1:7" x14ac:dyDescent="0.5">
      <c r="A182" s="348">
        <v>311942</v>
      </c>
      <c r="B182" s="240" t="s">
        <v>924</v>
      </c>
      <c r="C182" s="348">
        <v>311942</v>
      </c>
      <c r="D182" s="240" t="s">
        <v>924</v>
      </c>
      <c r="E182" s="241"/>
    </row>
    <row r="183" spans="1:7" x14ac:dyDescent="0.5">
      <c r="A183" s="348">
        <v>311991</v>
      </c>
      <c r="B183" s="240" t="s">
        <v>925</v>
      </c>
      <c r="C183" s="348">
        <v>311991</v>
      </c>
      <c r="D183" s="240" t="s">
        <v>925</v>
      </c>
      <c r="E183" s="241"/>
    </row>
    <row r="184" spans="1:7" x14ac:dyDescent="0.5">
      <c r="A184" s="348">
        <v>311999</v>
      </c>
      <c r="B184" s="240" t="s">
        <v>926</v>
      </c>
      <c r="C184" s="348">
        <v>311999</v>
      </c>
      <c r="D184" s="240" t="s">
        <v>926</v>
      </c>
      <c r="E184" s="241"/>
    </row>
    <row r="185" spans="1:7" x14ac:dyDescent="0.5">
      <c r="A185" s="348">
        <v>312111</v>
      </c>
      <c r="B185" s="240" t="s">
        <v>927</v>
      </c>
      <c r="C185" s="348">
        <v>312111</v>
      </c>
      <c r="D185" s="240" t="s">
        <v>927</v>
      </c>
      <c r="E185" s="241"/>
      <c r="G185" s="242" t="s">
        <v>5</v>
      </c>
    </row>
    <row r="186" spans="1:7" x14ac:dyDescent="0.5">
      <c r="A186" s="348">
        <v>312112</v>
      </c>
      <c r="B186" s="240" t="s">
        <v>928</v>
      </c>
      <c r="C186" s="348">
        <v>312112</v>
      </c>
      <c r="D186" s="240" t="s">
        <v>928</v>
      </c>
      <c r="E186" s="241"/>
    </row>
    <row r="187" spans="1:7" x14ac:dyDescent="0.5">
      <c r="A187" s="348">
        <v>312113</v>
      </c>
      <c r="B187" s="240" t="s">
        <v>929</v>
      </c>
      <c r="C187" s="348">
        <v>312113</v>
      </c>
      <c r="D187" s="240" t="s">
        <v>929</v>
      </c>
      <c r="E187" s="241"/>
    </row>
    <row r="188" spans="1:7" x14ac:dyDescent="0.5">
      <c r="A188" s="348">
        <v>312120</v>
      </c>
      <c r="B188" s="240" t="s">
        <v>930</v>
      </c>
      <c r="C188" s="348">
        <v>312120</v>
      </c>
      <c r="D188" s="240" t="s">
        <v>930</v>
      </c>
      <c r="E188" s="241"/>
    </row>
    <row r="189" spans="1:7" x14ac:dyDescent="0.5">
      <c r="A189" s="348">
        <v>312130</v>
      </c>
      <c r="B189" s="240" t="s">
        <v>931</v>
      </c>
      <c r="C189" s="348">
        <v>312130</v>
      </c>
      <c r="D189" s="240" t="s">
        <v>931</v>
      </c>
      <c r="E189" s="241"/>
    </row>
    <row r="190" spans="1:7" x14ac:dyDescent="0.5">
      <c r="A190" s="348">
        <v>312140</v>
      </c>
      <c r="B190" s="240" t="s">
        <v>932</v>
      </c>
      <c r="C190" s="348">
        <v>312140</v>
      </c>
      <c r="D190" s="240" t="s">
        <v>932</v>
      </c>
      <c r="E190" s="241"/>
    </row>
    <row r="191" spans="1:7" x14ac:dyDescent="0.5">
      <c r="A191" s="354">
        <v>312230</v>
      </c>
      <c r="B191" s="251" t="s">
        <v>933</v>
      </c>
      <c r="C191" s="354">
        <v>312230</v>
      </c>
      <c r="D191" s="251" t="s">
        <v>933</v>
      </c>
      <c r="E191" s="252"/>
    </row>
    <row r="192" spans="1:7" x14ac:dyDescent="0.5">
      <c r="A192" s="355">
        <v>313110</v>
      </c>
      <c r="B192" s="253" t="s">
        <v>934</v>
      </c>
      <c r="C192" s="355">
        <v>313110</v>
      </c>
      <c r="D192" s="253" t="s">
        <v>934</v>
      </c>
      <c r="E192" s="254"/>
    </row>
    <row r="193" spans="1:5" x14ac:dyDescent="0.5">
      <c r="A193" s="348">
        <v>313210</v>
      </c>
      <c r="B193" s="240" t="s">
        <v>935</v>
      </c>
      <c r="C193" s="348">
        <v>313210</v>
      </c>
      <c r="D193" s="240" t="s">
        <v>935</v>
      </c>
      <c r="E193" s="241"/>
    </row>
    <row r="194" spans="1:5" x14ac:dyDescent="0.5">
      <c r="A194" s="356">
        <v>313220</v>
      </c>
      <c r="B194" s="255" t="s">
        <v>936</v>
      </c>
      <c r="C194" s="356">
        <v>313220</v>
      </c>
      <c r="D194" s="255" t="s">
        <v>936</v>
      </c>
      <c r="E194" s="256"/>
    </row>
    <row r="195" spans="1:5" x14ac:dyDescent="0.5">
      <c r="A195" s="348">
        <v>313230</v>
      </c>
      <c r="B195" s="240" t="s">
        <v>937</v>
      </c>
      <c r="C195" s="348">
        <v>313230</v>
      </c>
      <c r="D195" s="240" t="s">
        <v>937</v>
      </c>
      <c r="E195" s="241"/>
    </row>
    <row r="196" spans="1:5" x14ac:dyDescent="0.5">
      <c r="A196" s="357">
        <v>313240</v>
      </c>
      <c r="B196" s="257" t="s">
        <v>938</v>
      </c>
      <c r="C196" s="357">
        <v>313240</v>
      </c>
      <c r="D196" s="257" t="s">
        <v>938</v>
      </c>
      <c r="E196" s="258"/>
    </row>
    <row r="197" spans="1:5" x14ac:dyDescent="0.5">
      <c r="A197" s="357">
        <v>313310</v>
      </c>
      <c r="B197" s="257" t="s">
        <v>939</v>
      </c>
      <c r="C197" s="357">
        <v>313310</v>
      </c>
      <c r="D197" s="257" t="s">
        <v>939</v>
      </c>
      <c r="E197" s="258"/>
    </row>
    <row r="198" spans="1:5" x14ac:dyDescent="0.5">
      <c r="A198" s="348">
        <v>313320</v>
      </c>
      <c r="B198" s="240" t="s">
        <v>622</v>
      </c>
      <c r="C198" s="348">
        <v>313320</v>
      </c>
      <c r="D198" s="240" t="s">
        <v>622</v>
      </c>
      <c r="E198" s="241"/>
    </row>
    <row r="199" spans="1:5" x14ac:dyDescent="0.5">
      <c r="A199" s="348">
        <v>314110</v>
      </c>
      <c r="B199" s="240" t="s">
        <v>940</v>
      </c>
      <c r="C199" s="348">
        <v>314110</v>
      </c>
      <c r="D199" s="240" t="s">
        <v>940</v>
      </c>
      <c r="E199" s="241"/>
    </row>
    <row r="200" spans="1:5" x14ac:dyDescent="0.5">
      <c r="A200" s="358">
        <v>314120</v>
      </c>
      <c r="B200" s="259" t="s">
        <v>941</v>
      </c>
      <c r="C200" s="358">
        <v>314120</v>
      </c>
      <c r="D200" s="259" t="s">
        <v>941</v>
      </c>
      <c r="E200" s="260"/>
    </row>
    <row r="201" spans="1:5" x14ac:dyDescent="0.5">
      <c r="A201" s="358">
        <v>314910</v>
      </c>
      <c r="B201" s="259" t="s">
        <v>942</v>
      </c>
      <c r="C201" s="358">
        <v>314910</v>
      </c>
      <c r="D201" s="259" t="s">
        <v>942</v>
      </c>
      <c r="E201" s="260"/>
    </row>
    <row r="202" spans="1:5" x14ac:dyDescent="0.5">
      <c r="A202" s="358">
        <v>314994</v>
      </c>
      <c r="B202" s="259" t="s">
        <v>943</v>
      </c>
      <c r="C202" s="358">
        <v>314994</v>
      </c>
      <c r="D202" s="259" t="s">
        <v>943</v>
      </c>
      <c r="E202" s="260"/>
    </row>
    <row r="203" spans="1:5" x14ac:dyDescent="0.5">
      <c r="A203" s="348">
        <v>314999</v>
      </c>
      <c r="B203" s="240" t="s">
        <v>944</v>
      </c>
      <c r="C203" s="348">
        <v>314999</v>
      </c>
      <c r="D203" s="240" t="s">
        <v>944</v>
      </c>
      <c r="E203" s="241"/>
    </row>
    <row r="204" spans="1:5" x14ac:dyDescent="0.5">
      <c r="A204" s="359">
        <v>315110</v>
      </c>
      <c r="B204" s="261" t="s">
        <v>945</v>
      </c>
      <c r="C204" s="399">
        <v>315120</v>
      </c>
      <c r="D204" s="261" t="s">
        <v>946</v>
      </c>
      <c r="E204" s="262"/>
    </row>
    <row r="205" spans="1:5" x14ac:dyDescent="0.5">
      <c r="A205" s="359">
        <v>315190</v>
      </c>
      <c r="B205" s="261" t="s">
        <v>947</v>
      </c>
      <c r="C205" s="399">
        <v>315120</v>
      </c>
      <c r="D205" s="261" t="s">
        <v>946</v>
      </c>
      <c r="E205" s="262"/>
    </row>
    <row r="206" spans="1:5" x14ac:dyDescent="0.5">
      <c r="A206" s="359">
        <v>315210</v>
      </c>
      <c r="B206" s="261" t="s">
        <v>948</v>
      </c>
      <c r="C206" s="359">
        <v>315210</v>
      </c>
      <c r="D206" s="261" t="s">
        <v>948</v>
      </c>
      <c r="E206" s="263"/>
    </row>
    <row r="207" spans="1:5" x14ac:dyDescent="0.5">
      <c r="A207" s="359">
        <v>315220</v>
      </c>
      <c r="B207" s="261" t="s">
        <v>949</v>
      </c>
      <c r="C207" s="399">
        <v>315250</v>
      </c>
      <c r="D207" s="261" t="s">
        <v>950</v>
      </c>
      <c r="E207" s="262"/>
    </row>
    <row r="208" spans="1:5" x14ac:dyDescent="0.5">
      <c r="A208" s="359">
        <v>315240</v>
      </c>
      <c r="B208" s="261" t="s">
        <v>951</v>
      </c>
      <c r="C208" s="399">
        <v>315250</v>
      </c>
      <c r="D208" s="261" t="s">
        <v>950</v>
      </c>
      <c r="E208" s="262"/>
    </row>
    <row r="209" spans="1:9" x14ac:dyDescent="0.5">
      <c r="A209" s="360">
        <v>315280</v>
      </c>
      <c r="B209" s="264" t="s">
        <v>952</v>
      </c>
      <c r="C209" s="400">
        <v>315250</v>
      </c>
      <c r="D209" s="264" t="s">
        <v>950</v>
      </c>
      <c r="E209" s="265"/>
    </row>
    <row r="210" spans="1:9" x14ac:dyDescent="0.5">
      <c r="A210" s="360">
        <v>315990</v>
      </c>
      <c r="B210" s="264" t="s">
        <v>953</v>
      </c>
      <c r="C210" s="360">
        <v>315990</v>
      </c>
      <c r="D210" s="264" t="s">
        <v>953</v>
      </c>
      <c r="E210" s="266"/>
    </row>
    <row r="211" spans="1:9" x14ac:dyDescent="0.5">
      <c r="A211" s="348">
        <v>316110</v>
      </c>
      <c r="B211" s="240" t="s">
        <v>954</v>
      </c>
      <c r="C211" s="348">
        <v>316110</v>
      </c>
      <c r="D211" s="240" t="s">
        <v>954</v>
      </c>
      <c r="E211" s="241"/>
    </row>
    <row r="212" spans="1:9" x14ac:dyDescent="0.5">
      <c r="A212" s="361">
        <v>316210</v>
      </c>
      <c r="B212" s="267" t="s">
        <v>955</v>
      </c>
      <c r="C212" s="361">
        <v>316210</v>
      </c>
      <c r="D212" s="267" t="s">
        <v>955</v>
      </c>
      <c r="E212" s="268"/>
    </row>
    <row r="213" spans="1:9" x14ac:dyDescent="0.5">
      <c r="A213" s="348">
        <v>316992</v>
      </c>
      <c r="B213" s="240" t="s">
        <v>956</v>
      </c>
      <c r="C213" s="398">
        <v>316990</v>
      </c>
      <c r="D213" s="240" t="s">
        <v>957</v>
      </c>
      <c r="E213" s="243"/>
    </row>
    <row r="214" spans="1:9" x14ac:dyDescent="0.5">
      <c r="A214" s="361">
        <v>316998</v>
      </c>
      <c r="B214" s="267" t="s">
        <v>958</v>
      </c>
      <c r="C214" s="401">
        <v>316990</v>
      </c>
      <c r="D214" s="267" t="s">
        <v>957</v>
      </c>
      <c r="E214" s="269"/>
      <c r="I214" s="242" t="s">
        <v>5</v>
      </c>
    </row>
    <row r="215" spans="1:9" x14ac:dyDescent="0.5">
      <c r="A215" s="348">
        <v>321113</v>
      </c>
      <c r="B215" s="240" t="s">
        <v>959</v>
      </c>
      <c r="C215" s="348">
        <v>321113</v>
      </c>
      <c r="D215" s="240" t="s">
        <v>959</v>
      </c>
      <c r="E215" s="241"/>
    </row>
    <row r="216" spans="1:9" x14ac:dyDescent="0.5">
      <c r="A216" s="348">
        <v>321114</v>
      </c>
      <c r="B216" s="240" t="s">
        <v>960</v>
      </c>
      <c r="C216" s="348">
        <v>321114</v>
      </c>
      <c r="D216" s="240" t="s">
        <v>960</v>
      </c>
      <c r="E216" s="241"/>
    </row>
    <row r="217" spans="1:9" x14ac:dyDescent="0.5">
      <c r="A217" s="348">
        <v>321211</v>
      </c>
      <c r="B217" s="240" t="s">
        <v>961</v>
      </c>
      <c r="C217" s="348">
        <v>321211</v>
      </c>
      <c r="D217" s="240" t="s">
        <v>961</v>
      </c>
      <c r="E217" s="241"/>
    </row>
    <row r="218" spans="1:9" x14ac:dyDescent="0.5">
      <c r="A218" s="348">
        <v>321212</v>
      </c>
      <c r="B218" s="240" t="s">
        <v>962</v>
      </c>
      <c r="C218" s="348">
        <v>321212</v>
      </c>
      <c r="D218" s="240" t="s">
        <v>962</v>
      </c>
      <c r="E218" s="241"/>
    </row>
    <row r="219" spans="1:9" x14ac:dyDescent="0.5">
      <c r="A219" s="348">
        <v>321213</v>
      </c>
      <c r="B219" s="240" t="s">
        <v>963</v>
      </c>
      <c r="C219" s="398">
        <v>321215</v>
      </c>
      <c r="D219" s="240" t="s">
        <v>964</v>
      </c>
      <c r="E219" s="243"/>
    </row>
    <row r="220" spans="1:9" x14ac:dyDescent="0.5">
      <c r="A220" s="348">
        <v>321214</v>
      </c>
      <c r="B220" s="240" t="s">
        <v>965</v>
      </c>
      <c r="C220" s="398">
        <v>321215</v>
      </c>
      <c r="D220" s="240" t="s">
        <v>964</v>
      </c>
      <c r="E220" s="243"/>
    </row>
    <row r="221" spans="1:9" x14ac:dyDescent="0.5">
      <c r="A221" s="348">
        <v>321219</v>
      </c>
      <c r="B221" s="240" t="s">
        <v>966</v>
      </c>
      <c r="C221" s="348">
        <v>321219</v>
      </c>
      <c r="D221" s="240" t="s">
        <v>966</v>
      </c>
      <c r="E221" s="241"/>
    </row>
    <row r="222" spans="1:9" x14ac:dyDescent="0.5">
      <c r="A222" s="348">
        <v>321911</v>
      </c>
      <c r="B222" s="240" t="s">
        <v>967</v>
      </c>
      <c r="C222" s="348">
        <v>321911</v>
      </c>
      <c r="D222" s="240" t="s">
        <v>967</v>
      </c>
      <c r="E222" s="241"/>
    </row>
    <row r="223" spans="1:9" x14ac:dyDescent="0.5">
      <c r="A223" s="348">
        <v>321912</v>
      </c>
      <c r="B223" s="240" t="s">
        <v>968</v>
      </c>
      <c r="C223" s="348">
        <v>321912</v>
      </c>
      <c r="D223" s="240" t="s">
        <v>968</v>
      </c>
      <c r="E223" s="241"/>
    </row>
    <row r="224" spans="1:9" x14ac:dyDescent="0.5">
      <c r="A224" s="348">
        <v>321918</v>
      </c>
      <c r="B224" s="240" t="s">
        <v>969</v>
      </c>
      <c r="C224" s="348">
        <v>321918</v>
      </c>
      <c r="D224" s="240" t="s">
        <v>969</v>
      </c>
      <c r="E224" s="241"/>
    </row>
    <row r="225" spans="1:8" x14ac:dyDescent="0.5">
      <c r="A225" s="348">
        <v>321920</v>
      </c>
      <c r="B225" s="240" t="s">
        <v>970</v>
      </c>
      <c r="C225" s="348">
        <v>321920</v>
      </c>
      <c r="D225" s="240" t="s">
        <v>970</v>
      </c>
      <c r="E225" s="241"/>
    </row>
    <row r="226" spans="1:8" x14ac:dyDescent="0.5">
      <c r="A226" s="348">
        <v>321991</v>
      </c>
      <c r="B226" s="240" t="s">
        <v>971</v>
      </c>
      <c r="C226" s="348">
        <v>321991</v>
      </c>
      <c r="D226" s="240" t="s">
        <v>971</v>
      </c>
      <c r="E226" s="241"/>
    </row>
    <row r="227" spans="1:8" x14ac:dyDescent="0.5">
      <c r="A227" s="348">
        <v>321992</v>
      </c>
      <c r="B227" s="240" t="s">
        <v>972</v>
      </c>
      <c r="C227" s="348">
        <v>321992</v>
      </c>
      <c r="D227" s="240" t="s">
        <v>972</v>
      </c>
      <c r="E227" s="241"/>
      <c r="H227" s="242" t="s">
        <v>5</v>
      </c>
    </row>
    <row r="228" spans="1:8" x14ac:dyDescent="0.5">
      <c r="A228" s="348">
        <v>321999</v>
      </c>
      <c r="B228" s="240" t="s">
        <v>973</v>
      </c>
      <c r="C228" s="348">
        <v>321999</v>
      </c>
      <c r="D228" s="240" t="s">
        <v>973</v>
      </c>
      <c r="E228" s="241"/>
    </row>
    <row r="229" spans="1:8" x14ac:dyDescent="0.5">
      <c r="A229" s="348">
        <v>322110</v>
      </c>
      <c r="B229" s="240" t="s">
        <v>974</v>
      </c>
      <c r="C229" s="348">
        <v>322110</v>
      </c>
      <c r="D229" s="240" t="s">
        <v>974</v>
      </c>
      <c r="E229" s="241"/>
    </row>
    <row r="230" spans="1:8" x14ac:dyDescent="0.5">
      <c r="A230" s="348">
        <v>322121</v>
      </c>
      <c r="B230" s="240" t="s">
        <v>975</v>
      </c>
      <c r="C230" s="398">
        <v>322120</v>
      </c>
      <c r="D230" s="240" t="s">
        <v>976</v>
      </c>
      <c r="E230" s="243"/>
    </row>
    <row r="231" spans="1:8" x14ac:dyDescent="0.5">
      <c r="A231" s="348">
        <v>322122</v>
      </c>
      <c r="B231" s="240" t="s">
        <v>977</v>
      </c>
      <c r="C231" s="398">
        <v>322120</v>
      </c>
      <c r="D231" s="240" t="s">
        <v>976</v>
      </c>
      <c r="E231" s="243"/>
    </row>
    <row r="232" spans="1:8" x14ac:dyDescent="0.5">
      <c r="A232" s="348">
        <v>322130</v>
      </c>
      <c r="B232" s="240" t="s">
        <v>978</v>
      </c>
      <c r="C232" s="348">
        <v>322130</v>
      </c>
      <c r="D232" s="240" t="s">
        <v>978</v>
      </c>
      <c r="E232" s="241"/>
    </row>
    <row r="233" spans="1:8" x14ac:dyDescent="0.5">
      <c r="A233" s="348">
        <v>322211</v>
      </c>
      <c r="B233" s="240" t="s">
        <v>979</v>
      </c>
      <c r="C233" s="348">
        <v>322211</v>
      </c>
      <c r="D233" s="240" t="s">
        <v>979</v>
      </c>
      <c r="E233" s="241"/>
    </row>
    <row r="234" spans="1:8" x14ac:dyDescent="0.5">
      <c r="A234" s="348">
        <v>322212</v>
      </c>
      <c r="B234" s="240" t="s">
        <v>980</v>
      </c>
      <c r="C234" s="348">
        <v>322212</v>
      </c>
      <c r="D234" s="240" t="s">
        <v>980</v>
      </c>
      <c r="E234" s="241"/>
    </row>
    <row r="235" spans="1:8" x14ac:dyDescent="0.5">
      <c r="A235" s="362">
        <v>322219</v>
      </c>
      <c r="B235" s="270" t="s">
        <v>981</v>
      </c>
      <c r="C235" s="362">
        <v>322219</v>
      </c>
      <c r="D235" s="270" t="s">
        <v>981</v>
      </c>
      <c r="E235" s="271"/>
    </row>
    <row r="236" spans="1:8" x14ac:dyDescent="0.5">
      <c r="A236" s="362">
        <v>322220</v>
      </c>
      <c r="B236" s="270" t="s">
        <v>631</v>
      </c>
      <c r="C236" s="362">
        <v>322220</v>
      </c>
      <c r="D236" s="270" t="s">
        <v>631</v>
      </c>
      <c r="E236" s="271"/>
    </row>
    <row r="237" spans="1:8" x14ac:dyDescent="0.5">
      <c r="A237" s="362">
        <v>322230</v>
      </c>
      <c r="B237" s="270" t="s">
        <v>982</v>
      </c>
      <c r="C237" s="362">
        <v>322230</v>
      </c>
      <c r="D237" s="270" t="s">
        <v>982</v>
      </c>
      <c r="E237" s="271"/>
    </row>
    <row r="238" spans="1:8" x14ac:dyDescent="0.5">
      <c r="A238" s="348">
        <v>322291</v>
      </c>
      <c r="B238" s="240" t="s">
        <v>983</v>
      </c>
      <c r="C238" s="348">
        <v>322291</v>
      </c>
      <c r="D238" s="240" t="s">
        <v>983</v>
      </c>
      <c r="E238" s="241"/>
    </row>
    <row r="239" spans="1:8" x14ac:dyDescent="0.5">
      <c r="A239" s="348">
        <v>322299</v>
      </c>
      <c r="B239" s="240" t="s">
        <v>984</v>
      </c>
      <c r="C239" s="348">
        <v>322299</v>
      </c>
      <c r="D239" s="240" t="s">
        <v>984</v>
      </c>
      <c r="E239" s="241"/>
      <c r="F239" s="242" t="s">
        <v>5</v>
      </c>
    </row>
    <row r="240" spans="1:8" x14ac:dyDescent="0.5">
      <c r="A240" s="363">
        <v>323111</v>
      </c>
      <c r="B240" s="272" t="s">
        <v>985</v>
      </c>
      <c r="C240" s="363">
        <v>323111</v>
      </c>
      <c r="D240" s="272" t="s">
        <v>985</v>
      </c>
      <c r="E240" s="273"/>
    </row>
    <row r="241" spans="1:5" x14ac:dyDescent="0.5">
      <c r="A241" s="348">
        <v>323113</v>
      </c>
      <c r="B241" s="240" t="s">
        <v>986</v>
      </c>
      <c r="C241" s="348">
        <v>323113</v>
      </c>
      <c r="D241" s="240" t="s">
        <v>986</v>
      </c>
      <c r="E241" s="241"/>
    </row>
    <row r="242" spans="1:5" x14ac:dyDescent="0.5">
      <c r="A242" s="348">
        <v>323117</v>
      </c>
      <c r="B242" s="240" t="s">
        <v>987</v>
      </c>
      <c r="C242" s="348">
        <v>323117</v>
      </c>
      <c r="D242" s="240" t="s">
        <v>987</v>
      </c>
      <c r="E242" s="241"/>
    </row>
    <row r="243" spans="1:5" x14ac:dyDescent="0.5">
      <c r="A243" s="364">
        <v>323120</v>
      </c>
      <c r="B243" s="274" t="s">
        <v>988</v>
      </c>
      <c r="C243" s="364">
        <v>323120</v>
      </c>
      <c r="D243" s="274" t="s">
        <v>988</v>
      </c>
      <c r="E243" s="275"/>
    </row>
    <row r="244" spans="1:5" x14ac:dyDescent="0.5">
      <c r="A244" s="348">
        <v>324110</v>
      </c>
      <c r="B244" s="240" t="s">
        <v>989</v>
      </c>
      <c r="C244" s="348">
        <v>324110</v>
      </c>
      <c r="D244" s="240" t="s">
        <v>989</v>
      </c>
      <c r="E244" s="241"/>
    </row>
    <row r="245" spans="1:5" x14ac:dyDescent="0.5">
      <c r="A245" s="348">
        <v>324121</v>
      </c>
      <c r="B245" s="240" t="s">
        <v>990</v>
      </c>
      <c r="C245" s="348">
        <v>324121</v>
      </c>
      <c r="D245" s="240" t="s">
        <v>990</v>
      </c>
      <c r="E245" s="241"/>
    </row>
    <row r="246" spans="1:5" x14ac:dyDescent="0.5">
      <c r="A246" s="348">
        <v>324122</v>
      </c>
      <c r="B246" s="240" t="s">
        <v>991</v>
      </c>
      <c r="C246" s="348">
        <v>324122</v>
      </c>
      <c r="D246" s="240" t="s">
        <v>991</v>
      </c>
      <c r="E246" s="241"/>
    </row>
    <row r="247" spans="1:5" x14ac:dyDescent="0.5">
      <c r="A247" s="348">
        <v>324191</v>
      </c>
      <c r="B247" s="240" t="s">
        <v>992</v>
      </c>
      <c r="C247" s="348">
        <v>324191</v>
      </c>
      <c r="D247" s="240" t="s">
        <v>992</v>
      </c>
      <c r="E247" s="241"/>
    </row>
    <row r="248" spans="1:5" x14ac:dyDescent="0.5">
      <c r="A248" s="348">
        <v>324199</v>
      </c>
      <c r="B248" s="240" t="s">
        <v>993</v>
      </c>
      <c r="C248" s="348">
        <v>324199</v>
      </c>
      <c r="D248" s="240" t="s">
        <v>993</v>
      </c>
      <c r="E248" s="241"/>
    </row>
    <row r="249" spans="1:5" x14ac:dyDescent="0.5">
      <c r="A249" s="348">
        <v>325110</v>
      </c>
      <c r="B249" s="240" t="s">
        <v>994</v>
      </c>
      <c r="C249" s="348">
        <v>325110</v>
      </c>
      <c r="D249" s="240" t="s">
        <v>994</v>
      </c>
      <c r="E249" s="241"/>
    </row>
    <row r="250" spans="1:5" x14ac:dyDescent="0.5">
      <c r="A250" s="348">
        <v>325120</v>
      </c>
      <c r="B250" s="240" t="s">
        <v>995</v>
      </c>
      <c r="C250" s="348">
        <v>325120</v>
      </c>
      <c r="D250" s="240" t="s">
        <v>995</v>
      </c>
      <c r="E250" s="241"/>
    </row>
    <row r="251" spans="1:5" x14ac:dyDescent="0.5">
      <c r="A251" s="365">
        <v>325130</v>
      </c>
      <c r="B251" s="276" t="s">
        <v>996</v>
      </c>
      <c r="C251" s="365">
        <v>325130</v>
      </c>
      <c r="D251" s="276" t="s">
        <v>996</v>
      </c>
      <c r="E251" s="277"/>
    </row>
    <row r="252" spans="1:5" x14ac:dyDescent="0.5">
      <c r="A252" s="365">
        <v>325180</v>
      </c>
      <c r="B252" s="276" t="s">
        <v>618</v>
      </c>
      <c r="C252" s="365">
        <v>325180</v>
      </c>
      <c r="D252" s="276" t="s">
        <v>618</v>
      </c>
      <c r="E252" s="277"/>
    </row>
    <row r="253" spans="1:5" x14ac:dyDescent="0.5">
      <c r="A253" s="348">
        <v>325193</v>
      </c>
      <c r="B253" s="240" t="s">
        <v>997</v>
      </c>
      <c r="C253" s="348">
        <v>325193</v>
      </c>
      <c r="D253" s="240" t="s">
        <v>997</v>
      </c>
      <c r="E253" s="241"/>
    </row>
    <row r="254" spans="1:5" x14ac:dyDescent="0.5">
      <c r="A254" s="365">
        <v>325194</v>
      </c>
      <c r="B254" s="276" t="s">
        <v>998</v>
      </c>
      <c r="C254" s="365">
        <v>325194</v>
      </c>
      <c r="D254" s="276" t="s">
        <v>998</v>
      </c>
      <c r="E254" s="277"/>
    </row>
    <row r="255" spans="1:5" x14ac:dyDescent="0.5">
      <c r="A255" s="348">
        <v>325199</v>
      </c>
      <c r="B255" s="240" t="s">
        <v>617</v>
      </c>
      <c r="C255" s="348">
        <v>325199</v>
      </c>
      <c r="D255" s="240" t="s">
        <v>617</v>
      </c>
      <c r="E255" s="241"/>
    </row>
    <row r="256" spans="1:5" x14ac:dyDescent="0.5">
      <c r="A256" s="348">
        <v>325211</v>
      </c>
      <c r="B256" s="240" t="s">
        <v>620</v>
      </c>
      <c r="C256" s="348">
        <v>325211</v>
      </c>
      <c r="D256" s="240" t="s">
        <v>620</v>
      </c>
      <c r="E256" s="241"/>
    </row>
    <row r="257" spans="1:5" x14ac:dyDescent="0.5">
      <c r="A257" s="348">
        <v>325212</v>
      </c>
      <c r="B257" s="240" t="s">
        <v>999</v>
      </c>
      <c r="C257" s="348">
        <v>325212</v>
      </c>
      <c r="D257" s="240" t="s">
        <v>999</v>
      </c>
      <c r="E257" s="241"/>
    </row>
    <row r="258" spans="1:5" x14ac:dyDescent="0.5">
      <c r="A258" s="366">
        <v>325220</v>
      </c>
      <c r="B258" s="278" t="s">
        <v>1000</v>
      </c>
      <c r="C258" s="366">
        <v>325220</v>
      </c>
      <c r="D258" s="278" t="s">
        <v>1000</v>
      </c>
      <c r="E258" s="279"/>
    </row>
    <row r="259" spans="1:5" x14ac:dyDescent="0.5">
      <c r="A259" s="348">
        <v>325311</v>
      </c>
      <c r="B259" s="240" t="s">
        <v>1001</v>
      </c>
      <c r="C259" s="348">
        <v>325311</v>
      </c>
      <c r="D259" s="240" t="s">
        <v>1001</v>
      </c>
      <c r="E259" s="241"/>
    </row>
    <row r="260" spans="1:5" x14ac:dyDescent="0.5">
      <c r="A260" s="348">
        <v>325312</v>
      </c>
      <c r="B260" s="240" t="s">
        <v>1002</v>
      </c>
      <c r="C260" s="348">
        <v>325312</v>
      </c>
      <c r="D260" s="240" t="s">
        <v>1002</v>
      </c>
      <c r="E260" s="241"/>
    </row>
    <row r="261" spans="1:5" x14ac:dyDescent="0.5">
      <c r="A261" s="349">
        <v>325314</v>
      </c>
      <c r="B261" s="240" t="s">
        <v>3747</v>
      </c>
      <c r="C261" s="348">
        <v>325314</v>
      </c>
      <c r="D261" s="240" t="s">
        <v>1003</v>
      </c>
      <c r="E261" s="241"/>
    </row>
    <row r="262" spans="1:5" x14ac:dyDescent="0.5">
      <c r="A262" s="349">
        <v>325314</v>
      </c>
      <c r="B262" s="240" t="s">
        <v>3748</v>
      </c>
      <c r="C262" s="348">
        <v>325315</v>
      </c>
      <c r="D262" s="240" t="s">
        <v>1004</v>
      </c>
      <c r="E262" s="241"/>
    </row>
    <row r="263" spans="1:5" x14ac:dyDescent="0.5">
      <c r="A263" s="348">
        <v>325320</v>
      </c>
      <c r="B263" s="240" t="s">
        <v>1005</v>
      </c>
      <c r="C263" s="348">
        <v>325320</v>
      </c>
      <c r="D263" s="240" t="s">
        <v>1005</v>
      </c>
      <c r="E263" s="241"/>
    </row>
    <row r="264" spans="1:5" x14ac:dyDescent="0.5">
      <c r="A264" s="348">
        <v>325411</v>
      </c>
      <c r="B264" s="240" t="s">
        <v>1006</v>
      </c>
      <c r="C264" s="348">
        <v>325411</v>
      </c>
      <c r="D264" s="240" t="s">
        <v>1006</v>
      </c>
      <c r="E264" s="241"/>
    </row>
    <row r="265" spans="1:5" x14ac:dyDescent="0.5">
      <c r="A265" s="348">
        <v>325412</v>
      </c>
      <c r="B265" s="240" t="s">
        <v>1007</v>
      </c>
      <c r="C265" s="348">
        <v>325412</v>
      </c>
      <c r="D265" s="240" t="s">
        <v>1007</v>
      </c>
      <c r="E265" s="241"/>
    </row>
    <row r="266" spans="1:5" x14ac:dyDescent="0.5">
      <c r="A266" s="348">
        <v>325413</v>
      </c>
      <c r="B266" s="240" t="s">
        <v>1008</v>
      </c>
      <c r="C266" s="348">
        <v>325413</v>
      </c>
      <c r="D266" s="240" t="s">
        <v>1008</v>
      </c>
      <c r="E266" s="241"/>
    </row>
    <row r="267" spans="1:5" x14ac:dyDescent="0.5">
      <c r="A267" s="348">
        <v>325414</v>
      </c>
      <c r="B267" s="240" t="s">
        <v>1009</v>
      </c>
      <c r="C267" s="348">
        <v>325414</v>
      </c>
      <c r="D267" s="240" t="s">
        <v>1009</v>
      </c>
      <c r="E267" s="241"/>
    </row>
    <row r="268" spans="1:5" x14ac:dyDescent="0.5">
      <c r="A268" s="348">
        <v>325510</v>
      </c>
      <c r="B268" s="240" t="s">
        <v>1010</v>
      </c>
      <c r="C268" s="348">
        <v>325510</v>
      </c>
      <c r="D268" s="240" t="s">
        <v>1010</v>
      </c>
      <c r="E268" s="241"/>
    </row>
    <row r="269" spans="1:5" x14ac:dyDescent="0.5">
      <c r="A269" s="348">
        <v>325520</v>
      </c>
      <c r="B269" s="240" t="s">
        <v>616</v>
      </c>
      <c r="C269" s="348">
        <v>325520</v>
      </c>
      <c r="D269" s="240" t="s">
        <v>616</v>
      </c>
      <c r="E269" s="241"/>
    </row>
    <row r="270" spans="1:5" x14ac:dyDescent="0.5">
      <c r="A270" s="348">
        <v>325611</v>
      </c>
      <c r="B270" s="240" t="s">
        <v>1011</v>
      </c>
      <c r="C270" s="348">
        <v>325611</v>
      </c>
      <c r="D270" s="240" t="s">
        <v>1011</v>
      </c>
      <c r="E270" s="241"/>
    </row>
    <row r="271" spans="1:5" x14ac:dyDescent="0.5">
      <c r="A271" s="348">
        <v>325612</v>
      </c>
      <c r="B271" s="240" t="s">
        <v>1012</v>
      </c>
      <c r="C271" s="348">
        <v>325612</v>
      </c>
      <c r="D271" s="240" t="s">
        <v>1012</v>
      </c>
      <c r="E271" s="241"/>
    </row>
    <row r="272" spans="1:5" x14ac:dyDescent="0.5">
      <c r="A272" s="348">
        <v>325613</v>
      </c>
      <c r="B272" s="240" t="s">
        <v>1013</v>
      </c>
      <c r="C272" s="348">
        <v>325613</v>
      </c>
      <c r="D272" s="240" t="s">
        <v>1013</v>
      </c>
      <c r="E272" s="241"/>
    </row>
    <row r="273" spans="1:8" x14ac:dyDescent="0.5">
      <c r="A273" s="348">
        <v>325620</v>
      </c>
      <c r="B273" s="240" t="s">
        <v>1014</v>
      </c>
      <c r="C273" s="348">
        <v>325620</v>
      </c>
      <c r="D273" s="240" t="s">
        <v>1014</v>
      </c>
      <c r="E273" s="241"/>
      <c r="H273" s="242" t="s">
        <v>5</v>
      </c>
    </row>
    <row r="274" spans="1:8" x14ac:dyDescent="0.5">
      <c r="A274" s="348">
        <v>325910</v>
      </c>
      <c r="B274" s="240" t="s">
        <v>1015</v>
      </c>
      <c r="C274" s="348">
        <v>325910</v>
      </c>
      <c r="D274" s="240" t="s">
        <v>1015</v>
      </c>
      <c r="E274" s="241"/>
    </row>
    <row r="275" spans="1:8" x14ac:dyDescent="0.5">
      <c r="A275" s="348">
        <v>325920</v>
      </c>
      <c r="B275" s="240" t="s">
        <v>1016</v>
      </c>
      <c r="C275" s="348">
        <v>325920</v>
      </c>
      <c r="D275" s="240" t="s">
        <v>1016</v>
      </c>
      <c r="E275" s="241"/>
    </row>
    <row r="276" spans="1:8" x14ac:dyDescent="0.5">
      <c r="A276" s="348">
        <v>325991</v>
      </c>
      <c r="B276" s="240" t="s">
        <v>621</v>
      </c>
      <c r="C276" s="348">
        <v>325991</v>
      </c>
      <c r="D276" s="240" t="s">
        <v>621</v>
      </c>
      <c r="E276" s="241"/>
    </row>
    <row r="277" spans="1:8" x14ac:dyDescent="0.5">
      <c r="A277" s="348">
        <v>325992</v>
      </c>
      <c r="B277" s="240" t="s">
        <v>1017</v>
      </c>
      <c r="C277" s="348">
        <v>325992</v>
      </c>
      <c r="D277" s="240" t="s">
        <v>1018</v>
      </c>
      <c r="E277" s="241"/>
      <c r="G277" s="242" t="s">
        <v>5</v>
      </c>
    </row>
    <row r="278" spans="1:8" x14ac:dyDescent="0.5">
      <c r="A278" s="348">
        <v>325998</v>
      </c>
      <c r="B278" s="240" t="s">
        <v>615</v>
      </c>
      <c r="C278" s="348">
        <v>325998</v>
      </c>
      <c r="D278" s="240" t="s">
        <v>615</v>
      </c>
      <c r="E278" s="241"/>
    </row>
    <row r="279" spans="1:8" x14ac:dyDescent="0.5">
      <c r="A279" s="348">
        <v>326111</v>
      </c>
      <c r="B279" s="240" t="s">
        <v>1019</v>
      </c>
      <c r="C279" s="348">
        <v>326111</v>
      </c>
      <c r="D279" s="240" t="s">
        <v>1019</v>
      </c>
      <c r="E279" s="241"/>
    </row>
    <row r="280" spans="1:8" x14ac:dyDescent="0.5">
      <c r="A280" s="348">
        <v>326112</v>
      </c>
      <c r="B280" s="240" t="s">
        <v>1020</v>
      </c>
      <c r="C280" s="348">
        <v>326112</v>
      </c>
      <c r="D280" s="240" t="s">
        <v>1020</v>
      </c>
      <c r="E280" s="241"/>
    </row>
    <row r="281" spans="1:8" x14ac:dyDescent="0.5">
      <c r="A281" s="348">
        <v>326113</v>
      </c>
      <c r="B281" s="240" t="s">
        <v>635</v>
      </c>
      <c r="C281" s="348">
        <v>326113</v>
      </c>
      <c r="D281" s="240" t="s">
        <v>635</v>
      </c>
      <c r="E281" s="241"/>
    </row>
    <row r="282" spans="1:8" x14ac:dyDescent="0.5">
      <c r="A282" s="348">
        <v>326121</v>
      </c>
      <c r="B282" s="240" t="s">
        <v>1021</v>
      </c>
      <c r="C282" s="348">
        <v>326121</v>
      </c>
      <c r="D282" s="240" t="s">
        <v>1021</v>
      </c>
      <c r="E282" s="241"/>
    </row>
    <row r="283" spans="1:8" x14ac:dyDescent="0.5">
      <c r="A283" s="348">
        <v>326122</v>
      </c>
      <c r="B283" s="240" t="s">
        <v>1022</v>
      </c>
      <c r="C283" s="348">
        <v>326122</v>
      </c>
      <c r="D283" s="240" t="s">
        <v>1022</v>
      </c>
      <c r="E283" s="241"/>
    </row>
    <row r="284" spans="1:8" ht="25.2" x14ac:dyDescent="0.5">
      <c r="A284" s="348">
        <v>326130</v>
      </c>
      <c r="B284" s="240" t="s">
        <v>636</v>
      </c>
      <c r="C284" s="348">
        <v>326130</v>
      </c>
      <c r="D284" s="240" t="s">
        <v>636</v>
      </c>
      <c r="E284" s="241"/>
    </row>
    <row r="285" spans="1:8" x14ac:dyDescent="0.5">
      <c r="A285" s="348">
        <v>326140</v>
      </c>
      <c r="B285" s="240" t="s">
        <v>1023</v>
      </c>
      <c r="C285" s="348">
        <v>326140</v>
      </c>
      <c r="D285" s="240" t="s">
        <v>1023</v>
      </c>
      <c r="E285" s="241"/>
    </row>
    <row r="286" spans="1:8" x14ac:dyDescent="0.5">
      <c r="A286" s="348">
        <v>326150</v>
      </c>
      <c r="B286" s="240" t="s">
        <v>1024</v>
      </c>
      <c r="C286" s="348">
        <v>326150</v>
      </c>
      <c r="D286" s="240" t="s">
        <v>1024</v>
      </c>
      <c r="E286" s="241"/>
    </row>
    <row r="287" spans="1:8" x14ac:dyDescent="0.5">
      <c r="A287" s="348">
        <v>326160</v>
      </c>
      <c r="B287" s="240" t="s">
        <v>1025</v>
      </c>
      <c r="C287" s="348">
        <v>326160</v>
      </c>
      <c r="D287" s="240" t="s">
        <v>1025</v>
      </c>
      <c r="E287" s="241"/>
    </row>
    <row r="288" spans="1:8" x14ac:dyDescent="0.5">
      <c r="A288" s="348">
        <v>326191</v>
      </c>
      <c r="B288" s="240" t="s">
        <v>1026</v>
      </c>
      <c r="C288" s="348">
        <v>326191</v>
      </c>
      <c r="D288" s="240" t="s">
        <v>1026</v>
      </c>
      <c r="E288" s="241"/>
    </row>
    <row r="289" spans="1:7" x14ac:dyDescent="0.5">
      <c r="A289" s="367">
        <v>326199</v>
      </c>
      <c r="B289" s="280" t="s">
        <v>614</v>
      </c>
      <c r="C289" s="367">
        <v>326199</v>
      </c>
      <c r="D289" s="280" t="s">
        <v>614</v>
      </c>
      <c r="E289" s="281"/>
    </row>
    <row r="290" spans="1:7" x14ac:dyDescent="0.5">
      <c r="A290" s="348">
        <v>326211</v>
      </c>
      <c r="B290" s="240" t="s">
        <v>1027</v>
      </c>
      <c r="C290" s="348">
        <v>326211</v>
      </c>
      <c r="D290" s="240" t="s">
        <v>1027</v>
      </c>
      <c r="E290" s="241"/>
    </row>
    <row r="291" spans="1:7" x14ac:dyDescent="0.5">
      <c r="A291" s="348">
        <v>326212</v>
      </c>
      <c r="B291" s="240" t="s">
        <v>1028</v>
      </c>
      <c r="C291" s="348">
        <v>326212</v>
      </c>
      <c r="D291" s="240" t="s">
        <v>1028</v>
      </c>
      <c r="E291" s="241"/>
    </row>
    <row r="292" spans="1:7" x14ac:dyDescent="0.5">
      <c r="A292" s="348">
        <v>326220</v>
      </c>
      <c r="B292" s="240" t="s">
        <v>1029</v>
      </c>
      <c r="C292" s="348">
        <v>326220</v>
      </c>
      <c r="D292" s="240" t="s">
        <v>1029</v>
      </c>
      <c r="E292" s="241"/>
    </row>
    <row r="293" spans="1:7" x14ac:dyDescent="0.5">
      <c r="A293" s="348">
        <v>326291</v>
      </c>
      <c r="B293" s="240" t="s">
        <v>1030</v>
      </c>
      <c r="C293" s="348">
        <v>326291</v>
      </c>
      <c r="D293" s="240" t="s">
        <v>1030</v>
      </c>
      <c r="E293" s="241"/>
    </row>
    <row r="294" spans="1:7" x14ac:dyDescent="0.5">
      <c r="A294" s="348">
        <v>326299</v>
      </c>
      <c r="B294" s="240" t="s">
        <v>1031</v>
      </c>
      <c r="C294" s="348">
        <v>326299</v>
      </c>
      <c r="D294" s="240" t="s">
        <v>1031</v>
      </c>
      <c r="E294" s="241"/>
    </row>
    <row r="295" spans="1:7" x14ac:dyDescent="0.5">
      <c r="A295" s="368">
        <v>327110</v>
      </c>
      <c r="B295" s="282" t="s">
        <v>1032</v>
      </c>
      <c r="C295" s="368">
        <v>327110</v>
      </c>
      <c r="D295" s="282" t="s">
        <v>1032</v>
      </c>
      <c r="E295" s="283"/>
    </row>
    <row r="296" spans="1:7" x14ac:dyDescent="0.5">
      <c r="A296" s="368">
        <v>327120</v>
      </c>
      <c r="B296" s="282" t="s">
        <v>1033</v>
      </c>
      <c r="C296" s="368">
        <v>327120</v>
      </c>
      <c r="D296" s="282" t="s">
        <v>1033</v>
      </c>
      <c r="E296" s="283"/>
    </row>
    <row r="297" spans="1:7" x14ac:dyDescent="0.5">
      <c r="A297" s="348">
        <v>327211</v>
      </c>
      <c r="B297" s="240" t="s">
        <v>1034</v>
      </c>
      <c r="C297" s="348">
        <v>327211</v>
      </c>
      <c r="D297" s="240" t="s">
        <v>1034</v>
      </c>
      <c r="E297" s="241"/>
    </row>
    <row r="298" spans="1:7" x14ac:dyDescent="0.5">
      <c r="A298" s="348">
        <v>327212</v>
      </c>
      <c r="B298" s="240" t="s">
        <v>1035</v>
      </c>
      <c r="C298" s="348">
        <v>327212</v>
      </c>
      <c r="D298" s="240" t="s">
        <v>1035</v>
      </c>
      <c r="E298" s="241"/>
    </row>
    <row r="299" spans="1:7" x14ac:dyDescent="0.5">
      <c r="A299" s="348">
        <v>327213</v>
      </c>
      <c r="B299" s="240" t="s">
        <v>1036</v>
      </c>
      <c r="C299" s="348">
        <v>327213</v>
      </c>
      <c r="D299" s="240" t="s">
        <v>1036</v>
      </c>
      <c r="E299" s="241"/>
    </row>
    <row r="300" spans="1:7" x14ac:dyDescent="0.5">
      <c r="A300" s="348">
        <v>327215</v>
      </c>
      <c r="B300" s="240" t="s">
        <v>1037</v>
      </c>
      <c r="C300" s="348">
        <v>327215</v>
      </c>
      <c r="D300" s="240" t="s">
        <v>1037</v>
      </c>
      <c r="E300" s="241"/>
    </row>
    <row r="301" spans="1:7" x14ac:dyDescent="0.5">
      <c r="A301" s="348">
        <v>327310</v>
      </c>
      <c r="B301" s="240" t="s">
        <v>1038</v>
      </c>
      <c r="C301" s="348">
        <v>327310</v>
      </c>
      <c r="D301" s="240" t="s">
        <v>1038</v>
      </c>
      <c r="E301" s="241"/>
    </row>
    <row r="302" spans="1:7" x14ac:dyDescent="0.5">
      <c r="A302" s="348">
        <v>327320</v>
      </c>
      <c r="B302" s="240" t="s">
        <v>1039</v>
      </c>
      <c r="C302" s="348">
        <v>327320</v>
      </c>
      <c r="D302" s="240" t="s">
        <v>1039</v>
      </c>
      <c r="E302" s="241"/>
      <c r="G302" s="242" t="s">
        <v>5</v>
      </c>
    </row>
    <row r="303" spans="1:7" x14ac:dyDescent="0.5">
      <c r="A303" s="348">
        <v>327331</v>
      </c>
      <c r="B303" s="240" t="s">
        <v>1040</v>
      </c>
      <c r="C303" s="348">
        <v>327331</v>
      </c>
      <c r="D303" s="240" t="s">
        <v>1040</v>
      </c>
      <c r="E303" s="241"/>
    </row>
    <row r="304" spans="1:7" x14ac:dyDescent="0.5">
      <c r="A304" s="348">
        <v>327332</v>
      </c>
      <c r="B304" s="240" t="s">
        <v>1041</v>
      </c>
      <c r="C304" s="348">
        <v>327332</v>
      </c>
      <c r="D304" s="240" t="s">
        <v>1041</v>
      </c>
      <c r="E304" s="241"/>
    </row>
    <row r="305" spans="1:5" x14ac:dyDescent="0.5">
      <c r="A305" s="348">
        <v>327390</v>
      </c>
      <c r="B305" s="240" t="s">
        <v>633</v>
      </c>
      <c r="C305" s="348">
        <v>327390</v>
      </c>
      <c r="D305" s="240" t="s">
        <v>633</v>
      </c>
      <c r="E305" s="241"/>
    </row>
    <row r="306" spans="1:5" x14ac:dyDescent="0.5">
      <c r="A306" s="348">
        <v>327410</v>
      </c>
      <c r="B306" s="240" t="s">
        <v>1042</v>
      </c>
      <c r="C306" s="348">
        <v>327410</v>
      </c>
      <c r="D306" s="240" t="s">
        <v>1042</v>
      </c>
      <c r="E306" s="241"/>
    </row>
    <row r="307" spans="1:5" x14ac:dyDescent="0.5">
      <c r="A307" s="348">
        <v>327420</v>
      </c>
      <c r="B307" s="240" t="s">
        <v>1043</v>
      </c>
      <c r="C307" s="348">
        <v>327420</v>
      </c>
      <c r="D307" s="240" t="s">
        <v>1043</v>
      </c>
      <c r="E307" s="241"/>
    </row>
    <row r="308" spans="1:5" x14ac:dyDescent="0.5">
      <c r="A308" s="348">
        <v>327910</v>
      </c>
      <c r="B308" s="240" t="s">
        <v>1044</v>
      </c>
      <c r="C308" s="348">
        <v>327910</v>
      </c>
      <c r="D308" s="240" t="s">
        <v>1044</v>
      </c>
      <c r="E308" s="241"/>
    </row>
    <row r="309" spans="1:5" x14ac:dyDescent="0.5">
      <c r="A309" s="348">
        <v>327991</v>
      </c>
      <c r="B309" s="240" t="s">
        <v>1045</v>
      </c>
      <c r="C309" s="348">
        <v>327991</v>
      </c>
      <c r="D309" s="240" t="s">
        <v>1045</v>
      </c>
      <c r="E309" s="241"/>
    </row>
    <row r="310" spans="1:5" x14ac:dyDescent="0.5">
      <c r="A310" s="348">
        <v>327992</v>
      </c>
      <c r="B310" s="240" t="s">
        <v>1046</v>
      </c>
      <c r="C310" s="348">
        <v>327992</v>
      </c>
      <c r="D310" s="240" t="s">
        <v>1046</v>
      </c>
      <c r="E310" s="241"/>
    </row>
    <row r="311" spans="1:5" x14ac:dyDescent="0.5">
      <c r="A311" s="348">
        <v>327993</v>
      </c>
      <c r="B311" s="240" t="s">
        <v>1047</v>
      </c>
      <c r="C311" s="348">
        <v>327993</v>
      </c>
      <c r="D311" s="240" t="s">
        <v>1047</v>
      </c>
      <c r="E311" s="241"/>
    </row>
    <row r="312" spans="1:5" x14ac:dyDescent="0.5">
      <c r="A312" s="348">
        <v>327999</v>
      </c>
      <c r="B312" s="240" t="s">
        <v>1048</v>
      </c>
      <c r="C312" s="348">
        <v>327999</v>
      </c>
      <c r="D312" s="240" t="s">
        <v>1048</v>
      </c>
      <c r="E312" s="241"/>
    </row>
    <row r="313" spans="1:5" x14ac:dyDescent="0.5">
      <c r="A313" s="369">
        <v>331110</v>
      </c>
      <c r="B313" s="284" t="s">
        <v>1049</v>
      </c>
      <c r="C313" s="369">
        <v>331110</v>
      </c>
      <c r="D313" s="284" t="s">
        <v>1049</v>
      </c>
      <c r="E313" s="285"/>
    </row>
    <row r="314" spans="1:5" x14ac:dyDescent="0.5">
      <c r="A314" s="348">
        <v>331210</v>
      </c>
      <c r="B314" s="240" t="s">
        <v>1050</v>
      </c>
      <c r="C314" s="348">
        <v>331210</v>
      </c>
      <c r="D314" s="240" t="s">
        <v>1050</v>
      </c>
      <c r="E314" s="241"/>
    </row>
    <row r="315" spans="1:5" x14ac:dyDescent="0.5">
      <c r="A315" s="348">
        <v>331221</v>
      </c>
      <c r="B315" s="240" t="s">
        <v>1051</v>
      </c>
      <c r="C315" s="348">
        <v>331221</v>
      </c>
      <c r="D315" s="240" t="s">
        <v>1051</v>
      </c>
      <c r="E315" s="241"/>
    </row>
    <row r="316" spans="1:5" x14ac:dyDescent="0.5">
      <c r="A316" s="348">
        <v>331222</v>
      </c>
      <c r="B316" s="240" t="s">
        <v>1052</v>
      </c>
      <c r="C316" s="348">
        <v>331222</v>
      </c>
      <c r="D316" s="240" t="s">
        <v>1052</v>
      </c>
      <c r="E316" s="241"/>
    </row>
    <row r="317" spans="1:5" x14ac:dyDescent="0.5">
      <c r="A317" s="370">
        <v>331313</v>
      </c>
      <c r="B317" s="286" t="s">
        <v>1053</v>
      </c>
      <c r="C317" s="370">
        <v>331313</v>
      </c>
      <c r="D317" s="286" t="s">
        <v>1053</v>
      </c>
      <c r="E317" s="287"/>
    </row>
    <row r="318" spans="1:5" x14ac:dyDescent="0.5">
      <c r="A318" s="348">
        <v>331314</v>
      </c>
      <c r="B318" s="240" t="s">
        <v>1054</v>
      </c>
      <c r="C318" s="348">
        <v>331314</v>
      </c>
      <c r="D318" s="240" t="s">
        <v>1054</v>
      </c>
      <c r="E318" s="241"/>
    </row>
    <row r="319" spans="1:5" x14ac:dyDescent="0.5">
      <c r="A319" s="348">
        <v>331315</v>
      </c>
      <c r="B319" s="240" t="s">
        <v>1055</v>
      </c>
      <c r="C319" s="348">
        <v>331315</v>
      </c>
      <c r="D319" s="240" t="s">
        <v>1055</v>
      </c>
      <c r="E319" s="241"/>
    </row>
    <row r="320" spans="1:5" x14ac:dyDescent="0.5">
      <c r="A320" s="371">
        <v>331318</v>
      </c>
      <c r="B320" s="288" t="s">
        <v>1056</v>
      </c>
      <c r="C320" s="371">
        <v>331318</v>
      </c>
      <c r="D320" s="288" t="s">
        <v>1056</v>
      </c>
      <c r="E320" s="289"/>
    </row>
    <row r="321" spans="1:7" x14ac:dyDescent="0.5">
      <c r="A321" s="371">
        <v>331410</v>
      </c>
      <c r="B321" s="288" t="s">
        <v>1057</v>
      </c>
      <c r="C321" s="371">
        <v>331410</v>
      </c>
      <c r="D321" s="288" t="s">
        <v>1057</v>
      </c>
      <c r="E321" s="289"/>
    </row>
    <row r="322" spans="1:7" x14ac:dyDescent="0.5">
      <c r="A322" s="371">
        <v>331420</v>
      </c>
      <c r="B322" s="288" t="s">
        <v>1058</v>
      </c>
      <c r="C322" s="371">
        <v>331420</v>
      </c>
      <c r="D322" s="288" t="s">
        <v>1058</v>
      </c>
      <c r="E322" s="289"/>
      <c r="G322" s="242" t="s">
        <v>5</v>
      </c>
    </row>
    <row r="323" spans="1:7" ht="25.2" x14ac:dyDescent="0.5">
      <c r="A323" s="348">
        <v>331491</v>
      </c>
      <c r="B323" s="240" t="s">
        <v>1059</v>
      </c>
      <c r="C323" s="348">
        <v>331491</v>
      </c>
      <c r="D323" s="240" t="s">
        <v>1059</v>
      </c>
      <c r="E323" s="241"/>
    </row>
    <row r="324" spans="1:7" ht="25.2" x14ac:dyDescent="0.5">
      <c r="A324" s="348">
        <v>331492</v>
      </c>
      <c r="B324" s="240" t="s">
        <v>1060</v>
      </c>
      <c r="C324" s="348">
        <v>331492</v>
      </c>
      <c r="D324" s="240" t="s">
        <v>1060</v>
      </c>
      <c r="E324" s="241"/>
    </row>
    <row r="325" spans="1:7" x14ac:dyDescent="0.5">
      <c r="A325" s="348">
        <v>331511</v>
      </c>
      <c r="B325" s="240" t="s">
        <v>1061</v>
      </c>
      <c r="C325" s="348">
        <v>331511</v>
      </c>
      <c r="D325" s="240" t="s">
        <v>1061</v>
      </c>
      <c r="E325" s="241"/>
    </row>
    <row r="326" spans="1:7" x14ac:dyDescent="0.5">
      <c r="A326" s="348">
        <v>331512</v>
      </c>
      <c r="B326" s="240" t="s">
        <v>1062</v>
      </c>
      <c r="C326" s="348">
        <v>331512</v>
      </c>
      <c r="D326" s="240" t="s">
        <v>1062</v>
      </c>
      <c r="E326" s="241"/>
    </row>
    <row r="327" spans="1:7" x14ac:dyDescent="0.5">
      <c r="A327" s="348">
        <v>331513</v>
      </c>
      <c r="B327" s="240" t="s">
        <v>1063</v>
      </c>
      <c r="C327" s="348">
        <v>331513</v>
      </c>
      <c r="D327" s="240" t="s">
        <v>1063</v>
      </c>
      <c r="E327" s="241"/>
    </row>
    <row r="328" spans="1:7" x14ac:dyDescent="0.5">
      <c r="A328" s="372">
        <v>331523</v>
      </c>
      <c r="B328" s="290" t="s">
        <v>1064</v>
      </c>
      <c r="C328" s="372">
        <v>331523</v>
      </c>
      <c r="D328" s="290" t="s">
        <v>1064</v>
      </c>
      <c r="E328" s="291"/>
    </row>
    <row r="329" spans="1:7" x14ac:dyDescent="0.5">
      <c r="A329" s="348">
        <v>331524</v>
      </c>
      <c r="B329" s="240" t="s">
        <v>1065</v>
      </c>
      <c r="C329" s="348">
        <v>331524</v>
      </c>
      <c r="D329" s="240" t="s">
        <v>1065</v>
      </c>
      <c r="E329" s="241"/>
    </row>
    <row r="330" spans="1:7" x14ac:dyDescent="0.5">
      <c r="A330" s="373">
        <v>331529</v>
      </c>
      <c r="B330" s="292" t="s">
        <v>1066</v>
      </c>
      <c r="C330" s="373">
        <v>331529</v>
      </c>
      <c r="D330" s="292" t="s">
        <v>1066</v>
      </c>
      <c r="E330" s="293"/>
    </row>
    <row r="331" spans="1:7" x14ac:dyDescent="0.5">
      <c r="A331" s="348">
        <v>332111</v>
      </c>
      <c r="B331" s="240" t="s">
        <v>1067</v>
      </c>
      <c r="C331" s="348">
        <v>332111</v>
      </c>
      <c r="D331" s="240" t="s">
        <v>1067</v>
      </c>
      <c r="E331" s="241"/>
    </row>
    <row r="332" spans="1:7" x14ac:dyDescent="0.5">
      <c r="A332" s="348">
        <v>332112</v>
      </c>
      <c r="B332" s="240" t="s">
        <v>1068</v>
      </c>
      <c r="C332" s="348">
        <v>332112</v>
      </c>
      <c r="D332" s="240" t="s">
        <v>1068</v>
      </c>
      <c r="E332" s="241"/>
    </row>
    <row r="333" spans="1:7" x14ac:dyDescent="0.5">
      <c r="A333" s="348">
        <v>332114</v>
      </c>
      <c r="B333" s="240" t="s">
        <v>1069</v>
      </c>
      <c r="C333" s="348">
        <v>332114</v>
      </c>
      <c r="D333" s="240" t="s">
        <v>1069</v>
      </c>
      <c r="E333" s="241"/>
    </row>
    <row r="334" spans="1:7" x14ac:dyDescent="0.5">
      <c r="A334" s="348">
        <v>332117</v>
      </c>
      <c r="B334" s="240" t="s">
        <v>1070</v>
      </c>
      <c r="C334" s="348">
        <v>332117</v>
      </c>
      <c r="D334" s="240" t="s">
        <v>1070</v>
      </c>
      <c r="E334" s="241"/>
    </row>
    <row r="335" spans="1:7" x14ac:dyDescent="0.5">
      <c r="A335" s="374">
        <v>332119</v>
      </c>
      <c r="B335" s="294" t="s">
        <v>1071</v>
      </c>
      <c r="C335" s="374">
        <v>332119</v>
      </c>
      <c r="D335" s="294" t="s">
        <v>1071</v>
      </c>
      <c r="E335" s="295"/>
    </row>
    <row r="336" spans="1:7" ht="25.2" x14ac:dyDescent="0.5">
      <c r="A336" s="375">
        <v>332215</v>
      </c>
      <c r="B336" s="296" t="s">
        <v>1072</v>
      </c>
      <c r="C336" s="375">
        <v>332215</v>
      </c>
      <c r="D336" s="296" t="s">
        <v>1072</v>
      </c>
      <c r="E336" s="297"/>
    </row>
    <row r="337" spans="1:8" x14ac:dyDescent="0.5">
      <c r="A337" s="375">
        <v>332216</v>
      </c>
      <c r="B337" s="296" t="s">
        <v>1073</v>
      </c>
      <c r="C337" s="375">
        <v>332216</v>
      </c>
      <c r="D337" s="296" t="s">
        <v>1073</v>
      </c>
      <c r="E337" s="297"/>
    </row>
    <row r="338" spans="1:8" x14ac:dyDescent="0.5">
      <c r="A338" s="348">
        <v>332311</v>
      </c>
      <c r="B338" s="240" t="s">
        <v>1074</v>
      </c>
      <c r="C338" s="348">
        <v>332311</v>
      </c>
      <c r="D338" s="240" t="s">
        <v>1074</v>
      </c>
      <c r="E338" s="241"/>
    </row>
    <row r="339" spans="1:8" x14ac:dyDescent="0.5">
      <c r="A339" s="348">
        <v>332312</v>
      </c>
      <c r="B339" s="240" t="s">
        <v>1075</v>
      </c>
      <c r="C339" s="348">
        <v>332312</v>
      </c>
      <c r="D339" s="240" t="s">
        <v>1075</v>
      </c>
      <c r="E339" s="241"/>
    </row>
    <row r="340" spans="1:8" x14ac:dyDescent="0.5">
      <c r="A340" s="348">
        <v>332313</v>
      </c>
      <c r="B340" s="240" t="s">
        <v>1076</v>
      </c>
      <c r="C340" s="348">
        <v>332313</v>
      </c>
      <c r="D340" s="240" t="s">
        <v>1076</v>
      </c>
      <c r="E340" s="241"/>
    </row>
    <row r="341" spans="1:8" x14ac:dyDescent="0.5">
      <c r="A341" s="348">
        <v>332321</v>
      </c>
      <c r="B341" s="240" t="s">
        <v>1077</v>
      </c>
      <c r="C341" s="348">
        <v>332321</v>
      </c>
      <c r="D341" s="240" t="s">
        <v>1077</v>
      </c>
      <c r="E341" s="241"/>
    </row>
    <row r="342" spans="1:8" x14ac:dyDescent="0.5">
      <c r="A342" s="348">
        <v>332322</v>
      </c>
      <c r="B342" s="240" t="s">
        <v>1078</v>
      </c>
      <c r="C342" s="348">
        <v>332322</v>
      </c>
      <c r="D342" s="240" t="s">
        <v>1078</v>
      </c>
      <c r="E342" s="241"/>
      <c r="H342" s="242" t="s">
        <v>5</v>
      </c>
    </row>
    <row r="343" spans="1:8" x14ac:dyDescent="0.5">
      <c r="A343" s="348">
        <v>332323</v>
      </c>
      <c r="B343" s="240" t="s">
        <v>1079</v>
      </c>
      <c r="C343" s="348">
        <v>332323</v>
      </c>
      <c r="D343" s="240" t="s">
        <v>1079</v>
      </c>
      <c r="E343" s="241"/>
    </row>
    <row r="344" spans="1:8" x14ac:dyDescent="0.5">
      <c r="A344" s="348">
        <v>332410</v>
      </c>
      <c r="B344" s="240" t="s">
        <v>1080</v>
      </c>
      <c r="C344" s="348">
        <v>332410</v>
      </c>
      <c r="D344" s="240" t="s">
        <v>1080</v>
      </c>
      <c r="E344" s="241"/>
    </row>
    <row r="345" spans="1:8" x14ac:dyDescent="0.5">
      <c r="A345" s="348">
        <v>332420</v>
      </c>
      <c r="B345" s="240" t="s">
        <v>1081</v>
      </c>
      <c r="C345" s="348">
        <v>332420</v>
      </c>
      <c r="D345" s="240" t="s">
        <v>1081</v>
      </c>
      <c r="E345" s="241"/>
    </row>
    <row r="346" spans="1:8" x14ac:dyDescent="0.5">
      <c r="A346" s="348">
        <v>332431</v>
      </c>
      <c r="B346" s="240" t="s">
        <v>1082</v>
      </c>
      <c r="C346" s="348">
        <v>332431</v>
      </c>
      <c r="D346" s="240" t="s">
        <v>1082</v>
      </c>
      <c r="E346" s="241"/>
    </row>
    <row r="347" spans="1:8" x14ac:dyDescent="0.5">
      <c r="A347" s="348">
        <v>332439</v>
      </c>
      <c r="B347" s="240" t="s">
        <v>1083</v>
      </c>
      <c r="C347" s="348">
        <v>332439</v>
      </c>
      <c r="D347" s="240" t="s">
        <v>1083</v>
      </c>
      <c r="E347" s="241"/>
    </row>
    <row r="348" spans="1:8" x14ac:dyDescent="0.5">
      <c r="A348" s="348">
        <v>332510</v>
      </c>
      <c r="B348" s="240" t="s">
        <v>1084</v>
      </c>
      <c r="C348" s="348">
        <v>332510</v>
      </c>
      <c r="D348" s="240" t="s">
        <v>1084</v>
      </c>
      <c r="E348" s="241"/>
    </row>
    <row r="349" spans="1:8" x14ac:dyDescent="0.5">
      <c r="A349" s="376">
        <v>332613</v>
      </c>
      <c r="B349" s="298" t="s">
        <v>1085</v>
      </c>
      <c r="C349" s="376">
        <v>332613</v>
      </c>
      <c r="D349" s="298" t="s">
        <v>1085</v>
      </c>
      <c r="E349" s="299"/>
    </row>
    <row r="350" spans="1:8" x14ac:dyDescent="0.5">
      <c r="A350" s="348">
        <v>332618</v>
      </c>
      <c r="B350" s="240" t="s">
        <v>1086</v>
      </c>
      <c r="C350" s="348">
        <v>332618</v>
      </c>
      <c r="D350" s="240" t="s">
        <v>1086</v>
      </c>
      <c r="E350" s="241"/>
    </row>
    <row r="351" spans="1:8" x14ac:dyDescent="0.5">
      <c r="A351" s="348">
        <v>332710</v>
      </c>
      <c r="B351" s="240" t="s">
        <v>1087</v>
      </c>
      <c r="C351" s="348">
        <v>332710</v>
      </c>
      <c r="D351" s="240" t="s">
        <v>1087</v>
      </c>
      <c r="E351" s="241"/>
    </row>
    <row r="352" spans="1:8" x14ac:dyDescent="0.5">
      <c r="A352" s="348">
        <v>332721</v>
      </c>
      <c r="B352" s="240" t="s">
        <v>1088</v>
      </c>
      <c r="C352" s="348">
        <v>332721</v>
      </c>
      <c r="D352" s="240" t="s">
        <v>1088</v>
      </c>
      <c r="E352" s="241"/>
    </row>
    <row r="353" spans="1:6" x14ac:dyDescent="0.5">
      <c r="A353" s="348">
        <v>332722</v>
      </c>
      <c r="B353" s="240" t="s">
        <v>1089</v>
      </c>
      <c r="C353" s="348">
        <v>332722</v>
      </c>
      <c r="D353" s="240" t="s">
        <v>1089</v>
      </c>
      <c r="E353" s="241"/>
    </row>
    <row r="354" spans="1:6" x14ac:dyDescent="0.5">
      <c r="A354" s="348">
        <v>332811</v>
      </c>
      <c r="B354" s="240" t="s">
        <v>1090</v>
      </c>
      <c r="C354" s="348">
        <v>332811</v>
      </c>
      <c r="D354" s="240" t="s">
        <v>1090</v>
      </c>
      <c r="E354" s="241"/>
    </row>
    <row r="355" spans="1:6" ht="25.2" x14ac:dyDescent="0.5">
      <c r="A355" s="348">
        <v>332812</v>
      </c>
      <c r="B355" s="240" t="s">
        <v>1091</v>
      </c>
      <c r="C355" s="348">
        <v>332812</v>
      </c>
      <c r="D355" s="240" t="s">
        <v>1091</v>
      </c>
      <c r="E355" s="241"/>
    </row>
    <row r="356" spans="1:6" x14ac:dyDescent="0.5">
      <c r="A356" s="348">
        <v>332813</v>
      </c>
      <c r="B356" s="240" t="s">
        <v>1092</v>
      </c>
      <c r="C356" s="348">
        <v>332813</v>
      </c>
      <c r="D356" s="240" t="s">
        <v>1092</v>
      </c>
      <c r="E356" s="241"/>
    </row>
    <row r="357" spans="1:6" x14ac:dyDescent="0.5">
      <c r="A357" s="348">
        <v>332911</v>
      </c>
      <c r="B357" s="240" t="s">
        <v>1093</v>
      </c>
      <c r="C357" s="348">
        <v>332911</v>
      </c>
      <c r="D357" s="240" t="s">
        <v>1093</v>
      </c>
      <c r="E357" s="241"/>
    </row>
    <row r="358" spans="1:6" x14ac:dyDescent="0.5">
      <c r="A358" s="348">
        <v>332912</v>
      </c>
      <c r="B358" s="240" t="s">
        <v>1094</v>
      </c>
      <c r="C358" s="348">
        <v>332912</v>
      </c>
      <c r="D358" s="240" t="s">
        <v>1094</v>
      </c>
      <c r="E358" s="241"/>
    </row>
    <row r="359" spans="1:6" x14ac:dyDescent="0.5">
      <c r="A359" s="348">
        <v>332913</v>
      </c>
      <c r="B359" s="240" t="s">
        <v>1095</v>
      </c>
      <c r="C359" s="348">
        <v>332913</v>
      </c>
      <c r="D359" s="240" t="s">
        <v>1095</v>
      </c>
      <c r="E359" s="241"/>
    </row>
    <row r="360" spans="1:6" x14ac:dyDescent="0.5">
      <c r="A360" s="348">
        <v>332919</v>
      </c>
      <c r="B360" s="240" t="s">
        <v>1096</v>
      </c>
      <c r="C360" s="348">
        <v>332919</v>
      </c>
      <c r="D360" s="240" t="s">
        <v>1096</v>
      </c>
      <c r="E360" s="241"/>
    </row>
    <row r="361" spans="1:6" x14ac:dyDescent="0.5">
      <c r="A361" s="348">
        <v>332991</v>
      </c>
      <c r="B361" s="240" t="s">
        <v>1097</v>
      </c>
      <c r="C361" s="348">
        <v>332991</v>
      </c>
      <c r="D361" s="240" t="s">
        <v>1097</v>
      </c>
      <c r="E361" s="241"/>
    </row>
    <row r="362" spans="1:6" x14ac:dyDescent="0.5">
      <c r="A362" s="348">
        <v>332992</v>
      </c>
      <c r="B362" s="240" t="s">
        <v>1098</v>
      </c>
      <c r="C362" s="348">
        <v>332992</v>
      </c>
      <c r="D362" s="240" t="s">
        <v>1098</v>
      </c>
      <c r="E362" s="241"/>
    </row>
    <row r="363" spans="1:6" x14ac:dyDescent="0.5">
      <c r="A363" s="348">
        <v>332993</v>
      </c>
      <c r="B363" s="240" t="s">
        <v>1099</v>
      </c>
      <c r="C363" s="348">
        <v>332993</v>
      </c>
      <c r="D363" s="240" t="s">
        <v>1099</v>
      </c>
      <c r="E363" s="241"/>
    </row>
    <row r="364" spans="1:6" x14ac:dyDescent="0.5">
      <c r="A364" s="377">
        <v>332994</v>
      </c>
      <c r="B364" s="300" t="s">
        <v>1100</v>
      </c>
      <c r="C364" s="377">
        <v>332994</v>
      </c>
      <c r="D364" s="300" t="s">
        <v>1100</v>
      </c>
      <c r="E364" s="301"/>
    </row>
    <row r="365" spans="1:6" x14ac:dyDescent="0.5">
      <c r="A365" s="348">
        <v>332996</v>
      </c>
      <c r="B365" s="240" t="s">
        <v>1101</v>
      </c>
      <c r="C365" s="348">
        <v>332996</v>
      </c>
      <c r="D365" s="240" t="s">
        <v>1101</v>
      </c>
      <c r="E365" s="241"/>
    </row>
    <row r="366" spans="1:6" x14ac:dyDescent="0.5">
      <c r="A366" s="378">
        <v>332999</v>
      </c>
      <c r="B366" s="302" t="s">
        <v>1102</v>
      </c>
      <c r="C366" s="378">
        <v>332999</v>
      </c>
      <c r="D366" s="302" t="s">
        <v>1102</v>
      </c>
      <c r="E366" s="303"/>
      <c r="F366" s="242" t="s">
        <v>5</v>
      </c>
    </row>
    <row r="367" spans="1:6" x14ac:dyDescent="0.5">
      <c r="A367" s="348">
        <v>333111</v>
      </c>
      <c r="B367" s="240" t="s">
        <v>1103</v>
      </c>
      <c r="C367" s="348">
        <v>333111</v>
      </c>
      <c r="D367" s="240" t="s">
        <v>1103</v>
      </c>
      <c r="E367" s="241"/>
    </row>
    <row r="368" spans="1:6" ht="25.2" x14ac:dyDescent="0.5">
      <c r="A368" s="348">
        <v>333112</v>
      </c>
      <c r="B368" s="240" t="s">
        <v>1104</v>
      </c>
      <c r="C368" s="348">
        <v>333112</v>
      </c>
      <c r="D368" s="240" t="s">
        <v>1104</v>
      </c>
      <c r="E368" s="241"/>
    </row>
    <row r="369" spans="1:7" x14ac:dyDescent="0.5">
      <c r="A369" s="348">
        <v>333120</v>
      </c>
      <c r="B369" s="240" t="s">
        <v>1105</v>
      </c>
      <c r="C369" s="348">
        <v>333120</v>
      </c>
      <c r="D369" s="240" t="s">
        <v>1105</v>
      </c>
      <c r="E369" s="241"/>
    </row>
    <row r="370" spans="1:7" x14ac:dyDescent="0.5">
      <c r="A370" s="348">
        <v>333131</v>
      </c>
      <c r="B370" s="240" t="s">
        <v>1106</v>
      </c>
      <c r="C370" s="348">
        <v>333131</v>
      </c>
      <c r="D370" s="240" t="s">
        <v>1106</v>
      </c>
      <c r="E370" s="241"/>
    </row>
    <row r="371" spans="1:7" x14ac:dyDescent="0.5">
      <c r="A371" s="348">
        <v>333132</v>
      </c>
      <c r="B371" s="240" t="s">
        <v>1107</v>
      </c>
      <c r="C371" s="348">
        <v>333132</v>
      </c>
      <c r="D371" s="240" t="s">
        <v>1107</v>
      </c>
      <c r="E371" s="241"/>
    </row>
    <row r="372" spans="1:7" x14ac:dyDescent="0.5">
      <c r="A372" s="379">
        <v>333241</v>
      </c>
      <c r="B372" s="304" t="s">
        <v>1108</v>
      </c>
      <c r="C372" s="379">
        <v>333241</v>
      </c>
      <c r="D372" s="304" t="s">
        <v>1108</v>
      </c>
      <c r="E372" s="305"/>
    </row>
    <row r="373" spans="1:7" x14ac:dyDescent="0.5">
      <c r="A373" s="379">
        <v>333242</v>
      </c>
      <c r="B373" s="304" t="s">
        <v>1109</v>
      </c>
      <c r="C373" s="379">
        <v>333242</v>
      </c>
      <c r="D373" s="304" t="s">
        <v>1109</v>
      </c>
      <c r="E373" s="305"/>
    </row>
    <row r="374" spans="1:7" x14ac:dyDescent="0.5">
      <c r="A374" s="379">
        <v>333243</v>
      </c>
      <c r="B374" s="304" t="s">
        <v>1110</v>
      </c>
      <c r="C374" s="379">
        <v>333243</v>
      </c>
      <c r="D374" s="304" t="s">
        <v>1110</v>
      </c>
      <c r="E374" s="305"/>
    </row>
    <row r="375" spans="1:7" x14ac:dyDescent="0.5">
      <c r="A375" s="379">
        <v>333244</v>
      </c>
      <c r="B375" s="304" t="s">
        <v>1111</v>
      </c>
      <c r="C375" s="402">
        <v>333248</v>
      </c>
      <c r="D375" s="304" t="s">
        <v>1112</v>
      </c>
      <c r="E375" s="306"/>
    </row>
    <row r="376" spans="1:7" x14ac:dyDescent="0.5">
      <c r="A376" s="379">
        <v>333249</v>
      </c>
      <c r="B376" s="304" t="s">
        <v>1113</v>
      </c>
      <c r="C376" s="402">
        <v>333248</v>
      </c>
      <c r="D376" s="304" t="s">
        <v>1112</v>
      </c>
      <c r="E376" s="306"/>
      <c r="F376" s="241"/>
      <c r="G376" s="241"/>
    </row>
    <row r="377" spans="1:7" x14ac:dyDescent="0.5">
      <c r="A377" s="348">
        <v>333314</v>
      </c>
      <c r="B377" s="240" t="s">
        <v>1114</v>
      </c>
      <c r="C377" s="398">
        <v>333310</v>
      </c>
      <c r="D377" s="240" t="s">
        <v>1115</v>
      </c>
      <c r="E377" s="243"/>
    </row>
    <row r="378" spans="1:7" x14ac:dyDescent="0.5">
      <c r="A378" s="380">
        <v>333316</v>
      </c>
      <c r="B378" s="307" t="s">
        <v>1116</v>
      </c>
      <c r="C378" s="403">
        <v>333310</v>
      </c>
      <c r="D378" s="307" t="s">
        <v>1115</v>
      </c>
      <c r="E378" s="308"/>
    </row>
    <row r="379" spans="1:7" x14ac:dyDescent="0.5">
      <c r="A379" s="379">
        <v>333318</v>
      </c>
      <c r="B379" s="304" t="s">
        <v>1117</v>
      </c>
      <c r="C379" s="402">
        <v>333310</v>
      </c>
      <c r="D379" s="304" t="s">
        <v>1115</v>
      </c>
      <c r="E379" s="306"/>
    </row>
    <row r="380" spans="1:7" ht="25.2" x14ac:dyDescent="0.5">
      <c r="A380" s="381">
        <v>333413</v>
      </c>
      <c r="B380" s="309" t="s">
        <v>1118</v>
      </c>
      <c r="C380" s="381">
        <v>333413</v>
      </c>
      <c r="D380" s="309" t="s">
        <v>1118</v>
      </c>
      <c r="E380" s="310"/>
    </row>
    <row r="381" spans="1:7" x14ac:dyDescent="0.5">
      <c r="A381" s="348">
        <v>333414</v>
      </c>
      <c r="B381" s="240" t="s">
        <v>1119</v>
      </c>
      <c r="C381" s="348">
        <v>333414</v>
      </c>
      <c r="D381" s="240" t="s">
        <v>1119</v>
      </c>
      <c r="E381" s="241"/>
    </row>
    <row r="382" spans="1:7" ht="25.2" x14ac:dyDescent="0.5">
      <c r="A382" s="348">
        <v>333415</v>
      </c>
      <c r="B382" s="240" t="s">
        <v>1120</v>
      </c>
      <c r="C382" s="348">
        <v>333415</v>
      </c>
      <c r="D382" s="240" t="s">
        <v>1120</v>
      </c>
      <c r="E382" s="241"/>
    </row>
    <row r="383" spans="1:7" x14ac:dyDescent="0.5">
      <c r="A383" s="348">
        <v>333511</v>
      </c>
      <c r="B383" s="240" t="s">
        <v>1121</v>
      </c>
      <c r="C383" s="348">
        <v>333511</v>
      </c>
      <c r="D383" s="240" t="s">
        <v>1121</v>
      </c>
      <c r="E383" s="241"/>
    </row>
    <row r="384" spans="1:7" x14ac:dyDescent="0.5">
      <c r="A384" s="348">
        <v>333514</v>
      </c>
      <c r="B384" s="240" t="s">
        <v>1122</v>
      </c>
      <c r="C384" s="348">
        <v>333514</v>
      </c>
      <c r="D384" s="240" t="s">
        <v>1122</v>
      </c>
      <c r="E384" s="241"/>
    </row>
    <row r="385" spans="1:7" x14ac:dyDescent="0.5">
      <c r="A385" s="348">
        <v>333515</v>
      </c>
      <c r="B385" s="240" t="s">
        <v>1123</v>
      </c>
      <c r="C385" s="348">
        <v>333515</v>
      </c>
      <c r="D385" s="240" t="s">
        <v>1123</v>
      </c>
      <c r="E385" s="241"/>
    </row>
    <row r="386" spans="1:7" x14ac:dyDescent="0.5">
      <c r="A386" s="382">
        <v>333517</v>
      </c>
      <c r="B386" s="311" t="s">
        <v>1124</v>
      </c>
      <c r="C386" s="382">
        <v>333517</v>
      </c>
      <c r="D386" s="311" t="s">
        <v>1124</v>
      </c>
      <c r="E386" s="312"/>
    </row>
    <row r="387" spans="1:7" x14ac:dyDescent="0.5">
      <c r="A387" s="383">
        <v>333519</v>
      </c>
      <c r="B387" s="313" t="s">
        <v>1125</v>
      </c>
      <c r="C387" s="383">
        <v>333519</v>
      </c>
      <c r="D387" s="313" t="s">
        <v>1125</v>
      </c>
      <c r="E387" s="314"/>
    </row>
    <row r="388" spans="1:7" x14ac:dyDescent="0.5">
      <c r="A388" s="348">
        <v>333611</v>
      </c>
      <c r="B388" s="240" t="s">
        <v>1126</v>
      </c>
      <c r="C388" s="348">
        <v>333611</v>
      </c>
      <c r="D388" s="240" t="s">
        <v>1126</v>
      </c>
      <c r="E388" s="241"/>
    </row>
    <row r="389" spans="1:7" x14ac:dyDescent="0.5">
      <c r="A389" s="348">
        <v>333612</v>
      </c>
      <c r="B389" s="240" t="s">
        <v>1127</v>
      </c>
      <c r="C389" s="348">
        <v>333612</v>
      </c>
      <c r="D389" s="240" t="s">
        <v>1127</v>
      </c>
      <c r="E389" s="241"/>
    </row>
    <row r="390" spans="1:7" x14ac:dyDescent="0.5">
      <c r="A390" s="348">
        <v>333613</v>
      </c>
      <c r="B390" s="240" t="s">
        <v>1128</v>
      </c>
      <c r="C390" s="348">
        <v>333613</v>
      </c>
      <c r="D390" s="240" t="s">
        <v>1128</v>
      </c>
      <c r="E390" s="241"/>
    </row>
    <row r="391" spans="1:7" x14ac:dyDescent="0.5">
      <c r="A391" s="348">
        <v>333618</v>
      </c>
      <c r="B391" s="240" t="s">
        <v>1129</v>
      </c>
      <c r="C391" s="348">
        <v>333618</v>
      </c>
      <c r="D391" s="240" t="s">
        <v>1129</v>
      </c>
      <c r="E391" s="241"/>
    </row>
    <row r="392" spans="1:7" x14ac:dyDescent="0.5">
      <c r="A392" s="348">
        <v>333912</v>
      </c>
      <c r="B392" s="240" t="s">
        <v>1130</v>
      </c>
      <c r="C392" s="348">
        <v>333912</v>
      </c>
      <c r="D392" s="240" t="s">
        <v>1130</v>
      </c>
      <c r="E392" s="241"/>
    </row>
    <row r="393" spans="1:7" x14ac:dyDescent="0.5">
      <c r="A393" s="348">
        <v>333914</v>
      </c>
      <c r="B393" s="240" t="s">
        <v>1131</v>
      </c>
      <c r="C393" s="348">
        <v>333914</v>
      </c>
      <c r="D393" s="240" t="s">
        <v>1131</v>
      </c>
      <c r="E393" s="241"/>
    </row>
    <row r="394" spans="1:7" x14ac:dyDescent="0.5">
      <c r="A394" s="348">
        <v>333921</v>
      </c>
      <c r="B394" s="240" t="s">
        <v>1132</v>
      </c>
      <c r="C394" s="348">
        <v>333921</v>
      </c>
      <c r="D394" s="240" t="s">
        <v>1132</v>
      </c>
      <c r="E394" s="241"/>
      <c r="G394" s="242" t="s">
        <v>5</v>
      </c>
    </row>
    <row r="395" spans="1:7" x14ac:dyDescent="0.5">
      <c r="A395" s="348">
        <v>333922</v>
      </c>
      <c r="B395" s="240" t="s">
        <v>1133</v>
      </c>
      <c r="C395" s="348">
        <v>333922</v>
      </c>
      <c r="D395" s="240" t="s">
        <v>1133</v>
      </c>
      <c r="E395" s="241"/>
      <c r="G395" s="39" t="s">
        <v>5</v>
      </c>
    </row>
    <row r="396" spans="1:7" x14ac:dyDescent="0.5">
      <c r="A396" s="348">
        <v>333923</v>
      </c>
      <c r="B396" s="240" t="s">
        <v>1134</v>
      </c>
      <c r="C396" s="348">
        <v>333923</v>
      </c>
      <c r="D396" s="240" t="s">
        <v>1134</v>
      </c>
      <c r="E396" s="241"/>
    </row>
    <row r="397" spans="1:7" x14ac:dyDescent="0.5">
      <c r="A397" s="348">
        <v>333924</v>
      </c>
      <c r="B397" s="240" t="s">
        <v>1135</v>
      </c>
      <c r="C397" s="348">
        <v>333924</v>
      </c>
      <c r="D397" s="240" t="s">
        <v>1135</v>
      </c>
      <c r="E397" s="241"/>
    </row>
    <row r="398" spans="1:7" x14ac:dyDescent="0.5">
      <c r="A398" s="348">
        <v>333991</v>
      </c>
      <c r="B398" s="240" t="s">
        <v>1136</v>
      </c>
      <c r="C398" s="348">
        <v>333991</v>
      </c>
      <c r="D398" s="240" t="s">
        <v>1136</v>
      </c>
      <c r="E398" s="241"/>
    </row>
    <row r="399" spans="1:7" x14ac:dyDescent="0.5">
      <c r="A399" s="348">
        <v>333992</v>
      </c>
      <c r="B399" s="240" t="s">
        <v>1137</v>
      </c>
      <c r="C399" s="348">
        <v>333992</v>
      </c>
      <c r="D399" s="240" t="s">
        <v>1137</v>
      </c>
      <c r="E399" s="241"/>
    </row>
    <row r="400" spans="1:7" x14ac:dyDescent="0.5">
      <c r="A400" s="348">
        <v>333993</v>
      </c>
      <c r="B400" s="240" t="s">
        <v>1138</v>
      </c>
      <c r="C400" s="348">
        <v>333993</v>
      </c>
      <c r="D400" s="240" t="s">
        <v>1138</v>
      </c>
      <c r="E400" s="241"/>
    </row>
    <row r="401" spans="1:8" x14ac:dyDescent="0.5">
      <c r="A401" s="348">
        <v>333994</v>
      </c>
      <c r="B401" s="240" t="s">
        <v>1139</v>
      </c>
      <c r="C401" s="348">
        <v>333994</v>
      </c>
      <c r="D401" s="240" t="s">
        <v>1139</v>
      </c>
      <c r="E401" s="241"/>
    </row>
    <row r="402" spans="1:8" x14ac:dyDescent="0.5">
      <c r="A402" s="348">
        <v>333995</v>
      </c>
      <c r="B402" s="240" t="s">
        <v>1140</v>
      </c>
      <c r="C402" s="348">
        <v>333995</v>
      </c>
      <c r="D402" s="240" t="s">
        <v>1140</v>
      </c>
      <c r="E402" s="241"/>
    </row>
    <row r="403" spans="1:8" x14ac:dyDescent="0.5">
      <c r="A403" s="348">
        <v>333996</v>
      </c>
      <c r="B403" s="240" t="s">
        <v>1141</v>
      </c>
      <c r="C403" s="348">
        <v>333996</v>
      </c>
      <c r="D403" s="240" t="s">
        <v>1141</v>
      </c>
      <c r="E403" s="241"/>
    </row>
    <row r="404" spans="1:8" x14ac:dyDescent="0.5">
      <c r="A404" s="348">
        <v>333997</v>
      </c>
      <c r="B404" s="240" t="s">
        <v>1142</v>
      </c>
      <c r="C404" s="398">
        <v>333998</v>
      </c>
      <c r="D404" s="240" t="s">
        <v>1143</v>
      </c>
      <c r="E404" s="243"/>
    </row>
    <row r="405" spans="1:8" x14ac:dyDescent="0.5">
      <c r="A405" s="348">
        <v>333999</v>
      </c>
      <c r="B405" s="240" t="s">
        <v>1143</v>
      </c>
      <c r="C405" s="398">
        <v>333998</v>
      </c>
      <c r="D405" s="240" t="s">
        <v>1143</v>
      </c>
      <c r="E405" s="243"/>
      <c r="H405" s="242" t="s">
        <v>5</v>
      </c>
    </row>
    <row r="406" spans="1:8" x14ac:dyDescent="0.5">
      <c r="A406" s="348">
        <v>334111</v>
      </c>
      <c r="B406" s="240" t="s">
        <v>1144</v>
      </c>
      <c r="C406" s="348">
        <v>334111</v>
      </c>
      <c r="D406" s="240" t="s">
        <v>1144</v>
      </c>
      <c r="E406" s="241"/>
    </row>
    <row r="407" spans="1:8" x14ac:dyDescent="0.5">
      <c r="A407" s="348">
        <v>334112</v>
      </c>
      <c r="B407" s="240" t="s">
        <v>1145</v>
      </c>
      <c r="C407" s="348">
        <v>334112</v>
      </c>
      <c r="D407" s="240" t="s">
        <v>1145</v>
      </c>
      <c r="E407" s="241"/>
    </row>
    <row r="408" spans="1:8" ht="25.2" x14ac:dyDescent="0.5">
      <c r="A408" s="384">
        <v>334118</v>
      </c>
      <c r="B408" s="315" t="s">
        <v>1146</v>
      </c>
      <c r="C408" s="384">
        <v>334118</v>
      </c>
      <c r="D408" s="315" t="s">
        <v>1146</v>
      </c>
      <c r="E408" s="316"/>
    </row>
    <row r="409" spans="1:8" x14ac:dyDescent="0.5">
      <c r="A409" s="348">
        <v>334210</v>
      </c>
      <c r="B409" s="240" t="s">
        <v>1147</v>
      </c>
      <c r="C409" s="348">
        <v>334210</v>
      </c>
      <c r="D409" s="240" t="s">
        <v>1147</v>
      </c>
      <c r="E409" s="241"/>
    </row>
    <row r="410" spans="1:8" ht="25.2" x14ac:dyDescent="0.5">
      <c r="A410" s="348">
        <v>334220</v>
      </c>
      <c r="B410" s="240" t="s">
        <v>1148</v>
      </c>
      <c r="C410" s="348">
        <v>334220</v>
      </c>
      <c r="D410" s="240" t="s">
        <v>1148</v>
      </c>
      <c r="E410" s="241"/>
    </row>
    <row r="411" spans="1:8" x14ac:dyDescent="0.5">
      <c r="A411" s="348">
        <v>334290</v>
      </c>
      <c r="B411" s="240" t="s">
        <v>1149</v>
      </c>
      <c r="C411" s="348">
        <v>334290</v>
      </c>
      <c r="D411" s="240" t="s">
        <v>1149</v>
      </c>
      <c r="E411" s="241"/>
    </row>
    <row r="412" spans="1:8" x14ac:dyDescent="0.5">
      <c r="A412" s="348">
        <v>334310</v>
      </c>
      <c r="B412" s="240" t="s">
        <v>1150</v>
      </c>
      <c r="C412" s="348">
        <v>334310</v>
      </c>
      <c r="D412" s="240" t="s">
        <v>1150</v>
      </c>
      <c r="E412" s="241"/>
    </row>
    <row r="413" spans="1:8" x14ac:dyDescent="0.5">
      <c r="A413" s="348">
        <v>334412</v>
      </c>
      <c r="B413" s="240" t="s">
        <v>1151</v>
      </c>
      <c r="C413" s="348">
        <v>334412</v>
      </c>
      <c r="D413" s="240" t="s">
        <v>1151</v>
      </c>
      <c r="E413" s="241"/>
    </row>
    <row r="414" spans="1:8" x14ac:dyDescent="0.5">
      <c r="A414" s="348">
        <v>334413</v>
      </c>
      <c r="B414" s="240" t="s">
        <v>634</v>
      </c>
      <c r="C414" s="348">
        <v>334413</v>
      </c>
      <c r="D414" s="240" t="s">
        <v>634</v>
      </c>
      <c r="E414" s="241"/>
    </row>
    <row r="415" spans="1:8" x14ac:dyDescent="0.5">
      <c r="A415" s="385">
        <v>334416</v>
      </c>
      <c r="B415" s="317" t="s">
        <v>1152</v>
      </c>
      <c r="C415" s="385">
        <v>334416</v>
      </c>
      <c r="D415" s="317" t="s">
        <v>1152</v>
      </c>
      <c r="E415" s="318"/>
    </row>
    <row r="416" spans="1:8" x14ac:dyDescent="0.5">
      <c r="A416" s="348">
        <v>334417</v>
      </c>
      <c r="B416" s="240" t="s">
        <v>1153</v>
      </c>
      <c r="C416" s="348">
        <v>334417</v>
      </c>
      <c r="D416" s="240" t="s">
        <v>1153</v>
      </c>
      <c r="E416" s="241"/>
    </row>
    <row r="417" spans="1:6" x14ac:dyDescent="0.5">
      <c r="A417" s="348">
        <v>334418</v>
      </c>
      <c r="B417" s="240" t="s">
        <v>1154</v>
      </c>
      <c r="C417" s="348">
        <v>334418</v>
      </c>
      <c r="D417" s="240" t="s">
        <v>1154</v>
      </c>
      <c r="E417" s="241"/>
    </row>
    <row r="418" spans="1:6" x14ac:dyDescent="0.5">
      <c r="A418" s="386">
        <v>334419</v>
      </c>
      <c r="B418" s="319" t="s">
        <v>630</v>
      </c>
      <c r="C418" s="386">
        <v>334419</v>
      </c>
      <c r="D418" s="319" t="s">
        <v>630</v>
      </c>
      <c r="E418" s="320"/>
    </row>
    <row r="419" spans="1:6" x14ac:dyDescent="0.5">
      <c r="A419" s="348">
        <v>334510</v>
      </c>
      <c r="B419" s="240" t="s">
        <v>1155</v>
      </c>
      <c r="C419" s="348">
        <v>334510</v>
      </c>
      <c r="D419" s="240" t="s">
        <v>1155</v>
      </c>
      <c r="E419" s="241"/>
    </row>
    <row r="420" spans="1:6" ht="25.2" x14ac:dyDescent="0.5">
      <c r="A420" s="348">
        <v>334511</v>
      </c>
      <c r="B420" s="240" t="s">
        <v>1156</v>
      </c>
      <c r="C420" s="348">
        <v>334511</v>
      </c>
      <c r="D420" s="240" t="s">
        <v>1156</v>
      </c>
      <c r="E420" s="241"/>
    </row>
    <row r="421" spans="1:6" ht="25.2" x14ac:dyDescent="0.5">
      <c r="A421" s="348">
        <v>334512</v>
      </c>
      <c r="B421" s="240" t="s">
        <v>1157</v>
      </c>
      <c r="C421" s="348">
        <v>334512</v>
      </c>
      <c r="D421" s="240" t="s">
        <v>1157</v>
      </c>
      <c r="E421" s="241"/>
    </row>
    <row r="422" spans="1:6" ht="25.2" x14ac:dyDescent="0.5">
      <c r="A422" s="348">
        <v>334513</v>
      </c>
      <c r="B422" s="240" t="s">
        <v>1158</v>
      </c>
      <c r="C422" s="348">
        <v>334513</v>
      </c>
      <c r="D422" s="240" t="s">
        <v>1158</v>
      </c>
      <c r="E422" s="241"/>
      <c r="F422" s="242" t="s">
        <v>5</v>
      </c>
    </row>
    <row r="423" spans="1:6" x14ac:dyDescent="0.5">
      <c r="A423" s="348">
        <v>334514</v>
      </c>
      <c r="B423" s="240" t="s">
        <v>1159</v>
      </c>
      <c r="C423" s="348">
        <v>334514</v>
      </c>
      <c r="D423" s="240" t="s">
        <v>1159</v>
      </c>
      <c r="E423" s="241"/>
    </row>
    <row r="424" spans="1:6" ht="25.2" x14ac:dyDescent="0.5">
      <c r="A424" s="348">
        <v>334515</v>
      </c>
      <c r="B424" s="240" t="s">
        <v>1160</v>
      </c>
      <c r="C424" s="348">
        <v>334515</v>
      </c>
      <c r="D424" s="240" t="s">
        <v>1160</v>
      </c>
      <c r="E424" s="241"/>
    </row>
    <row r="425" spans="1:6" x14ac:dyDescent="0.5">
      <c r="A425" s="348">
        <v>334516</v>
      </c>
      <c r="B425" s="240" t="s">
        <v>1161</v>
      </c>
      <c r="C425" s="348">
        <v>334516</v>
      </c>
      <c r="D425" s="240" t="s">
        <v>1161</v>
      </c>
      <c r="E425" s="241"/>
    </row>
    <row r="426" spans="1:6" x14ac:dyDescent="0.5">
      <c r="A426" s="348">
        <v>334517</v>
      </c>
      <c r="B426" s="240" t="s">
        <v>1162</v>
      </c>
      <c r="C426" s="348">
        <v>334517</v>
      </c>
      <c r="D426" s="240" t="s">
        <v>1162</v>
      </c>
      <c r="E426" s="241"/>
    </row>
    <row r="427" spans="1:6" x14ac:dyDescent="0.5">
      <c r="A427" s="387">
        <v>334519</v>
      </c>
      <c r="B427" s="321" t="s">
        <v>1163</v>
      </c>
      <c r="C427" s="387">
        <v>334519</v>
      </c>
      <c r="D427" s="321" t="s">
        <v>1163</v>
      </c>
      <c r="E427" s="322"/>
    </row>
    <row r="428" spans="1:6" x14ac:dyDescent="0.5">
      <c r="A428" s="348">
        <v>334613</v>
      </c>
      <c r="B428" s="240" t="s">
        <v>1164</v>
      </c>
      <c r="C428" s="398">
        <v>334610</v>
      </c>
      <c r="D428" s="240" t="s">
        <v>1165</v>
      </c>
      <c r="E428" s="243"/>
    </row>
    <row r="429" spans="1:6" ht="25.2" x14ac:dyDescent="0.5">
      <c r="A429" s="387">
        <v>334614</v>
      </c>
      <c r="B429" s="321" t="s">
        <v>1166</v>
      </c>
      <c r="C429" s="404">
        <v>334610</v>
      </c>
      <c r="D429" s="321" t="s">
        <v>1165</v>
      </c>
      <c r="E429" s="323"/>
    </row>
    <row r="430" spans="1:6" x14ac:dyDescent="0.5">
      <c r="A430" s="348">
        <v>335121</v>
      </c>
      <c r="B430" s="240" t="s">
        <v>1167</v>
      </c>
      <c r="C430" s="348">
        <v>335131</v>
      </c>
      <c r="D430" s="240" t="s">
        <v>1167</v>
      </c>
      <c r="E430" s="241"/>
    </row>
    <row r="431" spans="1:6" ht="25.2" x14ac:dyDescent="0.5">
      <c r="A431" s="348">
        <v>335122</v>
      </c>
      <c r="B431" s="240" t="s">
        <v>1168</v>
      </c>
      <c r="C431" s="348">
        <v>335132</v>
      </c>
      <c r="D431" s="240" t="s">
        <v>1168</v>
      </c>
      <c r="E431" s="241"/>
    </row>
    <row r="432" spans="1:6" x14ac:dyDescent="0.5">
      <c r="A432" s="348">
        <v>335110</v>
      </c>
      <c r="B432" s="240" t="s">
        <v>1169</v>
      </c>
      <c r="C432" s="398">
        <v>335139</v>
      </c>
      <c r="D432" s="240" t="s">
        <v>1170</v>
      </c>
      <c r="E432" s="243"/>
    </row>
    <row r="433" spans="1:10" x14ac:dyDescent="0.5">
      <c r="A433" s="348">
        <v>335129</v>
      </c>
      <c r="B433" s="240" t="s">
        <v>1171</v>
      </c>
      <c r="C433" s="398">
        <v>335139</v>
      </c>
      <c r="D433" s="240" t="s">
        <v>1170</v>
      </c>
      <c r="E433" s="243"/>
    </row>
    <row r="434" spans="1:10" x14ac:dyDescent="0.5">
      <c r="A434" s="388">
        <v>335210</v>
      </c>
      <c r="B434" s="324" t="s">
        <v>1172</v>
      </c>
      <c r="C434" s="388">
        <v>335210</v>
      </c>
      <c r="D434" s="324" t="s">
        <v>1172</v>
      </c>
      <c r="E434" s="325"/>
    </row>
    <row r="435" spans="1:10" x14ac:dyDescent="0.5">
      <c r="A435" s="348">
        <v>335220</v>
      </c>
      <c r="B435" s="240" t="s">
        <v>1173</v>
      </c>
      <c r="C435" s="348">
        <v>335220</v>
      </c>
      <c r="D435" s="240" t="s">
        <v>1173</v>
      </c>
      <c r="E435" s="241"/>
      <c r="F435" s="242" t="s">
        <v>5</v>
      </c>
    </row>
    <row r="436" spans="1:10" x14ac:dyDescent="0.5">
      <c r="A436" s="348">
        <v>335311</v>
      </c>
      <c r="B436" s="240" t="s">
        <v>1174</v>
      </c>
      <c r="C436" s="348">
        <v>335311</v>
      </c>
      <c r="D436" s="240" t="s">
        <v>1174</v>
      </c>
      <c r="E436" s="241"/>
      <c r="J436" s="39" t="s">
        <v>5</v>
      </c>
    </row>
    <row r="437" spans="1:10" x14ac:dyDescent="0.5">
      <c r="A437" s="348">
        <v>335312</v>
      </c>
      <c r="B437" s="240" t="s">
        <v>1175</v>
      </c>
      <c r="C437" s="348">
        <v>335312</v>
      </c>
      <c r="D437" s="240" t="s">
        <v>1175</v>
      </c>
      <c r="E437" s="241"/>
    </row>
    <row r="438" spans="1:10" x14ac:dyDescent="0.5">
      <c r="A438" s="348">
        <v>335313</v>
      </c>
      <c r="B438" s="240" t="s">
        <v>1176</v>
      </c>
      <c r="C438" s="348">
        <v>335313</v>
      </c>
      <c r="D438" s="240" t="s">
        <v>1176</v>
      </c>
      <c r="E438" s="241"/>
    </row>
    <row r="439" spans="1:10" x14ac:dyDescent="0.5">
      <c r="A439" s="348">
        <v>335314</v>
      </c>
      <c r="B439" s="240" t="s">
        <v>1177</v>
      </c>
      <c r="C439" s="348">
        <v>335314</v>
      </c>
      <c r="D439" s="240" t="s">
        <v>1177</v>
      </c>
      <c r="E439" s="241"/>
    </row>
    <row r="440" spans="1:10" x14ac:dyDescent="0.5">
      <c r="A440" s="348">
        <v>335911</v>
      </c>
      <c r="B440" s="240" t="s">
        <v>1178</v>
      </c>
      <c r="C440" s="398">
        <v>335910</v>
      </c>
      <c r="D440" s="240" t="s">
        <v>1179</v>
      </c>
      <c r="E440" s="243"/>
    </row>
    <row r="441" spans="1:10" x14ac:dyDescent="0.5">
      <c r="A441" s="348">
        <v>335912</v>
      </c>
      <c r="B441" s="240" t="s">
        <v>1180</v>
      </c>
      <c r="C441" s="398">
        <v>335910</v>
      </c>
      <c r="D441" s="240" t="s">
        <v>1179</v>
      </c>
      <c r="E441" s="243"/>
    </row>
    <row r="442" spans="1:10" x14ac:dyDescent="0.5">
      <c r="A442" s="348">
        <v>335921</v>
      </c>
      <c r="B442" s="240" t="s">
        <v>1181</v>
      </c>
      <c r="C442" s="348">
        <v>335921</v>
      </c>
      <c r="D442" s="240" t="s">
        <v>1181</v>
      </c>
      <c r="E442" s="241"/>
    </row>
    <row r="443" spans="1:10" x14ac:dyDescent="0.5">
      <c r="A443" s="348">
        <v>335929</v>
      </c>
      <c r="B443" s="240" t="s">
        <v>619</v>
      </c>
      <c r="C443" s="348">
        <v>335929</v>
      </c>
      <c r="D443" s="240" t="s">
        <v>619</v>
      </c>
      <c r="E443" s="241"/>
    </row>
    <row r="444" spans="1:10" x14ac:dyDescent="0.5">
      <c r="A444" s="348">
        <v>335931</v>
      </c>
      <c r="B444" s="240" t="s">
        <v>626</v>
      </c>
      <c r="C444" s="348">
        <v>335931</v>
      </c>
      <c r="D444" s="240" t="s">
        <v>626</v>
      </c>
      <c r="E444" s="241"/>
    </row>
    <row r="445" spans="1:10" x14ac:dyDescent="0.5">
      <c r="A445" s="348">
        <v>335932</v>
      </c>
      <c r="B445" s="240" t="s">
        <v>1182</v>
      </c>
      <c r="C445" s="348">
        <v>335932</v>
      </c>
      <c r="D445" s="240" t="s">
        <v>1182</v>
      </c>
      <c r="E445" s="241"/>
    </row>
    <row r="446" spans="1:10" x14ac:dyDescent="0.5">
      <c r="A446" s="348">
        <v>335991</v>
      </c>
      <c r="B446" s="240" t="s">
        <v>632</v>
      </c>
      <c r="C446" s="348">
        <v>335991</v>
      </c>
      <c r="D446" s="240" t="s">
        <v>632</v>
      </c>
      <c r="E446" s="241"/>
    </row>
    <row r="447" spans="1:10" ht="14.1" customHeight="1" x14ac:dyDescent="0.5">
      <c r="A447" s="348">
        <v>335999</v>
      </c>
      <c r="B447" s="240" t="s">
        <v>629</v>
      </c>
      <c r="C447" s="348">
        <v>335999</v>
      </c>
      <c r="D447" s="240" t="s">
        <v>629</v>
      </c>
      <c r="E447" s="241"/>
    </row>
    <row r="448" spans="1:10" x14ac:dyDescent="0.5">
      <c r="A448" s="348">
        <v>336111</v>
      </c>
      <c r="B448" s="240" t="s">
        <v>1183</v>
      </c>
      <c r="C448" s="398">
        <v>336110</v>
      </c>
      <c r="D448" s="240" t="s">
        <v>628</v>
      </c>
      <c r="E448" s="243"/>
    </row>
    <row r="449" spans="1:7" x14ac:dyDescent="0.5">
      <c r="A449" s="348">
        <v>336112</v>
      </c>
      <c r="B449" s="240" t="s">
        <v>1184</v>
      </c>
      <c r="C449" s="398">
        <v>336110</v>
      </c>
      <c r="D449" s="240" t="s">
        <v>628</v>
      </c>
      <c r="E449" s="243"/>
    </row>
    <row r="450" spans="1:7" x14ac:dyDescent="0.5">
      <c r="A450" s="348">
        <v>336120</v>
      </c>
      <c r="B450" s="240" t="s">
        <v>1185</v>
      </c>
      <c r="C450" s="348">
        <v>336120</v>
      </c>
      <c r="D450" s="240" t="s">
        <v>1185</v>
      </c>
      <c r="E450" s="241"/>
    </row>
    <row r="451" spans="1:7" x14ac:dyDescent="0.5">
      <c r="A451" s="348">
        <v>336211</v>
      </c>
      <c r="B451" s="240" t="s">
        <v>1186</v>
      </c>
      <c r="C451" s="348">
        <v>336211</v>
      </c>
      <c r="D451" s="240" t="s">
        <v>1186</v>
      </c>
      <c r="E451" s="241"/>
    </row>
    <row r="452" spans="1:7" x14ac:dyDescent="0.5">
      <c r="A452" s="348">
        <v>336212</v>
      </c>
      <c r="B452" s="240" t="s">
        <v>1187</v>
      </c>
      <c r="C452" s="348">
        <v>336212</v>
      </c>
      <c r="D452" s="240" t="s">
        <v>1187</v>
      </c>
      <c r="E452" s="241"/>
      <c r="G452" s="242" t="s">
        <v>5</v>
      </c>
    </row>
    <row r="453" spans="1:7" x14ac:dyDescent="0.5">
      <c r="A453" s="348">
        <v>336213</v>
      </c>
      <c r="B453" s="240" t="s">
        <v>1188</v>
      </c>
      <c r="C453" s="348">
        <v>336213</v>
      </c>
      <c r="D453" s="240" t="s">
        <v>1188</v>
      </c>
      <c r="E453" s="241"/>
    </row>
    <row r="454" spans="1:7" x14ac:dyDescent="0.5">
      <c r="A454" s="348">
        <v>336214</v>
      </c>
      <c r="B454" s="240" t="s">
        <v>1189</v>
      </c>
      <c r="C454" s="348">
        <v>336214</v>
      </c>
      <c r="D454" s="240" t="s">
        <v>1189</v>
      </c>
      <c r="E454" s="241"/>
    </row>
    <row r="455" spans="1:7" x14ac:dyDescent="0.5">
      <c r="A455" s="389">
        <v>336310</v>
      </c>
      <c r="B455" s="326" t="s">
        <v>1190</v>
      </c>
      <c r="C455" s="389">
        <v>336310</v>
      </c>
      <c r="D455" s="326" t="s">
        <v>1190</v>
      </c>
      <c r="E455" s="327"/>
    </row>
    <row r="456" spans="1:7" x14ac:dyDescent="0.5">
      <c r="A456" s="389">
        <v>336320</v>
      </c>
      <c r="B456" s="326" t="s">
        <v>1191</v>
      </c>
      <c r="C456" s="389">
        <v>336320</v>
      </c>
      <c r="D456" s="326" t="s">
        <v>1191</v>
      </c>
      <c r="E456" s="327"/>
    </row>
    <row r="457" spans="1:7" ht="25.2" x14ac:dyDescent="0.5">
      <c r="A457" s="348">
        <v>336330</v>
      </c>
      <c r="B457" s="240" t="s">
        <v>1192</v>
      </c>
      <c r="C457" s="348">
        <v>336330</v>
      </c>
      <c r="D457" s="240" t="s">
        <v>1192</v>
      </c>
      <c r="E457" s="241"/>
    </row>
    <row r="458" spans="1:7" x14ac:dyDescent="0.5">
      <c r="A458" s="348">
        <v>336340</v>
      </c>
      <c r="B458" s="240" t="s">
        <v>1193</v>
      </c>
      <c r="C458" s="348">
        <v>336340</v>
      </c>
      <c r="D458" s="240" t="s">
        <v>1193</v>
      </c>
      <c r="E458" s="241"/>
    </row>
    <row r="459" spans="1:7" x14ac:dyDescent="0.5">
      <c r="A459" s="348">
        <v>336350</v>
      </c>
      <c r="B459" s="240" t="s">
        <v>1194</v>
      </c>
      <c r="C459" s="348">
        <v>336350</v>
      </c>
      <c r="D459" s="240" t="s">
        <v>1194</v>
      </c>
      <c r="E459" s="241"/>
    </row>
    <row r="460" spans="1:7" x14ac:dyDescent="0.5">
      <c r="A460" s="348">
        <v>336360</v>
      </c>
      <c r="B460" s="240" t="s">
        <v>1195</v>
      </c>
      <c r="C460" s="348">
        <v>336360</v>
      </c>
      <c r="D460" s="240" t="s">
        <v>1195</v>
      </c>
      <c r="E460" s="241"/>
    </row>
    <row r="461" spans="1:7" x14ac:dyDescent="0.5">
      <c r="A461" s="348">
        <v>336370</v>
      </c>
      <c r="B461" s="240" t="s">
        <v>1196</v>
      </c>
      <c r="C461" s="348">
        <v>336370</v>
      </c>
      <c r="D461" s="240" t="s">
        <v>1196</v>
      </c>
      <c r="E461" s="241"/>
    </row>
    <row r="462" spans="1:7" x14ac:dyDescent="0.5">
      <c r="A462" s="390">
        <v>336390</v>
      </c>
      <c r="B462" s="328" t="s">
        <v>1197</v>
      </c>
      <c r="C462" s="390">
        <v>336390</v>
      </c>
      <c r="D462" s="328" t="s">
        <v>1197</v>
      </c>
      <c r="E462" s="329"/>
    </row>
    <row r="463" spans="1:7" x14ac:dyDescent="0.5">
      <c r="A463" s="348">
        <v>336411</v>
      </c>
      <c r="B463" s="240" t="s">
        <v>623</v>
      </c>
      <c r="C463" s="348">
        <v>336411</v>
      </c>
      <c r="D463" s="240" t="s">
        <v>623</v>
      </c>
      <c r="E463" s="241"/>
    </row>
    <row r="464" spans="1:7" x14ac:dyDescent="0.5">
      <c r="A464" s="348">
        <v>336412</v>
      </c>
      <c r="B464" s="240" t="s">
        <v>1198</v>
      </c>
      <c r="C464" s="348">
        <v>336412</v>
      </c>
      <c r="D464" s="240" t="s">
        <v>1198</v>
      </c>
      <c r="E464" s="241"/>
    </row>
    <row r="465" spans="1:7" x14ac:dyDescent="0.5">
      <c r="A465" s="348">
        <v>336413</v>
      </c>
      <c r="B465" s="240" t="s">
        <v>624</v>
      </c>
      <c r="C465" s="348">
        <v>336413</v>
      </c>
      <c r="D465" s="240" t="s">
        <v>624</v>
      </c>
      <c r="E465" s="241"/>
    </row>
    <row r="466" spans="1:7" x14ac:dyDescent="0.5">
      <c r="A466" s="348">
        <v>336414</v>
      </c>
      <c r="B466" s="240" t="s">
        <v>1199</v>
      </c>
      <c r="C466" s="348">
        <v>336414</v>
      </c>
      <c r="D466" s="240" t="s">
        <v>1199</v>
      </c>
      <c r="E466" s="241"/>
    </row>
    <row r="467" spans="1:7" ht="25.2" x14ac:dyDescent="0.5">
      <c r="A467" s="348">
        <v>336415</v>
      </c>
      <c r="B467" s="240" t="s">
        <v>1200</v>
      </c>
      <c r="C467" s="348">
        <v>336415</v>
      </c>
      <c r="D467" s="240" t="s">
        <v>1200</v>
      </c>
      <c r="E467" s="241"/>
    </row>
    <row r="468" spans="1:7" ht="25.2" x14ac:dyDescent="0.5">
      <c r="A468" s="348">
        <v>336419</v>
      </c>
      <c r="B468" s="240" t="s">
        <v>1201</v>
      </c>
      <c r="C468" s="348">
        <v>336419</v>
      </c>
      <c r="D468" s="240" t="s">
        <v>1201</v>
      </c>
      <c r="E468" s="241"/>
    </row>
    <row r="469" spans="1:7" x14ac:dyDescent="0.5">
      <c r="A469" s="348">
        <v>336510</v>
      </c>
      <c r="B469" s="240" t="s">
        <v>1202</v>
      </c>
      <c r="C469" s="348">
        <v>336510</v>
      </c>
      <c r="D469" s="240" t="s">
        <v>1202</v>
      </c>
      <c r="E469" s="241"/>
    </row>
    <row r="470" spans="1:7" x14ac:dyDescent="0.5">
      <c r="A470" s="348">
        <v>336611</v>
      </c>
      <c r="B470" s="240" t="s">
        <v>1203</v>
      </c>
      <c r="C470" s="348">
        <v>336611</v>
      </c>
      <c r="D470" s="240" t="s">
        <v>1203</v>
      </c>
      <c r="E470" s="241"/>
      <c r="G470" s="39" t="s">
        <v>5</v>
      </c>
    </row>
    <row r="471" spans="1:7" x14ac:dyDescent="0.5">
      <c r="A471" s="348">
        <v>336612</v>
      </c>
      <c r="B471" s="240" t="s">
        <v>1204</v>
      </c>
      <c r="C471" s="348">
        <v>336612</v>
      </c>
      <c r="D471" s="240" t="s">
        <v>1204</v>
      </c>
      <c r="E471" s="241"/>
    </row>
    <row r="472" spans="1:7" x14ac:dyDescent="0.5">
      <c r="A472" s="348">
        <v>336991</v>
      </c>
      <c r="B472" s="240" t="s">
        <v>1205</v>
      </c>
      <c r="C472" s="348">
        <v>336991</v>
      </c>
      <c r="D472" s="240" t="s">
        <v>1205</v>
      </c>
      <c r="E472" s="241"/>
    </row>
    <row r="473" spans="1:7" x14ac:dyDescent="0.5">
      <c r="A473" s="348">
        <v>336992</v>
      </c>
      <c r="B473" s="240" t="s">
        <v>1206</v>
      </c>
      <c r="C473" s="348">
        <v>336992</v>
      </c>
      <c r="D473" s="240" t="s">
        <v>1206</v>
      </c>
      <c r="E473" s="241"/>
    </row>
    <row r="474" spans="1:7" x14ac:dyDescent="0.5">
      <c r="A474" s="348">
        <v>336999</v>
      </c>
      <c r="B474" s="240" t="s">
        <v>1207</v>
      </c>
      <c r="C474" s="348">
        <v>336999</v>
      </c>
      <c r="D474" s="240" t="s">
        <v>1207</v>
      </c>
      <c r="E474" s="241"/>
    </row>
    <row r="475" spans="1:7" x14ac:dyDescent="0.5">
      <c r="A475" s="348">
        <v>337110</v>
      </c>
      <c r="B475" s="240" t="s">
        <v>1208</v>
      </c>
      <c r="C475" s="348">
        <v>337110</v>
      </c>
      <c r="D475" s="240" t="s">
        <v>1208</v>
      </c>
      <c r="E475" s="241"/>
    </row>
    <row r="476" spans="1:7" x14ac:dyDescent="0.5">
      <c r="A476" s="348">
        <v>337121</v>
      </c>
      <c r="B476" s="240" t="s">
        <v>1209</v>
      </c>
      <c r="C476" s="348">
        <v>337121</v>
      </c>
      <c r="D476" s="240" t="s">
        <v>1209</v>
      </c>
      <c r="E476" s="241"/>
    </row>
    <row r="477" spans="1:7" x14ac:dyDescent="0.5">
      <c r="A477" s="348">
        <v>337122</v>
      </c>
      <c r="B477" s="240" t="s">
        <v>1210</v>
      </c>
      <c r="C477" s="348">
        <v>337122</v>
      </c>
      <c r="D477" s="240" t="s">
        <v>1210</v>
      </c>
      <c r="E477" s="241"/>
    </row>
    <row r="478" spans="1:7" x14ac:dyDescent="0.5">
      <c r="A478" s="348">
        <v>337124</v>
      </c>
      <c r="B478" s="240" t="s">
        <v>1211</v>
      </c>
      <c r="C478" s="398">
        <v>337126</v>
      </c>
      <c r="D478" s="240" t="s">
        <v>1212</v>
      </c>
      <c r="E478" s="243"/>
    </row>
    <row r="479" spans="1:7" x14ac:dyDescent="0.5">
      <c r="A479" s="348">
        <v>337125</v>
      </c>
      <c r="B479" s="240" t="s">
        <v>1213</v>
      </c>
      <c r="C479" s="398">
        <v>337126</v>
      </c>
      <c r="D479" s="240" t="s">
        <v>1212</v>
      </c>
      <c r="E479" s="243"/>
    </row>
    <row r="480" spans="1:7" x14ac:dyDescent="0.5">
      <c r="A480" s="348">
        <v>337127</v>
      </c>
      <c r="B480" s="240" t="s">
        <v>1214</v>
      </c>
      <c r="C480" s="348">
        <v>337127</v>
      </c>
      <c r="D480" s="240" t="s">
        <v>1214</v>
      </c>
      <c r="E480" s="241"/>
    </row>
    <row r="481" spans="1:7" x14ac:dyDescent="0.5">
      <c r="A481" s="348">
        <v>337211</v>
      </c>
      <c r="B481" s="240" t="s">
        <v>1215</v>
      </c>
      <c r="C481" s="348">
        <v>337211</v>
      </c>
      <c r="D481" s="240" t="s">
        <v>1215</v>
      </c>
      <c r="E481" s="241"/>
    </row>
    <row r="482" spans="1:7" x14ac:dyDescent="0.5">
      <c r="A482" s="348">
        <v>337212</v>
      </c>
      <c r="B482" s="240" t="s">
        <v>1216</v>
      </c>
      <c r="C482" s="348">
        <v>337212</v>
      </c>
      <c r="D482" s="240" t="s">
        <v>1216</v>
      </c>
      <c r="E482" s="241"/>
    </row>
    <row r="483" spans="1:7" x14ac:dyDescent="0.5">
      <c r="A483" s="348">
        <v>337214</v>
      </c>
      <c r="B483" s="240" t="s">
        <v>1217</v>
      </c>
      <c r="C483" s="348">
        <v>337214</v>
      </c>
      <c r="D483" s="240" t="s">
        <v>1217</v>
      </c>
      <c r="E483" s="241"/>
    </row>
    <row r="484" spans="1:7" x14ac:dyDescent="0.5">
      <c r="A484" s="348">
        <v>337215</v>
      </c>
      <c r="B484" s="240" t="s">
        <v>1218</v>
      </c>
      <c r="C484" s="348">
        <v>337215</v>
      </c>
      <c r="D484" s="240" t="s">
        <v>1218</v>
      </c>
      <c r="E484" s="241"/>
    </row>
    <row r="485" spans="1:7" x14ac:dyDescent="0.5">
      <c r="A485" s="348">
        <v>337910</v>
      </c>
      <c r="B485" s="240" t="s">
        <v>1219</v>
      </c>
      <c r="C485" s="348">
        <v>337910</v>
      </c>
      <c r="D485" s="240" t="s">
        <v>1219</v>
      </c>
      <c r="E485" s="241"/>
    </row>
    <row r="486" spans="1:7" x14ac:dyDescent="0.5">
      <c r="A486" s="348">
        <v>337920</v>
      </c>
      <c r="B486" s="240" t="s">
        <v>1220</v>
      </c>
      <c r="C486" s="348">
        <v>337920</v>
      </c>
      <c r="D486" s="240" t="s">
        <v>1220</v>
      </c>
      <c r="E486" s="241"/>
    </row>
    <row r="487" spans="1:7" x14ac:dyDescent="0.5">
      <c r="A487" s="348">
        <v>339112</v>
      </c>
      <c r="B487" s="240" t="s">
        <v>1221</v>
      </c>
      <c r="C487" s="348">
        <v>339112</v>
      </c>
      <c r="D487" s="240" t="s">
        <v>1221</v>
      </c>
      <c r="E487" s="241"/>
    </row>
    <row r="488" spans="1:7" x14ac:dyDescent="0.5">
      <c r="A488" s="348">
        <v>339113</v>
      </c>
      <c r="B488" s="240" t="s">
        <v>1222</v>
      </c>
      <c r="C488" s="348">
        <v>339113</v>
      </c>
      <c r="D488" s="240" t="s">
        <v>1222</v>
      </c>
      <c r="E488" s="241"/>
    </row>
    <row r="489" spans="1:7" x14ac:dyDescent="0.5">
      <c r="A489" s="348">
        <v>339114</v>
      </c>
      <c r="B489" s="240" t="s">
        <v>1223</v>
      </c>
      <c r="C489" s="348">
        <v>339114</v>
      </c>
      <c r="D489" s="240" t="s">
        <v>1223</v>
      </c>
      <c r="E489" s="241"/>
      <c r="G489" s="39" t="s">
        <v>5</v>
      </c>
    </row>
    <row r="490" spans="1:7" x14ac:dyDescent="0.5">
      <c r="A490" s="348">
        <v>339115</v>
      </c>
      <c r="B490" s="240" t="s">
        <v>1224</v>
      </c>
      <c r="C490" s="348">
        <v>339115</v>
      </c>
      <c r="D490" s="240" t="s">
        <v>1224</v>
      </c>
      <c r="E490" s="241"/>
    </row>
    <row r="491" spans="1:7" x14ac:dyDescent="0.5">
      <c r="A491" s="348">
        <v>339116</v>
      </c>
      <c r="B491" s="240" t="s">
        <v>1225</v>
      </c>
      <c r="C491" s="348">
        <v>339116</v>
      </c>
      <c r="D491" s="240" t="s">
        <v>1225</v>
      </c>
      <c r="E491" s="241"/>
    </row>
    <row r="492" spans="1:7" x14ac:dyDescent="0.5">
      <c r="A492" s="391">
        <v>339910</v>
      </c>
      <c r="B492" s="330" t="s">
        <v>1226</v>
      </c>
      <c r="C492" s="391">
        <v>339910</v>
      </c>
      <c r="D492" s="330" t="s">
        <v>1226</v>
      </c>
      <c r="E492" s="331"/>
    </row>
    <row r="493" spans="1:7" x14ac:dyDescent="0.5">
      <c r="A493" s="348">
        <v>339920</v>
      </c>
      <c r="B493" s="240" t="s">
        <v>1227</v>
      </c>
      <c r="C493" s="348">
        <v>339920</v>
      </c>
      <c r="D493" s="240" t="s">
        <v>1227</v>
      </c>
      <c r="E493" s="241"/>
    </row>
    <row r="494" spans="1:7" x14ac:dyDescent="0.5">
      <c r="A494" s="392">
        <v>339930</v>
      </c>
      <c r="B494" s="332" t="s">
        <v>1228</v>
      </c>
      <c r="C494" s="392">
        <v>339930</v>
      </c>
      <c r="D494" s="332" t="s">
        <v>1228</v>
      </c>
      <c r="E494" s="333"/>
    </row>
    <row r="495" spans="1:7" x14ac:dyDescent="0.5">
      <c r="A495" s="392">
        <v>339940</v>
      </c>
      <c r="B495" s="332" t="s">
        <v>1229</v>
      </c>
      <c r="C495" s="392">
        <v>339940</v>
      </c>
      <c r="D495" s="332" t="s">
        <v>1229</v>
      </c>
      <c r="E495" s="333"/>
    </row>
    <row r="496" spans="1:7" x14ac:dyDescent="0.5">
      <c r="A496" s="348">
        <v>339950</v>
      </c>
      <c r="B496" s="240" t="s">
        <v>1230</v>
      </c>
      <c r="C496" s="348">
        <v>339950</v>
      </c>
      <c r="D496" s="240" t="s">
        <v>1230</v>
      </c>
      <c r="E496" s="241"/>
    </row>
    <row r="497" spans="1:7" x14ac:dyDescent="0.5">
      <c r="A497" s="348">
        <v>339991</v>
      </c>
      <c r="B497" s="240" t="s">
        <v>1231</v>
      </c>
      <c r="C497" s="348">
        <v>339991</v>
      </c>
      <c r="D497" s="240" t="s">
        <v>1231</v>
      </c>
      <c r="E497" s="241"/>
    </row>
    <row r="498" spans="1:7" x14ac:dyDescent="0.5">
      <c r="A498" s="348">
        <v>339992</v>
      </c>
      <c r="B498" s="240" t="s">
        <v>1232</v>
      </c>
      <c r="C498" s="348">
        <v>339992</v>
      </c>
      <c r="D498" s="240" t="s">
        <v>1232</v>
      </c>
      <c r="E498" s="241"/>
    </row>
    <row r="499" spans="1:7" x14ac:dyDescent="0.5">
      <c r="A499" s="348">
        <v>339993</v>
      </c>
      <c r="B499" s="240" t="s">
        <v>1233</v>
      </c>
      <c r="C499" s="348">
        <v>339993</v>
      </c>
      <c r="D499" s="240" t="s">
        <v>1233</v>
      </c>
      <c r="E499" s="241"/>
    </row>
    <row r="500" spans="1:7" x14ac:dyDescent="0.5">
      <c r="A500" s="348">
        <v>339994</v>
      </c>
      <c r="B500" s="240" t="s">
        <v>1234</v>
      </c>
      <c r="C500" s="348">
        <v>339994</v>
      </c>
      <c r="D500" s="240" t="s">
        <v>1234</v>
      </c>
      <c r="E500" s="241"/>
    </row>
    <row r="501" spans="1:7" x14ac:dyDescent="0.5">
      <c r="A501" s="348">
        <v>339995</v>
      </c>
      <c r="B501" s="240" t="s">
        <v>1235</v>
      </c>
      <c r="C501" s="348">
        <v>339995</v>
      </c>
      <c r="D501" s="240" t="s">
        <v>1235</v>
      </c>
      <c r="E501" s="241"/>
    </row>
    <row r="502" spans="1:7" x14ac:dyDescent="0.5">
      <c r="A502" s="348">
        <v>339999</v>
      </c>
      <c r="B502" s="240" t="s">
        <v>1236</v>
      </c>
      <c r="C502" s="348">
        <v>339999</v>
      </c>
      <c r="D502" s="240" t="s">
        <v>1236</v>
      </c>
      <c r="E502" s="241"/>
    </row>
    <row r="503" spans="1:7" x14ac:dyDescent="0.5">
      <c r="A503" s="348">
        <v>423110</v>
      </c>
      <c r="B503" s="240" t="s">
        <v>1237</v>
      </c>
      <c r="C503" s="348">
        <v>423110</v>
      </c>
      <c r="D503" s="240" t="s">
        <v>1237</v>
      </c>
      <c r="E503" s="241"/>
    </row>
    <row r="504" spans="1:7" x14ac:dyDescent="0.5">
      <c r="A504" s="348">
        <v>423120</v>
      </c>
      <c r="B504" s="240" t="s">
        <v>1238</v>
      </c>
      <c r="C504" s="348">
        <v>423120</v>
      </c>
      <c r="D504" s="240" t="s">
        <v>1238</v>
      </c>
      <c r="E504" s="241"/>
    </row>
    <row r="505" spans="1:7" x14ac:dyDescent="0.5">
      <c r="A505" s="348">
        <v>423130</v>
      </c>
      <c r="B505" s="240" t="s">
        <v>1239</v>
      </c>
      <c r="C505" s="348">
        <v>423130</v>
      </c>
      <c r="D505" s="240" t="s">
        <v>1239</v>
      </c>
      <c r="E505" s="241"/>
    </row>
    <row r="506" spans="1:7" x14ac:dyDescent="0.5">
      <c r="A506" s="348">
        <v>423140</v>
      </c>
      <c r="B506" s="240" t="s">
        <v>1240</v>
      </c>
      <c r="C506" s="348">
        <v>423140</v>
      </c>
      <c r="D506" s="240" t="s">
        <v>1240</v>
      </c>
      <c r="E506" s="241"/>
    </row>
    <row r="507" spans="1:7" x14ac:dyDescent="0.5">
      <c r="A507" s="348">
        <v>423210</v>
      </c>
      <c r="B507" s="240" t="s">
        <v>1241</v>
      </c>
      <c r="C507" s="348">
        <v>423210</v>
      </c>
      <c r="D507" s="240" t="s">
        <v>1241</v>
      </c>
      <c r="E507" s="241"/>
    </row>
    <row r="508" spans="1:7" x14ac:dyDescent="0.5">
      <c r="A508" s="348">
        <v>423220</v>
      </c>
      <c r="B508" s="240" t="s">
        <v>1242</v>
      </c>
      <c r="C508" s="348">
        <v>423220</v>
      </c>
      <c r="D508" s="240" t="s">
        <v>1242</v>
      </c>
      <c r="E508" s="241"/>
      <c r="G508" s="39" t="s">
        <v>5</v>
      </c>
    </row>
    <row r="509" spans="1:7" x14ac:dyDescent="0.5">
      <c r="A509" s="348">
        <v>423310</v>
      </c>
      <c r="B509" s="240" t="s">
        <v>1243</v>
      </c>
      <c r="C509" s="348">
        <v>423310</v>
      </c>
      <c r="D509" s="240" t="s">
        <v>1243</v>
      </c>
      <c r="E509" s="241"/>
    </row>
    <row r="510" spans="1:7" x14ac:dyDescent="0.5">
      <c r="A510" s="348">
        <v>423320</v>
      </c>
      <c r="B510" s="240" t="s">
        <v>1244</v>
      </c>
      <c r="C510" s="348">
        <v>423320</v>
      </c>
      <c r="D510" s="240" t="s">
        <v>1244</v>
      </c>
      <c r="E510" s="241"/>
    </row>
    <row r="511" spans="1:7" x14ac:dyDescent="0.5">
      <c r="A511" s="348">
        <v>423330</v>
      </c>
      <c r="B511" s="240" t="s">
        <v>1245</v>
      </c>
      <c r="C511" s="348">
        <v>423330</v>
      </c>
      <c r="D511" s="240" t="s">
        <v>1245</v>
      </c>
      <c r="E511" s="241"/>
    </row>
    <row r="512" spans="1:7" x14ac:dyDescent="0.5">
      <c r="A512" s="348">
        <v>423390</v>
      </c>
      <c r="B512" s="240" t="s">
        <v>1246</v>
      </c>
      <c r="C512" s="348">
        <v>423390</v>
      </c>
      <c r="D512" s="240" t="s">
        <v>1246</v>
      </c>
      <c r="E512" s="241"/>
    </row>
    <row r="513" spans="1:8" x14ac:dyDescent="0.5">
      <c r="A513" s="348">
        <v>423410</v>
      </c>
      <c r="B513" s="240" t="s">
        <v>1247</v>
      </c>
      <c r="C513" s="348">
        <v>423410</v>
      </c>
      <c r="D513" s="240" t="s">
        <v>1247</v>
      </c>
      <c r="E513" s="241"/>
    </row>
    <row r="514" spans="1:8" x14ac:dyDescent="0.5">
      <c r="A514" s="348">
        <v>423420</v>
      </c>
      <c r="B514" s="240" t="s">
        <v>1248</v>
      </c>
      <c r="C514" s="348">
        <v>423420</v>
      </c>
      <c r="D514" s="240" t="s">
        <v>1248</v>
      </c>
      <c r="E514" s="241"/>
    </row>
    <row r="515" spans="1:8" ht="25.2" x14ac:dyDescent="0.5">
      <c r="A515" s="348">
        <v>423430</v>
      </c>
      <c r="B515" s="240" t="s">
        <v>1249</v>
      </c>
      <c r="C515" s="348">
        <v>423430</v>
      </c>
      <c r="D515" s="240" t="s">
        <v>1249</v>
      </c>
      <c r="E515" s="241"/>
    </row>
    <row r="516" spans="1:8" x14ac:dyDescent="0.5">
      <c r="A516" s="348">
        <v>423440</v>
      </c>
      <c r="B516" s="240" t="s">
        <v>1250</v>
      </c>
      <c r="C516" s="348">
        <v>423440</v>
      </c>
      <c r="D516" s="240" t="s">
        <v>1250</v>
      </c>
      <c r="E516" s="241"/>
    </row>
    <row r="517" spans="1:8" ht="14.1" customHeight="1" x14ac:dyDescent="0.5">
      <c r="A517" s="348">
        <v>423450</v>
      </c>
      <c r="B517" s="240" t="s">
        <v>1251</v>
      </c>
      <c r="C517" s="348">
        <v>423450</v>
      </c>
      <c r="D517" s="240" t="s">
        <v>1251</v>
      </c>
      <c r="E517" s="241"/>
    </row>
    <row r="518" spans="1:8" x14ac:dyDescent="0.5">
      <c r="A518" s="348">
        <v>423460</v>
      </c>
      <c r="B518" s="240" t="s">
        <v>1252</v>
      </c>
      <c r="C518" s="348">
        <v>423460</v>
      </c>
      <c r="D518" s="240" t="s">
        <v>1252</v>
      </c>
      <c r="E518" s="241"/>
    </row>
    <row r="519" spans="1:8" x14ac:dyDescent="0.5">
      <c r="A519" s="348">
        <v>423490</v>
      </c>
      <c r="B519" s="240" t="s">
        <v>1253</v>
      </c>
      <c r="C519" s="348">
        <v>423490</v>
      </c>
      <c r="D519" s="240" t="s">
        <v>1253</v>
      </c>
      <c r="E519" s="241"/>
    </row>
    <row r="520" spans="1:8" x14ac:dyDescent="0.5">
      <c r="A520" s="348">
        <v>423510</v>
      </c>
      <c r="B520" s="240" t="s">
        <v>1254</v>
      </c>
      <c r="C520" s="348">
        <v>423510</v>
      </c>
      <c r="D520" s="240" t="s">
        <v>1254</v>
      </c>
      <c r="E520" s="241"/>
    </row>
    <row r="521" spans="1:8" x14ac:dyDescent="0.5">
      <c r="A521" s="348">
        <v>423520</v>
      </c>
      <c r="B521" s="240" t="s">
        <v>1255</v>
      </c>
      <c r="C521" s="348">
        <v>423520</v>
      </c>
      <c r="D521" s="240" t="s">
        <v>1255</v>
      </c>
      <c r="E521" s="241"/>
    </row>
    <row r="522" spans="1:8" ht="25.2" x14ac:dyDescent="0.5">
      <c r="A522" s="348">
        <v>423610</v>
      </c>
      <c r="B522" s="240" t="s">
        <v>1256</v>
      </c>
      <c r="C522" s="348">
        <v>423610</v>
      </c>
      <c r="D522" s="240" t="s">
        <v>1256</v>
      </c>
      <c r="E522" s="241"/>
    </row>
    <row r="523" spans="1:8" ht="25.2" x14ac:dyDescent="0.5">
      <c r="A523" s="348">
        <v>423620</v>
      </c>
      <c r="B523" s="334" t="s">
        <v>1257</v>
      </c>
      <c r="C523" s="348">
        <v>423620</v>
      </c>
      <c r="D523" s="334" t="s">
        <v>1257</v>
      </c>
      <c r="E523" s="241"/>
      <c r="H523" s="39" t="s">
        <v>5</v>
      </c>
    </row>
    <row r="524" spans="1:8" x14ac:dyDescent="0.5">
      <c r="A524" s="348">
        <v>423690</v>
      </c>
      <c r="B524" s="240" t="s">
        <v>1258</v>
      </c>
      <c r="C524" s="348">
        <v>423690</v>
      </c>
      <c r="D524" s="240" t="s">
        <v>1258</v>
      </c>
      <c r="E524" s="241"/>
    </row>
    <row r="525" spans="1:8" x14ac:dyDescent="0.5">
      <c r="A525" s="348">
        <v>423710</v>
      </c>
      <c r="B525" s="240" t="s">
        <v>1259</v>
      </c>
      <c r="C525" s="348">
        <v>423710</v>
      </c>
      <c r="D525" s="240" t="s">
        <v>1259</v>
      </c>
      <c r="E525" s="241"/>
    </row>
    <row r="526" spans="1:8" ht="25.2" x14ac:dyDescent="0.5">
      <c r="A526" s="393">
        <v>423720</v>
      </c>
      <c r="B526" s="335" t="s">
        <v>1260</v>
      </c>
      <c r="C526" s="393">
        <v>423720</v>
      </c>
      <c r="D526" s="335" t="s">
        <v>1260</v>
      </c>
      <c r="E526" s="336"/>
    </row>
    <row r="527" spans="1:8" ht="25.2" x14ac:dyDescent="0.5">
      <c r="A527" s="348">
        <v>423730</v>
      </c>
      <c r="B527" s="240" t="s">
        <v>1261</v>
      </c>
      <c r="C527" s="348">
        <v>423730</v>
      </c>
      <c r="D527" s="240" t="s">
        <v>1261</v>
      </c>
      <c r="E527" s="241"/>
    </row>
    <row r="528" spans="1:8" x14ac:dyDescent="0.5">
      <c r="A528" s="348">
        <v>423740</v>
      </c>
      <c r="B528" s="240" t="s">
        <v>1262</v>
      </c>
      <c r="C528" s="348">
        <v>423740</v>
      </c>
      <c r="D528" s="240" t="s">
        <v>1262</v>
      </c>
      <c r="E528" s="241"/>
    </row>
    <row r="529" spans="1:7" ht="25.2" x14ac:dyDescent="0.5">
      <c r="A529" s="348">
        <v>423810</v>
      </c>
      <c r="B529" s="240" t="s">
        <v>1263</v>
      </c>
      <c r="C529" s="348">
        <v>423810</v>
      </c>
      <c r="D529" s="240" t="s">
        <v>1263</v>
      </c>
      <c r="E529" s="241"/>
    </row>
    <row r="530" spans="1:7" x14ac:dyDescent="0.5">
      <c r="A530" s="348">
        <v>423820</v>
      </c>
      <c r="B530" s="240" t="s">
        <v>1264</v>
      </c>
      <c r="C530" s="348">
        <v>423820</v>
      </c>
      <c r="D530" s="240" t="s">
        <v>1264</v>
      </c>
      <c r="E530" s="241"/>
    </row>
    <row r="531" spans="1:7" x14ac:dyDescent="0.5">
      <c r="A531" s="348">
        <v>423830</v>
      </c>
      <c r="B531" s="240" t="s">
        <v>1265</v>
      </c>
      <c r="C531" s="348">
        <v>423830</v>
      </c>
      <c r="D531" s="240" t="s">
        <v>1265</v>
      </c>
      <c r="E531" s="241"/>
    </row>
    <row r="532" spans="1:7" x14ac:dyDescent="0.5">
      <c r="A532" s="348">
        <v>423840</v>
      </c>
      <c r="B532" s="240" t="s">
        <v>1266</v>
      </c>
      <c r="C532" s="348">
        <v>423840</v>
      </c>
      <c r="D532" s="240" t="s">
        <v>1266</v>
      </c>
      <c r="E532" s="241"/>
    </row>
    <row r="533" spans="1:7" x14ac:dyDescent="0.5">
      <c r="A533" s="348">
        <v>423850</v>
      </c>
      <c r="B533" s="240" t="s">
        <v>1267</v>
      </c>
      <c r="C533" s="348">
        <v>423850</v>
      </c>
      <c r="D533" s="240" t="s">
        <v>1267</v>
      </c>
      <c r="E533" s="241"/>
    </row>
    <row r="534" spans="1:7" ht="25.2" x14ac:dyDescent="0.5">
      <c r="A534" s="348">
        <v>423860</v>
      </c>
      <c r="B534" s="240" t="s">
        <v>1268</v>
      </c>
      <c r="C534" s="348">
        <v>423860</v>
      </c>
      <c r="D534" s="240" t="s">
        <v>1268</v>
      </c>
      <c r="E534" s="241"/>
    </row>
    <row r="535" spans="1:7" x14ac:dyDescent="0.5">
      <c r="A535" s="348">
        <v>423910</v>
      </c>
      <c r="B535" s="240" t="s">
        <v>1269</v>
      </c>
      <c r="C535" s="348">
        <v>423910</v>
      </c>
      <c r="D535" s="240" t="s">
        <v>1269</v>
      </c>
      <c r="E535" s="241"/>
    </row>
    <row r="536" spans="1:7" x14ac:dyDescent="0.5">
      <c r="A536" s="348">
        <v>423920</v>
      </c>
      <c r="B536" s="240" t="s">
        <v>1270</v>
      </c>
      <c r="C536" s="348">
        <v>423920</v>
      </c>
      <c r="D536" s="240" t="s">
        <v>1270</v>
      </c>
      <c r="E536" s="241"/>
    </row>
    <row r="537" spans="1:7" x14ac:dyDescent="0.5">
      <c r="A537" s="348">
        <v>423930</v>
      </c>
      <c r="B537" s="240" t="s">
        <v>1271</v>
      </c>
      <c r="C537" s="348">
        <v>423930</v>
      </c>
      <c r="D537" s="240" t="s">
        <v>1271</v>
      </c>
      <c r="E537" s="241"/>
    </row>
    <row r="538" spans="1:7" x14ac:dyDescent="0.5">
      <c r="A538" s="348">
        <v>423940</v>
      </c>
      <c r="B538" s="240" t="s">
        <v>1272</v>
      </c>
      <c r="C538" s="348">
        <v>423940</v>
      </c>
      <c r="D538" s="240" t="s">
        <v>1272</v>
      </c>
      <c r="E538" s="241"/>
    </row>
    <row r="539" spans="1:7" x14ac:dyDescent="0.5">
      <c r="A539" s="348">
        <v>423990</v>
      </c>
      <c r="B539" s="240" t="s">
        <v>1273</v>
      </c>
      <c r="C539" s="348">
        <v>423990</v>
      </c>
      <c r="D539" s="240" t="s">
        <v>1273</v>
      </c>
      <c r="E539" s="241"/>
      <c r="G539" s="39" t="s">
        <v>5</v>
      </c>
    </row>
    <row r="540" spans="1:7" x14ac:dyDescent="0.5">
      <c r="A540" s="348">
        <v>424110</v>
      </c>
      <c r="B540" s="240" t="s">
        <v>1274</v>
      </c>
      <c r="C540" s="348">
        <v>424110</v>
      </c>
      <c r="D540" s="240" t="s">
        <v>1274</v>
      </c>
      <c r="E540" s="241"/>
    </row>
    <row r="541" spans="1:7" x14ac:dyDescent="0.5">
      <c r="A541" s="348">
        <v>424120</v>
      </c>
      <c r="B541" s="240" t="s">
        <v>1275</v>
      </c>
      <c r="C541" s="348">
        <v>424120</v>
      </c>
      <c r="D541" s="240" t="s">
        <v>1275</v>
      </c>
      <c r="E541" s="241"/>
    </row>
    <row r="542" spans="1:7" x14ac:dyDescent="0.5">
      <c r="A542" s="348">
        <v>424130</v>
      </c>
      <c r="B542" s="240" t="s">
        <v>1276</v>
      </c>
      <c r="C542" s="348">
        <v>424130</v>
      </c>
      <c r="D542" s="240" t="s">
        <v>1276</v>
      </c>
      <c r="E542" s="241"/>
    </row>
    <row r="543" spans="1:7" x14ac:dyDescent="0.5">
      <c r="A543" s="348">
        <v>424210</v>
      </c>
      <c r="B543" s="240" t="s">
        <v>1277</v>
      </c>
      <c r="C543" s="348">
        <v>424210</v>
      </c>
      <c r="D543" s="240" t="s">
        <v>1277</v>
      </c>
      <c r="E543" s="241"/>
    </row>
    <row r="544" spans="1:7" x14ac:dyDescent="0.5">
      <c r="A544" s="348">
        <v>424310</v>
      </c>
      <c r="B544" s="240" t="s">
        <v>1278</v>
      </c>
      <c r="C544" s="348">
        <v>424310</v>
      </c>
      <c r="D544" s="240" t="s">
        <v>1278</v>
      </c>
      <c r="E544" s="241"/>
    </row>
    <row r="545" spans="1:7" x14ac:dyDescent="0.5">
      <c r="A545" s="348">
        <v>424340</v>
      </c>
      <c r="B545" s="240" t="s">
        <v>1279</v>
      </c>
      <c r="C545" s="348">
        <v>424340</v>
      </c>
      <c r="D545" s="240" t="s">
        <v>1279</v>
      </c>
      <c r="E545" s="241"/>
    </row>
    <row r="546" spans="1:7" x14ac:dyDescent="0.5">
      <c r="A546" s="348">
        <v>424320</v>
      </c>
      <c r="B546" s="240" t="s">
        <v>1280</v>
      </c>
      <c r="C546" s="398">
        <v>424350</v>
      </c>
      <c r="D546" s="240" t="s">
        <v>1281</v>
      </c>
      <c r="E546" s="243"/>
    </row>
    <row r="547" spans="1:7" ht="25.2" x14ac:dyDescent="0.5">
      <c r="A547" s="348">
        <v>424330</v>
      </c>
      <c r="B547" s="240" t="s">
        <v>1282</v>
      </c>
      <c r="C547" s="398">
        <v>424350</v>
      </c>
      <c r="D547" s="240" t="s">
        <v>1281</v>
      </c>
      <c r="E547" s="243"/>
    </row>
    <row r="548" spans="1:7" x14ac:dyDescent="0.5">
      <c r="A548" s="348">
        <v>424410</v>
      </c>
      <c r="B548" s="240" t="s">
        <v>1283</v>
      </c>
      <c r="C548" s="348">
        <v>424410</v>
      </c>
      <c r="D548" s="240" t="s">
        <v>1283</v>
      </c>
      <c r="E548" s="241"/>
    </row>
    <row r="549" spans="1:7" x14ac:dyDescent="0.5">
      <c r="A549" s="348">
        <v>424420</v>
      </c>
      <c r="B549" s="240" t="s">
        <v>1284</v>
      </c>
      <c r="C549" s="348">
        <v>424420</v>
      </c>
      <c r="D549" s="240" t="s">
        <v>1284</v>
      </c>
      <c r="E549" s="241"/>
    </row>
    <row r="550" spans="1:7" x14ac:dyDescent="0.5">
      <c r="A550" s="348">
        <v>424430</v>
      </c>
      <c r="B550" s="240" t="s">
        <v>1285</v>
      </c>
      <c r="C550" s="348">
        <v>424430</v>
      </c>
      <c r="D550" s="240" t="s">
        <v>1285</v>
      </c>
      <c r="E550" s="241"/>
    </row>
    <row r="551" spans="1:7" x14ac:dyDescent="0.5">
      <c r="A551" s="348">
        <v>424440</v>
      </c>
      <c r="B551" s="240" t="s">
        <v>1286</v>
      </c>
      <c r="C551" s="348">
        <v>424440</v>
      </c>
      <c r="D551" s="240" t="s">
        <v>1286</v>
      </c>
      <c r="E551" s="241"/>
    </row>
    <row r="552" spans="1:7" x14ac:dyDescent="0.5">
      <c r="A552" s="348">
        <v>424450</v>
      </c>
      <c r="B552" s="240" t="s">
        <v>1287</v>
      </c>
      <c r="C552" s="348">
        <v>424450</v>
      </c>
      <c r="D552" s="240" t="s">
        <v>1287</v>
      </c>
      <c r="E552" s="241"/>
    </row>
    <row r="553" spans="1:7" x14ac:dyDescent="0.5">
      <c r="A553" s="348">
        <v>424460</v>
      </c>
      <c r="B553" s="240" t="s">
        <v>1288</v>
      </c>
      <c r="C553" s="348">
        <v>424460</v>
      </c>
      <c r="D553" s="240" t="s">
        <v>1288</v>
      </c>
      <c r="E553" s="241"/>
    </row>
    <row r="554" spans="1:7" x14ac:dyDescent="0.5">
      <c r="A554" s="348">
        <v>424470</v>
      </c>
      <c r="B554" s="240" t="s">
        <v>1289</v>
      </c>
      <c r="C554" s="348">
        <v>424470</v>
      </c>
      <c r="D554" s="240" t="s">
        <v>1289</v>
      </c>
      <c r="E554" s="241"/>
    </row>
    <row r="555" spans="1:7" x14ac:dyDescent="0.5">
      <c r="A555" s="348">
        <v>424480</v>
      </c>
      <c r="B555" s="240" t="s">
        <v>1290</v>
      </c>
      <c r="C555" s="348">
        <v>424480</v>
      </c>
      <c r="D555" s="240" t="s">
        <v>1290</v>
      </c>
      <c r="E555" s="241"/>
    </row>
    <row r="556" spans="1:7" x14ac:dyDescent="0.5">
      <c r="A556" s="348">
        <v>424490</v>
      </c>
      <c r="B556" s="240" t="s">
        <v>1291</v>
      </c>
      <c r="C556" s="348">
        <v>424490</v>
      </c>
      <c r="D556" s="240" t="s">
        <v>1291</v>
      </c>
      <c r="E556" s="241"/>
    </row>
    <row r="557" spans="1:7" x14ac:dyDescent="0.5">
      <c r="A557" s="348">
        <v>424510</v>
      </c>
      <c r="B557" s="240" t="s">
        <v>1292</v>
      </c>
      <c r="C557" s="348">
        <v>424510</v>
      </c>
      <c r="D557" s="240" t="s">
        <v>1292</v>
      </c>
      <c r="E557" s="241"/>
    </row>
    <row r="558" spans="1:7" x14ac:dyDescent="0.5">
      <c r="A558" s="348">
        <v>424520</v>
      </c>
      <c r="B558" s="240" t="s">
        <v>1293</v>
      </c>
      <c r="C558" s="348">
        <v>424520</v>
      </c>
      <c r="D558" s="240" t="s">
        <v>1293</v>
      </c>
      <c r="E558" s="241"/>
      <c r="G558" s="39" t="s">
        <v>5</v>
      </c>
    </row>
    <row r="559" spans="1:7" x14ac:dyDescent="0.5">
      <c r="A559" s="348">
        <v>424590</v>
      </c>
      <c r="B559" s="240" t="s">
        <v>1294</v>
      </c>
      <c r="C559" s="348">
        <v>424590</v>
      </c>
      <c r="D559" s="240" t="s">
        <v>1294</v>
      </c>
      <c r="E559" s="241"/>
    </row>
    <row r="560" spans="1:7" x14ac:dyDescent="0.5">
      <c r="A560" s="348">
        <v>424610</v>
      </c>
      <c r="B560" s="240" t="s">
        <v>1295</v>
      </c>
      <c r="C560" s="348">
        <v>424610</v>
      </c>
      <c r="D560" s="240" t="s">
        <v>1295</v>
      </c>
      <c r="E560" s="241"/>
    </row>
    <row r="561" spans="1:8" x14ac:dyDescent="0.5">
      <c r="A561" s="348">
        <v>424690</v>
      </c>
      <c r="B561" s="240" t="s">
        <v>1296</v>
      </c>
      <c r="C561" s="348">
        <v>424690</v>
      </c>
      <c r="D561" s="240" t="s">
        <v>1296</v>
      </c>
      <c r="E561" s="241"/>
    </row>
    <row r="562" spans="1:8" x14ac:dyDescent="0.5">
      <c r="A562" s="348">
        <v>424710</v>
      </c>
      <c r="B562" s="240" t="s">
        <v>1297</v>
      </c>
      <c r="C562" s="348">
        <v>424710</v>
      </c>
      <c r="D562" s="240" t="s">
        <v>1297</v>
      </c>
      <c r="E562" s="241"/>
    </row>
    <row r="563" spans="1:8" ht="25.2" x14ac:dyDescent="0.5">
      <c r="A563" s="348">
        <v>424720</v>
      </c>
      <c r="B563" s="240" t="s">
        <v>1298</v>
      </c>
      <c r="C563" s="348">
        <v>424720</v>
      </c>
      <c r="D563" s="240" t="s">
        <v>1298</v>
      </c>
      <c r="E563" s="241"/>
    </row>
    <row r="564" spans="1:8" x14ac:dyDescent="0.5">
      <c r="A564" s="348">
        <v>424810</v>
      </c>
      <c r="B564" s="240" t="s">
        <v>1299</v>
      </c>
      <c r="C564" s="348">
        <v>424810</v>
      </c>
      <c r="D564" s="240" t="s">
        <v>1299</v>
      </c>
      <c r="E564" s="241"/>
    </row>
    <row r="565" spans="1:8" x14ac:dyDescent="0.5">
      <c r="A565" s="348">
        <v>424820</v>
      </c>
      <c r="B565" s="240" t="s">
        <v>1300</v>
      </c>
      <c r="C565" s="348">
        <v>424820</v>
      </c>
      <c r="D565" s="240" t="s">
        <v>1300</v>
      </c>
      <c r="E565" s="241"/>
    </row>
    <row r="566" spans="1:8" x14ac:dyDescent="0.5">
      <c r="A566" s="348">
        <v>424910</v>
      </c>
      <c r="B566" s="240" t="s">
        <v>1301</v>
      </c>
      <c r="C566" s="348">
        <v>424910</v>
      </c>
      <c r="D566" s="240" t="s">
        <v>1301</v>
      </c>
      <c r="E566" s="241"/>
    </row>
    <row r="567" spans="1:8" x14ac:dyDescent="0.5">
      <c r="A567" s="348">
        <v>424920</v>
      </c>
      <c r="B567" s="240" t="s">
        <v>1302</v>
      </c>
      <c r="C567" s="348">
        <v>424920</v>
      </c>
      <c r="D567" s="240" t="s">
        <v>1302</v>
      </c>
      <c r="E567" s="241"/>
    </row>
    <row r="568" spans="1:8" x14ac:dyDescent="0.5">
      <c r="A568" s="348">
        <v>424930</v>
      </c>
      <c r="B568" s="240" t="s">
        <v>1303</v>
      </c>
      <c r="C568" s="348">
        <v>424930</v>
      </c>
      <c r="D568" s="240" t="s">
        <v>1303</v>
      </c>
      <c r="E568" s="241"/>
    </row>
    <row r="569" spans="1:8" x14ac:dyDescent="0.5">
      <c r="A569" s="348">
        <v>424940</v>
      </c>
      <c r="B569" s="240" t="s">
        <v>1304</v>
      </c>
      <c r="C569" s="348">
        <v>424940</v>
      </c>
      <c r="D569" s="240" t="s">
        <v>1305</v>
      </c>
      <c r="E569" s="241"/>
    </row>
    <row r="570" spans="1:8" x14ac:dyDescent="0.5">
      <c r="A570" s="348">
        <v>424950</v>
      </c>
      <c r="B570" s="240" t="s">
        <v>1306</v>
      </c>
      <c r="C570" s="348">
        <v>424950</v>
      </c>
      <c r="D570" s="240" t="s">
        <v>1306</v>
      </c>
      <c r="E570" s="241"/>
    </row>
    <row r="571" spans="1:8" x14ac:dyDescent="0.5">
      <c r="A571" s="348">
        <v>424990</v>
      </c>
      <c r="B571" s="240" t="s">
        <v>1307</v>
      </c>
      <c r="C571" s="348">
        <v>424990</v>
      </c>
      <c r="D571" s="240" t="s">
        <v>1307</v>
      </c>
      <c r="E571" s="241"/>
    </row>
    <row r="572" spans="1:8" x14ac:dyDescent="0.5">
      <c r="A572" s="348">
        <v>425110</v>
      </c>
      <c r="B572" s="240" t="s">
        <v>1308</v>
      </c>
      <c r="C572" s="398">
        <v>425120</v>
      </c>
      <c r="D572" s="240" t="s">
        <v>1309</v>
      </c>
      <c r="E572" s="243"/>
    </row>
    <row r="573" spans="1:8" x14ac:dyDescent="0.5">
      <c r="A573" s="348">
        <v>425120</v>
      </c>
      <c r="B573" s="240" t="s">
        <v>1309</v>
      </c>
      <c r="C573" s="398">
        <v>425120</v>
      </c>
      <c r="D573" s="240" t="s">
        <v>1309</v>
      </c>
      <c r="E573" s="243"/>
    </row>
    <row r="574" spans="1:8" x14ac:dyDescent="0.5">
      <c r="A574" s="348">
        <v>441110</v>
      </c>
      <c r="B574" s="240" t="s">
        <v>1310</v>
      </c>
      <c r="C574" s="348">
        <v>441110</v>
      </c>
      <c r="D574" s="240" t="s">
        <v>1310</v>
      </c>
      <c r="E574" s="241"/>
    </row>
    <row r="575" spans="1:8" x14ac:dyDescent="0.5">
      <c r="A575" s="348">
        <v>441120</v>
      </c>
      <c r="B575" s="240" t="s">
        <v>1311</v>
      </c>
      <c r="C575" s="348">
        <v>441120</v>
      </c>
      <c r="D575" s="240" t="s">
        <v>1311</v>
      </c>
      <c r="E575" s="241"/>
    </row>
    <row r="576" spans="1:8" x14ac:dyDescent="0.5">
      <c r="A576" s="348">
        <v>441210</v>
      </c>
      <c r="B576" s="240" t="s">
        <v>1312</v>
      </c>
      <c r="C576" s="348">
        <v>441210</v>
      </c>
      <c r="D576" s="240" t="s">
        <v>1312</v>
      </c>
      <c r="E576" s="241"/>
      <c r="H576" s="39" t="s">
        <v>5</v>
      </c>
    </row>
    <row r="577" spans="1:7" x14ac:dyDescent="0.5">
      <c r="A577" s="348">
        <v>441222</v>
      </c>
      <c r="B577" s="240" t="s">
        <v>1313</v>
      </c>
      <c r="C577" s="348">
        <v>441222</v>
      </c>
      <c r="D577" s="240" t="s">
        <v>1313</v>
      </c>
      <c r="E577" s="241"/>
    </row>
    <row r="578" spans="1:7" x14ac:dyDescent="0.5">
      <c r="A578" s="394">
        <v>441228</v>
      </c>
      <c r="B578" s="337" t="s">
        <v>1314</v>
      </c>
      <c r="C578" s="405">
        <v>441227</v>
      </c>
      <c r="D578" s="337" t="s">
        <v>1314</v>
      </c>
      <c r="E578" s="338"/>
      <c r="F578" s="241"/>
      <c r="G578" s="241"/>
    </row>
    <row r="579" spans="1:7" x14ac:dyDescent="0.5">
      <c r="A579" s="349">
        <v>454110</v>
      </c>
      <c r="B579" s="240" t="s">
        <v>1315</v>
      </c>
      <c r="C579" s="405">
        <v>441227</v>
      </c>
      <c r="D579" s="337" t="s">
        <v>1314</v>
      </c>
      <c r="E579" s="338"/>
      <c r="F579" s="241"/>
      <c r="G579" s="241"/>
    </row>
    <row r="580" spans="1:7" x14ac:dyDescent="0.5">
      <c r="A580" s="348">
        <v>441310</v>
      </c>
      <c r="B580" s="240" t="s">
        <v>1316</v>
      </c>
      <c r="C580" s="398">
        <v>441330</v>
      </c>
      <c r="D580" s="240" t="s">
        <v>1317</v>
      </c>
      <c r="E580" s="243"/>
    </row>
    <row r="581" spans="1:7" x14ac:dyDescent="0.5">
      <c r="A581" s="349">
        <v>454110</v>
      </c>
      <c r="B581" s="240" t="s">
        <v>1315</v>
      </c>
      <c r="C581" s="398">
        <v>441330</v>
      </c>
      <c r="D581" s="240" t="s">
        <v>1317</v>
      </c>
      <c r="E581" s="243"/>
    </row>
    <row r="582" spans="1:7" x14ac:dyDescent="0.5">
      <c r="A582" s="349">
        <v>454390</v>
      </c>
      <c r="B582" s="240" t="s">
        <v>1318</v>
      </c>
      <c r="C582" s="398">
        <v>441330</v>
      </c>
      <c r="D582" s="240" t="s">
        <v>1317</v>
      </c>
      <c r="E582" s="243"/>
    </row>
    <row r="583" spans="1:7" x14ac:dyDescent="0.5">
      <c r="A583" s="348">
        <v>441320</v>
      </c>
      <c r="B583" s="240" t="s">
        <v>1319</v>
      </c>
      <c r="C583" s="398">
        <v>441340</v>
      </c>
      <c r="D583" s="240" t="s">
        <v>1319</v>
      </c>
      <c r="E583" s="243"/>
    </row>
    <row r="584" spans="1:7" x14ac:dyDescent="0.5">
      <c r="A584" s="349">
        <v>454110</v>
      </c>
      <c r="B584" s="240" t="s">
        <v>1315</v>
      </c>
      <c r="C584" s="398">
        <v>441340</v>
      </c>
      <c r="D584" s="240" t="s">
        <v>1319</v>
      </c>
      <c r="E584" s="243"/>
    </row>
    <row r="585" spans="1:7" x14ac:dyDescent="0.5">
      <c r="A585" s="349">
        <v>454390</v>
      </c>
      <c r="B585" s="240" t="s">
        <v>1318</v>
      </c>
      <c r="C585" s="398">
        <v>441340</v>
      </c>
      <c r="D585" s="240" t="s">
        <v>1319</v>
      </c>
      <c r="E585" s="243"/>
    </row>
    <row r="586" spans="1:7" x14ac:dyDescent="0.5">
      <c r="A586" s="348">
        <v>444110</v>
      </c>
      <c r="B586" s="240" t="s">
        <v>1320</v>
      </c>
      <c r="C586" s="348">
        <v>444110</v>
      </c>
      <c r="D586" s="240" t="s">
        <v>1320</v>
      </c>
      <c r="E586" s="241"/>
    </row>
    <row r="587" spans="1:7" x14ac:dyDescent="0.5">
      <c r="A587" s="348">
        <v>444120</v>
      </c>
      <c r="B587" s="240" t="s">
        <v>1321</v>
      </c>
      <c r="C587" s="348">
        <v>444120</v>
      </c>
      <c r="D587" s="240" t="s">
        <v>1322</v>
      </c>
      <c r="E587" s="241"/>
    </row>
    <row r="588" spans="1:7" x14ac:dyDescent="0.5">
      <c r="A588" s="348">
        <v>444130</v>
      </c>
      <c r="B588" s="240" t="s">
        <v>1323</v>
      </c>
      <c r="C588" s="398">
        <v>444140</v>
      </c>
      <c r="D588" s="240" t="s">
        <v>1324</v>
      </c>
      <c r="E588" s="243"/>
    </row>
    <row r="589" spans="1:7" x14ac:dyDescent="0.5">
      <c r="A589" s="349">
        <v>454110</v>
      </c>
      <c r="B589" s="240" t="s">
        <v>1315</v>
      </c>
      <c r="C589" s="398">
        <v>444140</v>
      </c>
      <c r="D589" s="240" t="s">
        <v>1324</v>
      </c>
      <c r="E589" s="243"/>
    </row>
    <row r="590" spans="1:7" x14ac:dyDescent="0.5">
      <c r="A590" s="349">
        <v>454390</v>
      </c>
      <c r="B590" s="240" t="s">
        <v>1318</v>
      </c>
      <c r="C590" s="398">
        <v>444140</v>
      </c>
      <c r="D590" s="240" t="s">
        <v>1324</v>
      </c>
      <c r="E590" s="243"/>
    </row>
    <row r="591" spans="1:7" x14ac:dyDescent="0.5">
      <c r="A591" s="348">
        <v>444190</v>
      </c>
      <c r="B591" s="240" t="s">
        <v>1325</v>
      </c>
      <c r="C591" s="398">
        <v>444180</v>
      </c>
      <c r="D591" s="240" t="s">
        <v>1325</v>
      </c>
      <c r="E591" s="243"/>
    </row>
    <row r="592" spans="1:7" x14ac:dyDescent="0.5">
      <c r="A592" s="349">
        <v>454110</v>
      </c>
      <c r="B592" s="240" t="s">
        <v>1315</v>
      </c>
      <c r="C592" s="398">
        <v>444180</v>
      </c>
      <c r="D592" s="240" t="s">
        <v>1325</v>
      </c>
      <c r="E592" s="243"/>
    </row>
    <row r="593" spans="1:5" x14ac:dyDescent="0.5">
      <c r="A593" s="349">
        <v>454390</v>
      </c>
      <c r="B593" s="240" t="s">
        <v>1318</v>
      </c>
      <c r="C593" s="398">
        <v>444180</v>
      </c>
      <c r="D593" s="240" t="s">
        <v>1325</v>
      </c>
      <c r="E593" s="243"/>
    </row>
    <row r="594" spans="1:5" x14ac:dyDescent="0.5">
      <c r="A594" s="348">
        <v>444210</v>
      </c>
      <c r="B594" s="240" t="s">
        <v>1326</v>
      </c>
      <c r="C594" s="398">
        <v>444230</v>
      </c>
      <c r="D594" s="240" t="s">
        <v>1327</v>
      </c>
      <c r="E594" s="243"/>
    </row>
    <row r="595" spans="1:5" x14ac:dyDescent="0.5">
      <c r="A595" s="349">
        <v>454110</v>
      </c>
      <c r="B595" s="240" t="s">
        <v>1315</v>
      </c>
      <c r="C595" s="398">
        <v>444230</v>
      </c>
      <c r="D595" s="240" t="s">
        <v>1327</v>
      </c>
      <c r="E595" s="243"/>
    </row>
    <row r="596" spans="1:5" x14ac:dyDescent="0.5">
      <c r="A596" s="349">
        <v>454390</v>
      </c>
      <c r="B596" s="240" t="s">
        <v>1318</v>
      </c>
      <c r="C596" s="398">
        <v>444230</v>
      </c>
      <c r="D596" s="240" t="s">
        <v>1327</v>
      </c>
      <c r="E596" s="243"/>
    </row>
    <row r="597" spans="1:5" x14ac:dyDescent="0.5">
      <c r="A597" s="348">
        <v>444220</v>
      </c>
      <c r="B597" s="240" t="s">
        <v>1328</v>
      </c>
      <c r="C597" s="398">
        <v>444240</v>
      </c>
      <c r="D597" s="240" t="s">
        <v>1329</v>
      </c>
      <c r="E597" s="243"/>
    </row>
    <row r="598" spans="1:5" x14ac:dyDescent="0.5">
      <c r="A598" s="349">
        <v>454110</v>
      </c>
      <c r="B598" s="240" t="s">
        <v>1315</v>
      </c>
      <c r="C598" s="398">
        <v>444240</v>
      </c>
      <c r="D598" s="240" t="s">
        <v>1329</v>
      </c>
      <c r="E598" s="243"/>
    </row>
    <row r="599" spans="1:5" x14ac:dyDescent="0.5">
      <c r="A599" s="349">
        <v>454390</v>
      </c>
      <c r="B599" s="240" t="s">
        <v>1318</v>
      </c>
      <c r="C599" s="398">
        <v>444240</v>
      </c>
      <c r="D599" s="240" t="s">
        <v>1329</v>
      </c>
      <c r="E599" s="243"/>
    </row>
    <row r="600" spans="1:5" x14ac:dyDescent="0.5">
      <c r="A600" s="348">
        <v>445110</v>
      </c>
      <c r="B600" s="240" t="s">
        <v>1330</v>
      </c>
      <c r="C600" s="348">
        <v>445110</v>
      </c>
      <c r="D600" s="240" t="s">
        <v>1331</v>
      </c>
      <c r="E600" s="241"/>
    </row>
    <row r="601" spans="1:5" x14ac:dyDescent="0.5">
      <c r="A601" s="348">
        <v>445120</v>
      </c>
      <c r="B601" s="240" t="s">
        <v>1332</v>
      </c>
      <c r="C601" s="398">
        <v>445131</v>
      </c>
      <c r="D601" s="240" t="s">
        <v>1333</v>
      </c>
      <c r="E601" s="243"/>
    </row>
    <row r="602" spans="1:5" x14ac:dyDescent="0.5">
      <c r="A602" s="349">
        <v>454110</v>
      </c>
      <c r="B602" s="240" t="s">
        <v>1315</v>
      </c>
      <c r="C602" s="398">
        <v>445131</v>
      </c>
      <c r="D602" s="240" t="s">
        <v>1333</v>
      </c>
      <c r="E602" s="243"/>
    </row>
    <row r="603" spans="1:5" x14ac:dyDescent="0.5">
      <c r="A603" s="349">
        <v>454390</v>
      </c>
      <c r="B603" s="240" t="s">
        <v>1318</v>
      </c>
      <c r="C603" s="398">
        <v>445131</v>
      </c>
      <c r="D603" s="240" t="s">
        <v>1333</v>
      </c>
      <c r="E603" s="243"/>
    </row>
    <row r="604" spans="1:5" x14ac:dyDescent="0.5">
      <c r="A604" s="348">
        <v>454210</v>
      </c>
      <c r="B604" s="240" t="s">
        <v>1334</v>
      </c>
      <c r="C604" s="348">
        <v>445132</v>
      </c>
      <c r="D604" s="240" t="s">
        <v>1334</v>
      </c>
      <c r="E604" s="241"/>
    </row>
    <row r="605" spans="1:5" x14ac:dyDescent="0.5">
      <c r="A605" s="348">
        <v>445230</v>
      </c>
      <c r="B605" s="240" t="s">
        <v>1335</v>
      </c>
      <c r="C605" s="348">
        <v>445230</v>
      </c>
      <c r="D605" s="240" t="s">
        <v>1336</v>
      </c>
      <c r="E605" s="241"/>
    </row>
    <row r="606" spans="1:5" x14ac:dyDescent="0.5">
      <c r="A606" s="348">
        <v>445210</v>
      </c>
      <c r="B606" s="240" t="s">
        <v>1337</v>
      </c>
      <c r="C606" s="398">
        <v>445240</v>
      </c>
      <c r="D606" s="240" t="s">
        <v>1338</v>
      </c>
      <c r="E606" s="243"/>
    </row>
    <row r="607" spans="1:5" x14ac:dyDescent="0.5">
      <c r="A607" s="349">
        <v>454110</v>
      </c>
      <c r="B607" s="240" t="s">
        <v>1315</v>
      </c>
      <c r="C607" s="398">
        <v>445240</v>
      </c>
      <c r="D607" s="240" t="s">
        <v>1338</v>
      </c>
      <c r="E607" s="243"/>
    </row>
    <row r="608" spans="1:5" x14ac:dyDescent="0.5">
      <c r="A608" s="349">
        <v>454390</v>
      </c>
      <c r="B608" s="240" t="s">
        <v>1318</v>
      </c>
      <c r="C608" s="398">
        <v>445240</v>
      </c>
      <c r="D608" s="240" t="s">
        <v>1338</v>
      </c>
      <c r="E608" s="243"/>
    </row>
    <row r="609" spans="1:5" x14ac:dyDescent="0.5">
      <c r="A609" s="348">
        <v>445220</v>
      </c>
      <c r="B609" s="240" t="s">
        <v>1339</v>
      </c>
      <c r="C609" s="398">
        <v>445250</v>
      </c>
      <c r="D609" s="240" t="s">
        <v>1340</v>
      </c>
      <c r="E609" s="243"/>
    </row>
    <row r="610" spans="1:5" x14ac:dyDescent="0.5">
      <c r="A610" s="349">
        <v>454110</v>
      </c>
      <c r="B610" s="240" t="s">
        <v>1315</v>
      </c>
      <c r="C610" s="398">
        <v>445250</v>
      </c>
      <c r="D610" s="240" t="s">
        <v>1340</v>
      </c>
      <c r="E610" s="243"/>
    </row>
    <row r="611" spans="1:5" x14ac:dyDescent="0.5">
      <c r="A611" s="349">
        <v>454390</v>
      </c>
      <c r="B611" s="240" t="s">
        <v>1318</v>
      </c>
      <c r="C611" s="398">
        <v>445250</v>
      </c>
      <c r="D611" s="240" t="s">
        <v>1340</v>
      </c>
      <c r="E611" s="243"/>
    </row>
    <row r="612" spans="1:5" x14ac:dyDescent="0.5">
      <c r="A612" s="348">
        <v>445291</v>
      </c>
      <c r="B612" s="240" t="s">
        <v>1341</v>
      </c>
      <c r="C612" s="348">
        <v>445291</v>
      </c>
      <c r="D612" s="240" t="s">
        <v>1342</v>
      </c>
      <c r="E612" s="241"/>
    </row>
    <row r="613" spans="1:5" x14ac:dyDescent="0.5">
      <c r="A613" s="348">
        <v>445292</v>
      </c>
      <c r="B613" s="240" t="s">
        <v>1343</v>
      </c>
      <c r="C613" s="348">
        <v>445292</v>
      </c>
      <c r="D613" s="240" t="s">
        <v>1344</v>
      </c>
      <c r="E613" s="241"/>
    </row>
    <row r="614" spans="1:5" x14ac:dyDescent="0.5">
      <c r="A614" s="348">
        <v>445299</v>
      </c>
      <c r="B614" s="240" t="s">
        <v>1345</v>
      </c>
      <c r="C614" s="398">
        <v>445298</v>
      </c>
      <c r="D614" s="240" t="s">
        <v>1346</v>
      </c>
      <c r="E614" s="243"/>
    </row>
    <row r="615" spans="1:5" x14ac:dyDescent="0.5">
      <c r="A615" s="349">
        <v>454110</v>
      </c>
      <c r="B615" s="240" t="s">
        <v>1315</v>
      </c>
      <c r="C615" s="398">
        <v>445298</v>
      </c>
      <c r="D615" s="240" t="s">
        <v>1346</v>
      </c>
      <c r="E615" s="243"/>
    </row>
    <row r="616" spans="1:5" x14ac:dyDescent="0.5">
      <c r="A616" s="349">
        <v>454390</v>
      </c>
      <c r="B616" s="240" t="s">
        <v>1318</v>
      </c>
      <c r="C616" s="398">
        <v>445298</v>
      </c>
      <c r="D616" s="240" t="s">
        <v>1346</v>
      </c>
      <c r="E616" s="243"/>
    </row>
    <row r="617" spans="1:5" x14ac:dyDescent="0.5">
      <c r="A617" s="348">
        <v>445310</v>
      </c>
      <c r="B617" s="240" t="s">
        <v>1347</v>
      </c>
      <c r="C617" s="398">
        <v>445320</v>
      </c>
      <c r="D617" s="240" t="s">
        <v>1348</v>
      </c>
      <c r="E617" s="243"/>
    </row>
    <row r="618" spans="1:5" x14ac:dyDescent="0.5">
      <c r="A618" s="349">
        <v>454110</v>
      </c>
      <c r="B618" s="240" t="s">
        <v>1315</v>
      </c>
      <c r="C618" s="398">
        <v>445320</v>
      </c>
      <c r="D618" s="240" t="s">
        <v>1348</v>
      </c>
      <c r="E618" s="243"/>
    </row>
    <row r="619" spans="1:5" x14ac:dyDescent="0.5">
      <c r="A619" s="349">
        <v>454390</v>
      </c>
      <c r="B619" s="240" t="s">
        <v>1318</v>
      </c>
      <c r="C619" s="398">
        <v>445320</v>
      </c>
      <c r="D619" s="240" t="s">
        <v>1348</v>
      </c>
      <c r="E619" s="243"/>
    </row>
    <row r="620" spans="1:5" x14ac:dyDescent="0.5">
      <c r="A620" s="348">
        <v>442110</v>
      </c>
      <c r="B620" s="240" t="s">
        <v>1349</v>
      </c>
      <c r="C620" s="398">
        <v>449110</v>
      </c>
      <c r="D620" s="240" t="s">
        <v>1350</v>
      </c>
      <c r="E620" s="243"/>
    </row>
    <row r="621" spans="1:5" x14ac:dyDescent="0.5">
      <c r="A621" s="349">
        <v>454110</v>
      </c>
      <c r="B621" s="240" t="s">
        <v>1315</v>
      </c>
      <c r="C621" s="398">
        <v>449110</v>
      </c>
      <c r="D621" s="240" t="s">
        <v>1350</v>
      </c>
      <c r="E621" s="243"/>
    </row>
    <row r="622" spans="1:5" x14ac:dyDescent="0.5">
      <c r="A622" s="349">
        <v>454390</v>
      </c>
      <c r="B622" s="240" t="s">
        <v>1318</v>
      </c>
      <c r="C622" s="398">
        <v>449110</v>
      </c>
      <c r="D622" s="240" t="s">
        <v>1350</v>
      </c>
      <c r="E622" s="243"/>
    </row>
    <row r="623" spans="1:5" x14ac:dyDescent="0.5">
      <c r="A623" s="348">
        <v>442210</v>
      </c>
      <c r="B623" s="240" t="s">
        <v>1351</v>
      </c>
      <c r="C623" s="398">
        <v>449121</v>
      </c>
      <c r="D623" s="240" t="s">
        <v>1352</v>
      </c>
      <c r="E623" s="243"/>
    </row>
    <row r="624" spans="1:5" x14ac:dyDescent="0.5">
      <c r="A624" s="349">
        <v>454110</v>
      </c>
      <c r="B624" s="240" t="s">
        <v>1315</v>
      </c>
      <c r="C624" s="398">
        <v>449121</v>
      </c>
      <c r="D624" s="240" t="s">
        <v>1352</v>
      </c>
      <c r="E624" s="243"/>
    </row>
    <row r="625" spans="1:5" x14ac:dyDescent="0.5">
      <c r="A625" s="349">
        <v>454390</v>
      </c>
      <c r="B625" s="240" t="s">
        <v>1318</v>
      </c>
      <c r="C625" s="398">
        <v>449121</v>
      </c>
      <c r="D625" s="240" t="s">
        <v>1352</v>
      </c>
      <c r="E625" s="243"/>
    </row>
    <row r="626" spans="1:5" x14ac:dyDescent="0.5">
      <c r="A626" s="348">
        <v>442291</v>
      </c>
      <c r="B626" s="240" t="s">
        <v>1353</v>
      </c>
      <c r="C626" s="398">
        <v>449122</v>
      </c>
      <c r="D626" s="240" t="s">
        <v>1354</v>
      </c>
      <c r="E626" s="243"/>
    </row>
    <row r="627" spans="1:5" x14ac:dyDescent="0.5">
      <c r="A627" s="349">
        <v>454110</v>
      </c>
      <c r="B627" s="240" t="s">
        <v>1315</v>
      </c>
      <c r="C627" s="398">
        <v>449122</v>
      </c>
      <c r="D627" s="240" t="s">
        <v>1354</v>
      </c>
      <c r="E627" s="243"/>
    </row>
    <row r="628" spans="1:5" x14ac:dyDescent="0.5">
      <c r="A628" s="349">
        <v>454390</v>
      </c>
      <c r="B628" s="240" t="s">
        <v>1318</v>
      </c>
      <c r="C628" s="398">
        <v>449122</v>
      </c>
      <c r="D628" s="240" t="s">
        <v>1354</v>
      </c>
      <c r="E628" s="243"/>
    </row>
    <row r="629" spans="1:5" x14ac:dyDescent="0.5">
      <c r="A629" s="348">
        <v>442299</v>
      </c>
      <c r="B629" s="240" t="s">
        <v>1355</v>
      </c>
      <c r="C629" s="398">
        <v>449129</v>
      </c>
      <c r="D629" s="240" t="s">
        <v>1356</v>
      </c>
      <c r="E629" s="243"/>
    </row>
    <row r="630" spans="1:5" x14ac:dyDescent="0.5">
      <c r="A630" s="349">
        <v>454110</v>
      </c>
      <c r="B630" s="240" t="s">
        <v>1315</v>
      </c>
      <c r="C630" s="398">
        <v>449129</v>
      </c>
      <c r="D630" s="240" t="s">
        <v>1356</v>
      </c>
      <c r="E630" s="243"/>
    </row>
    <row r="631" spans="1:5" x14ac:dyDescent="0.5">
      <c r="A631" s="349">
        <v>454390</v>
      </c>
      <c r="B631" s="240" t="s">
        <v>1318</v>
      </c>
      <c r="C631" s="398">
        <v>449129</v>
      </c>
      <c r="D631" s="240" t="s">
        <v>1356</v>
      </c>
      <c r="E631" s="243"/>
    </row>
    <row r="632" spans="1:5" x14ac:dyDescent="0.5">
      <c r="A632" s="394">
        <v>443141</v>
      </c>
      <c r="B632" s="337" t="s">
        <v>1357</v>
      </c>
      <c r="C632" s="405">
        <v>449210</v>
      </c>
      <c r="D632" s="337" t="s">
        <v>1358</v>
      </c>
      <c r="E632" s="338"/>
    </row>
    <row r="633" spans="1:5" x14ac:dyDescent="0.5">
      <c r="A633" s="394">
        <v>443142</v>
      </c>
      <c r="B633" s="337" t="s">
        <v>1359</v>
      </c>
      <c r="C633" s="405">
        <v>449210</v>
      </c>
      <c r="D633" s="337" t="s">
        <v>1358</v>
      </c>
      <c r="E633" s="338"/>
    </row>
    <row r="634" spans="1:5" x14ac:dyDescent="0.5">
      <c r="A634" s="349">
        <v>454110</v>
      </c>
      <c r="B634" s="240" t="s">
        <v>1315</v>
      </c>
      <c r="C634" s="405">
        <v>449210</v>
      </c>
      <c r="D634" s="337" t="s">
        <v>1358</v>
      </c>
      <c r="E634" s="338"/>
    </row>
    <row r="635" spans="1:5" x14ac:dyDescent="0.5">
      <c r="A635" s="349">
        <v>454390</v>
      </c>
      <c r="B635" s="240" t="s">
        <v>1318</v>
      </c>
      <c r="C635" s="405">
        <v>449210</v>
      </c>
      <c r="D635" s="337" t="s">
        <v>1358</v>
      </c>
      <c r="E635" s="338"/>
    </row>
    <row r="636" spans="1:5" x14ac:dyDescent="0.5">
      <c r="A636" s="348">
        <v>452210</v>
      </c>
      <c r="B636" s="240" t="s">
        <v>1360</v>
      </c>
      <c r="C636" s="398">
        <v>455110</v>
      </c>
      <c r="D636" s="240" t="s">
        <v>1360</v>
      </c>
      <c r="E636" s="243"/>
    </row>
    <row r="637" spans="1:5" x14ac:dyDescent="0.5">
      <c r="A637" s="349">
        <v>454110</v>
      </c>
      <c r="B637" s="240" t="s">
        <v>1315</v>
      </c>
      <c r="C637" s="398">
        <v>455110</v>
      </c>
      <c r="D637" s="240" t="s">
        <v>1360</v>
      </c>
      <c r="E637" s="243"/>
    </row>
    <row r="638" spans="1:5" x14ac:dyDescent="0.5">
      <c r="A638" s="348">
        <v>452311</v>
      </c>
      <c r="B638" s="240" t="s">
        <v>1361</v>
      </c>
      <c r="C638" s="398">
        <v>455211</v>
      </c>
      <c r="D638" s="240" t="s">
        <v>1361</v>
      </c>
      <c r="E638" s="243"/>
    </row>
    <row r="639" spans="1:5" x14ac:dyDescent="0.5">
      <c r="A639" s="349">
        <v>454110</v>
      </c>
      <c r="B639" s="240" t="s">
        <v>1315</v>
      </c>
      <c r="C639" s="398">
        <v>455211</v>
      </c>
      <c r="D639" s="240" t="s">
        <v>1361</v>
      </c>
      <c r="E639" s="243"/>
    </row>
    <row r="640" spans="1:5" x14ac:dyDescent="0.5">
      <c r="A640" s="348">
        <v>452319</v>
      </c>
      <c r="B640" s="240" t="s">
        <v>1362</v>
      </c>
      <c r="C640" s="398">
        <v>455219</v>
      </c>
      <c r="D640" s="240" t="s">
        <v>1363</v>
      </c>
      <c r="E640" s="243"/>
    </row>
    <row r="641" spans="1:8" ht="25.2" x14ac:dyDescent="0.5">
      <c r="A641" s="349">
        <v>453998</v>
      </c>
      <c r="B641" s="240" t="s">
        <v>3753</v>
      </c>
      <c r="C641" s="398">
        <v>455219</v>
      </c>
      <c r="D641" s="240" t="s">
        <v>1363</v>
      </c>
      <c r="E641" s="243"/>
    </row>
    <row r="642" spans="1:8" x14ac:dyDescent="0.5">
      <c r="A642" s="349">
        <v>454110</v>
      </c>
      <c r="B642" s="240" t="s">
        <v>1315</v>
      </c>
      <c r="C642" s="398">
        <v>455219</v>
      </c>
      <c r="D642" s="240" t="s">
        <v>1363</v>
      </c>
      <c r="E642" s="243"/>
    </row>
    <row r="643" spans="1:8" x14ac:dyDescent="0.5">
      <c r="A643" s="349">
        <v>454390</v>
      </c>
      <c r="B643" s="240" t="s">
        <v>1318</v>
      </c>
      <c r="C643" s="398">
        <v>455219</v>
      </c>
      <c r="D643" s="240" t="s">
        <v>1363</v>
      </c>
      <c r="E643" s="243"/>
    </row>
    <row r="644" spans="1:8" x14ac:dyDescent="0.5">
      <c r="A644" s="348">
        <v>446110</v>
      </c>
      <c r="B644" s="240" t="s">
        <v>1364</v>
      </c>
      <c r="C644" s="398">
        <v>456110</v>
      </c>
      <c r="D644" s="240" t="s">
        <v>1365</v>
      </c>
      <c r="E644" s="243"/>
    </row>
    <row r="645" spans="1:8" x14ac:dyDescent="0.5">
      <c r="A645" s="349">
        <v>454110</v>
      </c>
      <c r="B645" s="240" t="s">
        <v>1315</v>
      </c>
      <c r="C645" s="398">
        <v>456110</v>
      </c>
      <c r="D645" s="240" t="s">
        <v>1365</v>
      </c>
      <c r="E645" s="243"/>
    </row>
    <row r="646" spans="1:8" x14ac:dyDescent="0.5">
      <c r="A646" s="349">
        <v>454390</v>
      </c>
      <c r="B646" s="240" t="s">
        <v>1318</v>
      </c>
      <c r="C646" s="398">
        <v>456110</v>
      </c>
      <c r="D646" s="240" t="s">
        <v>1365</v>
      </c>
      <c r="E646" s="243"/>
    </row>
    <row r="647" spans="1:8" x14ac:dyDescent="0.5">
      <c r="A647" s="348">
        <v>446120</v>
      </c>
      <c r="B647" s="240" t="s">
        <v>1366</v>
      </c>
      <c r="C647" s="398">
        <v>456120</v>
      </c>
      <c r="D647" s="240" t="s">
        <v>1367</v>
      </c>
      <c r="E647" s="243"/>
      <c r="H647" s="39" t="s">
        <v>5</v>
      </c>
    </row>
    <row r="648" spans="1:8" x14ac:dyDescent="0.5">
      <c r="A648" s="349">
        <v>454110</v>
      </c>
      <c r="B648" s="240" t="s">
        <v>1315</v>
      </c>
      <c r="C648" s="398">
        <v>456120</v>
      </c>
      <c r="D648" s="240" t="s">
        <v>1367</v>
      </c>
      <c r="E648" s="243"/>
    </row>
    <row r="649" spans="1:8" x14ac:dyDescent="0.5">
      <c r="A649" s="349">
        <v>454390</v>
      </c>
      <c r="B649" s="240" t="s">
        <v>1318</v>
      </c>
      <c r="C649" s="398">
        <v>456120</v>
      </c>
      <c r="D649" s="240" t="s">
        <v>1367</v>
      </c>
      <c r="E649" s="243"/>
    </row>
    <row r="650" spans="1:8" x14ac:dyDescent="0.5">
      <c r="A650" s="348">
        <v>446130</v>
      </c>
      <c r="B650" s="240" t="s">
        <v>1368</v>
      </c>
      <c r="C650" s="398">
        <v>456130</v>
      </c>
      <c r="D650" s="240" t="s">
        <v>1369</v>
      </c>
      <c r="E650" s="243"/>
    </row>
    <row r="651" spans="1:8" x14ac:dyDescent="0.5">
      <c r="A651" s="349">
        <v>454110</v>
      </c>
      <c r="B651" s="240" t="s">
        <v>1315</v>
      </c>
      <c r="C651" s="398">
        <v>456130</v>
      </c>
      <c r="D651" s="240" t="s">
        <v>1369</v>
      </c>
      <c r="E651" s="243"/>
    </row>
    <row r="652" spans="1:8" x14ac:dyDescent="0.5">
      <c r="A652" s="349">
        <v>454390</v>
      </c>
      <c r="B652" s="240" t="s">
        <v>1318</v>
      </c>
      <c r="C652" s="398">
        <v>456130</v>
      </c>
      <c r="D652" s="240" t="s">
        <v>1369</v>
      </c>
      <c r="E652" s="243"/>
    </row>
    <row r="653" spans="1:8" x14ac:dyDescent="0.5">
      <c r="A653" s="348">
        <v>446191</v>
      </c>
      <c r="B653" s="240" t="s">
        <v>1370</v>
      </c>
      <c r="C653" s="398">
        <v>456191</v>
      </c>
      <c r="D653" s="240" t="s">
        <v>1371</v>
      </c>
      <c r="E653" s="243"/>
    </row>
    <row r="654" spans="1:8" x14ac:dyDescent="0.5">
      <c r="A654" s="349">
        <v>454110</v>
      </c>
      <c r="B654" s="240" t="s">
        <v>1315</v>
      </c>
      <c r="C654" s="398">
        <v>456191</v>
      </c>
      <c r="D654" s="240" t="s">
        <v>1371</v>
      </c>
      <c r="E654" s="243"/>
    </row>
    <row r="655" spans="1:8" x14ac:dyDescent="0.5">
      <c r="A655" s="349">
        <v>454390</v>
      </c>
      <c r="B655" s="240" t="s">
        <v>1318</v>
      </c>
      <c r="C655" s="398">
        <v>456191</v>
      </c>
      <c r="D655" s="240" t="s">
        <v>1371</v>
      </c>
      <c r="E655" s="243"/>
    </row>
    <row r="656" spans="1:8" x14ac:dyDescent="0.5">
      <c r="A656" s="348">
        <v>446199</v>
      </c>
      <c r="B656" s="240" t="s">
        <v>1372</v>
      </c>
      <c r="C656" s="398">
        <v>456199</v>
      </c>
      <c r="D656" s="240" t="s">
        <v>1373</v>
      </c>
      <c r="E656" s="243"/>
    </row>
    <row r="657" spans="1:5" x14ac:dyDescent="0.5">
      <c r="A657" s="349">
        <v>454110</v>
      </c>
      <c r="B657" s="240" t="s">
        <v>1315</v>
      </c>
      <c r="C657" s="398">
        <v>456199</v>
      </c>
      <c r="D657" s="240" t="s">
        <v>1373</v>
      </c>
      <c r="E657" s="243"/>
    </row>
    <row r="658" spans="1:5" x14ac:dyDescent="0.5">
      <c r="A658" s="349">
        <v>454390</v>
      </c>
      <c r="B658" s="240" t="s">
        <v>1318</v>
      </c>
      <c r="C658" s="398">
        <v>456199</v>
      </c>
      <c r="D658" s="240" t="s">
        <v>1373</v>
      </c>
      <c r="E658" s="243"/>
    </row>
    <row r="659" spans="1:5" x14ac:dyDescent="0.5">
      <c r="A659" s="348">
        <v>447110</v>
      </c>
      <c r="B659" s="240" t="s">
        <v>1374</v>
      </c>
      <c r="C659" s="348">
        <v>457110</v>
      </c>
      <c r="D659" s="240" t="s">
        <v>1374</v>
      </c>
      <c r="E659" s="241"/>
    </row>
    <row r="660" spans="1:5" x14ac:dyDescent="0.5">
      <c r="A660" s="348">
        <v>447190</v>
      </c>
      <c r="B660" s="240" t="s">
        <v>1375</v>
      </c>
      <c r="C660" s="348">
        <v>457120</v>
      </c>
      <c r="D660" s="240" t="s">
        <v>1375</v>
      </c>
      <c r="E660" s="241"/>
    </row>
    <row r="661" spans="1:5" x14ac:dyDescent="0.5">
      <c r="A661" s="395">
        <v>454310</v>
      </c>
      <c r="B661" s="339" t="s">
        <v>1376</v>
      </c>
      <c r="C661" s="395">
        <v>457210</v>
      </c>
      <c r="D661" s="339" t="s">
        <v>1376</v>
      </c>
      <c r="E661" s="340"/>
    </row>
    <row r="662" spans="1:5" x14ac:dyDescent="0.5">
      <c r="A662" s="348">
        <v>448110</v>
      </c>
      <c r="B662" s="240" t="s">
        <v>1377</v>
      </c>
      <c r="C662" s="398">
        <v>458110</v>
      </c>
      <c r="D662" s="240" t="s">
        <v>1378</v>
      </c>
      <c r="E662" s="243"/>
    </row>
    <row r="663" spans="1:5" x14ac:dyDescent="0.5">
      <c r="A663" s="348">
        <v>448120</v>
      </c>
      <c r="B663" s="240" t="s">
        <v>1379</v>
      </c>
      <c r="C663" s="398">
        <v>458110</v>
      </c>
      <c r="D663" s="240" t="s">
        <v>1378</v>
      </c>
      <c r="E663" s="243"/>
    </row>
    <row r="664" spans="1:5" x14ac:dyDescent="0.5">
      <c r="A664" s="348">
        <v>448130</v>
      </c>
      <c r="B664" s="240" t="s">
        <v>1380</v>
      </c>
      <c r="C664" s="398">
        <v>458110</v>
      </c>
      <c r="D664" s="240" t="s">
        <v>1378</v>
      </c>
      <c r="E664" s="243"/>
    </row>
    <row r="665" spans="1:5" x14ac:dyDescent="0.5">
      <c r="A665" s="348">
        <v>448140</v>
      </c>
      <c r="B665" s="240" t="s">
        <v>1381</v>
      </c>
      <c r="C665" s="398">
        <v>458110</v>
      </c>
      <c r="D665" s="240" t="s">
        <v>1378</v>
      </c>
      <c r="E665" s="243"/>
    </row>
    <row r="666" spans="1:5" x14ac:dyDescent="0.5">
      <c r="A666" s="348">
        <v>448150</v>
      </c>
      <c r="B666" s="240" t="s">
        <v>1382</v>
      </c>
      <c r="C666" s="398">
        <v>458110</v>
      </c>
      <c r="D666" s="240" t="s">
        <v>1378</v>
      </c>
      <c r="E666" s="243"/>
    </row>
    <row r="667" spans="1:5" x14ac:dyDescent="0.5">
      <c r="A667" s="348">
        <v>448190</v>
      </c>
      <c r="B667" s="240" t="s">
        <v>1383</v>
      </c>
      <c r="C667" s="398">
        <v>458110</v>
      </c>
      <c r="D667" s="240" t="s">
        <v>1378</v>
      </c>
      <c r="E667" s="243"/>
    </row>
    <row r="668" spans="1:5" x14ac:dyDescent="0.5">
      <c r="A668" s="349">
        <v>454110</v>
      </c>
      <c r="B668" s="240" t="s">
        <v>1315</v>
      </c>
      <c r="C668" s="398">
        <v>458110</v>
      </c>
      <c r="D668" s="240" t="s">
        <v>1378</v>
      </c>
      <c r="E668" s="243"/>
    </row>
    <row r="669" spans="1:5" x14ac:dyDescent="0.5">
      <c r="A669" s="349">
        <v>454390</v>
      </c>
      <c r="B669" s="240" t="s">
        <v>1318</v>
      </c>
      <c r="C669" s="398">
        <v>458110</v>
      </c>
      <c r="D669" s="240" t="s">
        <v>1378</v>
      </c>
      <c r="E669" s="243"/>
    </row>
    <row r="670" spans="1:5" x14ac:dyDescent="0.5">
      <c r="A670" s="348">
        <v>448210</v>
      </c>
      <c r="B670" s="240" t="s">
        <v>1384</v>
      </c>
      <c r="C670" s="398">
        <v>458210</v>
      </c>
      <c r="D670" s="240" t="s">
        <v>1385</v>
      </c>
      <c r="E670" s="243"/>
    </row>
    <row r="671" spans="1:5" x14ac:dyDescent="0.5">
      <c r="A671" s="349">
        <v>454110</v>
      </c>
      <c r="B671" s="240" t="s">
        <v>1315</v>
      </c>
      <c r="C671" s="398">
        <v>458210</v>
      </c>
      <c r="D671" s="240" t="s">
        <v>1385</v>
      </c>
      <c r="E671" s="243"/>
    </row>
    <row r="672" spans="1:5" x14ac:dyDescent="0.5">
      <c r="A672" s="349">
        <v>454390</v>
      </c>
      <c r="B672" s="240" t="s">
        <v>1318</v>
      </c>
      <c r="C672" s="398">
        <v>458210</v>
      </c>
      <c r="D672" s="240" t="s">
        <v>1385</v>
      </c>
      <c r="E672" s="243"/>
    </row>
    <row r="673" spans="1:5" x14ac:dyDescent="0.5">
      <c r="A673" s="348">
        <v>448310</v>
      </c>
      <c r="B673" s="240" t="s">
        <v>1386</v>
      </c>
      <c r="C673" s="398">
        <v>458310</v>
      </c>
      <c r="D673" s="240" t="s">
        <v>1387</v>
      </c>
      <c r="E673" s="243"/>
    </row>
    <row r="674" spans="1:5" x14ac:dyDescent="0.5">
      <c r="A674" s="349">
        <v>454110</v>
      </c>
      <c r="B674" s="240" t="s">
        <v>1315</v>
      </c>
      <c r="C674" s="398">
        <v>458310</v>
      </c>
      <c r="D674" s="240" t="s">
        <v>1387</v>
      </c>
      <c r="E674" s="243"/>
    </row>
    <row r="675" spans="1:5" x14ac:dyDescent="0.5">
      <c r="A675" s="349">
        <v>454390</v>
      </c>
      <c r="B675" s="240" t="s">
        <v>1318</v>
      </c>
      <c r="C675" s="398">
        <v>458310</v>
      </c>
      <c r="D675" s="240" t="s">
        <v>1387</v>
      </c>
      <c r="E675" s="243"/>
    </row>
    <row r="676" spans="1:5" x14ac:dyDescent="0.5">
      <c r="A676" s="348">
        <v>448320</v>
      </c>
      <c r="B676" s="240" t="s">
        <v>1388</v>
      </c>
      <c r="C676" s="398">
        <v>458320</v>
      </c>
      <c r="D676" s="240" t="s">
        <v>1389</v>
      </c>
      <c r="E676" s="243"/>
    </row>
    <row r="677" spans="1:5" x14ac:dyDescent="0.5">
      <c r="A677" s="349">
        <v>454110</v>
      </c>
      <c r="B677" s="240" t="s">
        <v>1315</v>
      </c>
      <c r="C677" s="398">
        <v>458320</v>
      </c>
      <c r="D677" s="240" t="s">
        <v>1389</v>
      </c>
      <c r="E677" s="243"/>
    </row>
    <row r="678" spans="1:5" x14ac:dyDescent="0.5">
      <c r="A678" s="349">
        <v>454390</v>
      </c>
      <c r="B678" s="240" t="s">
        <v>1318</v>
      </c>
      <c r="C678" s="398">
        <v>458320</v>
      </c>
      <c r="D678" s="240" t="s">
        <v>1389</v>
      </c>
      <c r="E678" s="243"/>
    </row>
    <row r="679" spans="1:5" x14ac:dyDescent="0.5">
      <c r="A679" s="348">
        <v>451110</v>
      </c>
      <c r="B679" s="240" t="s">
        <v>1390</v>
      </c>
      <c r="C679" s="398">
        <v>459110</v>
      </c>
      <c r="D679" s="240" t="s">
        <v>1391</v>
      </c>
      <c r="E679" s="243"/>
    </row>
    <row r="680" spans="1:5" x14ac:dyDescent="0.5">
      <c r="A680" s="349">
        <v>454110</v>
      </c>
      <c r="B680" s="240" t="s">
        <v>1315</v>
      </c>
      <c r="C680" s="398">
        <v>459110</v>
      </c>
      <c r="D680" s="240" t="s">
        <v>1391</v>
      </c>
      <c r="E680" s="243"/>
    </row>
    <row r="681" spans="1:5" x14ac:dyDescent="0.5">
      <c r="A681" s="349">
        <v>454390</v>
      </c>
      <c r="B681" s="240" t="s">
        <v>1318</v>
      </c>
      <c r="C681" s="398">
        <v>459110</v>
      </c>
      <c r="D681" s="240" t="s">
        <v>1391</v>
      </c>
      <c r="E681" s="243"/>
    </row>
    <row r="682" spans="1:5" x14ac:dyDescent="0.5">
      <c r="A682" s="348">
        <v>451120</v>
      </c>
      <c r="B682" s="240" t="s">
        <v>1392</v>
      </c>
      <c r="C682" s="398">
        <v>459120</v>
      </c>
      <c r="D682" s="240" t="s">
        <v>1393</v>
      </c>
      <c r="E682" s="243"/>
    </row>
    <row r="683" spans="1:5" x14ac:dyDescent="0.5">
      <c r="A683" s="349">
        <v>454110</v>
      </c>
      <c r="B683" s="240" t="s">
        <v>1315</v>
      </c>
      <c r="C683" s="398">
        <v>459120</v>
      </c>
      <c r="D683" s="240" t="s">
        <v>1393</v>
      </c>
      <c r="E683" s="243"/>
    </row>
    <row r="684" spans="1:5" x14ac:dyDescent="0.5">
      <c r="A684" s="349">
        <v>454390</v>
      </c>
      <c r="B684" s="240" t="s">
        <v>1318</v>
      </c>
      <c r="C684" s="398">
        <v>459120</v>
      </c>
      <c r="D684" s="240" t="s">
        <v>1393</v>
      </c>
      <c r="E684" s="243"/>
    </row>
    <row r="685" spans="1:5" x14ac:dyDescent="0.5">
      <c r="A685" s="348">
        <v>451130</v>
      </c>
      <c r="B685" s="240" t="s">
        <v>1394</v>
      </c>
      <c r="C685" s="398">
        <v>459130</v>
      </c>
      <c r="D685" s="240" t="s">
        <v>1395</v>
      </c>
      <c r="E685" s="243"/>
    </row>
    <row r="686" spans="1:5" x14ac:dyDescent="0.5">
      <c r="A686" s="349">
        <v>454110</v>
      </c>
      <c r="B686" s="240" t="s">
        <v>1315</v>
      </c>
      <c r="C686" s="398">
        <v>459130</v>
      </c>
      <c r="D686" s="240" t="s">
        <v>1395</v>
      </c>
      <c r="E686" s="243"/>
    </row>
    <row r="687" spans="1:5" x14ac:dyDescent="0.5">
      <c r="A687" s="349">
        <v>454390</v>
      </c>
      <c r="B687" s="240" t="s">
        <v>1318</v>
      </c>
      <c r="C687" s="398">
        <v>459130</v>
      </c>
      <c r="D687" s="240" t="s">
        <v>1395</v>
      </c>
      <c r="E687" s="243"/>
    </row>
    <row r="688" spans="1:5" x14ac:dyDescent="0.5">
      <c r="A688" s="348">
        <v>451140</v>
      </c>
      <c r="B688" s="240" t="s">
        <v>1396</v>
      </c>
      <c r="C688" s="398">
        <v>459140</v>
      </c>
      <c r="D688" s="240" t="s">
        <v>1397</v>
      </c>
      <c r="E688" s="243"/>
    </row>
    <row r="689" spans="1:6" x14ac:dyDescent="0.5">
      <c r="A689" s="349">
        <v>454110</v>
      </c>
      <c r="B689" s="240" t="s">
        <v>1315</v>
      </c>
      <c r="C689" s="398">
        <v>459140</v>
      </c>
      <c r="D689" s="240" t="s">
        <v>1397</v>
      </c>
      <c r="E689" s="243"/>
    </row>
    <row r="690" spans="1:6" x14ac:dyDescent="0.5">
      <c r="A690" s="349">
        <v>454390</v>
      </c>
      <c r="B690" s="240" t="s">
        <v>1318</v>
      </c>
      <c r="C690" s="398">
        <v>459140</v>
      </c>
      <c r="D690" s="240" t="s">
        <v>1397</v>
      </c>
      <c r="E690" s="243"/>
    </row>
    <row r="691" spans="1:6" x14ac:dyDescent="0.5">
      <c r="A691" s="348">
        <v>451211</v>
      </c>
      <c r="B691" s="240" t="s">
        <v>1398</v>
      </c>
      <c r="C691" s="398">
        <v>459210</v>
      </c>
      <c r="D691" s="240" t="s">
        <v>1399</v>
      </c>
      <c r="E691" s="243"/>
    </row>
    <row r="692" spans="1:6" x14ac:dyDescent="0.5">
      <c r="A692" s="348">
        <v>451212</v>
      </c>
      <c r="B692" s="240" t="s">
        <v>1400</v>
      </c>
      <c r="C692" s="398">
        <v>459210</v>
      </c>
      <c r="D692" s="240" t="s">
        <v>1399</v>
      </c>
      <c r="E692" s="243"/>
    </row>
    <row r="693" spans="1:6" x14ac:dyDescent="0.5">
      <c r="A693" s="349">
        <v>454110</v>
      </c>
      <c r="B693" s="240" t="s">
        <v>1315</v>
      </c>
      <c r="C693" s="398">
        <v>459210</v>
      </c>
      <c r="D693" s="240" t="s">
        <v>1399</v>
      </c>
      <c r="E693" s="243"/>
    </row>
    <row r="694" spans="1:6" x14ac:dyDescent="0.5">
      <c r="A694" s="349">
        <v>454390</v>
      </c>
      <c r="B694" s="240" t="s">
        <v>1318</v>
      </c>
      <c r="C694" s="398">
        <v>459210</v>
      </c>
      <c r="D694" s="240" t="s">
        <v>1399</v>
      </c>
      <c r="E694" s="243"/>
    </row>
    <row r="695" spans="1:6" x14ac:dyDescent="0.5">
      <c r="A695" s="348">
        <v>453110</v>
      </c>
      <c r="B695" s="240" t="s">
        <v>1401</v>
      </c>
      <c r="C695" s="398">
        <v>459310</v>
      </c>
      <c r="D695" s="240" t="s">
        <v>1401</v>
      </c>
      <c r="E695" s="243"/>
    </row>
    <row r="696" spans="1:6" x14ac:dyDescent="0.5">
      <c r="A696" s="349">
        <v>454110</v>
      </c>
      <c r="B696" s="240" t="s">
        <v>1315</v>
      </c>
      <c r="C696" s="398">
        <v>459310</v>
      </c>
      <c r="D696" s="240" t="s">
        <v>1401</v>
      </c>
      <c r="E696" s="243"/>
    </row>
    <row r="697" spans="1:6" x14ac:dyDescent="0.5">
      <c r="A697" s="349">
        <v>454390</v>
      </c>
      <c r="B697" s="240" t="s">
        <v>1318</v>
      </c>
      <c r="C697" s="398">
        <v>459310</v>
      </c>
      <c r="D697" s="240" t="s">
        <v>1401</v>
      </c>
      <c r="E697" s="243"/>
    </row>
    <row r="698" spans="1:6" x14ac:dyDescent="0.5">
      <c r="A698" s="348">
        <v>453210</v>
      </c>
      <c r="B698" s="240" t="s">
        <v>1402</v>
      </c>
      <c r="C698" s="398">
        <v>459410</v>
      </c>
      <c r="D698" s="240" t="s">
        <v>1403</v>
      </c>
      <c r="E698" s="243"/>
      <c r="F698" s="242" t="s">
        <v>1404</v>
      </c>
    </row>
    <row r="699" spans="1:6" x14ac:dyDescent="0.5">
      <c r="A699" s="349">
        <v>454110</v>
      </c>
      <c r="B699" s="240" t="s">
        <v>1315</v>
      </c>
      <c r="C699" s="398">
        <v>459410</v>
      </c>
      <c r="D699" s="240" t="s">
        <v>1403</v>
      </c>
      <c r="E699" s="243"/>
      <c r="F699" s="242"/>
    </row>
    <row r="700" spans="1:6" x14ac:dyDescent="0.5">
      <c r="A700" s="349">
        <v>454390</v>
      </c>
      <c r="B700" s="240" t="s">
        <v>1318</v>
      </c>
      <c r="C700" s="398">
        <v>459410</v>
      </c>
      <c r="D700" s="240" t="s">
        <v>1403</v>
      </c>
      <c r="E700" s="243"/>
      <c r="F700" s="242"/>
    </row>
    <row r="701" spans="1:6" x14ac:dyDescent="0.5">
      <c r="A701" s="348">
        <v>453220</v>
      </c>
      <c r="B701" s="240" t="s">
        <v>1405</v>
      </c>
      <c r="C701" s="398">
        <v>459420</v>
      </c>
      <c r="D701" s="240" t="s">
        <v>1406</v>
      </c>
      <c r="E701" s="243"/>
    </row>
    <row r="702" spans="1:6" x14ac:dyDescent="0.5">
      <c r="A702" s="349">
        <v>454110</v>
      </c>
      <c r="B702" s="240" t="s">
        <v>1315</v>
      </c>
      <c r="C702" s="398">
        <v>459420</v>
      </c>
      <c r="D702" s="240" t="s">
        <v>1406</v>
      </c>
      <c r="E702" s="243"/>
    </row>
    <row r="703" spans="1:6" x14ac:dyDescent="0.5">
      <c r="A703" s="349">
        <v>454390</v>
      </c>
      <c r="B703" s="240" t="s">
        <v>1318</v>
      </c>
      <c r="C703" s="398">
        <v>459420</v>
      </c>
      <c r="D703" s="240" t="s">
        <v>1406</v>
      </c>
      <c r="E703" s="243"/>
    </row>
    <row r="704" spans="1:6" x14ac:dyDescent="0.5">
      <c r="A704" s="348">
        <v>453310</v>
      </c>
      <c r="B704" s="240" t="s">
        <v>1407</v>
      </c>
      <c r="C704" s="398">
        <v>459510</v>
      </c>
      <c r="D704" s="240" t="s">
        <v>1408</v>
      </c>
      <c r="E704" s="243"/>
    </row>
    <row r="705" spans="1:6" x14ac:dyDescent="0.5">
      <c r="A705" s="349">
        <v>454110</v>
      </c>
      <c r="B705" s="240" t="s">
        <v>1315</v>
      </c>
      <c r="C705" s="398">
        <v>459510</v>
      </c>
      <c r="D705" s="240" t="s">
        <v>1408</v>
      </c>
      <c r="E705" s="243"/>
    </row>
    <row r="706" spans="1:6" x14ac:dyDescent="0.5">
      <c r="A706" s="349">
        <v>454390</v>
      </c>
      <c r="B706" s="240" t="s">
        <v>1318</v>
      </c>
      <c r="C706" s="398">
        <v>459510</v>
      </c>
      <c r="D706" s="240" t="s">
        <v>1408</v>
      </c>
      <c r="E706" s="243"/>
    </row>
    <row r="707" spans="1:6" x14ac:dyDescent="0.5">
      <c r="A707" s="348">
        <v>453910</v>
      </c>
      <c r="B707" s="240" t="s">
        <v>1409</v>
      </c>
      <c r="C707" s="398">
        <v>459910</v>
      </c>
      <c r="D707" s="240" t="s">
        <v>1410</v>
      </c>
      <c r="E707" s="243"/>
      <c r="F707" s="242" t="s">
        <v>5</v>
      </c>
    </row>
    <row r="708" spans="1:6" x14ac:dyDescent="0.5">
      <c r="A708" s="349">
        <v>454110</v>
      </c>
      <c r="B708" s="240" t="s">
        <v>1315</v>
      </c>
      <c r="C708" s="398">
        <v>459910</v>
      </c>
      <c r="D708" s="240" t="s">
        <v>1410</v>
      </c>
      <c r="E708" s="243"/>
      <c r="F708" s="242"/>
    </row>
    <row r="709" spans="1:6" x14ac:dyDescent="0.5">
      <c r="A709" s="349">
        <v>454390</v>
      </c>
      <c r="B709" s="240" t="s">
        <v>1318</v>
      </c>
      <c r="C709" s="398">
        <v>459910</v>
      </c>
      <c r="D709" s="240" t="s">
        <v>1410</v>
      </c>
      <c r="E709" s="243"/>
      <c r="F709" s="242"/>
    </row>
    <row r="710" spans="1:6" x14ac:dyDescent="0.5">
      <c r="A710" s="348">
        <v>453920</v>
      </c>
      <c r="B710" s="240" t="s">
        <v>1411</v>
      </c>
      <c r="C710" s="398">
        <v>459920</v>
      </c>
      <c r="D710" s="240" t="s">
        <v>1411</v>
      </c>
      <c r="E710" s="243"/>
    </row>
    <row r="711" spans="1:6" x14ac:dyDescent="0.5">
      <c r="A711" s="349">
        <v>454110</v>
      </c>
      <c r="B711" s="240" t="s">
        <v>1315</v>
      </c>
      <c r="C711" s="398">
        <v>459920</v>
      </c>
      <c r="D711" s="240" t="s">
        <v>1411</v>
      </c>
      <c r="E711" s="243"/>
    </row>
    <row r="712" spans="1:6" x14ac:dyDescent="0.5">
      <c r="A712" s="349">
        <v>454390</v>
      </c>
      <c r="B712" s="240" t="s">
        <v>1318</v>
      </c>
      <c r="C712" s="398">
        <v>459920</v>
      </c>
      <c r="D712" s="240" t="s">
        <v>1411</v>
      </c>
      <c r="E712" s="243"/>
    </row>
    <row r="713" spans="1:6" x14ac:dyDescent="0.5">
      <c r="A713" s="348">
        <v>453930</v>
      </c>
      <c r="B713" s="240" t="s">
        <v>1412</v>
      </c>
      <c r="C713" s="348">
        <v>459930</v>
      </c>
      <c r="D713" s="240" t="s">
        <v>1412</v>
      </c>
      <c r="E713" s="241"/>
    </row>
    <row r="714" spans="1:6" x14ac:dyDescent="0.5">
      <c r="A714" s="348">
        <v>453991</v>
      </c>
      <c r="B714" s="240" t="s">
        <v>1413</v>
      </c>
      <c r="C714" s="398">
        <v>459991</v>
      </c>
      <c r="D714" s="240" t="s">
        <v>1414</v>
      </c>
      <c r="E714" s="243"/>
    </row>
    <row r="715" spans="1:6" ht="25.2" x14ac:dyDescent="0.5">
      <c r="A715" s="349">
        <v>453998</v>
      </c>
      <c r="B715" s="240" t="s">
        <v>3755</v>
      </c>
      <c r="C715" s="398">
        <v>459991</v>
      </c>
      <c r="D715" s="240" t="s">
        <v>1414</v>
      </c>
      <c r="E715" s="243"/>
    </row>
    <row r="716" spans="1:6" x14ac:dyDescent="0.5">
      <c r="A716" s="349">
        <v>454110</v>
      </c>
      <c r="B716" s="240" t="s">
        <v>1315</v>
      </c>
      <c r="C716" s="398">
        <v>459991</v>
      </c>
      <c r="D716" s="240" t="s">
        <v>1414</v>
      </c>
      <c r="E716" s="243"/>
    </row>
    <row r="717" spans="1:6" x14ac:dyDescent="0.5">
      <c r="A717" s="349">
        <v>454390</v>
      </c>
      <c r="B717" s="240" t="s">
        <v>1318</v>
      </c>
      <c r="C717" s="398">
        <v>459991</v>
      </c>
      <c r="D717" s="240" t="s">
        <v>1414</v>
      </c>
      <c r="E717" s="243"/>
    </row>
    <row r="718" spans="1:6" ht="37.799999999999997" x14ac:dyDescent="0.5">
      <c r="A718" s="349">
        <v>453998</v>
      </c>
      <c r="B718" s="240" t="s">
        <v>3754</v>
      </c>
      <c r="C718" s="398">
        <v>459999</v>
      </c>
      <c r="D718" s="240" t="s">
        <v>1415</v>
      </c>
      <c r="E718" s="243"/>
    </row>
    <row r="719" spans="1:6" x14ac:dyDescent="0.5">
      <c r="A719" s="349">
        <v>454110</v>
      </c>
      <c r="B719" s="240" t="s">
        <v>1315</v>
      </c>
      <c r="C719" s="398">
        <v>459999</v>
      </c>
      <c r="D719" s="240" t="s">
        <v>1415</v>
      </c>
      <c r="E719" s="243"/>
    </row>
    <row r="720" spans="1:6" x14ac:dyDescent="0.5">
      <c r="A720" s="349">
        <v>454390</v>
      </c>
      <c r="B720" s="240" t="s">
        <v>1318</v>
      </c>
      <c r="C720" s="398">
        <v>459999</v>
      </c>
      <c r="D720" s="240" t="s">
        <v>1415</v>
      </c>
      <c r="E720" s="243"/>
    </row>
    <row r="721" spans="1:5" x14ac:dyDescent="0.5">
      <c r="A721" s="348">
        <v>481111</v>
      </c>
      <c r="B721" s="240" t="s">
        <v>1416</v>
      </c>
      <c r="C721" s="348">
        <v>481111</v>
      </c>
      <c r="D721" s="240" t="s">
        <v>1416</v>
      </c>
      <c r="E721" s="241"/>
    </row>
    <row r="722" spans="1:5" x14ac:dyDescent="0.5">
      <c r="A722" s="348">
        <v>481112</v>
      </c>
      <c r="B722" s="240" t="s">
        <v>1417</v>
      </c>
      <c r="C722" s="348">
        <v>481112</v>
      </c>
      <c r="D722" s="240" t="s">
        <v>1417</v>
      </c>
      <c r="E722" s="241"/>
    </row>
    <row r="723" spans="1:5" x14ac:dyDescent="0.5">
      <c r="A723" s="348">
        <v>481211</v>
      </c>
      <c r="B723" s="240" t="s">
        <v>1418</v>
      </c>
      <c r="C723" s="348">
        <v>481211</v>
      </c>
      <c r="D723" s="240" t="s">
        <v>1418</v>
      </c>
      <c r="E723" s="241"/>
    </row>
    <row r="724" spans="1:5" x14ac:dyDescent="0.5">
      <c r="A724" s="348">
        <v>481212</v>
      </c>
      <c r="B724" s="240" t="s">
        <v>1419</v>
      </c>
      <c r="C724" s="348">
        <v>481212</v>
      </c>
      <c r="D724" s="240" t="s">
        <v>1419</v>
      </c>
      <c r="E724" s="241"/>
    </row>
    <row r="725" spans="1:5" x14ac:dyDescent="0.5">
      <c r="A725" s="348">
        <v>481219</v>
      </c>
      <c r="B725" s="240" t="s">
        <v>1420</v>
      </c>
      <c r="C725" s="348">
        <v>481219</v>
      </c>
      <c r="D725" s="240" t="s">
        <v>1420</v>
      </c>
      <c r="E725" s="241"/>
    </row>
    <row r="726" spans="1:5" x14ac:dyDescent="0.5">
      <c r="A726" s="348">
        <v>482111</v>
      </c>
      <c r="B726" s="240" t="s">
        <v>1421</v>
      </c>
      <c r="C726" s="348">
        <v>482111</v>
      </c>
      <c r="D726" s="240" t="s">
        <v>1421</v>
      </c>
      <c r="E726" s="241"/>
    </row>
    <row r="727" spans="1:5" x14ac:dyDescent="0.5">
      <c r="A727" s="348">
        <v>482112</v>
      </c>
      <c r="B727" s="240" t="s">
        <v>1422</v>
      </c>
      <c r="C727" s="348">
        <v>482112</v>
      </c>
      <c r="D727" s="240" t="s">
        <v>1422</v>
      </c>
      <c r="E727" s="241"/>
    </row>
    <row r="728" spans="1:5" x14ac:dyDescent="0.5">
      <c r="A728" s="348">
        <v>483111</v>
      </c>
      <c r="B728" s="240" t="s">
        <v>1423</v>
      </c>
      <c r="C728" s="348">
        <v>483111</v>
      </c>
      <c r="D728" s="240" t="s">
        <v>1423</v>
      </c>
      <c r="E728" s="241"/>
    </row>
    <row r="729" spans="1:5" x14ac:dyDescent="0.5">
      <c r="A729" s="348">
        <v>483112</v>
      </c>
      <c r="B729" s="240" t="s">
        <v>1424</v>
      </c>
      <c r="C729" s="348">
        <v>483112</v>
      </c>
      <c r="D729" s="240" t="s">
        <v>1424</v>
      </c>
      <c r="E729" s="241"/>
    </row>
    <row r="730" spans="1:5" x14ac:dyDescent="0.5">
      <c r="A730" s="348">
        <v>483113</v>
      </c>
      <c r="B730" s="240" t="s">
        <v>1425</v>
      </c>
      <c r="C730" s="348">
        <v>483113</v>
      </c>
      <c r="D730" s="240" t="s">
        <v>1425</v>
      </c>
      <c r="E730" s="241"/>
    </row>
    <row r="731" spans="1:5" x14ac:dyDescent="0.5">
      <c r="A731" s="348">
        <v>483114</v>
      </c>
      <c r="B731" s="240" t="s">
        <v>1426</v>
      </c>
      <c r="C731" s="348">
        <v>483114</v>
      </c>
      <c r="D731" s="240" t="s">
        <v>1426</v>
      </c>
      <c r="E731" s="241"/>
    </row>
    <row r="732" spans="1:5" x14ac:dyDescent="0.5">
      <c r="A732" s="348">
        <v>483211</v>
      </c>
      <c r="B732" s="240" t="s">
        <v>1427</v>
      </c>
      <c r="C732" s="348">
        <v>483211</v>
      </c>
      <c r="D732" s="240" t="s">
        <v>1427</v>
      </c>
      <c r="E732" s="241"/>
    </row>
    <row r="733" spans="1:5" x14ac:dyDescent="0.5">
      <c r="A733" s="348">
        <v>483212</v>
      </c>
      <c r="B733" s="240" t="s">
        <v>1428</v>
      </c>
      <c r="C733" s="348">
        <v>483212</v>
      </c>
      <c r="D733" s="240" t="s">
        <v>1428</v>
      </c>
      <c r="E733" s="241"/>
    </row>
    <row r="734" spans="1:5" x14ac:dyDescent="0.5">
      <c r="A734" s="348">
        <v>484110</v>
      </c>
      <c r="B734" s="240" t="s">
        <v>1429</v>
      </c>
      <c r="C734" s="348">
        <v>484110</v>
      </c>
      <c r="D734" s="240" t="s">
        <v>1429</v>
      </c>
      <c r="E734" s="241"/>
    </row>
    <row r="735" spans="1:5" x14ac:dyDescent="0.5">
      <c r="A735" s="348">
        <v>484121</v>
      </c>
      <c r="B735" s="240" t="s">
        <v>1430</v>
      </c>
      <c r="C735" s="348">
        <v>484121</v>
      </c>
      <c r="D735" s="240" t="s">
        <v>1430</v>
      </c>
      <c r="E735" s="241"/>
    </row>
    <row r="736" spans="1:5" x14ac:dyDescent="0.5">
      <c r="A736" s="348">
        <v>484122</v>
      </c>
      <c r="B736" s="240" t="s">
        <v>1431</v>
      </c>
      <c r="C736" s="348">
        <v>484122</v>
      </c>
      <c r="D736" s="240" t="s">
        <v>1431</v>
      </c>
      <c r="E736" s="241"/>
    </row>
    <row r="737" spans="1:5" x14ac:dyDescent="0.5">
      <c r="A737" s="348">
        <v>484210</v>
      </c>
      <c r="B737" s="240" t="s">
        <v>1432</v>
      </c>
      <c r="C737" s="348">
        <v>484210</v>
      </c>
      <c r="D737" s="240" t="s">
        <v>1432</v>
      </c>
      <c r="E737" s="241"/>
    </row>
    <row r="738" spans="1:5" x14ac:dyDescent="0.5">
      <c r="A738" s="348">
        <v>484220</v>
      </c>
      <c r="B738" s="240" t="s">
        <v>1433</v>
      </c>
      <c r="C738" s="348">
        <v>484220</v>
      </c>
      <c r="D738" s="240" t="s">
        <v>1433</v>
      </c>
      <c r="E738" s="241"/>
    </row>
    <row r="739" spans="1:5" x14ac:dyDescent="0.5">
      <c r="A739" s="348">
        <v>484230</v>
      </c>
      <c r="B739" s="240" t="s">
        <v>1434</v>
      </c>
      <c r="C739" s="348">
        <v>484230</v>
      </c>
      <c r="D739" s="240" t="s">
        <v>1434</v>
      </c>
      <c r="E739" s="241"/>
    </row>
    <row r="740" spans="1:5" x14ac:dyDescent="0.5">
      <c r="A740" s="348">
        <v>485111</v>
      </c>
      <c r="B740" s="240" t="s">
        <v>1435</v>
      </c>
      <c r="C740" s="348">
        <v>485111</v>
      </c>
      <c r="D740" s="240" t="s">
        <v>1435</v>
      </c>
      <c r="E740" s="241"/>
    </row>
    <row r="741" spans="1:5" x14ac:dyDescent="0.5">
      <c r="A741" s="348">
        <v>485112</v>
      </c>
      <c r="B741" s="240" t="s">
        <v>1436</v>
      </c>
      <c r="C741" s="348">
        <v>485112</v>
      </c>
      <c r="D741" s="240" t="s">
        <v>1436</v>
      </c>
      <c r="E741" s="241"/>
    </row>
    <row r="742" spans="1:5" x14ac:dyDescent="0.5">
      <c r="A742" s="348">
        <v>485113</v>
      </c>
      <c r="B742" s="240" t="s">
        <v>1437</v>
      </c>
      <c r="C742" s="348">
        <v>485113</v>
      </c>
      <c r="D742" s="240" t="s">
        <v>1437</v>
      </c>
      <c r="E742" s="241"/>
    </row>
    <row r="743" spans="1:5" x14ac:dyDescent="0.5">
      <c r="A743" s="348">
        <v>485119</v>
      </c>
      <c r="B743" s="240" t="s">
        <v>1438</v>
      </c>
      <c r="C743" s="348">
        <v>485119</v>
      </c>
      <c r="D743" s="240" t="s">
        <v>1438</v>
      </c>
      <c r="E743" s="241"/>
    </row>
    <row r="744" spans="1:5" x14ac:dyDescent="0.5">
      <c r="A744" s="348">
        <v>485210</v>
      </c>
      <c r="B744" s="240" t="s">
        <v>1439</v>
      </c>
      <c r="C744" s="348">
        <v>485210</v>
      </c>
      <c r="D744" s="240" t="s">
        <v>1439</v>
      </c>
      <c r="E744" s="241"/>
    </row>
    <row r="745" spans="1:5" x14ac:dyDescent="0.5">
      <c r="A745" s="348">
        <v>485310</v>
      </c>
      <c r="B745" s="240" t="s">
        <v>1440</v>
      </c>
      <c r="C745" s="348">
        <v>485310</v>
      </c>
      <c r="D745" s="240" t="s">
        <v>1441</v>
      </c>
      <c r="E745" s="241"/>
    </row>
    <row r="746" spans="1:5" x14ac:dyDescent="0.5">
      <c r="A746" s="348">
        <v>485320</v>
      </c>
      <c r="B746" s="240" t="s">
        <v>1442</v>
      </c>
      <c r="C746" s="348">
        <v>485320</v>
      </c>
      <c r="D746" s="240" t="s">
        <v>1442</v>
      </c>
      <c r="E746" s="241"/>
    </row>
    <row r="747" spans="1:5" x14ac:dyDescent="0.5">
      <c r="A747" s="348">
        <v>485410</v>
      </c>
      <c r="B747" s="240" t="s">
        <v>1443</v>
      </c>
      <c r="C747" s="348">
        <v>485410</v>
      </c>
      <c r="D747" s="240" t="s">
        <v>1443</v>
      </c>
      <c r="E747" s="241"/>
    </row>
    <row r="748" spans="1:5" x14ac:dyDescent="0.5">
      <c r="A748" s="348">
        <v>485510</v>
      </c>
      <c r="B748" s="240" t="s">
        <v>1444</v>
      </c>
      <c r="C748" s="348">
        <v>485510</v>
      </c>
      <c r="D748" s="240" t="s">
        <v>1444</v>
      </c>
      <c r="E748" s="241"/>
    </row>
    <row r="749" spans="1:5" x14ac:dyDescent="0.5">
      <c r="A749" s="348">
        <v>485991</v>
      </c>
      <c r="B749" s="240" t="s">
        <v>1445</v>
      </c>
      <c r="C749" s="348">
        <v>485991</v>
      </c>
      <c r="D749" s="240" t="s">
        <v>1445</v>
      </c>
      <c r="E749" s="241"/>
    </row>
    <row r="750" spans="1:5" x14ac:dyDescent="0.5">
      <c r="A750" s="348">
        <v>485999</v>
      </c>
      <c r="B750" s="240" t="s">
        <v>1446</v>
      </c>
      <c r="C750" s="348">
        <v>485999</v>
      </c>
      <c r="D750" s="240" t="s">
        <v>1446</v>
      </c>
      <c r="E750" s="241"/>
    </row>
    <row r="751" spans="1:5" x14ac:dyDescent="0.5">
      <c r="A751" s="348">
        <v>486110</v>
      </c>
      <c r="B751" s="240" t="s">
        <v>1447</v>
      </c>
      <c r="C751" s="348">
        <v>486110</v>
      </c>
      <c r="D751" s="240" t="s">
        <v>1447</v>
      </c>
      <c r="E751" s="241"/>
    </row>
    <row r="752" spans="1:5" x14ac:dyDescent="0.5">
      <c r="A752" s="348">
        <v>486210</v>
      </c>
      <c r="B752" s="240" t="s">
        <v>1448</v>
      </c>
      <c r="C752" s="348">
        <v>486210</v>
      </c>
      <c r="D752" s="240" t="s">
        <v>1448</v>
      </c>
      <c r="E752" s="241"/>
    </row>
    <row r="753" spans="1:6" x14ac:dyDescent="0.5">
      <c r="A753" s="348">
        <v>486910</v>
      </c>
      <c r="B753" s="240" t="s">
        <v>1449</v>
      </c>
      <c r="C753" s="348">
        <v>486910</v>
      </c>
      <c r="D753" s="240" t="s">
        <v>1449</v>
      </c>
      <c r="E753" s="241"/>
    </row>
    <row r="754" spans="1:6" x14ac:dyDescent="0.5">
      <c r="A754" s="348">
        <v>486990</v>
      </c>
      <c r="B754" s="240" t="s">
        <v>1450</v>
      </c>
      <c r="C754" s="348">
        <v>486990</v>
      </c>
      <c r="D754" s="240" t="s">
        <v>1450</v>
      </c>
      <c r="E754" s="241"/>
    </row>
    <row r="755" spans="1:6" x14ac:dyDescent="0.5">
      <c r="A755" s="348">
        <v>487110</v>
      </c>
      <c r="B755" s="240" t="s">
        <v>1451</v>
      </c>
      <c r="C755" s="348">
        <v>487110</v>
      </c>
      <c r="D755" s="240" t="s">
        <v>1451</v>
      </c>
      <c r="E755" s="241"/>
    </row>
    <row r="756" spans="1:6" x14ac:dyDescent="0.5">
      <c r="A756" s="348">
        <v>487210</v>
      </c>
      <c r="B756" s="240" t="s">
        <v>1452</v>
      </c>
      <c r="C756" s="348">
        <v>487210</v>
      </c>
      <c r="D756" s="240" t="s">
        <v>1452</v>
      </c>
      <c r="E756" s="241"/>
    </row>
    <row r="757" spans="1:6" x14ac:dyDescent="0.5">
      <c r="A757" s="348">
        <v>487990</v>
      </c>
      <c r="B757" s="240" t="s">
        <v>1453</v>
      </c>
      <c r="C757" s="348">
        <v>487990</v>
      </c>
      <c r="D757" s="240" t="s">
        <v>1453</v>
      </c>
      <c r="E757" s="241"/>
      <c r="F757" s="39" t="s">
        <v>5</v>
      </c>
    </row>
    <row r="758" spans="1:6" x14ac:dyDescent="0.5">
      <c r="A758" s="348">
        <v>488111</v>
      </c>
      <c r="B758" s="240" t="s">
        <v>1454</v>
      </c>
      <c r="C758" s="348">
        <v>488111</v>
      </c>
      <c r="D758" s="240" t="s">
        <v>1454</v>
      </c>
      <c r="E758" s="241"/>
    </row>
    <row r="759" spans="1:6" x14ac:dyDescent="0.5">
      <c r="A759" s="348">
        <v>488119</v>
      </c>
      <c r="B759" s="240" t="s">
        <v>1455</v>
      </c>
      <c r="C759" s="348">
        <v>488119</v>
      </c>
      <c r="D759" s="240" t="s">
        <v>1455</v>
      </c>
      <c r="E759" s="241"/>
    </row>
    <row r="760" spans="1:6" x14ac:dyDescent="0.5">
      <c r="A760" s="348">
        <v>488190</v>
      </c>
      <c r="B760" s="240" t="s">
        <v>1456</v>
      </c>
      <c r="C760" s="348">
        <v>488190</v>
      </c>
      <c r="D760" s="240" t="s">
        <v>1456</v>
      </c>
      <c r="E760" s="241"/>
    </row>
    <row r="761" spans="1:6" x14ac:dyDescent="0.5">
      <c r="A761" s="348">
        <v>488210</v>
      </c>
      <c r="B761" s="240" t="s">
        <v>1457</v>
      </c>
      <c r="C761" s="348">
        <v>488210</v>
      </c>
      <c r="D761" s="240" t="s">
        <v>1457</v>
      </c>
      <c r="E761" s="241"/>
    </row>
    <row r="762" spans="1:6" x14ac:dyDescent="0.5">
      <c r="A762" s="348">
        <v>488310</v>
      </c>
      <c r="B762" s="240" t="s">
        <v>1458</v>
      </c>
      <c r="C762" s="348">
        <v>488310</v>
      </c>
      <c r="D762" s="240" t="s">
        <v>1458</v>
      </c>
      <c r="E762" s="241"/>
    </row>
    <row r="763" spans="1:6" x14ac:dyDescent="0.5">
      <c r="A763" s="348">
        <v>488320</v>
      </c>
      <c r="B763" s="240" t="s">
        <v>1459</v>
      </c>
      <c r="C763" s="348">
        <v>488320</v>
      </c>
      <c r="D763" s="240" t="s">
        <v>1459</v>
      </c>
      <c r="E763" s="241"/>
    </row>
    <row r="764" spans="1:6" x14ac:dyDescent="0.5">
      <c r="A764" s="348">
        <v>488330</v>
      </c>
      <c r="B764" s="240" t="s">
        <v>1460</v>
      </c>
      <c r="C764" s="348">
        <v>488330</v>
      </c>
      <c r="D764" s="240" t="s">
        <v>1460</v>
      </c>
      <c r="E764" s="241"/>
    </row>
    <row r="765" spans="1:6" x14ac:dyDescent="0.5">
      <c r="A765" s="348">
        <v>488390</v>
      </c>
      <c r="B765" s="240" t="s">
        <v>1461</v>
      </c>
      <c r="C765" s="348">
        <v>488390</v>
      </c>
      <c r="D765" s="240" t="s">
        <v>1461</v>
      </c>
      <c r="E765" s="241"/>
    </row>
    <row r="766" spans="1:6" x14ac:dyDescent="0.5">
      <c r="A766" s="348">
        <v>488410</v>
      </c>
      <c r="B766" s="240" t="s">
        <v>1462</v>
      </c>
      <c r="C766" s="348">
        <v>488410</v>
      </c>
      <c r="D766" s="240" t="s">
        <v>1462</v>
      </c>
      <c r="E766" s="241"/>
    </row>
    <row r="767" spans="1:6" x14ac:dyDescent="0.5">
      <c r="A767" s="348">
        <v>488490</v>
      </c>
      <c r="B767" s="240" t="s">
        <v>1463</v>
      </c>
      <c r="C767" s="348">
        <v>488490</v>
      </c>
      <c r="D767" s="240" t="s">
        <v>1463</v>
      </c>
      <c r="E767" s="241"/>
    </row>
    <row r="768" spans="1:6" x14ac:dyDescent="0.5">
      <c r="A768" s="348">
        <v>488510</v>
      </c>
      <c r="B768" s="240" t="s">
        <v>1464</v>
      </c>
      <c r="C768" s="348">
        <v>488510</v>
      </c>
      <c r="D768" s="240" t="s">
        <v>1464</v>
      </c>
      <c r="E768" s="241"/>
    </row>
    <row r="769" spans="1:5" x14ac:dyDescent="0.5">
      <c r="A769" s="348">
        <v>488991</v>
      </c>
      <c r="B769" s="240" t="s">
        <v>1465</v>
      </c>
      <c r="C769" s="348">
        <v>488991</v>
      </c>
      <c r="D769" s="240" t="s">
        <v>1465</v>
      </c>
      <c r="E769" s="241"/>
    </row>
    <row r="770" spans="1:5" x14ac:dyDescent="0.5">
      <c r="A770" s="348">
        <v>488999</v>
      </c>
      <c r="B770" s="240" t="s">
        <v>1466</v>
      </c>
      <c r="C770" s="348">
        <v>488999</v>
      </c>
      <c r="D770" s="240" t="s">
        <v>1466</v>
      </c>
      <c r="E770" s="241"/>
    </row>
    <row r="771" spans="1:5" x14ac:dyDescent="0.5">
      <c r="A771" s="348">
        <v>491110</v>
      </c>
      <c r="B771" s="240" t="s">
        <v>1467</v>
      </c>
      <c r="C771" s="348">
        <v>491110</v>
      </c>
      <c r="D771" s="240" t="s">
        <v>1467</v>
      </c>
      <c r="E771" s="241"/>
    </row>
    <row r="772" spans="1:5" x14ac:dyDescent="0.5">
      <c r="A772" s="348">
        <v>492110</v>
      </c>
      <c r="B772" s="240" t="s">
        <v>1468</v>
      </c>
      <c r="C772" s="348">
        <v>492110</v>
      </c>
      <c r="D772" s="240" t="s">
        <v>1468</v>
      </c>
      <c r="E772" s="241"/>
    </row>
    <row r="773" spans="1:5" x14ac:dyDescent="0.5">
      <c r="A773" s="348">
        <v>492210</v>
      </c>
      <c r="B773" s="240" t="s">
        <v>1469</v>
      </c>
      <c r="C773" s="348">
        <v>492210</v>
      </c>
      <c r="D773" s="240" t="s">
        <v>1469</v>
      </c>
      <c r="E773" s="241"/>
    </row>
    <row r="774" spans="1:5" x14ac:dyDescent="0.5">
      <c r="A774" s="348">
        <v>493110</v>
      </c>
      <c r="B774" s="240" t="s">
        <v>1470</v>
      </c>
      <c r="C774" s="348">
        <v>493110</v>
      </c>
      <c r="D774" s="240" t="s">
        <v>1470</v>
      </c>
      <c r="E774" s="241"/>
    </row>
    <row r="775" spans="1:5" x14ac:dyDescent="0.5">
      <c r="A775" s="348">
        <v>493120</v>
      </c>
      <c r="B775" s="240" t="s">
        <v>1471</v>
      </c>
      <c r="C775" s="348">
        <v>493120</v>
      </c>
      <c r="D775" s="240" t="s">
        <v>1471</v>
      </c>
      <c r="E775" s="241"/>
    </row>
    <row r="776" spans="1:5" x14ac:dyDescent="0.5">
      <c r="A776" s="348">
        <v>493130</v>
      </c>
      <c r="B776" s="240" t="s">
        <v>1472</v>
      </c>
      <c r="C776" s="348">
        <v>493130</v>
      </c>
      <c r="D776" s="240" t="s">
        <v>1472</v>
      </c>
      <c r="E776" s="241"/>
    </row>
    <row r="777" spans="1:5" x14ac:dyDescent="0.5">
      <c r="A777" s="348">
        <v>493190</v>
      </c>
      <c r="B777" s="240" t="s">
        <v>1473</v>
      </c>
      <c r="C777" s="348">
        <v>493190</v>
      </c>
      <c r="D777" s="240" t="s">
        <v>1473</v>
      </c>
      <c r="E777" s="241"/>
    </row>
    <row r="778" spans="1:5" x14ac:dyDescent="0.5">
      <c r="A778" s="348">
        <v>512110</v>
      </c>
      <c r="B778" s="240" t="s">
        <v>1474</v>
      </c>
      <c r="C778" s="348">
        <v>512110</v>
      </c>
      <c r="D778" s="240" t="s">
        <v>1474</v>
      </c>
      <c r="E778" s="241"/>
    </row>
    <row r="779" spans="1:5" x14ac:dyDescent="0.5">
      <c r="A779" s="348">
        <v>512120</v>
      </c>
      <c r="B779" s="240" t="s">
        <v>1475</v>
      </c>
      <c r="C779" s="348">
        <v>512120</v>
      </c>
      <c r="D779" s="240" t="s">
        <v>1475</v>
      </c>
      <c r="E779" s="241"/>
    </row>
    <row r="780" spans="1:5" x14ac:dyDescent="0.5">
      <c r="A780" s="348">
        <v>512131</v>
      </c>
      <c r="B780" s="240" t="s">
        <v>1476</v>
      </c>
      <c r="C780" s="348">
        <v>512131</v>
      </c>
      <c r="D780" s="240" t="s">
        <v>1476</v>
      </c>
      <c r="E780" s="241"/>
    </row>
    <row r="781" spans="1:5" x14ac:dyDescent="0.5">
      <c r="A781" s="348">
        <v>512132</v>
      </c>
      <c r="B781" s="240" t="s">
        <v>1477</v>
      </c>
      <c r="C781" s="348">
        <v>512132</v>
      </c>
      <c r="D781" s="240" t="s">
        <v>1477</v>
      </c>
      <c r="E781" s="241"/>
    </row>
    <row r="782" spans="1:5" x14ac:dyDescent="0.5">
      <c r="A782" s="348">
        <v>512191</v>
      </c>
      <c r="B782" s="240" t="s">
        <v>1478</v>
      </c>
      <c r="C782" s="348">
        <v>512191</v>
      </c>
      <c r="D782" s="240" t="s">
        <v>1478</v>
      </c>
      <c r="E782" s="241"/>
    </row>
    <row r="783" spans="1:5" x14ac:dyDescent="0.5">
      <c r="A783" s="348">
        <v>512199</v>
      </c>
      <c r="B783" s="240" t="s">
        <v>1479</v>
      </c>
      <c r="C783" s="348">
        <v>512199</v>
      </c>
      <c r="D783" s="240" t="s">
        <v>1479</v>
      </c>
      <c r="E783" s="241"/>
    </row>
    <row r="784" spans="1:5" x14ac:dyDescent="0.5">
      <c r="A784" s="348">
        <v>512230</v>
      </c>
      <c r="B784" s="240" t="s">
        <v>1480</v>
      </c>
      <c r="C784" s="348">
        <v>512230</v>
      </c>
      <c r="D784" s="240" t="s">
        <v>1480</v>
      </c>
      <c r="E784" s="241"/>
    </row>
    <row r="785" spans="1:9" x14ac:dyDescent="0.5">
      <c r="A785" s="348">
        <v>512240</v>
      </c>
      <c r="B785" s="240" t="s">
        <v>1481</v>
      </c>
      <c r="C785" s="348">
        <v>512240</v>
      </c>
      <c r="D785" s="240" t="s">
        <v>1481</v>
      </c>
      <c r="E785" s="241"/>
      <c r="I785" s="39" t="s">
        <v>5</v>
      </c>
    </row>
    <row r="786" spans="1:9" x14ac:dyDescent="0.5">
      <c r="A786" s="348">
        <v>512250</v>
      </c>
      <c r="B786" s="240" t="s">
        <v>1482</v>
      </c>
      <c r="C786" s="348">
        <v>512250</v>
      </c>
      <c r="D786" s="240" t="s">
        <v>1482</v>
      </c>
      <c r="E786" s="241"/>
    </row>
    <row r="787" spans="1:9" x14ac:dyDescent="0.5">
      <c r="A787" s="348">
        <v>512290</v>
      </c>
      <c r="B787" s="240" t="s">
        <v>1483</v>
      </c>
      <c r="C787" s="348">
        <v>512290</v>
      </c>
      <c r="D787" s="240" t="s">
        <v>1483</v>
      </c>
      <c r="E787" s="241"/>
    </row>
    <row r="788" spans="1:9" x14ac:dyDescent="0.5">
      <c r="A788" s="348">
        <v>511110</v>
      </c>
      <c r="B788" s="240" t="s">
        <v>1484</v>
      </c>
      <c r="C788" s="398">
        <v>513110</v>
      </c>
      <c r="D788" s="240" t="s">
        <v>1484</v>
      </c>
      <c r="E788" s="243"/>
    </row>
    <row r="789" spans="1:9" ht="25.2" x14ac:dyDescent="0.5">
      <c r="A789" s="349">
        <v>519130</v>
      </c>
      <c r="B789" s="240" t="s">
        <v>3756</v>
      </c>
      <c r="C789" s="398">
        <v>513110</v>
      </c>
      <c r="D789" s="240" t="s">
        <v>1484</v>
      </c>
      <c r="E789" s="243"/>
    </row>
    <row r="790" spans="1:9" x14ac:dyDescent="0.5">
      <c r="A790" s="348">
        <v>511120</v>
      </c>
      <c r="B790" s="240" t="s">
        <v>1485</v>
      </c>
      <c r="C790" s="398">
        <v>513120</v>
      </c>
      <c r="D790" s="240" t="s">
        <v>1485</v>
      </c>
      <c r="E790" s="243"/>
    </row>
    <row r="791" spans="1:9" ht="25.2" x14ac:dyDescent="0.5">
      <c r="A791" s="349">
        <v>519130</v>
      </c>
      <c r="B791" s="240" t="s">
        <v>3757</v>
      </c>
      <c r="C791" s="398">
        <v>513120</v>
      </c>
      <c r="D791" s="240" t="s">
        <v>1485</v>
      </c>
      <c r="E791" s="243"/>
    </row>
    <row r="792" spans="1:9" x14ac:dyDescent="0.5">
      <c r="A792" s="348">
        <v>511130</v>
      </c>
      <c r="B792" s="240" t="s">
        <v>1486</v>
      </c>
      <c r="C792" s="398">
        <v>513130</v>
      </c>
      <c r="D792" s="240" t="s">
        <v>1486</v>
      </c>
      <c r="E792" s="243"/>
    </row>
    <row r="793" spans="1:9" ht="25.2" x14ac:dyDescent="0.5">
      <c r="A793" s="349">
        <v>519130</v>
      </c>
      <c r="B793" s="240" t="s">
        <v>3758</v>
      </c>
      <c r="C793" s="398">
        <v>513130</v>
      </c>
      <c r="D793" s="240" t="s">
        <v>1486</v>
      </c>
      <c r="E793" s="243"/>
    </row>
    <row r="794" spans="1:9" x14ac:dyDescent="0.5">
      <c r="A794" s="348">
        <v>511140</v>
      </c>
      <c r="B794" s="240" t="s">
        <v>1487</v>
      </c>
      <c r="C794" s="398">
        <v>513140</v>
      </c>
      <c r="D794" s="240" t="s">
        <v>1487</v>
      </c>
      <c r="E794" s="243"/>
    </row>
    <row r="795" spans="1:9" ht="25.2" x14ac:dyDescent="0.5">
      <c r="A795" s="349">
        <v>519130</v>
      </c>
      <c r="B795" s="240" t="s">
        <v>3759</v>
      </c>
      <c r="C795" s="398">
        <v>513140</v>
      </c>
      <c r="D795" s="240" t="s">
        <v>1487</v>
      </c>
      <c r="E795" s="243"/>
    </row>
    <row r="796" spans="1:9" x14ac:dyDescent="0.5">
      <c r="A796" s="348">
        <v>511191</v>
      </c>
      <c r="B796" s="240" t="s">
        <v>1488</v>
      </c>
      <c r="C796" s="398">
        <v>513191</v>
      </c>
      <c r="D796" s="240" t="s">
        <v>1488</v>
      </c>
      <c r="E796" s="243"/>
    </row>
    <row r="797" spans="1:9" ht="25.2" x14ac:dyDescent="0.5">
      <c r="A797" s="349">
        <v>519130</v>
      </c>
      <c r="B797" s="240" t="s">
        <v>3760</v>
      </c>
      <c r="C797" s="398">
        <v>513191</v>
      </c>
      <c r="D797" s="240" t="s">
        <v>1488</v>
      </c>
      <c r="E797" s="243"/>
    </row>
    <row r="798" spans="1:9" x14ac:dyDescent="0.5">
      <c r="A798" s="348">
        <v>511199</v>
      </c>
      <c r="B798" s="240" t="s">
        <v>1489</v>
      </c>
      <c r="C798" s="398">
        <v>513199</v>
      </c>
      <c r="D798" s="240" t="s">
        <v>1489</v>
      </c>
      <c r="E798" s="243"/>
    </row>
    <row r="799" spans="1:9" ht="25.2" x14ac:dyDescent="0.5">
      <c r="A799" s="349">
        <v>519130</v>
      </c>
      <c r="B799" s="240" t="s">
        <v>3761</v>
      </c>
      <c r="C799" s="398">
        <v>513199</v>
      </c>
      <c r="D799" s="240" t="s">
        <v>1489</v>
      </c>
      <c r="E799" s="243"/>
    </row>
    <row r="800" spans="1:9" x14ac:dyDescent="0.5">
      <c r="A800" s="348">
        <v>511210</v>
      </c>
      <c r="B800" s="240" t="s">
        <v>1490</v>
      </c>
      <c r="C800" s="348">
        <v>513210</v>
      </c>
      <c r="D800" s="240" t="s">
        <v>1490</v>
      </c>
      <c r="E800" s="241"/>
      <c r="H800" s="39" t="s">
        <v>5</v>
      </c>
    </row>
    <row r="801" spans="1:7" x14ac:dyDescent="0.5">
      <c r="A801" s="348">
        <v>515112</v>
      </c>
      <c r="B801" s="240" t="s">
        <v>1491</v>
      </c>
      <c r="C801" s="348">
        <v>516110</v>
      </c>
      <c r="D801" s="240" t="s">
        <v>1492</v>
      </c>
      <c r="E801" s="241"/>
    </row>
    <row r="802" spans="1:7" x14ac:dyDescent="0.5">
      <c r="A802" s="349">
        <v>515120</v>
      </c>
      <c r="B802" s="240" t="s">
        <v>3763</v>
      </c>
      <c r="C802" s="348">
        <v>516120</v>
      </c>
      <c r="D802" s="240" t="s">
        <v>1493</v>
      </c>
      <c r="E802" s="241"/>
    </row>
    <row r="803" spans="1:7" ht="25.2" x14ac:dyDescent="0.5">
      <c r="A803" s="348">
        <v>515111</v>
      </c>
      <c r="B803" s="240" t="s">
        <v>1494</v>
      </c>
      <c r="C803" s="398">
        <v>516210</v>
      </c>
      <c r="D803" s="240" t="s">
        <v>1495</v>
      </c>
      <c r="E803" s="243"/>
      <c r="G803" s="242" t="s">
        <v>5</v>
      </c>
    </row>
    <row r="804" spans="1:7" ht="25.2" x14ac:dyDescent="0.5">
      <c r="A804" s="349">
        <v>515120</v>
      </c>
      <c r="B804" s="240" t="s">
        <v>3762</v>
      </c>
      <c r="C804" s="398">
        <v>516210</v>
      </c>
      <c r="D804" s="240" t="s">
        <v>1495</v>
      </c>
      <c r="E804" s="243"/>
    </row>
    <row r="805" spans="1:7" ht="25.2" x14ac:dyDescent="0.5">
      <c r="A805" s="348">
        <v>515210</v>
      </c>
      <c r="B805" s="240" t="s">
        <v>1496</v>
      </c>
      <c r="C805" s="398">
        <v>516210</v>
      </c>
      <c r="D805" s="240" t="s">
        <v>1495</v>
      </c>
      <c r="E805" s="243"/>
    </row>
    <row r="806" spans="1:7" ht="25.2" x14ac:dyDescent="0.5">
      <c r="A806" s="348">
        <v>519110</v>
      </c>
      <c r="B806" s="240" t="s">
        <v>1497</v>
      </c>
      <c r="C806" s="398">
        <v>516210</v>
      </c>
      <c r="D806" s="240" t="s">
        <v>1495</v>
      </c>
      <c r="E806" s="243"/>
    </row>
    <row r="807" spans="1:7" ht="25.2" x14ac:dyDescent="0.5">
      <c r="A807" s="349">
        <v>519130</v>
      </c>
      <c r="B807" s="240" t="s">
        <v>3766</v>
      </c>
      <c r="C807" s="398">
        <v>516210</v>
      </c>
      <c r="D807" s="240" t="s">
        <v>1495</v>
      </c>
      <c r="E807" s="243"/>
    </row>
    <row r="808" spans="1:7" x14ac:dyDescent="0.5">
      <c r="A808" s="348">
        <v>517311</v>
      </c>
      <c r="B808" s="240" t="s">
        <v>1498</v>
      </c>
      <c r="C808" s="348">
        <v>517111</v>
      </c>
      <c r="D808" s="240" t="s">
        <v>1498</v>
      </c>
      <c r="E808" s="241"/>
    </row>
    <row r="809" spans="1:7" ht="25.2" x14ac:dyDescent="0.5">
      <c r="A809" s="349">
        <v>517312</v>
      </c>
      <c r="B809" s="240" t="s">
        <v>3765</v>
      </c>
      <c r="C809" s="348">
        <v>517112</v>
      </c>
      <c r="D809" s="240" t="s">
        <v>1499</v>
      </c>
      <c r="E809" s="241"/>
    </row>
    <row r="810" spans="1:7" ht="25.2" x14ac:dyDescent="0.5">
      <c r="A810" s="349">
        <v>517911</v>
      </c>
      <c r="B810" s="240" t="s">
        <v>3749</v>
      </c>
      <c r="C810" s="348">
        <v>517121</v>
      </c>
      <c r="D810" s="240" t="s">
        <v>1500</v>
      </c>
      <c r="E810" s="241"/>
    </row>
    <row r="811" spans="1:7" ht="25.2" x14ac:dyDescent="0.5">
      <c r="A811" s="349">
        <v>517312</v>
      </c>
      <c r="B811" s="240" t="s">
        <v>3764</v>
      </c>
      <c r="C811" s="398">
        <v>517122</v>
      </c>
      <c r="D811" s="240" t="s">
        <v>1501</v>
      </c>
      <c r="E811" s="243"/>
    </row>
    <row r="812" spans="1:7" ht="25.2" x14ac:dyDescent="0.5">
      <c r="A812" s="349">
        <v>517911</v>
      </c>
      <c r="B812" s="240" t="s">
        <v>3750</v>
      </c>
      <c r="C812" s="398">
        <v>517122</v>
      </c>
      <c r="D812" s="240" t="s">
        <v>1501</v>
      </c>
      <c r="E812" s="243"/>
    </row>
    <row r="813" spans="1:7" x14ac:dyDescent="0.5">
      <c r="A813" s="348">
        <v>517410</v>
      </c>
      <c r="B813" s="240" t="s">
        <v>1502</v>
      </c>
      <c r="C813" s="348">
        <v>517410</v>
      </c>
      <c r="D813" s="240" t="s">
        <v>1502</v>
      </c>
      <c r="E813" s="241"/>
    </row>
    <row r="814" spans="1:7" x14ac:dyDescent="0.5">
      <c r="A814" s="348">
        <v>517919</v>
      </c>
      <c r="B814" s="240" t="s">
        <v>1503</v>
      </c>
      <c r="C814" s="348">
        <v>517810</v>
      </c>
      <c r="D814" s="240" t="s">
        <v>1503</v>
      </c>
      <c r="E814" s="241"/>
    </row>
    <row r="815" spans="1:7" ht="25.2" x14ac:dyDescent="0.5">
      <c r="A815" s="348">
        <v>518210</v>
      </c>
      <c r="B815" s="240" t="s">
        <v>1504</v>
      </c>
      <c r="C815" s="348">
        <v>518210</v>
      </c>
      <c r="D815" s="240" t="s">
        <v>1505</v>
      </c>
      <c r="E815" s="241"/>
    </row>
    <row r="816" spans="1:7" x14ac:dyDescent="0.5">
      <c r="A816" s="348">
        <v>519120</v>
      </c>
      <c r="B816" s="240" t="s">
        <v>1506</v>
      </c>
      <c r="C816" s="348">
        <v>519210</v>
      </c>
      <c r="D816" s="240" t="s">
        <v>1506</v>
      </c>
      <c r="E816" s="241"/>
    </row>
    <row r="817" spans="1:9" ht="25.2" x14ac:dyDescent="0.5">
      <c r="A817" s="349">
        <v>519130</v>
      </c>
      <c r="B817" s="240" t="s">
        <v>3767</v>
      </c>
      <c r="C817" s="398">
        <v>519290</v>
      </c>
      <c r="D817" s="240" t="s">
        <v>1507</v>
      </c>
      <c r="E817" s="243"/>
    </row>
    <row r="818" spans="1:9" x14ac:dyDescent="0.5">
      <c r="A818" s="348">
        <v>519190</v>
      </c>
      <c r="B818" s="240" t="s">
        <v>1508</v>
      </c>
      <c r="C818" s="398">
        <v>519290</v>
      </c>
      <c r="D818" s="240" t="s">
        <v>1507</v>
      </c>
      <c r="E818" s="243"/>
    </row>
    <row r="819" spans="1:9" x14ac:dyDescent="0.5">
      <c r="A819" s="348">
        <v>521110</v>
      </c>
      <c r="B819" s="240" t="s">
        <v>1509</v>
      </c>
      <c r="C819" s="348">
        <v>521110</v>
      </c>
      <c r="D819" s="240" t="s">
        <v>1509</v>
      </c>
      <c r="E819" s="241"/>
    </row>
    <row r="820" spans="1:9" x14ac:dyDescent="0.5">
      <c r="A820" s="348">
        <v>522110</v>
      </c>
      <c r="B820" s="240" t="s">
        <v>1510</v>
      </c>
      <c r="C820" s="348">
        <v>522110</v>
      </c>
      <c r="D820" s="240" t="s">
        <v>1510</v>
      </c>
      <c r="E820" s="241"/>
    </row>
    <row r="821" spans="1:9" x14ac:dyDescent="0.5">
      <c r="A821" s="348">
        <v>522130</v>
      </c>
      <c r="B821" s="240" t="s">
        <v>1511</v>
      </c>
      <c r="C821" s="348">
        <v>522130</v>
      </c>
      <c r="D821" s="240" t="s">
        <v>1511</v>
      </c>
      <c r="E821" s="241"/>
    </row>
    <row r="822" spans="1:9" x14ac:dyDescent="0.5">
      <c r="A822" s="348">
        <v>522120</v>
      </c>
      <c r="B822" s="240" t="s">
        <v>1512</v>
      </c>
      <c r="C822" s="398">
        <v>522180</v>
      </c>
      <c r="D822" s="240" t="s">
        <v>1513</v>
      </c>
      <c r="E822" s="243"/>
    </row>
    <row r="823" spans="1:9" x14ac:dyDescent="0.5">
      <c r="A823" s="348">
        <v>522190</v>
      </c>
      <c r="B823" s="240" t="s">
        <v>1514</v>
      </c>
      <c r="C823" s="398">
        <v>522180</v>
      </c>
      <c r="D823" s="240" t="s">
        <v>1513</v>
      </c>
      <c r="E823" s="243"/>
    </row>
    <row r="824" spans="1:9" x14ac:dyDescent="0.5">
      <c r="A824" s="348">
        <v>522210</v>
      </c>
      <c r="B824" s="240" t="s">
        <v>1515</v>
      </c>
      <c r="C824" s="348">
        <v>522210</v>
      </c>
      <c r="D824" s="240" t="s">
        <v>1515</v>
      </c>
      <c r="E824" s="241"/>
    </row>
    <row r="825" spans="1:9" x14ac:dyDescent="0.5">
      <c r="A825" s="348">
        <v>522220</v>
      </c>
      <c r="B825" s="240" t="s">
        <v>1516</v>
      </c>
      <c r="C825" s="348">
        <v>522220</v>
      </c>
      <c r="D825" s="240" t="s">
        <v>1516</v>
      </c>
      <c r="E825" s="241"/>
    </row>
    <row r="826" spans="1:9" x14ac:dyDescent="0.5">
      <c r="A826" s="348">
        <v>522291</v>
      </c>
      <c r="B826" s="240" t="s">
        <v>1517</v>
      </c>
      <c r="C826" s="348">
        <v>522291</v>
      </c>
      <c r="D826" s="240" t="s">
        <v>1517</v>
      </c>
      <c r="E826" s="241"/>
    </row>
    <row r="827" spans="1:9" x14ac:dyDescent="0.5">
      <c r="A827" s="348">
        <v>522292</v>
      </c>
      <c r="B827" s="240" t="s">
        <v>1518</v>
      </c>
      <c r="C827" s="348">
        <v>522292</v>
      </c>
      <c r="D827" s="240" t="s">
        <v>1518</v>
      </c>
      <c r="E827" s="241"/>
    </row>
    <row r="828" spans="1:9" ht="25.2" x14ac:dyDescent="0.5">
      <c r="A828" s="348">
        <v>522293</v>
      </c>
      <c r="B828" s="240" t="s">
        <v>1519</v>
      </c>
      <c r="C828" s="398">
        <v>522299</v>
      </c>
      <c r="D828" s="240" t="s">
        <v>1520</v>
      </c>
      <c r="E828" s="243"/>
    </row>
    <row r="829" spans="1:9" ht="25.2" x14ac:dyDescent="0.5">
      <c r="A829" s="348">
        <v>522294</v>
      </c>
      <c r="B829" s="240" t="s">
        <v>1521</v>
      </c>
      <c r="C829" s="398">
        <v>522299</v>
      </c>
      <c r="D829" s="240" t="s">
        <v>1520</v>
      </c>
      <c r="E829" s="243"/>
    </row>
    <row r="830" spans="1:9" ht="25.2" x14ac:dyDescent="0.5">
      <c r="A830" s="348">
        <v>522298</v>
      </c>
      <c r="B830" s="240" t="s">
        <v>1522</v>
      </c>
      <c r="C830" s="398">
        <v>522299</v>
      </c>
      <c r="D830" s="240" t="s">
        <v>1520</v>
      </c>
      <c r="E830" s="243"/>
    </row>
    <row r="831" spans="1:9" x14ac:dyDescent="0.5">
      <c r="A831" s="348">
        <v>522310</v>
      </c>
      <c r="B831" s="240" t="s">
        <v>1523</v>
      </c>
      <c r="C831" s="348">
        <v>522310</v>
      </c>
      <c r="D831" s="240" t="s">
        <v>1523</v>
      </c>
      <c r="E831" s="241"/>
      <c r="I831" s="39" t="s">
        <v>5</v>
      </c>
    </row>
    <row r="832" spans="1:9" x14ac:dyDescent="0.5">
      <c r="A832" s="348">
        <v>522320</v>
      </c>
      <c r="B832" s="240" t="s">
        <v>1524</v>
      </c>
      <c r="C832" s="348">
        <v>522320</v>
      </c>
      <c r="D832" s="240" t="s">
        <v>1524</v>
      </c>
      <c r="E832" s="241"/>
    </row>
    <row r="833" spans="1:5" x14ac:dyDescent="0.5">
      <c r="A833" s="396">
        <v>522390</v>
      </c>
      <c r="B833" s="240" t="s">
        <v>1525</v>
      </c>
      <c r="C833" s="396">
        <v>522390</v>
      </c>
      <c r="D833" s="240" t="s">
        <v>1525</v>
      </c>
      <c r="E833" s="341"/>
    </row>
    <row r="834" spans="1:5" x14ac:dyDescent="0.5">
      <c r="A834" s="348">
        <v>523110</v>
      </c>
      <c r="B834" s="240" t="s">
        <v>1526</v>
      </c>
      <c r="C834" s="398">
        <v>523150</v>
      </c>
      <c r="D834" s="240" t="s">
        <v>1527</v>
      </c>
      <c r="E834" s="243"/>
    </row>
    <row r="835" spans="1:5" x14ac:dyDescent="0.5">
      <c r="A835" s="348">
        <v>523120</v>
      </c>
      <c r="B835" s="240" t="s">
        <v>1528</v>
      </c>
      <c r="C835" s="398">
        <v>523150</v>
      </c>
      <c r="D835" s="240" t="s">
        <v>1527</v>
      </c>
      <c r="E835" s="243"/>
    </row>
    <row r="836" spans="1:5" x14ac:dyDescent="0.5">
      <c r="A836" s="348">
        <v>523130</v>
      </c>
      <c r="B836" s="240" t="s">
        <v>1529</v>
      </c>
      <c r="C836" s="398">
        <v>523160</v>
      </c>
      <c r="D836" s="240" t="s">
        <v>1530</v>
      </c>
      <c r="E836" s="243"/>
    </row>
    <row r="837" spans="1:5" x14ac:dyDescent="0.5">
      <c r="A837" s="348">
        <v>523140</v>
      </c>
      <c r="B837" s="240" t="s">
        <v>1531</v>
      </c>
      <c r="C837" s="398">
        <v>523160</v>
      </c>
      <c r="D837" s="240" t="s">
        <v>1530</v>
      </c>
      <c r="E837" s="243"/>
    </row>
    <row r="838" spans="1:5" x14ac:dyDescent="0.5">
      <c r="A838" s="348">
        <v>523210</v>
      </c>
      <c r="B838" s="240" t="s">
        <v>1532</v>
      </c>
      <c r="C838" s="348">
        <v>523210</v>
      </c>
      <c r="D838" s="240" t="s">
        <v>1532</v>
      </c>
      <c r="E838" s="241"/>
    </row>
    <row r="839" spans="1:5" x14ac:dyDescent="0.5">
      <c r="A839" s="348">
        <v>523910</v>
      </c>
      <c r="B839" s="240" t="s">
        <v>1533</v>
      </c>
      <c r="C839" s="348">
        <v>523910</v>
      </c>
      <c r="D839" s="240" t="s">
        <v>1533</v>
      </c>
      <c r="E839" s="241"/>
    </row>
    <row r="840" spans="1:5" x14ac:dyDescent="0.5">
      <c r="A840" s="348">
        <v>523920</v>
      </c>
      <c r="B840" s="240" t="s">
        <v>1534</v>
      </c>
      <c r="C840" s="398">
        <v>523940</v>
      </c>
      <c r="D840" s="240" t="s">
        <v>1535</v>
      </c>
      <c r="E840" s="243"/>
    </row>
    <row r="841" spans="1:5" x14ac:dyDescent="0.5">
      <c r="A841" s="348">
        <v>523930</v>
      </c>
      <c r="B841" s="240" t="s">
        <v>1536</v>
      </c>
      <c r="C841" s="398">
        <v>523940</v>
      </c>
      <c r="D841" s="240" t="s">
        <v>1535</v>
      </c>
      <c r="E841" s="243"/>
    </row>
    <row r="842" spans="1:5" x14ac:dyDescent="0.5">
      <c r="A842" s="348">
        <v>523991</v>
      </c>
      <c r="B842" s="240" t="s">
        <v>1537</v>
      </c>
      <c r="C842" s="348">
        <v>523991</v>
      </c>
      <c r="D842" s="240" t="s">
        <v>1537</v>
      </c>
      <c r="E842" s="241"/>
    </row>
    <row r="843" spans="1:5" x14ac:dyDescent="0.5">
      <c r="A843" s="348">
        <v>523999</v>
      </c>
      <c r="B843" s="240" t="s">
        <v>1538</v>
      </c>
      <c r="C843" s="348">
        <v>523999</v>
      </c>
      <c r="D843" s="240" t="s">
        <v>1538</v>
      </c>
      <c r="E843" s="241"/>
    </row>
    <row r="844" spans="1:5" x14ac:dyDescent="0.5">
      <c r="A844" s="348">
        <v>524113</v>
      </c>
      <c r="B844" s="240" t="s">
        <v>1539</v>
      </c>
      <c r="C844" s="348">
        <v>524113</v>
      </c>
      <c r="D844" s="240" t="s">
        <v>1539</v>
      </c>
      <c r="E844" s="241"/>
    </row>
    <row r="845" spans="1:5" x14ac:dyDescent="0.5">
      <c r="A845" s="348">
        <v>524114</v>
      </c>
      <c r="B845" s="240" t="s">
        <v>1540</v>
      </c>
      <c r="C845" s="348">
        <v>524114</v>
      </c>
      <c r="D845" s="240" t="s">
        <v>1540</v>
      </c>
      <c r="E845" s="241"/>
    </row>
    <row r="846" spans="1:5" x14ac:dyDescent="0.5">
      <c r="A846" s="348">
        <v>524126</v>
      </c>
      <c r="B846" s="240" t="s">
        <v>1541</v>
      </c>
      <c r="C846" s="348">
        <v>524126</v>
      </c>
      <c r="D846" s="240" t="s">
        <v>1541</v>
      </c>
      <c r="E846" s="241"/>
    </row>
    <row r="847" spans="1:5" x14ac:dyDescent="0.5">
      <c r="A847" s="348">
        <v>524127</v>
      </c>
      <c r="B847" s="240" t="s">
        <v>1542</v>
      </c>
      <c r="C847" s="348">
        <v>524127</v>
      </c>
      <c r="D847" s="240" t="s">
        <v>1542</v>
      </c>
      <c r="E847" s="241"/>
    </row>
    <row r="848" spans="1:5" x14ac:dyDescent="0.5">
      <c r="A848" s="348">
        <v>524128</v>
      </c>
      <c r="B848" s="240" t="s">
        <v>1543</v>
      </c>
      <c r="C848" s="348">
        <v>524128</v>
      </c>
      <c r="D848" s="240" t="s">
        <v>1543</v>
      </c>
      <c r="E848" s="241"/>
    </row>
    <row r="849" spans="1:8" x14ac:dyDescent="0.5">
      <c r="A849" s="348">
        <v>524130</v>
      </c>
      <c r="B849" s="240" t="s">
        <v>1544</v>
      </c>
      <c r="C849" s="348">
        <v>524130</v>
      </c>
      <c r="D849" s="240" t="s">
        <v>1544</v>
      </c>
      <c r="E849" s="241"/>
    </row>
    <row r="850" spans="1:8" x14ac:dyDescent="0.5">
      <c r="A850" s="348">
        <v>524210</v>
      </c>
      <c r="B850" s="240" t="s">
        <v>1545</v>
      </c>
      <c r="C850" s="348">
        <v>524210</v>
      </c>
      <c r="D850" s="240" t="s">
        <v>1545</v>
      </c>
      <c r="E850" s="241"/>
    </row>
    <row r="851" spans="1:8" x14ac:dyDescent="0.5">
      <c r="A851" s="348">
        <v>524291</v>
      </c>
      <c r="B851" s="240" t="s">
        <v>1546</v>
      </c>
      <c r="C851" s="348">
        <v>524291</v>
      </c>
      <c r="D851" s="240" t="s">
        <v>1546</v>
      </c>
      <c r="E851" s="241"/>
    </row>
    <row r="852" spans="1:8" ht="25.2" x14ac:dyDescent="0.5">
      <c r="A852" s="348">
        <v>524292</v>
      </c>
      <c r="B852" s="240" t="s">
        <v>1547</v>
      </c>
      <c r="C852" s="348">
        <v>524292</v>
      </c>
      <c r="D852" s="240" t="s">
        <v>1548</v>
      </c>
      <c r="E852" s="241"/>
      <c r="H852" s="39" t="s">
        <v>5</v>
      </c>
    </row>
    <row r="853" spans="1:8" x14ac:dyDescent="0.5">
      <c r="A853" s="348">
        <v>524298</v>
      </c>
      <c r="B853" s="240" t="s">
        <v>1549</v>
      </c>
      <c r="C853" s="348">
        <v>524298</v>
      </c>
      <c r="D853" s="240" t="s">
        <v>1549</v>
      </c>
      <c r="E853" s="241"/>
    </row>
    <row r="854" spans="1:8" x14ac:dyDescent="0.5">
      <c r="A854" s="348">
        <v>525110</v>
      </c>
      <c r="B854" s="240" t="s">
        <v>1550</v>
      </c>
      <c r="C854" s="348">
        <v>525110</v>
      </c>
      <c r="D854" s="240" t="s">
        <v>1550</v>
      </c>
      <c r="E854" s="241"/>
    </row>
    <row r="855" spans="1:8" x14ac:dyDescent="0.5">
      <c r="A855" s="348">
        <v>525120</v>
      </c>
      <c r="B855" s="240" t="s">
        <v>1551</v>
      </c>
      <c r="C855" s="348">
        <v>525120</v>
      </c>
      <c r="D855" s="240" t="s">
        <v>1551</v>
      </c>
      <c r="E855" s="241"/>
    </row>
    <row r="856" spans="1:8" x14ac:dyDescent="0.5">
      <c r="A856" s="348">
        <v>525190</v>
      </c>
      <c r="B856" s="240" t="s">
        <v>1552</v>
      </c>
      <c r="C856" s="348">
        <v>525190</v>
      </c>
      <c r="D856" s="240" t="s">
        <v>1552</v>
      </c>
      <c r="E856" s="241"/>
    </row>
    <row r="857" spans="1:8" x14ac:dyDescent="0.5">
      <c r="A857" s="348">
        <v>525910</v>
      </c>
      <c r="B857" s="240" t="s">
        <v>1553</v>
      </c>
      <c r="C857" s="348">
        <v>525910</v>
      </c>
      <c r="D857" s="240" t="s">
        <v>1553</v>
      </c>
      <c r="E857" s="241"/>
    </row>
    <row r="858" spans="1:8" x14ac:dyDescent="0.5">
      <c r="A858" s="348">
        <v>525920</v>
      </c>
      <c r="B858" s="240" t="s">
        <v>1554</v>
      </c>
      <c r="C858" s="348">
        <v>525920</v>
      </c>
      <c r="D858" s="240" t="s">
        <v>1554</v>
      </c>
      <c r="E858" s="241"/>
    </row>
    <row r="859" spans="1:8" x14ac:dyDescent="0.5">
      <c r="A859" s="348">
        <v>525990</v>
      </c>
      <c r="B859" s="240" t="s">
        <v>1555</v>
      </c>
      <c r="C859" s="348">
        <v>525990</v>
      </c>
      <c r="D859" s="240" t="s">
        <v>1555</v>
      </c>
      <c r="E859" s="241"/>
    </row>
    <row r="860" spans="1:8" x14ac:dyDescent="0.5">
      <c r="A860" s="348">
        <v>531110</v>
      </c>
      <c r="B860" s="240" t="s">
        <v>1556</v>
      </c>
      <c r="C860" s="348">
        <v>531110</v>
      </c>
      <c r="D860" s="240" t="s">
        <v>1556</v>
      </c>
      <c r="E860" s="241"/>
    </row>
    <row r="861" spans="1:8" x14ac:dyDescent="0.5">
      <c r="A861" s="348">
        <v>531120</v>
      </c>
      <c r="B861" s="240" t="s">
        <v>1557</v>
      </c>
      <c r="C861" s="348">
        <v>531120</v>
      </c>
      <c r="D861" s="240" t="s">
        <v>1557</v>
      </c>
      <c r="E861" s="241"/>
    </row>
    <row r="862" spans="1:8" x14ac:dyDescent="0.5">
      <c r="A862" s="348">
        <v>531130</v>
      </c>
      <c r="B862" s="240" t="s">
        <v>1558</v>
      </c>
      <c r="C862" s="348">
        <v>531130</v>
      </c>
      <c r="D862" s="240" t="s">
        <v>1558</v>
      </c>
      <c r="E862" s="241"/>
    </row>
    <row r="863" spans="1:8" x14ac:dyDescent="0.5">
      <c r="A863" s="348">
        <v>531190</v>
      </c>
      <c r="B863" s="240" t="s">
        <v>1559</v>
      </c>
      <c r="C863" s="348">
        <v>531190</v>
      </c>
      <c r="D863" s="240" t="s">
        <v>1559</v>
      </c>
      <c r="E863" s="241"/>
    </row>
    <row r="864" spans="1:8" x14ac:dyDescent="0.5">
      <c r="A864" s="348">
        <v>531210</v>
      </c>
      <c r="B864" s="240" t="s">
        <v>1560</v>
      </c>
      <c r="C864" s="348">
        <v>531210</v>
      </c>
      <c r="D864" s="240" t="s">
        <v>1560</v>
      </c>
      <c r="E864" s="241"/>
    </row>
    <row r="865" spans="1:8" x14ac:dyDescent="0.5">
      <c r="A865" s="348">
        <v>531311</v>
      </c>
      <c r="B865" s="240" t="s">
        <v>1561</v>
      </c>
      <c r="C865" s="348">
        <v>531311</v>
      </c>
      <c r="D865" s="240" t="s">
        <v>1561</v>
      </c>
      <c r="E865" s="241"/>
    </row>
    <row r="866" spans="1:8" x14ac:dyDescent="0.5">
      <c r="A866" s="348">
        <v>531312</v>
      </c>
      <c r="B866" s="240" t="s">
        <v>1562</v>
      </c>
      <c r="C866" s="348">
        <v>531312</v>
      </c>
      <c r="D866" s="240" t="s">
        <v>1562</v>
      </c>
      <c r="E866" s="241"/>
    </row>
    <row r="867" spans="1:8" x14ac:dyDescent="0.5">
      <c r="A867" s="348">
        <v>531320</v>
      </c>
      <c r="B867" s="240" t="s">
        <v>1563</v>
      </c>
      <c r="C867" s="348">
        <v>531320</v>
      </c>
      <c r="D867" s="240" t="s">
        <v>1563</v>
      </c>
      <c r="E867" s="241"/>
    </row>
    <row r="868" spans="1:8" x14ac:dyDescent="0.5">
      <c r="A868" s="348">
        <v>531390</v>
      </c>
      <c r="B868" s="240" t="s">
        <v>1564</v>
      </c>
      <c r="C868" s="348">
        <v>531390</v>
      </c>
      <c r="D868" s="240" t="s">
        <v>1564</v>
      </c>
      <c r="E868" s="241"/>
    </row>
    <row r="869" spans="1:8" x14ac:dyDescent="0.5">
      <c r="A869" s="348">
        <v>532111</v>
      </c>
      <c r="B869" s="240" t="s">
        <v>1565</v>
      </c>
      <c r="C869" s="348">
        <v>532111</v>
      </c>
      <c r="D869" s="240" t="s">
        <v>1565</v>
      </c>
      <c r="E869" s="241"/>
    </row>
    <row r="870" spans="1:8" x14ac:dyDescent="0.5">
      <c r="A870" s="348">
        <v>532112</v>
      </c>
      <c r="B870" s="240" t="s">
        <v>1566</v>
      </c>
      <c r="C870" s="348">
        <v>532112</v>
      </c>
      <c r="D870" s="240" t="s">
        <v>1566</v>
      </c>
      <c r="E870" s="241"/>
    </row>
    <row r="871" spans="1:8" x14ac:dyDescent="0.5">
      <c r="A871" s="348">
        <v>532120</v>
      </c>
      <c r="B871" s="240" t="s">
        <v>1567</v>
      </c>
      <c r="C871" s="348">
        <v>532120</v>
      </c>
      <c r="D871" s="240" t="s">
        <v>1567</v>
      </c>
      <c r="E871" s="241"/>
    </row>
    <row r="872" spans="1:8" x14ac:dyDescent="0.5">
      <c r="A872" s="348">
        <v>532210</v>
      </c>
      <c r="B872" s="240" t="s">
        <v>1568</v>
      </c>
      <c r="C872" s="348">
        <v>532210</v>
      </c>
      <c r="D872" s="240" t="s">
        <v>1568</v>
      </c>
      <c r="E872" s="241"/>
    </row>
    <row r="873" spans="1:8" x14ac:dyDescent="0.5">
      <c r="A873" s="348">
        <v>532281</v>
      </c>
      <c r="B873" s="240" t="s">
        <v>1569</v>
      </c>
      <c r="C873" s="348">
        <v>532281</v>
      </c>
      <c r="D873" s="240" t="s">
        <v>1569</v>
      </c>
      <c r="E873" s="241"/>
    </row>
    <row r="874" spans="1:8" x14ac:dyDescent="0.5">
      <c r="A874" s="348">
        <v>532282</v>
      </c>
      <c r="B874" s="240" t="s">
        <v>1570</v>
      </c>
      <c r="C874" s="348">
        <v>532282</v>
      </c>
      <c r="D874" s="240" t="s">
        <v>1570</v>
      </c>
      <c r="E874" s="241"/>
    </row>
    <row r="875" spans="1:8" x14ac:dyDescent="0.5">
      <c r="A875" s="348">
        <v>532283</v>
      </c>
      <c r="B875" s="240" t="s">
        <v>1571</v>
      </c>
      <c r="C875" s="348">
        <v>532283</v>
      </c>
      <c r="D875" s="240" t="s">
        <v>1571</v>
      </c>
      <c r="E875" s="241"/>
    </row>
    <row r="876" spans="1:8" x14ac:dyDescent="0.5">
      <c r="A876" s="348">
        <v>532284</v>
      </c>
      <c r="B876" s="240" t="s">
        <v>1572</v>
      </c>
      <c r="C876" s="348">
        <v>532284</v>
      </c>
      <c r="D876" s="240" t="s">
        <v>1572</v>
      </c>
      <c r="E876" s="241"/>
    </row>
    <row r="877" spans="1:8" x14ac:dyDescent="0.5">
      <c r="A877" s="348">
        <v>532289</v>
      </c>
      <c r="B877" s="240" t="s">
        <v>1573</v>
      </c>
      <c r="C877" s="348">
        <v>532289</v>
      </c>
      <c r="D877" s="240" t="s">
        <v>1573</v>
      </c>
      <c r="E877" s="241"/>
    </row>
    <row r="878" spans="1:8" x14ac:dyDescent="0.5">
      <c r="A878" s="348">
        <v>532310</v>
      </c>
      <c r="B878" s="240" t="s">
        <v>1574</v>
      </c>
      <c r="C878" s="348">
        <v>532310</v>
      </c>
      <c r="D878" s="240" t="s">
        <v>1574</v>
      </c>
      <c r="E878" s="241"/>
      <c r="H878" s="39" t="s">
        <v>5</v>
      </c>
    </row>
    <row r="879" spans="1:8" ht="14.1" customHeight="1" x14ac:dyDescent="0.5">
      <c r="A879" s="348">
        <v>532411</v>
      </c>
      <c r="B879" s="240" t="s">
        <v>1575</v>
      </c>
      <c r="C879" s="348">
        <v>532411</v>
      </c>
      <c r="D879" s="240" t="s">
        <v>1575</v>
      </c>
      <c r="E879" s="241"/>
      <c r="G879" s="39" t="s">
        <v>5</v>
      </c>
    </row>
    <row r="880" spans="1:8" ht="14.1" customHeight="1" x14ac:dyDescent="0.5">
      <c r="A880" s="348">
        <v>532412</v>
      </c>
      <c r="B880" s="240" t="s">
        <v>1576</v>
      </c>
      <c r="C880" s="348">
        <v>532412</v>
      </c>
      <c r="D880" s="240" t="s">
        <v>1576</v>
      </c>
      <c r="E880" s="241"/>
    </row>
    <row r="881" spans="1:5" ht="14.1" customHeight="1" x14ac:dyDescent="0.5">
      <c r="A881" s="348">
        <v>532420</v>
      </c>
      <c r="B881" s="240" t="s">
        <v>1577</v>
      </c>
      <c r="C881" s="348">
        <v>532420</v>
      </c>
      <c r="D881" s="240" t="s">
        <v>1577</v>
      </c>
      <c r="E881" s="241"/>
    </row>
    <row r="882" spans="1:5" ht="14.1" customHeight="1" x14ac:dyDescent="0.5">
      <c r="A882" s="348">
        <v>532490</v>
      </c>
      <c r="B882" s="240" t="s">
        <v>1578</v>
      </c>
      <c r="C882" s="348">
        <v>532490</v>
      </c>
      <c r="D882" s="240" t="s">
        <v>1578</v>
      </c>
      <c r="E882" s="241"/>
    </row>
    <row r="883" spans="1:5" x14ac:dyDescent="0.5">
      <c r="A883" s="348">
        <v>533110</v>
      </c>
      <c r="B883" s="240" t="s">
        <v>1579</v>
      </c>
      <c r="C883" s="348">
        <v>533110</v>
      </c>
      <c r="D883" s="240" t="s">
        <v>1579</v>
      </c>
      <c r="E883" s="241"/>
    </row>
    <row r="884" spans="1:5" x14ac:dyDescent="0.5">
      <c r="A884" s="348">
        <v>541110</v>
      </c>
      <c r="B884" s="240" t="s">
        <v>1580</v>
      </c>
      <c r="C884" s="348">
        <v>541110</v>
      </c>
      <c r="D884" s="240" t="s">
        <v>1580</v>
      </c>
      <c r="E884" s="241"/>
    </row>
    <row r="885" spans="1:5" x14ac:dyDescent="0.5">
      <c r="A885" s="348">
        <v>541120</v>
      </c>
      <c r="B885" s="240" t="s">
        <v>1581</v>
      </c>
      <c r="C885" s="348">
        <v>541120</v>
      </c>
      <c r="D885" s="240" t="s">
        <v>1581</v>
      </c>
      <c r="E885" s="241"/>
    </row>
    <row r="886" spans="1:5" x14ac:dyDescent="0.5">
      <c r="A886" s="348">
        <v>541191</v>
      </c>
      <c r="B886" s="240" t="s">
        <v>1582</v>
      </c>
      <c r="C886" s="348">
        <v>541191</v>
      </c>
      <c r="D886" s="240" t="s">
        <v>1582</v>
      </c>
      <c r="E886" s="241"/>
    </row>
    <row r="887" spans="1:5" x14ac:dyDescent="0.5">
      <c r="A887" s="348">
        <v>541199</v>
      </c>
      <c r="B887" s="240" t="s">
        <v>1583</v>
      </c>
      <c r="C887" s="348">
        <v>541199</v>
      </c>
      <c r="D887" s="240" t="s">
        <v>1583</v>
      </c>
      <c r="E887" s="241"/>
    </row>
    <row r="888" spans="1:5" x14ac:dyDescent="0.5">
      <c r="A888" s="348">
        <v>541211</v>
      </c>
      <c r="B888" s="240" t="s">
        <v>1584</v>
      </c>
      <c r="C888" s="348">
        <v>541211</v>
      </c>
      <c r="D888" s="240" t="s">
        <v>1584</v>
      </c>
      <c r="E888" s="241"/>
    </row>
    <row r="889" spans="1:5" x14ac:dyDescent="0.5">
      <c r="A889" s="348">
        <v>541213</v>
      </c>
      <c r="B889" s="240" t="s">
        <v>1585</v>
      </c>
      <c r="C889" s="348">
        <v>541213</v>
      </c>
      <c r="D889" s="240" t="s">
        <v>1585</v>
      </c>
      <c r="E889" s="241"/>
    </row>
    <row r="890" spans="1:5" x14ac:dyDescent="0.5">
      <c r="A890" s="348">
        <v>541214</v>
      </c>
      <c r="B890" s="240" t="s">
        <v>1586</v>
      </c>
      <c r="C890" s="348">
        <v>541214</v>
      </c>
      <c r="D890" s="240" t="s">
        <v>1586</v>
      </c>
      <c r="E890" s="241"/>
    </row>
    <row r="891" spans="1:5" x14ac:dyDescent="0.5">
      <c r="A891" s="348">
        <v>541219</v>
      </c>
      <c r="B891" s="240" t="s">
        <v>1587</v>
      </c>
      <c r="C891" s="348">
        <v>541219</v>
      </c>
      <c r="D891" s="240" t="s">
        <v>1587</v>
      </c>
      <c r="E891" s="241"/>
    </row>
    <row r="892" spans="1:5" x14ac:dyDescent="0.5">
      <c r="A892" s="348">
        <v>541310</v>
      </c>
      <c r="B892" s="240" t="s">
        <v>1588</v>
      </c>
      <c r="C892" s="348">
        <v>541310</v>
      </c>
      <c r="D892" s="240" t="s">
        <v>1588</v>
      </c>
      <c r="E892" s="241"/>
    </row>
    <row r="893" spans="1:5" x14ac:dyDescent="0.5">
      <c r="A893" s="348">
        <v>541320</v>
      </c>
      <c r="B893" s="240" t="s">
        <v>1589</v>
      </c>
      <c r="C893" s="348">
        <v>541320</v>
      </c>
      <c r="D893" s="240" t="s">
        <v>1589</v>
      </c>
      <c r="E893" s="241"/>
    </row>
    <row r="894" spans="1:5" x14ac:dyDescent="0.5">
      <c r="A894" s="348">
        <v>541330</v>
      </c>
      <c r="B894" s="240" t="s">
        <v>1590</v>
      </c>
      <c r="C894" s="348">
        <v>541330</v>
      </c>
      <c r="D894" s="240" t="s">
        <v>1590</v>
      </c>
      <c r="E894" s="241"/>
    </row>
    <row r="895" spans="1:5" x14ac:dyDescent="0.5">
      <c r="A895" s="348">
        <v>541340</v>
      </c>
      <c r="B895" s="240" t="s">
        <v>1591</v>
      </c>
      <c r="C895" s="348">
        <v>541340</v>
      </c>
      <c r="D895" s="240" t="s">
        <v>1591</v>
      </c>
      <c r="E895" s="241"/>
    </row>
    <row r="896" spans="1:5" x14ac:dyDescent="0.5">
      <c r="A896" s="348">
        <v>541350</v>
      </c>
      <c r="B896" s="240" t="s">
        <v>1592</v>
      </c>
      <c r="C896" s="348">
        <v>541350</v>
      </c>
      <c r="D896" s="240" t="s">
        <v>1592</v>
      </c>
      <c r="E896" s="241"/>
    </row>
    <row r="897" spans="1:11" x14ac:dyDescent="0.5">
      <c r="A897" s="348">
        <v>541360</v>
      </c>
      <c r="B897" s="240" t="s">
        <v>1593</v>
      </c>
      <c r="C897" s="348">
        <v>541360</v>
      </c>
      <c r="D897" s="240" t="s">
        <v>1593</v>
      </c>
      <c r="E897" s="241"/>
    </row>
    <row r="898" spans="1:11" x14ac:dyDescent="0.5">
      <c r="A898" s="348">
        <v>541370</v>
      </c>
      <c r="B898" s="240" t="s">
        <v>1594</v>
      </c>
      <c r="C898" s="348">
        <v>541370</v>
      </c>
      <c r="D898" s="240" t="s">
        <v>1594</v>
      </c>
      <c r="E898" s="241"/>
      <c r="K898" s="39" t="s">
        <v>5</v>
      </c>
    </row>
    <row r="899" spans="1:11" x14ac:dyDescent="0.5">
      <c r="A899" s="348">
        <v>541380</v>
      </c>
      <c r="B899" s="240" t="s">
        <v>1595</v>
      </c>
      <c r="C899" s="348">
        <v>541380</v>
      </c>
      <c r="D899" s="240" t="s">
        <v>1596</v>
      </c>
      <c r="E899" s="241"/>
    </row>
    <row r="900" spans="1:11" x14ac:dyDescent="0.5">
      <c r="A900" s="348">
        <v>541410</v>
      </c>
      <c r="B900" s="240" t="s">
        <v>1597</v>
      </c>
      <c r="C900" s="348">
        <v>541410</v>
      </c>
      <c r="D900" s="240" t="s">
        <v>1597</v>
      </c>
      <c r="E900" s="241"/>
    </row>
    <row r="901" spans="1:11" x14ac:dyDescent="0.5">
      <c r="A901" s="348">
        <v>541420</v>
      </c>
      <c r="B901" s="240" t="s">
        <v>1598</v>
      </c>
      <c r="C901" s="348">
        <v>541420</v>
      </c>
      <c r="D901" s="240" t="s">
        <v>1598</v>
      </c>
      <c r="E901" s="241"/>
    </row>
    <row r="902" spans="1:11" x14ac:dyDescent="0.5">
      <c r="A902" s="348">
        <v>541430</v>
      </c>
      <c r="B902" s="240" t="s">
        <v>1599</v>
      </c>
      <c r="C902" s="348">
        <v>541430</v>
      </c>
      <c r="D902" s="240" t="s">
        <v>1599</v>
      </c>
      <c r="E902" s="241"/>
    </row>
    <row r="903" spans="1:11" x14ac:dyDescent="0.5">
      <c r="A903" s="348">
        <v>541490</v>
      </c>
      <c r="B903" s="240" t="s">
        <v>1600</v>
      </c>
      <c r="C903" s="348">
        <v>541490</v>
      </c>
      <c r="D903" s="240" t="s">
        <v>1600</v>
      </c>
      <c r="E903" s="241"/>
    </row>
    <row r="904" spans="1:11" x14ac:dyDescent="0.5">
      <c r="A904" s="348">
        <v>541511</v>
      </c>
      <c r="B904" s="240" t="s">
        <v>1601</v>
      </c>
      <c r="C904" s="348">
        <v>541511</v>
      </c>
      <c r="D904" s="240" t="s">
        <v>1601</v>
      </c>
      <c r="E904" s="241"/>
    </row>
    <row r="905" spans="1:11" x14ac:dyDescent="0.5">
      <c r="A905" s="348">
        <v>541512</v>
      </c>
      <c r="B905" s="240" t="s">
        <v>1602</v>
      </c>
      <c r="C905" s="348">
        <v>541512</v>
      </c>
      <c r="D905" s="240" t="s">
        <v>1602</v>
      </c>
      <c r="E905" s="241"/>
    </row>
    <row r="906" spans="1:11" x14ac:dyDescent="0.5">
      <c r="A906" s="348">
        <v>541513</v>
      </c>
      <c r="B906" s="240" t="s">
        <v>1603</v>
      </c>
      <c r="C906" s="348">
        <v>541513</v>
      </c>
      <c r="D906" s="240" t="s">
        <v>1603</v>
      </c>
      <c r="E906" s="241"/>
    </row>
    <row r="907" spans="1:11" x14ac:dyDescent="0.5">
      <c r="A907" s="348">
        <v>541519</v>
      </c>
      <c r="B907" s="240" t="s">
        <v>1604</v>
      </c>
      <c r="C907" s="348">
        <v>541519</v>
      </c>
      <c r="D907" s="240" t="s">
        <v>1604</v>
      </c>
      <c r="E907" s="241"/>
    </row>
    <row r="908" spans="1:11" x14ac:dyDescent="0.5">
      <c r="A908" s="348">
        <v>541611</v>
      </c>
      <c r="B908" s="240" t="s">
        <v>1605</v>
      </c>
      <c r="C908" s="348">
        <v>541611</v>
      </c>
      <c r="D908" s="240" t="s">
        <v>1605</v>
      </c>
      <c r="E908" s="241"/>
    </row>
    <row r="909" spans="1:11" x14ac:dyDescent="0.5">
      <c r="A909" s="348">
        <v>541612</v>
      </c>
      <c r="B909" s="240" t="s">
        <v>1606</v>
      </c>
      <c r="C909" s="348">
        <v>541612</v>
      </c>
      <c r="D909" s="240" t="s">
        <v>1606</v>
      </c>
      <c r="E909" s="241"/>
    </row>
    <row r="910" spans="1:11" x14ac:dyDescent="0.5">
      <c r="A910" s="348">
        <v>541613</v>
      </c>
      <c r="B910" s="240" t="s">
        <v>1607</v>
      </c>
      <c r="C910" s="348">
        <v>541613</v>
      </c>
      <c r="D910" s="240" t="s">
        <v>1607</v>
      </c>
      <c r="E910" s="241"/>
    </row>
    <row r="911" spans="1:11" x14ac:dyDescent="0.5">
      <c r="A911" s="348">
        <v>541614</v>
      </c>
      <c r="B911" s="240" t="s">
        <v>1608</v>
      </c>
      <c r="C911" s="348">
        <v>541614</v>
      </c>
      <c r="D911" s="240" t="s">
        <v>1608</v>
      </c>
      <c r="E911" s="241"/>
    </row>
    <row r="912" spans="1:11" x14ac:dyDescent="0.5">
      <c r="A912" s="348">
        <v>541618</v>
      </c>
      <c r="B912" s="240" t="s">
        <v>1609</v>
      </c>
      <c r="C912" s="348">
        <v>541618</v>
      </c>
      <c r="D912" s="240" t="s">
        <v>1609</v>
      </c>
      <c r="E912" s="241"/>
    </row>
    <row r="913" spans="1:7" x14ac:dyDescent="0.5">
      <c r="A913" s="348">
        <v>541620</v>
      </c>
      <c r="B913" s="240" t="s">
        <v>1610</v>
      </c>
      <c r="C913" s="348">
        <v>541620</v>
      </c>
      <c r="D913" s="240" t="s">
        <v>1610</v>
      </c>
      <c r="E913" s="241"/>
    </row>
    <row r="914" spans="1:7" x14ac:dyDescent="0.5">
      <c r="A914" s="348">
        <v>541690</v>
      </c>
      <c r="B914" s="240" t="s">
        <v>1611</v>
      </c>
      <c r="C914" s="348">
        <v>541690</v>
      </c>
      <c r="D914" s="240" t="s">
        <v>1611</v>
      </c>
      <c r="E914" s="241"/>
    </row>
    <row r="915" spans="1:7" x14ac:dyDescent="0.5">
      <c r="A915" s="348">
        <v>541713</v>
      </c>
      <c r="B915" s="240" t="s">
        <v>1612</v>
      </c>
      <c r="C915" s="348">
        <v>541713</v>
      </c>
      <c r="D915" s="240" t="s">
        <v>1612</v>
      </c>
      <c r="E915" s="241"/>
    </row>
    <row r="916" spans="1:7" x14ac:dyDescent="0.5">
      <c r="A916" s="348">
        <v>541714</v>
      </c>
      <c r="B916" s="240" t="s">
        <v>1613</v>
      </c>
      <c r="C916" s="348">
        <v>541714</v>
      </c>
      <c r="D916" s="240" t="s">
        <v>1613</v>
      </c>
      <c r="E916" s="241"/>
      <c r="F916" s="242"/>
    </row>
    <row r="917" spans="1:7" ht="25.2" x14ac:dyDescent="0.5">
      <c r="A917" s="348">
        <v>541715</v>
      </c>
      <c r="B917" s="240" t="s">
        <v>1614</v>
      </c>
      <c r="C917" s="348">
        <v>541715</v>
      </c>
      <c r="D917" s="240" t="s">
        <v>1614</v>
      </c>
      <c r="E917" s="241"/>
      <c r="F917" s="242"/>
      <c r="G917" s="242" t="s">
        <v>5</v>
      </c>
    </row>
    <row r="918" spans="1:7" x14ac:dyDescent="0.5">
      <c r="A918" s="348">
        <v>541720</v>
      </c>
      <c r="B918" s="240" t="s">
        <v>1615</v>
      </c>
      <c r="C918" s="348">
        <v>541720</v>
      </c>
      <c r="D918" s="240" t="s">
        <v>1615</v>
      </c>
      <c r="E918" s="241"/>
      <c r="F918" s="242" t="s">
        <v>5</v>
      </c>
    </row>
    <row r="919" spans="1:7" x14ac:dyDescent="0.5">
      <c r="A919" s="348">
        <v>541810</v>
      </c>
      <c r="B919" s="240" t="s">
        <v>1616</v>
      </c>
      <c r="C919" s="348">
        <v>541810</v>
      </c>
      <c r="D919" s="240" t="s">
        <v>1616</v>
      </c>
      <c r="E919" s="241"/>
    </row>
    <row r="920" spans="1:7" x14ac:dyDescent="0.5">
      <c r="A920" s="348">
        <v>541820</v>
      </c>
      <c r="B920" s="240" t="s">
        <v>1617</v>
      </c>
      <c r="C920" s="348">
        <v>541820</v>
      </c>
      <c r="D920" s="240" t="s">
        <v>1617</v>
      </c>
      <c r="E920" s="241"/>
    </row>
    <row r="921" spans="1:7" x14ac:dyDescent="0.5">
      <c r="A921" s="348">
        <v>541830</v>
      </c>
      <c r="B921" s="240" t="s">
        <v>1618</v>
      </c>
      <c r="C921" s="348">
        <v>541830</v>
      </c>
      <c r="D921" s="240" t="s">
        <v>1618</v>
      </c>
      <c r="E921" s="241"/>
    </row>
    <row r="922" spans="1:7" x14ac:dyDescent="0.5">
      <c r="A922" s="348">
        <v>541840</v>
      </c>
      <c r="B922" s="240" t="s">
        <v>1619</v>
      </c>
      <c r="C922" s="348">
        <v>541840</v>
      </c>
      <c r="D922" s="240" t="s">
        <v>1619</v>
      </c>
      <c r="E922" s="241"/>
    </row>
    <row r="923" spans="1:7" x14ac:dyDescent="0.5">
      <c r="A923" s="348">
        <v>541850</v>
      </c>
      <c r="B923" s="240" t="s">
        <v>1620</v>
      </c>
      <c r="C923" s="348">
        <v>541850</v>
      </c>
      <c r="D923" s="240" t="s">
        <v>1621</v>
      </c>
      <c r="E923" s="241"/>
    </row>
    <row r="924" spans="1:7" x14ac:dyDescent="0.5">
      <c r="A924" s="348">
        <v>541860</v>
      </c>
      <c r="B924" s="240" t="s">
        <v>1622</v>
      </c>
      <c r="C924" s="348">
        <v>541860</v>
      </c>
      <c r="D924" s="240" t="s">
        <v>1622</v>
      </c>
      <c r="E924" s="241"/>
    </row>
    <row r="925" spans="1:7" x14ac:dyDescent="0.5">
      <c r="A925" s="348">
        <v>541870</v>
      </c>
      <c r="B925" s="240" t="s">
        <v>1623</v>
      </c>
      <c r="C925" s="348">
        <v>541870</v>
      </c>
      <c r="D925" s="240" t="s">
        <v>1623</v>
      </c>
      <c r="E925" s="241"/>
    </row>
    <row r="926" spans="1:7" x14ac:dyDescent="0.5">
      <c r="A926" s="348">
        <v>541890</v>
      </c>
      <c r="B926" s="240" t="s">
        <v>1624</v>
      </c>
      <c r="C926" s="348">
        <v>541890</v>
      </c>
      <c r="D926" s="240" t="s">
        <v>1624</v>
      </c>
      <c r="E926" s="241"/>
    </row>
    <row r="927" spans="1:7" x14ac:dyDescent="0.5">
      <c r="A927" s="348">
        <v>541910</v>
      </c>
      <c r="B927" s="240" t="s">
        <v>1625</v>
      </c>
      <c r="C927" s="348">
        <v>541910</v>
      </c>
      <c r="D927" s="240" t="s">
        <v>1625</v>
      </c>
      <c r="E927" s="241"/>
    </row>
    <row r="928" spans="1:7" x14ac:dyDescent="0.5">
      <c r="A928" s="348">
        <v>541921</v>
      </c>
      <c r="B928" s="240" t="s">
        <v>1626</v>
      </c>
      <c r="C928" s="348">
        <v>541921</v>
      </c>
      <c r="D928" s="240" t="s">
        <v>1626</v>
      </c>
      <c r="E928" s="241"/>
    </row>
    <row r="929" spans="1:9" x14ac:dyDescent="0.5">
      <c r="A929" s="348">
        <v>541922</v>
      </c>
      <c r="B929" s="240" t="s">
        <v>1627</v>
      </c>
      <c r="C929" s="348">
        <v>541922</v>
      </c>
      <c r="D929" s="240" t="s">
        <v>1627</v>
      </c>
      <c r="E929" s="241"/>
      <c r="I929" s="39" t="s">
        <v>5</v>
      </c>
    </row>
    <row r="930" spans="1:9" x14ac:dyDescent="0.5">
      <c r="A930" s="348">
        <v>541930</v>
      </c>
      <c r="B930" s="240" t="s">
        <v>1628</v>
      </c>
      <c r="C930" s="348">
        <v>541930</v>
      </c>
      <c r="D930" s="240" t="s">
        <v>1628</v>
      </c>
      <c r="E930" s="241"/>
    </row>
    <row r="931" spans="1:9" x14ac:dyDescent="0.5">
      <c r="A931" s="348">
        <v>541940</v>
      </c>
      <c r="B931" s="240" t="s">
        <v>1629</v>
      </c>
      <c r="C931" s="348">
        <v>541940</v>
      </c>
      <c r="D931" s="240" t="s">
        <v>1629</v>
      </c>
      <c r="E931" s="241"/>
    </row>
    <row r="932" spans="1:9" x14ac:dyDescent="0.5">
      <c r="A932" s="348">
        <v>541990</v>
      </c>
      <c r="B932" s="240" t="s">
        <v>1630</v>
      </c>
      <c r="C932" s="348">
        <v>541990</v>
      </c>
      <c r="D932" s="240" t="s">
        <v>1630</v>
      </c>
      <c r="E932" s="241"/>
    </row>
    <row r="933" spans="1:9" x14ac:dyDescent="0.5">
      <c r="A933" s="348">
        <v>551111</v>
      </c>
      <c r="B933" s="240" t="s">
        <v>1631</v>
      </c>
      <c r="C933" s="348">
        <v>551111</v>
      </c>
      <c r="D933" s="240" t="s">
        <v>1631</v>
      </c>
      <c r="E933" s="241"/>
    </row>
    <row r="934" spans="1:9" x14ac:dyDescent="0.5">
      <c r="A934" s="348">
        <v>551112</v>
      </c>
      <c r="B934" s="240" t="s">
        <v>1632</v>
      </c>
      <c r="C934" s="348">
        <v>551112</v>
      </c>
      <c r="D934" s="240" t="s">
        <v>1632</v>
      </c>
      <c r="E934" s="241"/>
    </row>
    <row r="935" spans="1:9" x14ac:dyDescent="0.5">
      <c r="A935" s="348">
        <v>551114</v>
      </c>
      <c r="B935" s="240" t="s">
        <v>1633</v>
      </c>
      <c r="C935" s="348">
        <v>551114</v>
      </c>
      <c r="D935" s="240" t="s">
        <v>1633</v>
      </c>
      <c r="E935" s="241"/>
    </row>
    <row r="936" spans="1:9" x14ac:dyDescent="0.5">
      <c r="A936" s="348">
        <v>561110</v>
      </c>
      <c r="B936" s="240" t="s">
        <v>1634</v>
      </c>
      <c r="C936" s="348">
        <v>561110</v>
      </c>
      <c r="D936" s="240" t="s">
        <v>1634</v>
      </c>
      <c r="E936" s="241"/>
    </row>
    <row r="937" spans="1:9" x14ac:dyDescent="0.5">
      <c r="A937" s="348">
        <v>561210</v>
      </c>
      <c r="B937" s="240" t="s">
        <v>1635</v>
      </c>
      <c r="C937" s="348">
        <v>561210</v>
      </c>
      <c r="D937" s="240" t="s">
        <v>1635</v>
      </c>
      <c r="E937" s="241"/>
    </row>
    <row r="938" spans="1:9" x14ac:dyDescent="0.5">
      <c r="A938" s="348">
        <v>561311</v>
      </c>
      <c r="B938" s="240" t="s">
        <v>1636</v>
      </c>
      <c r="C938" s="348">
        <v>561311</v>
      </c>
      <c r="D938" s="240" t="s">
        <v>1636</v>
      </c>
      <c r="E938" s="241"/>
    </row>
    <row r="939" spans="1:9" x14ac:dyDescent="0.5">
      <c r="A939" s="348">
        <v>561312</v>
      </c>
      <c r="B939" s="240" t="s">
        <v>1637</v>
      </c>
      <c r="C939" s="348">
        <v>561312</v>
      </c>
      <c r="D939" s="240" t="s">
        <v>1637</v>
      </c>
      <c r="E939" s="241"/>
    </row>
    <row r="940" spans="1:9" x14ac:dyDescent="0.5">
      <c r="A940" s="348">
        <v>561320</v>
      </c>
      <c r="B940" s="240" t="s">
        <v>1638</v>
      </c>
      <c r="C940" s="348">
        <v>561320</v>
      </c>
      <c r="D940" s="240" t="s">
        <v>1638</v>
      </c>
      <c r="E940" s="241"/>
    </row>
    <row r="941" spans="1:9" x14ac:dyDescent="0.5">
      <c r="A941" s="348">
        <v>561330</v>
      </c>
      <c r="B941" s="240" t="s">
        <v>1639</v>
      </c>
      <c r="C941" s="348">
        <v>561330</v>
      </c>
      <c r="D941" s="240" t="s">
        <v>1639</v>
      </c>
      <c r="E941" s="241"/>
    </row>
    <row r="942" spans="1:9" x14ac:dyDescent="0.5">
      <c r="A942" s="348">
        <v>561410</v>
      </c>
      <c r="B942" s="240" t="s">
        <v>1640</v>
      </c>
      <c r="C942" s="348">
        <v>561410</v>
      </c>
      <c r="D942" s="240" t="s">
        <v>1640</v>
      </c>
      <c r="E942" s="241"/>
    </row>
    <row r="943" spans="1:9" x14ac:dyDescent="0.5">
      <c r="A943" s="348">
        <v>561421</v>
      </c>
      <c r="B943" s="240" t="s">
        <v>1641</v>
      </c>
      <c r="C943" s="348">
        <v>561421</v>
      </c>
      <c r="D943" s="240" t="s">
        <v>1641</v>
      </c>
      <c r="E943" s="241"/>
    </row>
    <row r="944" spans="1:9" x14ac:dyDescent="0.5">
      <c r="A944" s="348">
        <v>561422</v>
      </c>
      <c r="B944" s="240" t="s">
        <v>1642</v>
      </c>
      <c r="C944" s="348">
        <v>561422</v>
      </c>
      <c r="D944" s="240" t="s">
        <v>1642</v>
      </c>
      <c r="E944" s="241"/>
    </row>
    <row r="945" spans="1:8" x14ac:dyDescent="0.5">
      <c r="A945" s="348">
        <v>561431</v>
      </c>
      <c r="B945" s="240" t="s">
        <v>1643</v>
      </c>
      <c r="C945" s="348">
        <v>561431</v>
      </c>
      <c r="D945" s="240" t="s">
        <v>1643</v>
      </c>
      <c r="E945" s="241"/>
    </row>
    <row r="946" spans="1:8" x14ac:dyDescent="0.5">
      <c r="A946" s="348">
        <v>561439</v>
      </c>
      <c r="B946" s="240" t="s">
        <v>1644</v>
      </c>
      <c r="C946" s="348">
        <v>561439</v>
      </c>
      <c r="D946" s="240" t="s">
        <v>1644</v>
      </c>
      <c r="E946" s="241"/>
    </row>
    <row r="947" spans="1:8" x14ac:dyDescent="0.5">
      <c r="A947" s="348">
        <v>561440</v>
      </c>
      <c r="B947" s="240" t="s">
        <v>1645</v>
      </c>
      <c r="C947" s="348">
        <v>561440</v>
      </c>
      <c r="D947" s="240" t="s">
        <v>1645</v>
      </c>
      <c r="E947" s="241"/>
    </row>
    <row r="948" spans="1:8" x14ac:dyDescent="0.5">
      <c r="A948" s="348">
        <v>561450</v>
      </c>
      <c r="B948" s="240" t="s">
        <v>1646</v>
      </c>
      <c r="C948" s="348">
        <v>561450</v>
      </c>
      <c r="D948" s="240" t="s">
        <v>1646</v>
      </c>
      <c r="E948" s="241"/>
    </row>
    <row r="949" spans="1:8" x14ac:dyDescent="0.5">
      <c r="A949" s="348">
        <v>561491</v>
      </c>
      <c r="B949" s="240" t="s">
        <v>1647</v>
      </c>
      <c r="C949" s="348">
        <v>561491</v>
      </c>
      <c r="D949" s="240" t="s">
        <v>1647</v>
      </c>
      <c r="E949" s="241"/>
    </row>
    <row r="950" spans="1:8" x14ac:dyDescent="0.5">
      <c r="A950" s="348">
        <v>561492</v>
      </c>
      <c r="B950" s="240" t="s">
        <v>1648</v>
      </c>
      <c r="C950" s="348">
        <v>561492</v>
      </c>
      <c r="D950" s="240" t="s">
        <v>1648</v>
      </c>
      <c r="E950" s="241"/>
    </row>
    <row r="951" spans="1:8" x14ac:dyDescent="0.5">
      <c r="A951" s="348">
        <v>561499</v>
      </c>
      <c r="B951" s="240" t="s">
        <v>1649</v>
      </c>
      <c r="C951" s="348">
        <v>561499</v>
      </c>
      <c r="D951" s="240" t="s">
        <v>1649</v>
      </c>
      <c r="E951" s="241"/>
    </row>
    <row r="952" spans="1:8" x14ac:dyDescent="0.5">
      <c r="A952" s="348">
        <v>561510</v>
      </c>
      <c r="B952" s="240" t="s">
        <v>1650</v>
      </c>
      <c r="C952" s="348">
        <v>561510</v>
      </c>
      <c r="D952" s="240" t="s">
        <v>1650</v>
      </c>
      <c r="E952" s="241"/>
    </row>
    <row r="953" spans="1:8" x14ac:dyDescent="0.5">
      <c r="A953" s="348">
        <v>561520</v>
      </c>
      <c r="B953" s="240" t="s">
        <v>1651</v>
      </c>
      <c r="C953" s="348">
        <v>561520</v>
      </c>
      <c r="D953" s="240" t="s">
        <v>1651</v>
      </c>
      <c r="E953" s="241"/>
    </row>
    <row r="954" spans="1:8" x14ac:dyDescent="0.5">
      <c r="A954" s="348">
        <v>561591</v>
      </c>
      <c r="B954" s="240" t="s">
        <v>1652</v>
      </c>
      <c r="C954" s="348">
        <v>561591</v>
      </c>
      <c r="D954" s="240" t="s">
        <v>1652</v>
      </c>
      <c r="E954" s="241"/>
    </row>
    <row r="955" spans="1:8" x14ac:dyDescent="0.5">
      <c r="A955" s="348">
        <v>561599</v>
      </c>
      <c r="B955" s="240" t="s">
        <v>1653</v>
      </c>
      <c r="C955" s="348">
        <v>561599</v>
      </c>
      <c r="D955" s="240" t="s">
        <v>1653</v>
      </c>
      <c r="E955" s="241"/>
    </row>
    <row r="956" spans="1:8" x14ac:dyDescent="0.5">
      <c r="A956" s="348">
        <v>561611</v>
      </c>
      <c r="B956" s="240" t="s">
        <v>1654</v>
      </c>
      <c r="C956" s="348">
        <v>561611</v>
      </c>
      <c r="D956" s="240" t="s">
        <v>1655</v>
      </c>
      <c r="E956" s="241"/>
      <c r="H956" s="39" t="s">
        <v>5</v>
      </c>
    </row>
    <row r="957" spans="1:8" x14ac:dyDescent="0.5">
      <c r="A957" s="348">
        <v>561612</v>
      </c>
      <c r="B957" s="240" t="s">
        <v>1656</v>
      </c>
      <c r="C957" s="348">
        <v>561612</v>
      </c>
      <c r="D957" s="240" t="s">
        <v>1656</v>
      </c>
      <c r="E957" s="241"/>
    </row>
    <row r="958" spans="1:8" x14ac:dyDescent="0.5">
      <c r="A958" s="348">
        <v>561613</v>
      </c>
      <c r="B958" s="240" t="s">
        <v>1657</v>
      </c>
      <c r="C958" s="348">
        <v>561613</v>
      </c>
      <c r="D958" s="240" t="s">
        <v>1657</v>
      </c>
      <c r="E958" s="241"/>
    </row>
    <row r="959" spans="1:8" x14ac:dyDescent="0.5">
      <c r="A959" s="348">
        <v>561621</v>
      </c>
      <c r="B959" s="240" t="s">
        <v>1658</v>
      </c>
      <c r="C959" s="348">
        <v>561621</v>
      </c>
      <c r="D959" s="240" t="s">
        <v>1658</v>
      </c>
      <c r="E959" s="241"/>
    </row>
    <row r="960" spans="1:8" x14ac:dyDescent="0.5">
      <c r="A960" s="348">
        <v>561622</v>
      </c>
      <c r="B960" s="240" t="s">
        <v>1659</v>
      </c>
      <c r="C960" s="348">
        <v>561622</v>
      </c>
      <c r="D960" s="240" t="s">
        <v>1659</v>
      </c>
      <c r="E960" s="241"/>
    </row>
    <row r="961" spans="1:5" x14ac:dyDescent="0.5">
      <c r="A961" s="348">
        <v>561710</v>
      </c>
      <c r="B961" s="240" t="s">
        <v>1660</v>
      </c>
      <c r="C961" s="348">
        <v>561710</v>
      </c>
      <c r="D961" s="240" t="s">
        <v>1660</v>
      </c>
      <c r="E961" s="241"/>
    </row>
    <row r="962" spans="1:5" x14ac:dyDescent="0.5">
      <c r="A962" s="348">
        <v>561720</v>
      </c>
      <c r="B962" s="240" t="s">
        <v>1661</v>
      </c>
      <c r="C962" s="348">
        <v>561720</v>
      </c>
      <c r="D962" s="240" t="s">
        <v>1661</v>
      </c>
      <c r="E962" s="241"/>
    </row>
    <row r="963" spans="1:5" x14ac:dyDescent="0.5">
      <c r="A963" s="348">
        <v>561730</v>
      </c>
      <c r="B963" s="240" t="s">
        <v>1662</v>
      </c>
      <c r="C963" s="348">
        <v>561730</v>
      </c>
      <c r="D963" s="240" t="s">
        <v>1662</v>
      </c>
      <c r="E963" s="241"/>
    </row>
    <row r="964" spans="1:5" x14ac:dyDescent="0.5">
      <c r="A964" s="348">
        <v>561740</v>
      </c>
      <c r="B964" s="240" t="s">
        <v>1663</v>
      </c>
      <c r="C964" s="348">
        <v>561740</v>
      </c>
      <c r="D964" s="240" t="s">
        <v>1663</v>
      </c>
      <c r="E964" s="241"/>
    </row>
    <row r="965" spans="1:5" x14ac:dyDescent="0.5">
      <c r="A965" s="348">
        <v>561790</v>
      </c>
      <c r="B965" s="240" t="s">
        <v>1664</v>
      </c>
      <c r="C965" s="348">
        <v>561790</v>
      </c>
      <c r="D965" s="240" t="s">
        <v>1664</v>
      </c>
      <c r="E965" s="241"/>
    </row>
    <row r="966" spans="1:5" x14ac:dyDescent="0.5">
      <c r="A966" s="348">
        <v>561910</v>
      </c>
      <c r="B966" s="240" t="s">
        <v>1665</v>
      </c>
      <c r="C966" s="348">
        <v>561910</v>
      </c>
      <c r="D966" s="240" t="s">
        <v>1665</v>
      </c>
      <c r="E966" s="241"/>
    </row>
    <row r="967" spans="1:5" x14ac:dyDescent="0.5">
      <c r="A967" s="348">
        <v>561920</v>
      </c>
      <c r="B967" s="240" t="s">
        <v>1666</v>
      </c>
      <c r="C967" s="348">
        <v>561920</v>
      </c>
      <c r="D967" s="240" t="s">
        <v>1666</v>
      </c>
      <c r="E967" s="241"/>
    </row>
    <row r="968" spans="1:5" x14ac:dyDescent="0.5">
      <c r="A968" s="348">
        <v>561990</v>
      </c>
      <c r="B968" s="240" t="s">
        <v>1667</v>
      </c>
      <c r="C968" s="348">
        <v>561990</v>
      </c>
      <c r="D968" s="240" t="s">
        <v>1667</v>
      </c>
      <c r="E968" s="241"/>
    </row>
    <row r="969" spans="1:5" x14ac:dyDescent="0.5">
      <c r="A969" s="348">
        <v>562111</v>
      </c>
      <c r="B969" s="240" t="s">
        <v>1668</v>
      </c>
      <c r="C969" s="348">
        <v>562111</v>
      </c>
      <c r="D969" s="240" t="s">
        <v>1668</v>
      </c>
      <c r="E969" s="241"/>
    </row>
    <row r="970" spans="1:5" x14ac:dyDescent="0.5">
      <c r="A970" s="348">
        <v>562112</v>
      </c>
      <c r="B970" s="240" t="s">
        <v>1669</v>
      </c>
      <c r="C970" s="348">
        <v>562112</v>
      </c>
      <c r="D970" s="240" t="s">
        <v>1669</v>
      </c>
      <c r="E970" s="241"/>
    </row>
    <row r="971" spans="1:5" x14ac:dyDescent="0.5">
      <c r="A971" s="348">
        <v>562119</v>
      </c>
      <c r="B971" s="240" t="s">
        <v>1670</v>
      </c>
      <c r="C971" s="348">
        <v>562119</v>
      </c>
      <c r="D971" s="240" t="s">
        <v>1670</v>
      </c>
      <c r="E971" s="241"/>
    </row>
    <row r="972" spans="1:5" x14ac:dyDescent="0.5">
      <c r="A972" s="348">
        <v>562211</v>
      </c>
      <c r="B972" s="240" t="s">
        <v>625</v>
      </c>
      <c r="C972" s="348">
        <v>562211</v>
      </c>
      <c r="D972" s="240" t="s">
        <v>625</v>
      </c>
      <c r="E972" s="241"/>
    </row>
    <row r="973" spans="1:5" x14ac:dyDescent="0.5">
      <c r="A973" s="348">
        <v>562212</v>
      </c>
      <c r="B973" s="240" t="s">
        <v>1671</v>
      </c>
      <c r="C973" s="348">
        <v>562212</v>
      </c>
      <c r="D973" s="240" t="s">
        <v>1671</v>
      </c>
      <c r="E973" s="241"/>
    </row>
    <row r="974" spans="1:5" x14ac:dyDescent="0.5">
      <c r="A974" s="348">
        <v>562213</v>
      </c>
      <c r="B974" s="240" t="s">
        <v>1672</v>
      </c>
      <c r="C974" s="348">
        <v>562213</v>
      </c>
      <c r="D974" s="240" t="s">
        <v>1672</v>
      </c>
      <c r="E974" s="241"/>
    </row>
    <row r="975" spans="1:5" x14ac:dyDescent="0.5">
      <c r="A975" s="348">
        <v>562219</v>
      </c>
      <c r="B975" s="240" t="s">
        <v>627</v>
      </c>
      <c r="C975" s="348">
        <v>562219</v>
      </c>
      <c r="D975" s="240" t="s">
        <v>627</v>
      </c>
      <c r="E975" s="241"/>
    </row>
    <row r="976" spans="1:5" x14ac:dyDescent="0.5">
      <c r="A976" s="348">
        <v>562910</v>
      </c>
      <c r="B976" s="240" t="s">
        <v>1673</v>
      </c>
      <c r="C976" s="348">
        <v>562910</v>
      </c>
      <c r="D976" s="240" t="s">
        <v>1673</v>
      </c>
      <c r="E976" s="241"/>
    </row>
    <row r="977" spans="1:8" x14ac:dyDescent="0.5">
      <c r="A977" s="348">
        <v>562920</v>
      </c>
      <c r="B977" s="240" t="s">
        <v>1674</v>
      </c>
      <c r="C977" s="348">
        <v>562920</v>
      </c>
      <c r="D977" s="240" t="s">
        <v>1674</v>
      </c>
      <c r="E977" s="241"/>
    </row>
    <row r="978" spans="1:8" x14ac:dyDescent="0.5">
      <c r="A978" s="348">
        <v>562991</v>
      </c>
      <c r="B978" s="240" t="s">
        <v>1675</v>
      </c>
      <c r="C978" s="348">
        <v>562991</v>
      </c>
      <c r="D978" s="240" t="s">
        <v>1675</v>
      </c>
      <c r="E978" s="241"/>
    </row>
    <row r="979" spans="1:8" x14ac:dyDescent="0.5">
      <c r="A979" s="348">
        <v>562998</v>
      </c>
      <c r="B979" s="240" t="s">
        <v>1676</v>
      </c>
      <c r="C979" s="348">
        <v>562998</v>
      </c>
      <c r="D979" s="240" t="s">
        <v>1676</v>
      </c>
      <c r="E979" s="241"/>
    </row>
    <row r="980" spans="1:8" x14ac:dyDescent="0.5">
      <c r="A980" s="348">
        <v>611110</v>
      </c>
      <c r="B980" s="240" t="s">
        <v>1677</v>
      </c>
      <c r="C980" s="348">
        <v>611110</v>
      </c>
      <c r="D980" s="240" t="s">
        <v>1677</v>
      </c>
      <c r="E980" s="241"/>
      <c r="H980" s="39" t="s">
        <v>5</v>
      </c>
    </row>
    <row r="981" spans="1:8" x14ac:dyDescent="0.5">
      <c r="A981" s="348">
        <v>611210</v>
      </c>
      <c r="B981" s="240" t="s">
        <v>1678</v>
      </c>
      <c r="C981" s="348">
        <v>611210</v>
      </c>
      <c r="D981" s="240" t="s">
        <v>1678</v>
      </c>
      <c r="E981" s="241"/>
    </row>
    <row r="982" spans="1:8" x14ac:dyDescent="0.5">
      <c r="A982" s="348">
        <v>611310</v>
      </c>
      <c r="B982" s="240" t="s">
        <v>1679</v>
      </c>
      <c r="C982" s="348">
        <v>611310</v>
      </c>
      <c r="D982" s="240" t="s">
        <v>1679</v>
      </c>
      <c r="E982" s="241"/>
    </row>
    <row r="983" spans="1:8" x14ac:dyDescent="0.5">
      <c r="A983" s="348">
        <v>611410</v>
      </c>
      <c r="B983" s="240" t="s">
        <v>1680</v>
      </c>
      <c r="C983" s="348">
        <v>611410</v>
      </c>
      <c r="D983" s="240" t="s">
        <v>1680</v>
      </c>
      <c r="E983" s="241"/>
    </row>
    <row r="984" spans="1:8" x14ac:dyDescent="0.5">
      <c r="A984" s="348">
        <v>611420</v>
      </c>
      <c r="B984" s="240" t="s">
        <v>1681</v>
      </c>
      <c r="C984" s="348">
        <v>611420</v>
      </c>
      <c r="D984" s="240" t="s">
        <v>1681</v>
      </c>
      <c r="E984" s="241"/>
    </row>
    <row r="985" spans="1:8" x14ac:dyDescent="0.5">
      <c r="A985" s="348">
        <v>611430</v>
      </c>
      <c r="B985" s="240" t="s">
        <v>1682</v>
      </c>
      <c r="C985" s="348">
        <v>611430</v>
      </c>
      <c r="D985" s="240" t="s">
        <v>1682</v>
      </c>
      <c r="E985" s="241"/>
    </row>
    <row r="986" spans="1:8" x14ac:dyDescent="0.5">
      <c r="A986" s="348">
        <v>611511</v>
      </c>
      <c r="B986" s="240" t="s">
        <v>1683</v>
      </c>
      <c r="C986" s="348">
        <v>611511</v>
      </c>
      <c r="D986" s="240" t="s">
        <v>1683</v>
      </c>
      <c r="E986" s="241"/>
    </row>
    <row r="987" spans="1:8" x14ac:dyDescent="0.5">
      <c r="A987" s="348">
        <v>611512</v>
      </c>
      <c r="B987" s="240" t="s">
        <v>1684</v>
      </c>
      <c r="C987" s="348">
        <v>611512</v>
      </c>
      <c r="D987" s="240" t="s">
        <v>1684</v>
      </c>
      <c r="E987" s="241"/>
    </row>
    <row r="988" spans="1:8" x14ac:dyDescent="0.5">
      <c r="A988" s="348">
        <v>611513</v>
      </c>
      <c r="B988" s="240" t="s">
        <v>1685</v>
      </c>
      <c r="C988" s="348">
        <v>611513</v>
      </c>
      <c r="D988" s="240" t="s">
        <v>1685</v>
      </c>
      <c r="E988" s="241"/>
    </row>
    <row r="989" spans="1:8" x14ac:dyDescent="0.5">
      <c r="A989" s="348">
        <v>611519</v>
      </c>
      <c r="B989" s="240" t="s">
        <v>1686</v>
      </c>
      <c r="C989" s="348">
        <v>611519</v>
      </c>
      <c r="D989" s="240" t="s">
        <v>1686</v>
      </c>
      <c r="E989" s="241"/>
    </row>
    <row r="990" spans="1:8" x14ac:dyDescent="0.5">
      <c r="A990" s="348">
        <v>611610</v>
      </c>
      <c r="B990" s="240" t="s">
        <v>1687</v>
      </c>
      <c r="C990" s="348">
        <v>611610</v>
      </c>
      <c r="D990" s="240" t="s">
        <v>1687</v>
      </c>
      <c r="E990" s="241"/>
    </row>
    <row r="991" spans="1:8" x14ac:dyDescent="0.5">
      <c r="A991" s="348">
        <v>611620</v>
      </c>
      <c r="B991" s="240" t="s">
        <v>1688</v>
      </c>
      <c r="C991" s="348">
        <v>611620</v>
      </c>
      <c r="D991" s="240" t="s">
        <v>1688</v>
      </c>
      <c r="E991" s="241"/>
    </row>
    <row r="992" spans="1:8" x14ac:dyDescent="0.5">
      <c r="A992" s="348">
        <v>611630</v>
      </c>
      <c r="B992" s="240" t="s">
        <v>1689</v>
      </c>
      <c r="C992" s="348">
        <v>611630</v>
      </c>
      <c r="D992" s="240" t="s">
        <v>1689</v>
      </c>
      <c r="E992" s="241"/>
    </row>
    <row r="993" spans="1:5" x14ac:dyDescent="0.5">
      <c r="A993" s="348">
        <v>611691</v>
      </c>
      <c r="B993" s="240" t="s">
        <v>1690</v>
      </c>
      <c r="C993" s="348">
        <v>611691</v>
      </c>
      <c r="D993" s="240" t="s">
        <v>1690</v>
      </c>
      <c r="E993" s="241"/>
    </row>
    <row r="994" spans="1:5" x14ac:dyDescent="0.5">
      <c r="A994" s="348">
        <v>611692</v>
      </c>
      <c r="B994" s="240" t="s">
        <v>1691</v>
      </c>
      <c r="C994" s="348">
        <v>611692</v>
      </c>
      <c r="D994" s="240" t="s">
        <v>1691</v>
      </c>
      <c r="E994" s="241"/>
    </row>
    <row r="995" spans="1:5" x14ac:dyDescent="0.5">
      <c r="A995" s="348">
        <v>611699</v>
      </c>
      <c r="B995" s="240" t="s">
        <v>1692</v>
      </c>
      <c r="C995" s="348">
        <v>611699</v>
      </c>
      <c r="D995" s="240" t="s">
        <v>1692</v>
      </c>
      <c r="E995" s="241"/>
    </row>
    <row r="996" spans="1:5" x14ac:dyDescent="0.5">
      <c r="A996" s="348">
        <v>611710</v>
      </c>
      <c r="B996" s="240" t="s">
        <v>1693</v>
      </c>
      <c r="C996" s="348">
        <v>611710</v>
      </c>
      <c r="D996" s="240" t="s">
        <v>1693</v>
      </c>
      <c r="E996" s="241"/>
    </row>
    <row r="997" spans="1:5" x14ac:dyDescent="0.5">
      <c r="A997" s="348">
        <v>621111</v>
      </c>
      <c r="B997" s="240" t="s">
        <v>1694</v>
      </c>
      <c r="C997" s="348">
        <v>621111</v>
      </c>
      <c r="D997" s="240" t="s">
        <v>1694</v>
      </c>
      <c r="E997" s="241"/>
    </row>
    <row r="998" spans="1:5" x14ac:dyDescent="0.5">
      <c r="A998" s="348">
        <v>621112</v>
      </c>
      <c r="B998" s="240" t="s">
        <v>1695</v>
      </c>
      <c r="C998" s="348">
        <v>621112</v>
      </c>
      <c r="D998" s="240" t="s">
        <v>1695</v>
      </c>
      <c r="E998" s="241"/>
    </row>
    <row r="999" spans="1:5" x14ac:dyDescent="0.5">
      <c r="A999" s="348">
        <v>621210</v>
      </c>
      <c r="B999" s="240" t="s">
        <v>1696</v>
      </c>
      <c r="C999" s="348">
        <v>621210</v>
      </c>
      <c r="D999" s="240" t="s">
        <v>1696</v>
      </c>
      <c r="E999" s="241"/>
    </row>
    <row r="1000" spans="1:5" x14ac:dyDescent="0.5">
      <c r="A1000" s="348">
        <v>621310</v>
      </c>
      <c r="B1000" s="240" t="s">
        <v>1697</v>
      </c>
      <c r="C1000" s="348">
        <v>621310</v>
      </c>
      <c r="D1000" s="240" t="s">
        <v>1697</v>
      </c>
      <c r="E1000" s="241"/>
    </row>
    <row r="1001" spans="1:5" x14ac:dyDescent="0.5">
      <c r="A1001" s="348">
        <v>621320</v>
      </c>
      <c r="B1001" s="240" t="s">
        <v>1698</v>
      </c>
      <c r="C1001" s="348">
        <v>621320</v>
      </c>
      <c r="D1001" s="240" t="s">
        <v>1698</v>
      </c>
      <c r="E1001" s="241"/>
    </row>
    <row r="1002" spans="1:5" x14ac:dyDescent="0.5">
      <c r="A1002" s="348">
        <v>621330</v>
      </c>
      <c r="B1002" s="240" t="s">
        <v>1699</v>
      </c>
      <c r="C1002" s="348">
        <v>621330</v>
      </c>
      <c r="D1002" s="240" t="s">
        <v>1699</v>
      </c>
      <c r="E1002" s="241"/>
    </row>
    <row r="1003" spans="1:5" x14ac:dyDescent="0.5">
      <c r="A1003" s="348">
        <v>621340</v>
      </c>
      <c r="B1003" s="240" t="s">
        <v>1700</v>
      </c>
      <c r="C1003" s="348">
        <v>621340</v>
      </c>
      <c r="D1003" s="240" t="s">
        <v>1700</v>
      </c>
      <c r="E1003" s="241"/>
    </row>
    <row r="1004" spans="1:5" x14ac:dyDescent="0.5">
      <c r="A1004" s="348">
        <v>621391</v>
      </c>
      <c r="B1004" s="240" t="s">
        <v>1701</v>
      </c>
      <c r="C1004" s="348">
        <v>621391</v>
      </c>
      <c r="D1004" s="240" t="s">
        <v>1701</v>
      </c>
      <c r="E1004" s="241"/>
    </row>
    <row r="1005" spans="1:5" x14ac:dyDescent="0.5">
      <c r="A1005" s="348">
        <v>621399</v>
      </c>
      <c r="B1005" s="240" t="s">
        <v>1702</v>
      </c>
      <c r="C1005" s="348">
        <v>621399</v>
      </c>
      <c r="D1005" s="240" t="s">
        <v>1702</v>
      </c>
      <c r="E1005" s="241"/>
    </row>
    <row r="1006" spans="1:5" x14ac:dyDescent="0.5">
      <c r="A1006" s="348">
        <v>621410</v>
      </c>
      <c r="B1006" s="240" t="s">
        <v>1703</v>
      </c>
      <c r="C1006" s="348">
        <v>621410</v>
      </c>
      <c r="D1006" s="240" t="s">
        <v>1703</v>
      </c>
      <c r="E1006" s="241"/>
    </row>
    <row r="1007" spans="1:5" x14ac:dyDescent="0.5">
      <c r="A1007" s="348">
        <v>621420</v>
      </c>
      <c r="B1007" s="240" t="s">
        <v>1704</v>
      </c>
      <c r="C1007" s="348">
        <v>621420</v>
      </c>
      <c r="D1007" s="240" t="s">
        <v>1704</v>
      </c>
      <c r="E1007" s="241"/>
    </row>
    <row r="1008" spans="1:5" x14ac:dyDescent="0.5">
      <c r="A1008" s="348">
        <v>621491</v>
      </c>
      <c r="B1008" s="240" t="s">
        <v>1705</v>
      </c>
      <c r="C1008" s="348">
        <v>621491</v>
      </c>
      <c r="D1008" s="240" t="s">
        <v>1705</v>
      </c>
      <c r="E1008" s="241"/>
    </row>
    <row r="1009" spans="1:8" x14ac:dyDescent="0.5">
      <c r="A1009" s="348">
        <v>621492</v>
      </c>
      <c r="B1009" s="240" t="s">
        <v>1706</v>
      </c>
      <c r="C1009" s="348">
        <v>621492</v>
      </c>
      <c r="D1009" s="240" t="s">
        <v>1706</v>
      </c>
      <c r="E1009" s="241"/>
    </row>
    <row r="1010" spans="1:8" x14ac:dyDescent="0.5">
      <c r="A1010" s="348">
        <v>621493</v>
      </c>
      <c r="B1010" s="240" t="s">
        <v>1707</v>
      </c>
      <c r="C1010" s="348">
        <v>621493</v>
      </c>
      <c r="D1010" s="240" t="s">
        <v>1707</v>
      </c>
      <c r="E1010" s="241"/>
      <c r="H1010" s="39" t="s">
        <v>5</v>
      </c>
    </row>
    <row r="1011" spans="1:8" x14ac:dyDescent="0.5">
      <c r="A1011" s="348">
        <v>621498</v>
      </c>
      <c r="B1011" s="240" t="s">
        <v>1708</v>
      </c>
      <c r="C1011" s="348">
        <v>621498</v>
      </c>
      <c r="D1011" s="240" t="s">
        <v>1708</v>
      </c>
      <c r="E1011" s="241"/>
    </row>
    <row r="1012" spans="1:8" x14ac:dyDescent="0.5">
      <c r="A1012" s="348">
        <v>621511</v>
      </c>
      <c r="B1012" s="240" t="s">
        <v>1709</v>
      </c>
      <c r="C1012" s="348">
        <v>621511</v>
      </c>
      <c r="D1012" s="240" t="s">
        <v>1709</v>
      </c>
      <c r="E1012" s="241"/>
    </row>
    <row r="1013" spans="1:8" x14ac:dyDescent="0.5">
      <c r="A1013" s="348">
        <v>621512</v>
      </c>
      <c r="B1013" s="240" t="s">
        <v>1710</v>
      </c>
      <c r="C1013" s="348">
        <v>621512</v>
      </c>
      <c r="D1013" s="240" t="s">
        <v>1710</v>
      </c>
      <c r="E1013" s="241"/>
    </row>
    <row r="1014" spans="1:8" x14ac:dyDescent="0.5">
      <c r="A1014" s="348">
        <v>621610</v>
      </c>
      <c r="B1014" s="240" t="s">
        <v>1711</v>
      </c>
      <c r="C1014" s="348">
        <v>621610</v>
      </c>
      <c r="D1014" s="240" t="s">
        <v>1711</v>
      </c>
      <c r="E1014" s="241"/>
    </row>
    <row r="1015" spans="1:8" x14ac:dyDescent="0.5">
      <c r="A1015" s="348">
        <v>621910</v>
      </c>
      <c r="B1015" s="240" t="s">
        <v>1712</v>
      </c>
      <c r="C1015" s="348">
        <v>621910</v>
      </c>
      <c r="D1015" s="240" t="s">
        <v>1712</v>
      </c>
      <c r="E1015" s="241"/>
    </row>
    <row r="1016" spans="1:8" x14ac:dyDescent="0.5">
      <c r="A1016" s="348">
        <v>621991</v>
      </c>
      <c r="B1016" s="240" t="s">
        <v>1713</v>
      </c>
      <c r="C1016" s="348">
        <v>621991</v>
      </c>
      <c r="D1016" s="240" t="s">
        <v>1713</v>
      </c>
      <c r="E1016" s="241"/>
    </row>
    <row r="1017" spans="1:8" x14ac:dyDescent="0.5">
      <c r="A1017" s="348">
        <v>621999</v>
      </c>
      <c r="B1017" s="240" t="s">
        <v>1714</v>
      </c>
      <c r="C1017" s="348">
        <v>621999</v>
      </c>
      <c r="D1017" s="240" t="s">
        <v>1714</v>
      </c>
      <c r="E1017" s="241"/>
    </row>
    <row r="1018" spans="1:8" x14ac:dyDescent="0.5">
      <c r="A1018" s="348">
        <v>622110</v>
      </c>
      <c r="B1018" s="240" t="s">
        <v>1715</v>
      </c>
      <c r="C1018" s="348">
        <v>622110</v>
      </c>
      <c r="D1018" s="240" t="s">
        <v>1715</v>
      </c>
      <c r="E1018" s="241"/>
    </row>
    <row r="1019" spans="1:8" x14ac:dyDescent="0.5">
      <c r="A1019" s="348">
        <v>622210</v>
      </c>
      <c r="B1019" s="240" t="s">
        <v>1716</v>
      </c>
      <c r="C1019" s="348">
        <v>622210</v>
      </c>
      <c r="D1019" s="240" t="s">
        <v>1716</v>
      </c>
      <c r="E1019" s="241"/>
    </row>
    <row r="1020" spans="1:8" x14ac:dyDescent="0.5">
      <c r="A1020" s="348">
        <v>622310</v>
      </c>
      <c r="B1020" s="240" t="s">
        <v>1717</v>
      </c>
      <c r="C1020" s="348">
        <v>622310</v>
      </c>
      <c r="D1020" s="240" t="s">
        <v>1717</v>
      </c>
      <c r="E1020" s="241"/>
    </row>
    <row r="1021" spans="1:8" x14ac:dyDescent="0.5">
      <c r="A1021" s="348">
        <v>623110</v>
      </c>
      <c r="B1021" s="240" t="s">
        <v>1718</v>
      </c>
      <c r="C1021" s="348">
        <v>623110</v>
      </c>
      <c r="D1021" s="240" t="s">
        <v>1718</v>
      </c>
      <c r="E1021" s="241"/>
    </row>
    <row r="1022" spans="1:8" x14ac:dyDescent="0.5">
      <c r="A1022" s="348">
        <v>623210</v>
      </c>
      <c r="B1022" s="240" t="s">
        <v>1719</v>
      </c>
      <c r="C1022" s="348">
        <v>623210</v>
      </c>
      <c r="D1022" s="240" t="s">
        <v>1719</v>
      </c>
      <c r="E1022" s="241"/>
    </row>
    <row r="1023" spans="1:8" x14ac:dyDescent="0.5">
      <c r="A1023" s="348">
        <v>623220</v>
      </c>
      <c r="B1023" s="240" t="s">
        <v>1720</v>
      </c>
      <c r="C1023" s="348">
        <v>623220</v>
      </c>
      <c r="D1023" s="240" t="s">
        <v>1720</v>
      </c>
      <c r="E1023" s="241"/>
    </row>
    <row r="1024" spans="1:8" x14ac:dyDescent="0.5">
      <c r="A1024" s="348">
        <v>623311</v>
      </c>
      <c r="B1024" s="240" t="s">
        <v>1721</v>
      </c>
      <c r="C1024" s="348">
        <v>623311</v>
      </c>
      <c r="D1024" s="240" t="s">
        <v>1721</v>
      </c>
      <c r="E1024" s="241"/>
    </row>
    <row r="1025" spans="1:9" x14ac:dyDescent="0.5">
      <c r="A1025" s="348">
        <v>623312</v>
      </c>
      <c r="B1025" s="240" t="s">
        <v>1722</v>
      </c>
      <c r="C1025" s="348">
        <v>623312</v>
      </c>
      <c r="D1025" s="240" t="s">
        <v>1722</v>
      </c>
      <c r="E1025" s="241"/>
    </row>
    <row r="1026" spans="1:9" x14ac:dyDescent="0.5">
      <c r="A1026" s="348">
        <v>623990</v>
      </c>
      <c r="B1026" s="240" t="s">
        <v>1723</v>
      </c>
      <c r="C1026" s="348">
        <v>623990</v>
      </c>
      <c r="D1026" s="240" t="s">
        <v>1723</v>
      </c>
      <c r="E1026" s="241"/>
    </row>
    <row r="1027" spans="1:9" x14ac:dyDescent="0.5">
      <c r="A1027" s="348">
        <v>624110</v>
      </c>
      <c r="B1027" s="240" t="s">
        <v>1724</v>
      </c>
      <c r="C1027" s="348">
        <v>624110</v>
      </c>
      <c r="D1027" s="240" t="s">
        <v>1724</v>
      </c>
      <c r="E1027" s="241"/>
    </row>
    <row r="1028" spans="1:9" x14ac:dyDescent="0.5">
      <c r="A1028" s="348">
        <v>624120</v>
      </c>
      <c r="B1028" s="240" t="s">
        <v>1725</v>
      </c>
      <c r="C1028" s="348">
        <v>624120</v>
      </c>
      <c r="D1028" s="240" t="s">
        <v>1725</v>
      </c>
      <c r="E1028" s="241"/>
    </row>
    <row r="1029" spans="1:9" x14ac:dyDescent="0.5">
      <c r="A1029" s="348">
        <v>624190</v>
      </c>
      <c r="B1029" s="240" t="s">
        <v>1726</v>
      </c>
      <c r="C1029" s="348">
        <v>624190</v>
      </c>
      <c r="D1029" s="240" t="s">
        <v>1726</v>
      </c>
      <c r="E1029" s="241"/>
    </row>
    <row r="1030" spans="1:9" x14ac:dyDescent="0.5">
      <c r="A1030" s="348">
        <v>624210</v>
      </c>
      <c r="B1030" s="240" t="s">
        <v>1727</v>
      </c>
      <c r="C1030" s="348">
        <v>624210</v>
      </c>
      <c r="D1030" s="240" t="s">
        <v>1727</v>
      </c>
      <c r="E1030" s="241"/>
    </row>
    <row r="1031" spans="1:9" x14ac:dyDescent="0.5">
      <c r="A1031" s="348">
        <v>624221</v>
      </c>
      <c r="B1031" s="240" t="s">
        <v>1728</v>
      </c>
      <c r="C1031" s="348">
        <v>624221</v>
      </c>
      <c r="D1031" s="240" t="s">
        <v>1728</v>
      </c>
      <c r="E1031" s="241"/>
      <c r="I1031" s="39" t="s">
        <v>5</v>
      </c>
    </row>
    <row r="1032" spans="1:9" x14ac:dyDescent="0.5">
      <c r="A1032" s="348">
        <v>624229</v>
      </c>
      <c r="B1032" s="240" t="s">
        <v>1729</v>
      </c>
      <c r="C1032" s="348">
        <v>624229</v>
      </c>
      <c r="D1032" s="240" t="s">
        <v>1729</v>
      </c>
      <c r="E1032" s="241"/>
    </row>
    <row r="1033" spans="1:9" x14ac:dyDescent="0.5">
      <c r="A1033" s="348">
        <v>624230</v>
      </c>
      <c r="B1033" s="240" t="s">
        <v>1730</v>
      </c>
      <c r="C1033" s="348">
        <v>624230</v>
      </c>
      <c r="D1033" s="240" t="s">
        <v>1730</v>
      </c>
      <c r="E1033" s="241"/>
    </row>
    <row r="1034" spans="1:9" x14ac:dyDescent="0.5">
      <c r="A1034" s="348">
        <v>624310</v>
      </c>
      <c r="B1034" s="240" t="s">
        <v>1731</v>
      </c>
      <c r="C1034" s="348">
        <v>624310</v>
      </c>
      <c r="D1034" s="240" t="s">
        <v>1731</v>
      </c>
      <c r="E1034" s="241"/>
    </row>
    <row r="1035" spans="1:9" x14ac:dyDescent="0.5">
      <c r="A1035" s="348">
        <v>624410</v>
      </c>
      <c r="B1035" s="240" t="s">
        <v>1732</v>
      </c>
      <c r="C1035" s="348">
        <v>624410</v>
      </c>
      <c r="D1035" s="240" t="s">
        <v>1733</v>
      </c>
      <c r="E1035" s="241"/>
    </row>
    <row r="1036" spans="1:9" x14ac:dyDescent="0.5">
      <c r="A1036" s="348">
        <v>711110</v>
      </c>
      <c r="B1036" s="240" t="s">
        <v>1734</v>
      </c>
      <c r="C1036" s="348">
        <v>711110</v>
      </c>
      <c r="D1036" s="240" t="s">
        <v>1734</v>
      </c>
      <c r="E1036" s="241"/>
    </row>
    <row r="1037" spans="1:9" x14ac:dyDescent="0.5">
      <c r="A1037" s="348">
        <v>711120</v>
      </c>
      <c r="B1037" s="240" t="s">
        <v>1735</v>
      </c>
      <c r="C1037" s="348">
        <v>711120</v>
      </c>
      <c r="D1037" s="240" t="s">
        <v>1735</v>
      </c>
      <c r="E1037" s="241"/>
    </row>
    <row r="1038" spans="1:9" x14ac:dyDescent="0.5">
      <c r="A1038" s="348">
        <v>711130</v>
      </c>
      <c r="B1038" s="240" t="s">
        <v>1736</v>
      </c>
      <c r="C1038" s="348">
        <v>711130</v>
      </c>
      <c r="D1038" s="240" t="s">
        <v>1736</v>
      </c>
      <c r="E1038" s="241"/>
    </row>
    <row r="1039" spans="1:9" x14ac:dyDescent="0.5">
      <c r="A1039" s="348">
        <v>711190</v>
      </c>
      <c r="B1039" s="240" t="s">
        <v>1737</v>
      </c>
      <c r="C1039" s="348">
        <v>711190</v>
      </c>
      <c r="D1039" s="240" t="s">
        <v>1737</v>
      </c>
      <c r="E1039" s="241"/>
    </row>
    <row r="1040" spans="1:9" x14ac:dyDescent="0.5">
      <c r="A1040" s="348">
        <v>711211</v>
      </c>
      <c r="B1040" s="240" t="s">
        <v>1738</v>
      </c>
      <c r="C1040" s="348">
        <v>711211</v>
      </c>
      <c r="D1040" s="240" t="s">
        <v>1738</v>
      </c>
      <c r="E1040" s="241"/>
    </row>
    <row r="1041" spans="1:5" x14ac:dyDescent="0.5">
      <c r="A1041" s="348">
        <v>711212</v>
      </c>
      <c r="B1041" s="240" t="s">
        <v>1739</v>
      </c>
      <c r="C1041" s="348">
        <v>711212</v>
      </c>
      <c r="D1041" s="240" t="s">
        <v>1739</v>
      </c>
      <c r="E1041" s="241"/>
    </row>
    <row r="1042" spans="1:5" x14ac:dyDescent="0.5">
      <c r="A1042" s="348">
        <v>711219</v>
      </c>
      <c r="B1042" s="240" t="s">
        <v>1740</v>
      </c>
      <c r="C1042" s="348">
        <v>711219</v>
      </c>
      <c r="D1042" s="240" t="s">
        <v>1740</v>
      </c>
      <c r="E1042" s="241"/>
    </row>
    <row r="1043" spans="1:5" x14ac:dyDescent="0.5">
      <c r="A1043" s="348">
        <v>711310</v>
      </c>
      <c r="B1043" s="240" t="s">
        <v>1741</v>
      </c>
      <c r="C1043" s="348">
        <v>711310</v>
      </c>
      <c r="D1043" s="240" t="s">
        <v>1741</v>
      </c>
      <c r="E1043" s="241"/>
    </row>
    <row r="1044" spans="1:5" x14ac:dyDescent="0.5">
      <c r="A1044" s="348">
        <v>711320</v>
      </c>
      <c r="B1044" s="240" t="s">
        <v>1742</v>
      </c>
      <c r="C1044" s="348">
        <v>711320</v>
      </c>
      <c r="D1044" s="240" t="s">
        <v>1742</v>
      </c>
      <c r="E1044" s="241"/>
    </row>
    <row r="1045" spans="1:5" ht="25.2" x14ac:dyDescent="0.5">
      <c r="A1045" s="348">
        <v>711410</v>
      </c>
      <c r="B1045" s="240" t="s">
        <v>1743</v>
      </c>
      <c r="C1045" s="348">
        <v>711410</v>
      </c>
      <c r="D1045" s="240" t="s">
        <v>1743</v>
      </c>
      <c r="E1045" s="241"/>
    </row>
    <row r="1046" spans="1:5" x14ac:dyDescent="0.5">
      <c r="A1046" s="348">
        <v>711510</v>
      </c>
      <c r="B1046" s="240" t="s">
        <v>1744</v>
      </c>
      <c r="C1046" s="348">
        <v>711510</v>
      </c>
      <c r="D1046" s="240" t="s">
        <v>1744</v>
      </c>
      <c r="E1046" s="241"/>
    </row>
    <row r="1047" spans="1:5" x14ac:dyDescent="0.5">
      <c r="A1047" s="348">
        <v>712110</v>
      </c>
      <c r="B1047" s="240" t="s">
        <v>1745</v>
      </c>
      <c r="C1047" s="348">
        <v>712110</v>
      </c>
      <c r="D1047" s="240" t="s">
        <v>1745</v>
      </c>
      <c r="E1047" s="241"/>
    </row>
    <row r="1048" spans="1:5" x14ac:dyDescent="0.5">
      <c r="A1048" s="348">
        <v>712120</v>
      </c>
      <c r="B1048" s="240" t="s">
        <v>1746</v>
      </c>
      <c r="C1048" s="348">
        <v>712120</v>
      </c>
      <c r="D1048" s="240" t="s">
        <v>1746</v>
      </c>
      <c r="E1048" s="241"/>
    </row>
    <row r="1049" spans="1:5" x14ac:dyDescent="0.5">
      <c r="A1049" s="348">
        <v>712130</v>
      </c>
      <c r="B1049" s="240" t="s">
        <v>1747</v>
      </c>
      <c r="C1049" s="348">
        <v>712130</v>
      </c>
      <c r="D1049" s="240" t="s">
        <v>1747</v>
      </c>
      <c r="E1049" s="241"/>
    </row>
    <row r="1050" spans="1:5" x14ac:dyDescent="0.5">
      <c r="A1050" s="348">
        <v>712190</v>
      </c>
      <c r="B1050" s="240" t="s">
        <v>1748</v>
      </c>
      <c r="C1050" s="348">
        <v>712190</v>
      </c>
      <c r="D1050" s="240" t="s">
        <v>1748</v>
      </c>
      <c r="E1050" s="241"/>
    </row>
    <row r="1051" spans="1:5" x14ac:dyDescent="0.5">
      <c r="A1051" s="348">
        <v>713110</v>
      </c>
      <c r="B1051" s="240" t="s">
        <v>1749</v>
      </c>
      <c r="C1051" s="348">
        <v>713110</v>
      </c>
      <c r="D1051" s="240" t="s">
        <v>1749</v>
      </c>
      <c r="E1051" s="241"/>
    </row>
    <row r="1052" spans="1:5" x14ac:dyDescent="0.5">
      <c r="A1052" s="348">
        <v>713120</v>
      </c>
      <c r="B1052" s="240" t="s">
        <v>1750</v>
      </c>
      <c r="C1052" s="348">
        <v>713120</v>
      </c>
      <c r="D1052" s="240" t="s">
        <v>1750</v>
      </c>
      <c r="E1052" s="241"/>
    </row>
    <row r="1053" spans="1:5" x14ac:dyDescent="0.5">
      <c r="A1053" s="348">
        <v>713210</v>
      </c>
      <c r="B1053" s="240" t="s">
        <v>1751</v>
      </c>
      <c r="C1053" s="348">
        <v>713210</v>
      </c>
      <c r="D1053" s="240" t="s">
        <v>1751</v>
      </c>
      <c r="E1053" s="241"/>
    </row>
    <row r="1054" spans="1:5" x14ac:dyDescent="0.5">
      <c r="A1054" s="348">
        <v>713290</v>
      </c>
      <c r="B1054" s="240" t="s">
        <v>1752</v>
      </c>
      <c r="C1054" s="348">
        <v>713290</v>
      </c>
      <c r="D1054" s="240" t="s">
        <v>1752</v>
      </c>
      <c r="E1054" s="241"/>
    </row>
    <row r="1055" spans="1:5" x14ac:dyDescent="0.5">
      <c r="A1055" s="348">
        <v>713910</v>
      </c>
      <c r="B1055" s="240" t="s">
        <v>1753</v>
      </c>
      <c r="C1055" s="348">
        <v>713910</v>
      </c>
      <c r="D1055" s="240" t="s">
        <v>1753</v>
      </c>
      <c r="E1055" s="241"/>
    </row>
    <row r="1056" spans="1:5" x14ac:dyDescent="0.5">
      <c r="A1056" s="348">
        <v>713920</v>
      </c>
      <c r="B1056" s="240" t="s">
        <v>1754</v>
      </c>
      <c r="C1056" s="348">
        <v>713920</v>
      </c>
      <c r="D1056" s="240" t="s">
        <v>1754</v>
      </c>
      <c r="E1056" s="241"/>
    </row>
    <row r="1057" spans="1:7" x14ac:dyDescent="0.5">
      <c r="A1057" s="348">
        <v>713930</v>
      </c>
      <c r="B1057" s="240" t="s">
        <v>1755</v>
      </c>
      <c r="C1057" s="348">
        <v>713930</v>
      </c>
      <c r="D1057" s="240" t="s">
        <v>1755</v>
      </c>
      <c r="E1057" s="241"/>
    </row>
    <row r="1058" spans="1:7" x14ac:dyDescent="0.5">
      <c r="A1058" s="348">
        <v>713940</v>
      </c>
      <c r="B1058" s="240" t="s">
        <v>1756</v>
      </c>
      <c r="C1058" s="348">
        <v>713940</v>
      </c>
      <c r="D1058" s="240" t="s">
        <v>1756</v>
      </c>
      <c r="E1058" s="241"/>
      <c r="G1058" s="39" t="s">
        <v>5</v>
      </c>
    </row>
    <row r="1059" spans="1:7" x14ac:dyDescent="0.5">
      <c r="A1059" s="348">
        <v>713950</v>
      </c>
      <c r="B1059" s="240" t="s">
        <v>1757</v>
      </c>
      <c r="C1059" s="348">
        <v>713950</v>
      </c>
      <c r="D1059" s="240" t="s">
        <v>1757</v>
      </c>
      <c r="E1059" s="241"/>
    </row>
    <row r="1060" spans="1:7" x14ac:dyDescent="0.5">
      <c r="A1060" s="348">
        <v>713990</v>
      </c>
      <c r="B1060" s="240" t="s">
        <v>1758</v>
      </c>
      <c r="C1060" s="348">
        <v>713990</v>
      </c>
      <c r="D1060" s="240" t="s">
        <v>1758</v>
      </c>
      <c r="E1060" s="241"/>
    </row>
    <row r="1061" spans="1:7" x14ac:dyDescent="0.5">
      <c r="A1061" s="348">
        <v>721110</v>
      </c>
      <c r="B1061" s="240" t="s">
        <v>1759</v>
      </c>
      <c r="C1061" s="348">
        <v>721110</v>
      </c>
      <c r="D1061" s="240" t="s">
        <v>1759</v>
      </c>
      <c r="E1061" s="241"/>
    </row>
    <row r="1062" spans="1:7" x14ac:dyDescent="0.5">
      <c r="A1062" s="348">
        <v>721120</v>
      </c>
      <c r="B1062" s="240" t="s">
        <v>1760</v>
      </c>
      <c r="C1062" s="348">
        <v>721120</v>
      </c>
      <c r="D1062" s="240" t="s">
        <v>1760</v>
      </c>
      <c r="E1062" s="241"/>
    </row>
    <row r="1063" spans="1:7" x14ac:dyDescent="0.5">
      <c r="A1063" s="348">
        <v>721191</v>
      </c>
      <c r="B1063" s="240" t="s">
        <v>1761</v>
      </c>
      <c r="C1063" s="348">
        <v>721191</v>
      </c>
      <c r="D1063" s="240" t="s">
        <v>1761</v>
      </c>
      <c r="E1063" s="241"/>
    </row>
    <row r="1064" spans="1:7" x14ac:dyDescent="0.5">
      <c r="A1064" s="348">
        <v>721199</v>
      </c>
      <c r="B1064" s="240" t="s">
        <v>1762</v>
      </c>
      <c r="C1064" s="348">
        <v>721199</v>
      </c>
      <c r="D1064" s="240" t="s">
        <v>1762</v>
      </c>
      <c r="E1064" s="241"/>
    </row>
    <row r="1065" spans="1:7" x14ac:dyDescent="0.5">
      <c r="A1065" s="348">
        <v>721211</v>
      </c>
      <c r="B1065" s="240" t="s">
        <v>1763</v>
      </c>
      <c r="C1065" s="348">
        <v>721211</v>
      </c>
      <c r="D1065" s="240" t="s">
        <v>1763</v>
      </c>
      <c r="E1065" s="241"/>
    </row>
    <row r="1066" spans="1:7" x14ac:dyDescent="0.5">
      <c r="A1066" s="348">
        <v>721214</v>
      </c>
      <c r="B1066" s="240" t="s">
        <v>1764</v>
      </c>
      <c r="C1066" s="348">
        <v>721214</v>
      </c>
      <c r="D1066" s="240" t="s">
        <v>1764</v>
      </c>
      <c r="E1066" s="241"/>
    </row>
    <row r="1067" spans="1:7" x14ac:dyDescent="0.5">
      <c r="A1067" s="348">
        <v>721310</v>
      </c>
      <c r="B1067" s="240" t="s">
        <v>1765</v>
      </c>
      <c r="C1067" s="348">
        <v>721310</v>
      </c>
      <c r="D1067" s="240" t="s">
        <v>1765</v>
      </c>
      <c r="E1067" s="241"/>
    </row>
    <row r="1068" spans="1:7" x14ac:dyDescent="0.5">
      <c r="A1068" s="348">
        <v>722310</v>
      </c>
      <c r="B1068" s="240" t="s">
        <v>1766</v>
      </c>
      <c r="C1068" s="348">
        <v>722310</v>
      </c>
      <c r="D1068" s="240" t="s">
        <v>1766</v>
      </c>
      <c r="E1068" s="241"/>
    </row>
    <row r="1069" spans="1:7" x14ac:dyDescent="0.5">
      <c r="A1069" s="348">
        <v>722320</v>
      </c>
      <c r="B1069" s="240" t="s">
        <v>1767</v>
      </c>
      <c r="C1069" s="348">
        <v>722320</v>
      </c>
      <c r="D1069" s="240" t="s">
        <v>1767</v>
      </c>
      <c r="E1069" s="241"/>
    </row>
    <row r="1070" spans="1:7" x14ac:dyDescent="0.5">
      <c r="A1070" s="348">
        <v>722330</v>
      </c>
      <c r="B1070" s="240" t="s">
        <v>1768</v>
      </c>
      <c r="C1070" s="348">
        <v>722330</v>
      </c>
      <c r="D1070" s="240" t="s">
        <v>1768</v>
      </c>
      <c r="E1070" s="241"/>
    </row>
    <row r="1071" spans="1:7" x14ac:dyDescent="0.5">
      <c r="A1071" s="348">
        <v>722410</v>
      </c>
      <c r="B1071" s="240" t="s">
        <v>1769</v>
      </c>
      <c r="C1071" s="348">
        <v>722410</v>
      </c>
      <c r="D1071" s="240" t="s">
        <v>1769</v>
      </c>
      <c r="E1071" s="241"/>
    </row>
    <row r="1072" spans="1:7" x14ac:dyDescent="0.5">
      <c r="A1072" s="397">
        <v>722511</v>
      </c>
      <c r="B1072" s="342" t="s">
        <v>1770</v>
      </c>
      <c r="C1072" s="397">
        <v>722511</v>
      </c>
      <c r="D1072" s="342" t="s">
        <v>1770</v>
      </c>
      <c r="E1072" s="343"/>
    </row>
    <row r="1073" spans="1:6" x14ac:dyDescent="0.5">
      <c r="A1073" s="397">
        <v>722513</v>
      </c>
      <c r="B1073" s="342" t="s">
        <v>1771</v>
      </c>
      <c r="C1073" s="397">
        <v>722513</v>
      </c>
      <c r="D1073" s="342" t="s">
        <v>1771</v>
      </c>
      <c r="E1073" s="343"/>
    </row>
    <row r="1074" spans="1:6" x14ac:dyDescent="0.5">
      <c r="A1074" s="397">
        <v>722514</v>
      </c>
      <c r="B1074" s="342" t="s">
        <v>1772</v>
      </c>
      <c r="C1074" s="397">
        <v>722514</v>
      </c>
      <c r="D1074" s="342" t="s">
        <v>1772</v>
      </c>
      <c r="E1074" s="343"/>
    </row>
    <row r="1075" spans="1:6" x14ac:dyDescent="0.5">
      <c r="A1075" s="397">
        <v>722515</v>
      </c>
      <c r="B1075" s="342" t="s">
        <v>1773</v>
      </c>
      <c r="C1075" s="397">
        <v>722515</v>
      </c>
      <c r="D1075" s="342" t="s">
        <v>1773</v>
      </c>
      <c r="E1075" s="343"/>
    </row>
    <row r="1076" spans="1:6" x14ac:dyDescent="0.5">
      <c r="A1076" s="348">
        <v>811111</v>
      </c>
      <c r="B1076" s="240" t="s">
        <v>1774</v>
      </c>
      <c r="C1076" s="348">
        <v>811111</v>
      </c>
      <c r="D1076" s="240" t="s">
        <v>1774</v>
      </c>
      <c r="E1076" s="241"/>
    </row>
    <row r="1077" spans="1:6" x14ac:dyDescent="0.5">
      <c r="A1077" s="348">
        <v>811112</v>
      </c>
      <c r="B1077" s="240" t="s">
        <v>1775</v>
      </c>
      <c r="C1077" s="398">
        <v>811114</v>
      </c>
      <c r="D1077" s="240" t="s">
        <v>1776</v>
      </c>
      <c r="E1077" s="243"/>
    </row>
    <row r="1078" spans="1:6" x14ac:dyDescent="0.5">
      <c r="A1078" s="348">
        <v>811113</v>
      </c>
      <c r="B1078" s="240" t="s">
        <v>1777</v>
      </c>
      <c r="C1078" s="398">
        <v>811114</v>
      </c>
      <c r="D1078" s="240" t="s">
        <v>1776</v>
      </c>
      <c r="E1078" s="243"/>
    </row>
    <row r="1079" spans="1:6" x14ac:dyDescent="0.5">
      <c r="A1079" s="348">
        <v>811118</v>
      </c>
      <c r="B1079" s="240" t="s">
        <v>1778</v>
      </c>
      <c r="C1079" s="398">
        <v>811114</v>
      </c>
      <c r="D1079" s="240" t="s">
        <v>1776</v>
      </c>
      <c r="E1079" s="243"/>
    </row>
    <row r="1080" spans="1:6" x14ac:dyDescent="0.5">
      <c r="A1080" s="348">
        <v>811121</v>
      </c>
      <c r="B1080" s="240" t="s">
        <v>1779</v>
      </c>
      <c r="C1080" s="348">
        <v>811121</v>
      </c>
      <c r="D1080" s="240" t="s">
        <v>1779</v>
      </c>
      <c r="E1080" s="241"/>
    </row>
    <row r="1081" spans="1:6" x14ac:dyDescent="0.5">
      <c r="A1081" s="348">
        <v>811122</v>
      </c>
      <c r="B1081" s="240" t="s">
        <v>1780</v>
      </c>
      <c r="C1081" s="348">
        <v>811122</v>
      </c>
      <c r="D1081" s="240" t="s">
        <v>1780</v>
      </c>
      <c r="E1081" s="241"/>
    </row>
    <row r="1082" spans="1:6" x14ac:dyDescent="0.5">
      <c r="A1082" s="348">
        <v>811191</v>
      </c>
      <c r="B1082" s="240" t="s">
        <v>1781</v>
      </c>
      <c r="C1082" s="348">
        <v>811191</v>
      </c>
      <c r="D1082" s="240" t="s">
        <v>1781</v>
      </c>
      <c r="E1082" s="241"/>
    </row>
    <row r="1083" spans="1:6" x14ac:dyDescent="0.5">
      <c r="A1083" s="348">
        <v>811192</v>
      </c>
      <c r="B1083" s="240" t="s">
        <v>1782</v>
      </c>
      <c r="C1083" s="348">
        <v>811192</v>
      </c>
      <c r="D1083" s="240" t="s">
        <v>1782</v>
      </c>
      <c r="E1083" s="241"/>
      <c r="F1083" s="39" t="s">
        <v>5</v>
      </c>
    </row>
    <row r="1084" spans="1:6" x14ac:dyDescent="0.5">
      <c r="A1084" s="348">
        <v>811198</v>
      </c>
      <c r="B1084" s="240" t="s">
        <v>1783</v>
      </c>
      <c r="C1084" s="348">
        <v>811198</v>
      </c>
      <c r="D1084" s="240" t="s">
        <v>1783</v>
      </c>
      <c r="E1084" s="241"/>
    </row>
    <row r="1085" spans="1:6" x14ac:dyDescent="0.5">
      <c r="A1085" s="348">
        <v>811211</v>
      </c>
      <c r="B1085" s="240" t="s">
        <v>1784</v>
      </c>
      <c r="C1085" s="398">
        <v>811210</v>
      </c>
      <c r="D1085" s="240" t="s">
        <v>1785</v>
      </c>
      <c r="E1085" s="243"/>
    </row>
    <row r="1086" spans="1:6" x14ac:dyDescent="0.5">
      <c r="A1086" s="348">
        <v>811212</v>
      </c>
      <c r="B1086" s="240" t="s">
        <v>1786</v>
      </c>
      <c r="C1086" s="398">
        <v>811210</v>
      </c>
      <c r="D1086" s="240" t="s">
        <v>1785</v>
      </c>
      <c r="E1086" s="243"/>
    </row>
    <row r="1087" spans="1:6" x14ac:dyDescent="0.5">
      <c r="A1087" s="348">
        <v>811213</v>
      </c>
      <c r="B1087" s="240" t="s">
        <v>1787</v>
      </c>
      <c r="C1087" s="398">
        <v>811210</v>
      </c>
      <c r="D1087" s="240" t="s">
        <v>1785</v>
      </c>
      <c r="E1087" s="243"/>
    </row>
    <row r="1088" spans="1:6" x14ac:dyDescent="0.5">
      <c r="A1088" s="348">
        <v>811219</v>
      </c>
      <c r="B1088" s="240" t="s">
        <v>1788</v>
      </c>
      <c r="C1088" s="398">
        <v>811210</v>
      </c>
      <c r="D1088" s="240" t="s">
        <v>1785</v>
      </c>
      <c r="E1088" s="243"/>
    </row>
    <row r="1089" spans="1:7" ht="25.2" x14ac:dyDescent="0.5">
      <c r="A1089" s="348">
        <v>811310</v>
      </c>
      <c r="B1089" s="240" t="s">
        <v>1789</v>
      </c>
      <c r="C1089" s="348">
        <v>811310</v>
      </c>
      <c r="D1089" s="240" t="s">
        <v>1789</v>
      </c>
      <c r="E1089" s="241"/>
    </row>
    <row r="1090" spans="1:7" x14ac:dyDescent="0.5">
      <c r="A1090" s="348">
        <v>811411</v>
      </c>
      <c r="B1090" s="240" t="s">
        <v>1790</v>
      </c>
      <c r="C1090" s="348">
        <v>811411</v>
      </c>
      <c r="D1090" s="240" t="s">
        <v>1790</v>
      </c>
      <c r="E1090" s="241"/>
    </row>
    <row r="1091" spans="1:7" x14ac:dyDescent="0.5">
      <c r="A1091" s="348">
        <v>811412</v>
      </c>
      <c r="B1091" s="240" t="s">
        <v>1791</v>
      </c>
      <c r="C1091" s="348">
        <v>811412</v>
      </c>
      <c r="D1091" s="240" t="s">
        <v>1791</v>
      </c>
      <c r="E1091" s="241"/>
    </row>
    <row r="1092" spans="1:7" x14ac:dyDescent="0.5">
      <c r="A1092" s="348">
        <v>811420</v>
      </c>
      <c r="B1092" s="240" t="s">
        <v>1792</v>
      </c>
      <c r="C1092" s="348">
        <v>811420</v>
      </c>
      <c r="D1092" s="240" t="s">
        <v>1792</v>
      </c>
      <c r="E1092" s="241"/>
    </row>
    <row r="1093" spans="1:7" x14ac:dyDescent="0.5">
      <c r="A1093" s="348">
        <v>811430</v>
      </c>
      <c r="B1093" s="240" t="s">
        <v>1793</v>
      </c>
      <c r="C1093" s="348">
        <v>811430</v>
      </c>
      <c r="D1093" s="240" t="s">
        <v>1793</v>
      </c>
      <c r="E1093" s="241"/>
    </row>
    <row r="1094" spans="1:7" x14ac:dyDescent="0.5">
      <c r="A1094" s="348">
        <v>811490</v>
      </c>
      <c r="B1094" s="240" t="s">
        <v>1794</v>
      </c>
      <c r="C1094" s="348">
        <v>811490</v>
      </c>
      <c r="D1094" s="240" t="s">
        <v>1794</v>
      </c>
      <c r="E1094" s="241"/>
    </row>
    <row r="1095" spans="1:7" x14ac:dyDescent="0.5">
      <c r="A1095" s="348">
        <v>812111</v>
      </c>
      <c r="B1095" s="240" t="s">
        <v>1795</v>
      </c>
      <c r="C1095" s="348">
        <v>812111</v>
      </c>
      <c r="D1095" s="240" t="s">
        <v>1795</v>
      </c>
      <c r="E1095" s="241"/>
    </row>
    <row r="1096" spans="1:7" x14ac:dyDescent="0.5">
      <c r="A1096" s="348">
        <v>812112</v>
      </c>
      <c r="B1096" s="240" t="s">
        <v>1796</v>
      </c>
      <c r="C1096" s="348">
        <v>812112</v>
      </c>
      <c r="D1096" s="240" t="s">
        <v>1796</v>
      </c>
      <c r="E1096" s="241"/>
    </row>
    <row r="1097" spans="1:7" x14ac:dyDescent="0.5">
      <c r="A1097" s="348">
        <v>812113</v>
      </c>
      <c r="B1097" s="240" t="s">
        <v>1797</v>
      </c>
      <c r="C1097" s="348">
        <v>812113</v>
      </c>
      <c r="D1097" s="240" t="s">
        <v>1797</v>
      </c>
      <c r="E1097" s="241"/>
    </row>
    <row r="1098" spans="1:7" x14ac:dyDescent="0.5">
      <c r="A1098" s="348">
        <v>812191</v>
      </c>
      <c r="B1098" s="240" t="s">
        <v>1798</v>
      </c>
      <c r="C1098" s="348">
        <v>812191</v>
      </c>
      <c r="D1098" s="240" t="s">
        <v>1798</v>
      </c>
      <c r="E1098" s="241"/>
    </row>
    <row r="1099" spans="1:7" x14ac:dyDescent="0.5">
      <c r="A1099" s="348">
        <v>812199</v>
      </c>
      <c r="B1099" s="240" t="s">
        <v>1799</v>
      </c>
      <c r="C1099" s="348">
        <v>812199</v>
      </c>
      <c r="D1099" s="240" t="s">
        <v>1799</v>
      </c>
      <c r="E1099" s="241"/>
    </row>
    <row r="1100" spans="1:7" x14ac:dyDescent="0.5">
      <c r="A1100" s="348">
        <v>812210</v>
      </c>
      <c r="B1100" s="240" t="s">
        <v>1800</v>
      </c>
      <c r="C1100" s="348">
        <v>812210</v>
      </c>
      <c r="D1100" s="240" t="s">
        <v>1800</v>
      </c>
      <c r="E1100" s="241"/>
    </row>
    <row r="1101" spans="1:7" x14ac:dyDescent="0.5">
      <c r="A1101" s="348">
        <v>812220</v>
      </c>
      <c r="B1101" s="240" t="s">
        <v>1801</v>
      </c>
      <c r="C1101" s="348">
        <v>812220</v>
      </c>
      <c r="D1101" s="240" t="s">
        <v>1801</v>
      </c>
      <c r="E1101" s="241"/>
    </row>
    <row r="1102" spans="1:7" x14ac:dyDescent="0.5">
      <c r="A1102" s="348">
        <v>812310</v>
      </c>
      <c r="B1102" s="240" t="s">
        <v>1802</v>
      </c>
      <c r="C1102" s="348">
        <v>812310</v>
      </c>
      <c r="D1102" s="240" t="s">
        <v>1802</v>
      </c>
      <c r="E1102" s="241"/>
      <c r="G1102" s="39" t="s">
        <v>5</v>
      </c>
    </row>
    <row r="1103" spans="1:7" x14ac:dyDescent="0.5">
      <c r="A1103" s="348">
        <v>812320</v>
      </c>
      <c r="B1103" s="240" t="s">
        <v>1803</v>
      </c>
      <c r="C1103" s="348">
        <v>812320</v>
      </c>
      <c r="D1103" s="240" t="s">
        <v>1803</v>
      </c>
      <c r="E1103" s="241"/>
    </row>
    <row r="1104" spans="1:7" x14ac:dyDescent="0.5">
      <c r="A1104" s="348">
        <v>812331</v>
      </c>
      <c r="B1104" s="240" t="s">
        <v>1804</v>
      </c>
      <c r="C1104" s="348">
        <v>812331</v>
      </c>
      <c r="D1104" s="240" t="s">
        <v>1804</v>
      </c>
      <c r="E1104" s="241"/>
    </row>
    <row r="1105" spans="1:5" x14ac:dyDescent="0.5">
      <c r="A1105" s="348">
        <v>812332</v>
      </c>
      <c r="B1105" s="240" t="s">
        <v>1805</v>
      </c>
      <c r="C1105" s="348">
        <v>812332</v>
      </c>
      <c r="D1105" s="240" t="s">
        <v>1805</v>
      </c>
      <c r="E1105" s="241"/>
    </row>
    <row r="1106" spans="1:5" x14ac:dyDescent="0.5">
      <c r="A1106" s="348">
        <v>812910</v>
      </c>
      <c r="B1106" s="240" t="s">
        <v>1806</v>
      </c>
      <c r="C1106" s="348">
        <v>812910</v>
      </c>
      <c r="D1106" s="240" t="s">
        <v>1806</v>
      </c>
      <c r="E1106" s="241"/>
    </row>
    <row r="1107" spans="1:5" x14ac:dyDescent="0.5">
      <c r="A1107" s="348">
        <v>812921</v>
      </c>
      <c r="B1107" s="240" t="s">
        <v>1807</v>
      </c>
      <c r="C1107" s="348">
        <v>812921</v>
      </c>
      <c r="D1107" s="240" t="s">
        <v>1807</v>
      </c>
      <c r="E1107" s="241"/>
    </row>
    <row r="1108" spans="1:5" x14ac:dyDescent="0.5">
      <c r="A1108" s="348">
        <v>812922</v>
      </c>
      <c r="B1108" s="240" t="s">
        <v>1808</v>
      </c>
      <c r="C1108" s="348">
        <v>812922</v>
      </c>
      <c r="D1108" s="240" t="s">
        <v>1808</v>
      </c>
      <c r="E1108" s="241"/>
    </row>
    <row r="1109" spans="1:5" x14ac:dyDescent="0.5">
      <c r="A1109" s="348">
        <v>812930</v>
      </c>
      <c r="B1109" s="240" t="s">
        <v>1809</v>
      </c>
      <c r="C1109" s="348">
        <v>812930</v>
      </c>
      <c r="D1109" s="240" t="s">
        <v>1809</v>
      </c>
      <c r="E1109" s="241"/>
    </row>
    <row r="1110" spans="1:5" x14ac:dyDescent="0.5">
      <c r="A1110" s="348">
        <v>812990</v>
      </c>
      <c r="B1110" s="240" t="s">
        <v>1810</v>
      </c>
      <c r="C1110" s="348">
        <v>812990</v>
      </c>
      <c r="D1110" s="240" t="s">
        <v>1810</v>
      </c>
      <c r="E1110" s="241"/>
    </row>
    <row r="1111" spans="1:5" x14ac:dyDescent="0.5">
      <c r="A1111" s="348">
        <v>813110</v>
      </c>
      <c r="B1111" s="240" t="s">
        <v>1811</v>
      </c>
      <c r="C1111" s="348">
        <v>813110</v>
      </c>
      <c r="D1111" s="240" t="s">
        <v>1811</v>
      </c>
      <c r="E1111" s="241"/>
    </row>
    <row r="1112" spans="1:5" x14ac:dyDescent="0.5">
      <c r="A1112" s="348">
        <v>813211</v>
      </c>
      <c r="B1112" s="240" t="s">
        <v>1812</v>
      </c>
      <c r="C1112" s="348">
        <v>813211</v>
      </c>
      <c r="D1112" s="240" t="s">
        <v>1812</v>
      </c>
      <c r="E1112" s="241"/>
    </row>
    <row r="1113" spans="1:5" x14ac:dyDescent="0.5">
      <c r="A1113" s="348">
        <v>813212</v>
      </c>
      <c r="B1113" s="240" t="s">
        <v>1813</v>
      </c>
      <c r="C1113" s="348">
        <v>813212</v>
      </c>
      <c r="D1113" s="240" t="s">
        <v>1813</v>
      </c>
      <c r="E1113" s="241"/>
    </row>
    <row r="1114" spans="1:5" x14ac:dyDescent="0.5">
      <c r="A1114" s="348">
        <v>813219</v>
      </c>
      <c r="B1114" s="240" t="s">
        <v>1814</v>
      </c>
      <c r="C1114" s="348">
        <v>813219</v>
      </c>
      <c r="D1114" s="240" t="s">
        <v>1814</v>
      </c>
      <c r="E1114" s="241"/>
    </row>
    <row r="1115" spans="1:5" x14ac:dyDescent="0.5">
      <c r="A1115" s="348">
        <v>813311</v>
      </c>
      <c r="B1115" s="240" t="s">
        <v>1815</v>
      </c>
      <c r="C1115" s="348">
        <v>813311</v>
      </c>
      <c r="D1115" s="240" t="s">
        <v>1815</v>
      </c>
      <c r="E1115" s="241"/>
    </row>
    <row r="1116" spans="1:5" x14ac:dyDescent="0.5">
      <c r="A1116" s="348">
        <v>813312</v>
      </c>
      <c r="B1116" s="240" t="s">
        <v>1816</v>
      </c>
      <c r="C1116" s="348">
        <v>813312</v>
      </c>
      <c r="D1116" s="240" t="s">
        <v>1816</v>
      </c>
      <c r="E1116" s="241"/>
    </row>
    <row r="1117" spans="1:5" x14ac:dyDescent="0.5">
      <c r="A1117" s="348">
        <v>813319</v>
      </c>
      <c r="B1117" s="240" t="s">
        <v>1817</v>
      </c>
      <c r="C1117" s="348">
        <v>813319</v>
      </c>
      <c r="D1117" s="240" t="s">
        <v>1817</v>
      </c>
      <c r="E1117" s="241"/>
    </row>
    <row r="1118" spans="1:5" x14ac:dyDescent="0.5">
      <c r="A1118" s="348">
        <v>813410</v>
      </c>
      <c r="B1118" s="240" t="s">
        <v>1818</v>
      </c>
      <c r="C1118" s="348">
        <v>813410</v>
      </c>
      <c r="D1118" s="240" t="s">
        <v>1818</v>
      </c>
      <c r="E1118" s="241"/>
    </row>
    <row r="1119" spans="1:5" x14ac:dyDescent="0.5">
      <c r="A1119" s="348">
        <v>813910</v>
      </c>
      <c r="B1119" s="240" t="s">
        <v>1819</v>
      </c>
      <c r="C1119" s="348">
        <v>813910</v>
      </c>
      <c r="D1119" s="240" t="s">
        <v>1819</v>
      </c>
      <c r="E1119" s="241"/>
    </row>
    <row r="1120" spans="1:5" x14ac:dyDescent="0.5">
      <c r="A1120" s="348">
        <v>813920</v>
      </c>
      <c r="B1120" s="240" t="s">
        <v>1820</v>
      </c>
      <c r="C1120" s="348">
        <v>813920</v>
      </c>
      <c r="D1120" s="240" t="s">
        <v>1820</v>
      </c>
      <c r="E1120" s="241"/>
    </row>
    <row r="1121" spans="1:8" x14ac:dyDescent="0.5">
      <c r="A1121" s="348">
        <v>813930</v>
      </c>
      <c r="B1121" s="240" t="s">
        <v>1821</v>
      </c>
      <c r="C1121" s="348">
        <v>813930</v>
      </c>
      <c r="D1121" s="240" t="s">
        <v>1821</v>
      </c>
      <c r="E1121" s="241"/>
    </row>
    <row r="1122" spans="1:8" x14ac:dyDescent="0.5">
      <c r="A1122" s="348">
        <v>813940</v>
      </c>
      <c r="B1122" s="240" t="s">
        <v>1822</v>
      </c>
      <c r="C1122" s="348">
        <v>813940</v>
      </c>
      <c r="D1122" s="240" t="s">
        <v>1822</v>
      </c>
      <c r="E1122" s="241"/>
    </row>
    <row r="1123" spans="1:8" ht="25.2" x14ac:dyDescent="0.5">
      <c r="A1123" s="348">
        <v>813990</v>
      </c>
      <c r="B1123" s="240" t="s">
        <v>1823</v>
      </c>
      <c r="C1123" s="348">
        <v>813990</v>
      </c>
      <c r="D1123" s="240" t="s">
        <v>1823</v>
      </c>
      <c r="E1123" s="241"/>
    </row>
    <row r="1124" spans="1:8" x14ac:dyDescent="0.5">
      <c r="A1124" s="348">
        <v>814110</v>
      </c>
      <c r="B1124" s="240" t="s">
        <v>1824</v>
      </c>
      <c r="C1124" s="348">
        <v>814110</v>
      </c>
      <c r="D1124" s="240" t="s">
        <v>1824</v>
      </c>
      <c r="E1124" s="241"/>
    </row>
    <row r="1125" spans="1:8" x14ac:dyDescent="0.5">
      <c r="A1125" s="348">
        <v>921110</v>
      </c>
      <c r="B1125" s="240" t="s">
        <v>1825</v>
      </c>
      <c r="C1125" s="348">
        <v>921110</v>
      </c>
      <c r="D1125" s="240" t="s">
        <v>1825</v>
      </c>
      <c r="E1125" s="241"/>
    </row>
    <row r="1126" spans="1:8" x14ac:dyDescent="0.5">
      <c r="A1126" s="348">
        <v>921120</v>
      </c>
      <c r="B1126" s="240" t="s">
        <v>1826</v>
      </c>
      <c r="C1126" s="348">
        <v>921120</v>
      </c>
      <c r="D1126" s="240" t="s">
        <v>1826</v>
      </c>
      <c r="E1126" s="241"/>
    </row>
    <row r="1127" spans="1:8" x14ac:dyDescent="0.5">
      <c r="A1127" s="348">
        <v>921130</v>
      </c>
      <c r="B1127" s="240" t="s">
        <v>1827</v>
      </c>
      <c r="C1127" s="348">
        <v>921130</v>
      </c>
      <c r="D1127" s="240" t="s">
        <v>1827</v>
      </c>
      <c r="E1127" s="241"/>
    </row>
    <row r="1128" spans="1:8" x14ac:dyDescent="0.5">
      <c r="A1128" s="348">
        <v>921140</v>
      </c>
      <c r="B1128" s="240" t="s">
        <v>1828</v>
      </c>
      <c r="C1128" s="348">
        <v>921140</v>
      </c>
      <c r="D1128" s="240" t="s">
        <v>1828</v>
      </c>
      <c r="E1128" s="241"/>
    </row>
    <row r="1129" spans="1:8" x14ac:dyDescent="0.5">
      <c r="A1129" s="348">
        <v>921150</v>
      </c>
      <c r="B1129" s="240" t="s">
        <v>1829</v>
      </c>
      <c r="C1129" s="348">
        <v>921150</v>
      </c>
      <c r="D1129" s="240" t="s">
        <v>1829</v>
      </c>
      <c r="E1129" s="241"/>
    </row>
    <row r="1130" spans="1:8" x14ac:dyDescent="0.5">
      <c r="A1130" s="348">
        <v>921190</v>
      </c>
      <c r="B1130" s="240" t="s">
        <v>1830</v>
      </c>
      <c r="C1130" s="348">
        <v>921190</v>
      </c>
      <c r="D1130" s="240" t="s">
        <v>1830</v>
      </c>
      <c r="E1130" s="241"/>
    </row>
    <row r="1131" spans="1:8" x14ac:dyDescent="0.5">
      <c r="A1131" s="348">
        <v>922110</v>
      </c>
      <c r="B1131" s="240" t="s">
        <v>1831</v>
      </c>
      <c r="C1131" s="348">
        <v>922110</v>
      </c>
      <c r="D1131" s="240" t="s">
        <v>1831</v>
      </c>
      <c r="E1131" s="241"/>
    </row>
    <row r="1132" spans="1:8" x14ac:dyDescent="0.5">
      <c r="A1132" s="348">
        <v>922120</v>
      </c>
      <c r="B1132" s="240" t="s">
        <v>1832</v>
      </c>
      <c r="C1132" s="348">
        <v>922120</v>
      </c>
      <c r="D1132" s="240" t="s">
        <v>1832</v>
      </c>
      <c r="E1132" s="241"/>
      <c r="H1132" s="39" t="s">
        <v>5</v>
      </c>
    </row>
    <row r="1133" spans="1:8" x14ac:dyDescent="0.5">
      <c r="A1133" s="348">
        <v>922130</v>
      </c>
      <c r="B1133" s="240" t="s">
        <v>1833</v>
      </c>
      <c r="C1133" s="348">
        <v>922130</v>
      </c>
      <c r="D1133" s="240" t="s">
        <v>1833</v>
      </c>
      <c r="E1133" s="241"/>
    </row>
    <row r="1134" spans="1:8" x14ac:dyDescent="0.5">
      <c r="A1134" s="348">
        <v>922140</v>
      </c>
      <c r="B1134" s="240" t="s">
        <v>1834</v>
      </c>
      <c r="C1134" s="348">
        <v>922140</v>
      </c>
      <c r="D1134" s="240" t="s">
        <v>1834</v>
      </c>
      <c r="E1134" s="241"/>
    </row>
    <row r="1135" spans="1:8" x14ac:dyDescent="0.5">
      <c r="A1135" s="348">
        <v>922150</v>
      </c>
      <c r="B1135" s="240" t="s">
        <v>1835</v>
      </c>
      <c r="C1135" s="348">
        <v>922150</v>
      </c>
      <c r="D1135" s="240" t="s">
        <v>1835</v>
      </c>
      <c r="E1135" s="241"/>
    </row>
    <row r="1136" spans="1:8" x14ac:dyDescent="0.5">
      <c r="A1136" s="348">
        <v>922160</v>
      </c>
      <c r="B1136" s="240" t="s">
        <v>1836</v>
      </c>
      <c r="C1136" s="348">
        <v>922160</v>
      </c>
      <c r="D1136" s="240" t="s">
        <v>1836</v>
      </c>
      <c r="E1136" s="241"/>
    </row>
    <row r="1137" spans="1:6" x14ac:dyDescent="0.5">
      <c r="A1137" s="348">
        <v>922190</v>
      </c>
      <c r="B1137" s="240" t="s">
        <v>1837</v>
      </c>
      <c r="C1137" s="348">
        <v>922190</v>
      </c>
      <c r="D1137" s="240" t="s">
        <v>1837</v>
      </c>
      <c r="E1137" s="241"/>
    </row>
    <row r="1138" spans="1:6" x14ac:dyDescent="0.5">
      <c r="A1138" s="348">
        <v>923110</v>
      </c>
      <c r="B1138" s="240" t="s">
        <v>1838</v>
      </c>
      <c r="C1138" s="348">
        <v>923110</v>
      </c>
      <c r="D1138" s="240" t="s">
        <v>1838</v>
      </c>
      <c r="E1138" s="241"/>
    </row>
    <row r="1139" spans="1:6" x14ac:dyDescent="0.5">
      <c r="A1139" s="348">
        <v>923120</v>
      </c>
      <c r="B1139" s="240" t="s">
        <v>1839</v>
      </c>
      <c r="C1139" s="348">
        <v>923120</v>
      </c>
      <c r="D1139" s="240" t="s">
        <v>1839</v>
      </c>
      <c r="E1139" s="241"/>
    </row>
    <row r="1140" spans="1:6" ht="25.2" x14ac:dyDescent="0.5">
      <c r="A1140" s="348">
        <v>923130</v>
      </c>
      <c r="B1140" s="240" t="s">
        <v>1840</v>
      </c>
      <c r="C1140" s="348">
        <v>923130</v>
      </c>
      <c r="D1140" s="240" t="s">
        <v>1840</v>
      </c>
      <c r="E1140" s="241"/>
    </row>
    <row r="1141" spans="1:6" x14ac:dyDescent="0.5">
      <c r="A1141" s="348">
        <v>923140</v>
      </c>
      <c r="B1141" s="240" t="s">
        <v>1841</v>
      </c>
      <c r="C1141" s="348">
        <v>923140</v>
      </c>
      <c r="D1141" s="240" t="s">
        <v>1841</v>
      </c>
      <c r="E1141" s="241"/>
    </row>
    <row r="1142" spans="1:6" ht="25.2" x14ac:dyDescent="0.5">
      <c r="A1142" s="348">
        <v>924110</v>
      </c>
      <c r="B1142" s="240" t="s">
        <v>1842</v>
      </c>
      <c r="C1142" s="348">
        <v>924110</v>
      </c>
      <c r="D1142" s="240" t="s">
        <v>1842</v>
      </c>
      <c r="E1142" s="241"/>
    </row>
    <row r="1143" spans="1:6" x14ac:dyDescent="0.5">
      <c r="A1143" s="348">
        <v>924120</v>
      </c>
      <c r="B1143" s="240" t="s">
        <v>1843</v>
      </c>
      <c r="C1143" s="348">
        <v>924120</v>
      </c>
      <c r="D1143" s="240" t="s">
        <v>1843</v>
      </c>
      <c r="E1143" s="241"/>
    </row>
    <row r="1144" spans="1:6" x14ac:dyDescent="0.5">
      <c r="A1144" s="348">
        <v>925110</v>
      </c>
      <c r="B1144" s="240" t="s">
        <v>1844</v>
      </c>
      <c r="C1144" s="348">
        <v>925110</v>
      </c>
      <c r="D1144" s="240" t="s">
        <v>1844</v>
      </c>
      <c r="E1144" s="241"/>
    </row>
    <row r="1145" spans="1:6" x14ac:dyDescent="0.5">
      <c r="A1145" s="348">
        <v>925120</v>
      </c>
      <c r="B1145" s="240" t="s">
        <v>1845</v>
      </c>
      <c r="C1145" s="348">
        <v>925120</v>
      </c>
      <c r="D1145" s="240" t="s">
        <v>1845</v>
      </c>
      <c r="E1145" s="241"/>
      <c r="F1145" s="39" t="s">
        <v>5</v>
      </c>
    </row>
    <row r="1146" spans="1:6" x14ac:dyDescent="0.5">
      <c r="A1146" s="348">
        <v>926110</v>
      </c>
      <c r="B1146" s="240" t="s">
        <v>1846</v>
      </c>
      <c r="C1146" s="348">
        <v>926110</v>
      </c>
      <c r="D1146" s="240" t="s">
        <v>1846</v>
      </c>
      <c r="E1146" s="241"/>
    </row>
    <row r="1147" spans="1:6" x14ac:dyDescent="0.5">
      <c r="A1147" s="348">
        <v>926120</v>
      </c>
      <c r="B1147" s="240" t="s">
        <v>1847</v>
      </c>
      <c r="C1147" s="348">
        <v>926120</v>
      </c>
      <c r="D1147" s="240" t="s">
        <v>1847</v>
      </c>
      <c r="E1147" s="241"/>
    </row>
    <row r="1148" spans="1:6" ht="25.2" x14ac:dyDescent="0.5">
      <c r="A1148" s="348">
        <v>926130</v>
      </c>
      <c r="B1148" s="240" t="s">
        <v>1848</v>
      </c>
      <c r="C1148" s="348">
        <v>926130</v>
      </c>
      <c r="D1148" s="240" t="s">
        <v>1848</v>
      </c>
      <c r="E1148" s="241"/>
    </row>
    <row r="1149" spans="1:6" x14ac:dyDescent="0.5">
      <c r="A1149" s="348">
        <v>926140</v>
      </c>
      <c r="B1149" s="240" t="s">
        <v>1849</v>
      </c>
      <c r="C1149" s="348">
        <v>926140</v>
      </c>
      <c r="D1149" s="240" t="s">
        <v>1849</v>
      </c>
      <c r="E1149" s="241"/>
    </row>
    <row r="1150" spans="1:6" x14ac:dyDescent="0.5">
      <c r="A1150" s="348">
        <v>926150</v>
      </c>
      <c r="B1150" s="240" t="s">
        <v>1850</v>
      </c>
      <c r="C1150" s="348">
        <v>926150</v>
      </c>
      <c r="D1150" s="240" t="s">
        <v>1850</v>
      </c>
      <c r="E1150" s="241"/>
    </row>
    <row r="1151" spans="1:6" x14ac:dyDescent="0.5">
      <c r="A1151" s="348">
        <v>927110</v>
      </c>
      <c r="B1151" s="240" t="s">
        <v>1851</v>
      </c>
      <c r="C1151" s="348">
        <v>927110</v>
      </c>
      <c r="D1151" s="240" t="s">
        <v>1851</v>
      </c>
      <c r="E1151" s="241"/>
    </row>
    <row r="1152" spans="1:6" x14ac:dyDescent="0.5">
      <c r="A1152" s="348">
        <v>928110</v>
      </c>
      <c r="B1152" s="240" t="s">
        <v>637</v>
      </c>
      <c r="C1152" s="348">
        <v>928110</v>
      </c>
      <c r="D1152" s="240" t="s">
        <v>637</v>
      </c>
      <c r="E1152" s="241"/>
    </row>
    <row r="1153" spans="1:5" x14ac:dyDescent="0.5">
      <c r="A1153" s="348">
        <v>928120</v>
      </c>
      <c r="B1153" s="240" t="s">
        <v>1852</v>
      </c>
      <c r="C1153" s="348">
        <v>928120</v>
      </c>
      <c r="D1153" s="240" t="s">
        <v>1852</v>
      </c>
      <c r="E1153" s="241"/>
    </row>
  </sheetData>
  <sheetProtection algorithmName="SHA-512" hashValue="0+gKQbSAgVKhlFOR5PWQx5qaMSR1hqx3wAL7hyKLbdzzk72DkIzq6+fXFZF6D/dcGzNKMxxEZdtKwRJGZwf5JA==" saltValue="DI1mltOXeEVcnjTGN8ncSA==" spinCount="100000" sheet="1" objects="1" scenarios="1" formatCells="0" formatColumns="0" formatRows="0"/>
  <mergeCells count="2">
    <mergeCell ref="A1:D1"/>
    <mergeCell ref="A2:D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737C5-34DD-4A9E-8807-A002AEC5C48C}">
  <sheetPr>
    <tabColor rgb="FF9933FF"/>
  </sheetPr>
  <dimension ref="A1:D2352"/>
  <sheetViews>
    <sheetView workbookViewId="0">
      <selection activeCell="F11" sqref="F11"/>
    </sheetView>
  </sheetViews>
  <sheetFormatPr defaultColWidth="9.15625" defaultRowHeight="14.1" x14ac:dyDescent="0.55000000000000004"/>
  <cols>
    <col min="1" max="1" width="6.83984375" style="407" customWidth="1"/>
    <col min="2" max="2" width="46.68359375" style="415" customWidth="1"/>
    <col min="3" max="3" width="9.68359375" style="407" customWidth="1"/>
    <col min="4" max="4" width="63.3125" style="415" customWidth="1"/>
    <col min="5" max="16384" width="9.15625" style="406"/>
  </cols>
  <sheetData>
    <row r="1" spans="1:4" ht="17.399999999999999" x14ac:dyDescent="0.55000000000000004">
      <c r="A1" s="418" t="s">
        <v>1853</v>
      </c>
      <c r="B1" s="419"/>
      <c r="C1" s="419"/>
      <c r="D1" s="420"/>
    </row>
    <row r="2" spans="1:4" ht="14.4" thickBot="1" x14ac:dyDescent="0.6">
      <c r="A2" s="412" t="s">
        <v>3768</v>
      </c>
      <c r="B2" s="412" t="s">
        <v>3769</v>
      </c>
      <c r="C2" s="412" t="s">
        <v>587</v>
      </c>
      <c r="D2" s="412" t="s">
        <v>3770</v>
      </c>
    </row>
    <row r="3" spans="1:4" ht="14.4" thickTop="1" x14ac:dyDescent="0.45">
      <c r="A3" s="410">
        <v>116</v>
      </c>
      <c r="B3" s="413" t="s">
        <v>1854</v>
      </c>
      <c r="C3" s="411">
        <v>111110</v>
      </c>
      <c r="D3" s="416" t="s">
        <v>741</v>
      </c>
    </row>
    <row r="4" spans="1:4" x14ac:dyDescent="0.45">
      <c r="A4" s="408">
        <v>119</v>
      </c>
      <c r="B4" s="414" t="s">
        <v>1855</v>
      </c>
      <c r="C4" s="409">
        <v>111120</v>
      </c>
      <c r="D4" s="417" t="s">
        <v>1856</v>
      </c>
    </row>
    <row r="5" spans="1:4" x14ac:dyDescent="0.45">
      <c r="A5" s="408">
        <v>119</v>
      </c>
      <c r="B5" s="414" t="s">
        <v>1855</v>
      </c>
      <c r="C5" s="409">
        <v>111130</v>
      </c>
      <c r="D5" s="417" t="s">
        <v>1857</v>
      </c>
    </row>
    <row r="6" spans="1:4" x14ac:dyDescent="0.45">
      <c r="A6" s="408">
        <v>111</v>
      </c>
      <c r="B6" s="414" t="s">
        <v>1858</v>
      </c>
      <c r="C6" s="409">
        <v>111140</v>
      </c>
      <c r="D6" s="417" t="s">
        <v>744</v>
      </c>
    </row>
    <row r="7" spans="1:4" x14ac:dyDescent="0.45">
      <c r="A7" s="408">
        <v>115</v>
      </c>
      <c r="B7" s="414" t="s">
        <v>1859</v>
      </c>
      <c r="C7" s="409">
        <v>111150</v>
      </c>
      <c r="D7" s="417" t="s">
        <v>1860</v>
      </c>
    </row>
    <row r="8" spans="1:4" x14ac:dyDescent="0.45">
      <c r="A8" s="408">
        <v>119</v>
      </c>
      <c r="B8" s="414" t="s">
        <v>1855</v>
      </c>
      <c r="C8" s="409">
        <v>111150</v>
      </c>
      <c r="D8" s="417" t="s">
        <v>1860</v>
      </c>
    </row>
    <row r="9" spans="1:4" x14ac:dyDescent="0.45">
      <c r="A9" s="408">
        <v>112</v>
      </c>
      <c r="B9" s="414" t="s">
        <v>1861</v>
      </c>
      <c r="C9" s="409">
        <v>111160</v>
      </c>
      <c r="D9" s="417" t="s">
        <v>746</v>
      </c>
    </row>
    <row r="10" spans="1:4" x14ac:dyDescent="0.45">
      <c r="A10" s="408">
        <v>119</v>
      </c>
      <c r="B10" s="414" t="s">
        <v>1855</v>
      </c>
      <c r="C10" s="409">
        <v>111191</v>
      </c>
      <c r="D10" s="417" t="s">
        <v>1862</v>
      </c>
    </row>
    <row r="11" spans="1:4" x14ac:dyDescent="0.45">
      <c r="A11" s="408">
        <v>119</v>
      </c>
      <c r="B11" s="414" t="s">
        <v>1855</v>
      </c>
      <c r="C11" s="409">
        <v>111199</v>
      </c>
      <c r="D11" s="417" t="s">
        <v>1863</v>
      </c>
    </row>
    <row r="12" spans="1:4" x14ac:dyDescent="0.45">
      <c r="A12" s="408">
        <v>139</v>
      </c>
      <c r="B12" s="414" t="s">
        <v>1864</v>
      </c>
      <c r="C12" s="409">
        <v>111199</v>
      </c>
      <c r="D12" s="417" t="s">
        <v>1863</v>
      </c>
    </row>
    <row r="13" spans="1:4" x14ac:dyDescent="0.45">
      <c r="A13" s="408">
        <v>134</v>
      </c>
      <c r="B13" s="414" t="s">
        <v>1865</v>
      </c>
      <c r="C13" s="409">
        <v>111211</v>
      </c>
      <c r="D13" s="417" t="s">
        <v>1866</v>
      </c>
    </row>
    <row r="14" spans="1:4" x14ac:dyDescent="0.45">
      <c r="A14" s="408">
        <v>139</v>
      </c>
      <c r="B14" s="414" t="s">
        <v>1864</v>
      </c>
      <c r="C14" s="409">
        <v>111211</v>
      </c>
      <c r="D14" s="417" t="s">
        <v>1866</v>
      </c>
    </row>
    <row r="15" spans="1:4" x14ac:dyDescent="0.45">
      <c r="A15" s="408">
        <v>161</v>
      </c>
      <c r="B15" s="414" t="s">
        <v>1867</v>
      </c>
      <c r="C15" s="409">
        <v>111211</v>
      </c>
      <c r="D15" s="417" t="s">
        <v>1866</v>
      </c>
    </row>
    <row r="16" spans="1:4" x14ac:dyDescent="0.45">
      <c r="A16" s="408">
        <v>139</v>
      </c>
      <c r="B16" s="414" t="s">
        <v>1864</v>
      </c>
      <c r="C16" s="409">
        <v>111219</v>
      </c>
      <c r="D16" s="417" t="s">
        <v>1868</v>
      </c>
    </row>
    <row r="17" spans="1:4" x14ac:dyDescent="0.45">
      <c r="A17" s="408">
        <v>161</v>
      </c>
      <c r="B17" s="414" t="s">
        <v>1867</v>
      </c>
      <c r="C17" s="409">
        <v>111219</v>
      </c>
      <c r="D17" s="417" t="s">
        <v>1868</v>
      </c>
    </row>
    <row r="18" spans="1:4" x14ac:dyDescent="0.45">
      <c r="A18" s="408">
        <v>174</v>
      </c>
      <c r="B18" s="414" t="s">
        <v>1869</v>
      </c>
      <c r="C18" s="409">
        <v>111310</v>
      </c>
      <c r="D18" s="417" t="s">
        <v>751</v>
      </c>
    </row>
    <row r="19" spans="1:4" x14ac:dyDescent="0.45">
      <c r="A19" s="408">
        <v>174</v>
      </c>
      <c r="B19" s="414" t="s">
        <v>1869</v>
      </c>
      <c r="C19" s="409">
        <v>111320</v>
      </c>
      <c r="D19" s="417" t="s">
        <v>1870</v>
      </c>
    </row>
    <row r="20" spans="1:4" x14ac:dyDescent="0.45">
      <c r="A20" s="408">
        <v>175</v>
      </c>
      <c r="B20" s="414" t="s">
        <v>1871</v>
      </c>
      <c r="C20" s="409">
        <v>111331</v>
      </c>
      <c r="D20" s="417" t="s">
        <v>1872</v>
      </c>
    </row>
    <row r="21" spans="1:4" x14ac:dyDescent="0.45">
      <c r="A21" s="408">
        <v>172</v>
      </c>
      <c r="B21" s="414" t="s">
        <v>1873</v>
      </c>
      <c r="C21" s="409">
        <v>111332</v>
      </c>
      <c r="D21" s="417" t="s">
        <v>1874</v>
      </c>
    </row>
    <row r="22" spans="1:4" x14ac:dyDescent="0.45">
      <c r="A22" s="408">
        <v>171</v>
      </c>
      <c r="B22" s="414" t="s">
        <v>1875</v>
      </c>
      <c r="C22" s="409">
        <v>111333</v>
      </c>
      <c r="D22" s="417" t="s">
        <v>1876</v>
      </c>
    </row>
    <row r="23" spans="1:4" x14ac:dyDescent="0.45">
      <c r="A23" s="408">
        <v>171</v>
      </c>
      <c r="B23" s="414" t="s">
        <v>1875</v>
      </c>
      <c r="C23" s="409">
        <v>111334</v>
      </c>
      <c r="D23" s="417" t="s">
        <v>1877</v>
      </c>
    </row>
    <row r="24" spans="1:4" x14ac:dyDescent="0.45">
      <c r="A24" s="408">
        <v>173</v>
      </c>
      <c r="B24" s="414" t="s">
        <v>1878</v>
      </c>
      <c r="C24" s="409">
        <v>111335</v>
      </c>
      <c r="D24" s="417" t="s">
        <v>1879</v>
      </c>
    </row>
    <row r="25" spans="1:4" x14ac:dyDescent="0.45">
      <c r="A25" s="408">
        <v>179</v>
      </c>
      <c r="B25" s="414" t="s">
        <v>1880</v>
      </c>
      <c r="C25" s="409">
        <v>111336</v>
      </c>
      <c r="D25" s="417" t="s">
        <v>1881</v>
      </c>
    </row>
    <row r="26" spans="1:4" x14ac:dyDescent="0.45">
      <c r="A26" s="408">
        <v>175</v>
      </c>
      <c r="B26" s="414" t="s">
        <v>1871</v>
      </c>
      <c r="C26" s="409">
        <v>111339</v>
      </c>
      <c r="D26" s="417" t="s">
        <v>1882</v>
      </c>
    </row>
    <row r="27" spans="1:4" x14ac:dyDescent="0.45">
      <c r="A27" s="408">
        <v>179</v>
      </c>
      <c r="B27" s="414" t="s">
        <v>1880</v>
      </c>
      <c r="C27" s="409">
        <v>111339</v>
      </c>
      <c r="D27" s="417" t="s">
        <v>1882</v>
      </c>
    </row>
    <row r="28" spans="1:4" x14ac:dyDescent="0.45">
      <c r="A28" s="408">
        <v>182</v>
      </c>
      <c r="B28" s="414" t="s">
        <v>1883</v>
      </c>
      <c r="C28" s="409">
        <v>111411</v>
      </c>
      <c r="D28" s="417" t="s">
        <v>1884</v>
      </c>
    </row>
    <row r="29" spans="1:4" x14ac:dyDescent="0.45">
      <c r="A29" s="408">
        <v>182</v>
      </c>
      <c r="B29" s="414" t="s">
        <v>1883</v>
      </c>
      <c r="C29" s="409">
        <v>111419</v>
      </c>
      <c r="D29" s="417" t="s">
        <v>1885</v>
      </c>
    </row>
    <row r="30" spans="1:4" x14ac:dyDescent="0.45">
      <c r="A30" s="408">
        <v>181</v>
      </c>
      <c r="B30" s="414" t="s">
        <v>1886</v>
      </c>
      <c r="C30" s="409">
        <v>111421</v>
      </c>
      <c r="D30" s="417" t="s">
        <v>1887</v>
      </c>
    </row>
    <row r="31" spans="1:4" x14ac:dyDescent="0.45">
      <c r="A31" s="408">
        <v>811</v>
      </c>
      <c r="B31" s="414" t="s">
        <v>1888</v>
      </c>
      <c r="C31" s="409">
        <v>111421</v>
      </c>
      <c r="D31" s="417" t="s">
        <v>1887</v>
      </c>
    </row>
    <row r="32" spans="1:4" x14ac:dyDescent="0.45">
      <c r="A32" s="408">
        <v>181</v>
      </c>
      <c r="B32" s="414" t="s">
        <v>1886</v>
      </c>
      <c r="C32" s="409">
        <v>111422</v>
      </c>
      <c r="D32" s="417" t="s">
        <v>1889</v>
      </c>
    </row>
    <row r="33" spans="1:4" x14ac:dyDescent="0.45">
      <c r="A33" s="408">
        <v>132</v>
      </c>
      <c r="B33" s="414" t="s">
        <v>1890</v>
      </c>
      <c r="C33" s="409">
        <v>111910</v>
      </c>
      <c r="D33" s="417" t="s">
        <v>764</v>
      </c>
    </row>
    <row r="34" spans="1:4" x14ac:dyDescent="0.45">
      <c r="A34" s="408">
        <v>131</v>
      </c>
      <c r="B34" s="414" t="s">
        <v>1891</v>
      </c>
      <c r="C34" s="409">
        <v>111920</v>
      </c>
      <c r="D34" s="417" t="s">
        <v>765</v>
      </c>
    </row>
    <row r="35" spans="1:4" x14ac:dyDescent="0.45">
      <c r="A35" s="408">
        <v>133</v>
      </c>
      <c r="B35" s="414" t="s">
        <v>1892</v>
      </c>
      <c r="C35" s="409">
        <v>111930</v>
      </c>
      <c r="D35" s="417" t="s">
        <v>766</v>
      </c>
    </row>
    <row r="36" spans="1:4" x14ac:dyDescent="0.45">
      <c r="A36" s="408">
        <v>139</v>
      </c>
      <c r="B36" s="414" t="s">
        <v>1864</v>
      </c>
      <c r="C36" s="409">
        <v>111940</v>
      </c>
      <c r="D36" s="417" t="s">
        <v>1893</v>
      </c>
    </row>
    <row r="37" spans="1:4" x14ac:dyDescent="0.45">
      <c r="A37" s="408">
        <v>133</v>
      </c>
      <c r="B37" s="414" t="s">
        <v>1892</v>
      </c>
      <c r="C37" s="409">
        <v>111991</v>
      </c>
      <c r="D37" s="417" t="s">
        <v>1894</v>
      </c>
    </row>
    <row r="38" spans="1:4" x14ac:dyDescent="0.45">
      <c r="A38" s="408">
        <v>139</v>
      </c>
      <c r="B38" s="414" t="s">
        <v>1864</v>
      </c>
      <c r="C38" s="409">
        <v>111992</v>
      </c>
      <c r="D38" s="417" t="s">
        <v>1895</v>
      </c>
    </row>
    <row r="39" spans="1:4" x14ac:dyDescent="0.45">
      <c r="A39" s="408">
        <v>139</v>
      </c>
      <c r="B39" s="414" t="s">
        <v>1864</v>
      </c>
      <c r="C39" s="409">
        <v>111998</v>
      </c>
      <c r="D39" s="417" t="s">
        <v>1896</v>
      </c>
    </row>
    <row r="40" spans="1:4" x14ac:dyDescent="0.45">
      <c r="A40" s="408">
        <v>191</v>
      </c>
      <c r="B40" s="414" t="s">
        <v>1897</v>
      </c>
      <c r="C40" s="409">
        <v>111998</v>
      </c>
      <c r="D40" s="417" t="s">
        <v>1896</v>
      </c>
    </row>
    <row r="41" spans="1:4" x14ac:dyDescent="0.45">
      <c r="A41" s="408">
        <v>831</v>
      </c>
      <c r="B41" s="414" t="s">
        <v>1898</v>
      </c>
      <c r="C41" s="409">
        <v>111998</v>
      </c>
      <c r="D41" s="417" t="s">
        <v>1896</v>
      </c>
    </row>
    <row r="42" spans="1:4" x14ac:dyDescent="0.45">
      <c r="A42" s="408">
        <v>919</v>
      </c>
      <c r="B42" s="414" t="s">
        <v>1899</v>
      </c>
      <c r="C42" s="409">
        <v>111998</v>
      </c>
      <c r="D42" s="417" t="s">
        <v>1896</v>
      </c>
    </row>
    <row r="43" spans="1:4" x14ac:dyDescent="0.45">
      <c r="A43" s="408">
        <v>2099</v>
      </c>
      <c r="B43" s="414" t="s">
        <v>1900</v>
      </c>
      <c r="C43" s="409">
        <v>111998</v>
      </c>
      <c r="D43" s="417" t="s">
        <v>1896</v>
      </c>
    </row>
    <row r="44" spans="1:4" x14ac:dyDescent="0.45">
      <c r="A44" s="408">
        <v>212</v>
      </c>
      <c r="B44" s="414" t="s">
        <v>1901</v>
      </c>
      <c r="C44" s="409">
        <v>112111</v>
      </c>
      <c r="D44" s="417" t="s">
        <v>1902</v>
      </c>
    </row>
    <row r="45" spans="1:4" x14ac:dyDescent="0.45">
      <c r="A45" s="408">
        <v>241</v>
      </c>
      <c r="B45" s="414" t="s">
        <v>1903</v>
      </c>
      <c r="C45" s="409">
        <v>112111</v>
      </c>
      <c r="D45" s="417" t="s">
        <v>1902</v>
      </c>
    </row>
    <row r="46" spans="1:4" x14ac:dyDescent="0.45">
      <c r="A46" s="408">
        <v>211</v>
      </c>
      <c r="B46" s="414" t="s">
        <v>1904</v>
      </c>
      <c r="C46" s="409">
        <v>112112</v>
      </c>
      <c r="D46" s="417" t="s">
        <v>1905</v>
      </c>
    </row>
    <row r="47" spans="1:4" x14ac:dyDescent="0.45">
      <c r="A47" s="408">
        <v>241</v>
      </c>
      <c r="B47" s="414" t="s">
        <v>1903</v>
      </c>
      <c r="C47" s="409">
        <v>112120</v>
      </c>
      <c r="D47" s="417" t="s">
        <v>773</v>
      </c>
    </row>
    <row r="48" spans="1:4" x14ac:dyDescent="0.45">
      <c r="A48" s="408" t="s">
        <v>1906</v>
      </c>
      <c r="B48" s="414"/>
      <c r="C48" s="409">
        <v>112130</v>
      </c>
      <c r="D48" s="417" t="s">
        <v>1907</v>
      </c>
    </row>
    <row r="49" spans="1:4" x14ac:dyDescent="0.45">
      <c r="A49" s="408">
        <v>213</v>
      </c>
      <c r="B49" s="414" t="s">
        <v>1908</v>
      </c>
      <c r="C49" s="409">
        <v>112210</v>
      </c>
      <c r="D49" s="417" t="s">
        <v>1909</v>
      </c>
    </row>
    <row r="50" spans="1:4" x14ac:dyDescent="0.45">
      <c r="A50" s="408">
        <v>252</v>
      </c>
      <c r="B50" s="414" t="s">
        <v>1910</v>
      </c>
      <c r="C50" s="409">
        <v>112310</v>
      </c>
      <c r="D50" s="417" t="s">
        <v>1911</v>
      </c>
    </row>
    <row r="51" spans="1:4" x14ac:dyDescent="0.45">
      <c r="A51" s="408">
        <v>251</v>
      </c>
      <c r="B51" s="414" t="s">
        <v>1912</v>
      </c>
      <c r="C51" s="409">
        <v>112320</v>
      </c>
      <c r="D51" s="417" t="s">
        <v>3771</v>
      </c>
    </row>
    <row r="52" spans="1:4" x14ac:dyDescent="0.45">
      <c r="A52" s="408">
        <v>253</v>
      </c>
      <c r="B52" s="414" t="s">
        <v>1913</v>
      </c>
      <c r="C52" s="409">
        <v>112330</v>
      </c>
      <c r="D52" s="417" t="s">
        <v>778</v>
      </c>
    </row>
    <row r="53" spans="1:4" x14ac:dyDescent="0.45">
      <c r="A53" s="408">
        <v>254</v>
      </c>
      <c r="B53" s="414" t="s">
        <v>779</v>
      </c>
      <c r="C53" s="409">
        <v>112340</v>
      </c>
      <c r="D53" s="417" t="s">
        <v>779</v>
      </c>
    </row>
    <row r="54" spans="1:4" x14ac:dyDescent="0.45">
      <c r="A54" s="408">
        <v>259</v>
      </c>
      <c r="B54" s="414" t="s">
        <v>1914</v>
      </c>
      <c r="C54" s="409">
        <v>112390</v>
      </c>
      <c r="D54" s="417" t="s">
        <v>1915</v>
      </c>
    </row>
    <row r="55" spans="1:4" x14ac:dyDescent="0.45">
      <c r="A55" s="408">
        <v>214</v>
      </c>
      <c r="B55" s="414" t="s">
        <v>1916</v>
      </c>
      <c r="C55" s="409">
        <v>112410</v>
      </c>
      <c r="D55" s="417" t="s">
        <v>781</v>
      </c>
    </row>
    <row r="56" spans="1:4" x14ac:dyDescent="0.45">
      <c r="A56" s="408">
        <v>214</v>
      </c>
      <c r="B56" s="414" t="s">
        <v>1916</v>
      </c>
      <c r="C56" s="409">
        <v>112420</v>
      </c>
      <c r="D56" s="417" t="s">
        <v>782</v>
      </c>
    </row>
    <row r="57" spans="1:4" x14ac:dyDescent="0.45">
      <c r="A57" s="408">
        <v>273</v>
      </c>
      <c r="B57" s="414" t="s">
        <v>1917</v>
      </c>
      <c r="C57" s="409">
        <v>112511</v>
      </c>
      <c r="D57" s="417" t="s">
        <v>1918</v>
      </c>
    </row>
    <row r="58" spans="1:4" x14ac:dyDescent="0.45">
      <c r="A58" s="408">
        <v>921</v>
      </c>
      <c r="B58" s="414" t="s">
        <v>1919</v>
      </c>
      <c r="C58" s="409">
        <v>112511</v>
      </c>
      <c r="D58" s="417" t="s">
        <v>1918</v>
      </c>
    </row>
    <row r="59" spans="1:4" x14ac:dyDescent="0.45">
      <c r="A59" s="408">
        <v>273</v>
      </c>
      <c r="B59" s="414" t="s">
        <v>1917</v>
      </c>
      <c r="C59" s="409">
        <v>112512</v>
      </c>
      <c r="D59" s="417" t="s">
        <v>1920</v>
      </c>
    </row>
    <row r="60" spans="1:4" x14ac:dyDescent="0.45">
      <c r="A60" s="408">
        <v>919</v>
      </c>
      <c r="B60" s="414" t="s">
        <v>1899</v>
      </c>
      <c r="C60" s="409">
        <v>112512</v>
      </c>
      <c r="D60" s="417" t="s">
        <v>1920</v>
      </c>
    </row>
    <row r="61" spans="1:4" x14ac:dyDescent="0.45">
      <c r="A61" s="408">
        <v>921</v>
      </c>
      <c r="B61" s="414" t="s">
        <v>1919</v>
      </c>
      <c r="C61" s="409">
        <v>112512</v>
      </c>
      <c r="D61" s="417" t="s">
        <v>1920</v>
      </c>
    </row>
    <row r="62" spans="1:4" x14ac:dyDescent="0.45">
      <c r="A62" s="408">
        <v>139</v>
      </c>
      <c r="B62" s="414" t="s">
        <v>1864</v>
      </c>
      <c r="C62" s="409">
        <v>112519</v>
      </c>
      <c r="D62" s="417" t="s">
        <v>1921</v>
      </c>
    </row>
    <row r="63" spans="1:4" x14ac:dyDescent="0.45">
      <c r="A63" s="408">
        <v>191</v>
      </c>
      <c r="B63" s="414" t="s">
        <v>1897</v>
      </c>
      <c r="C63" s="409">
        <v>112519</v>
      </c>
      <c r="D63" s="417" t="s">
        <v>1921</v>
      </c>
    </row>
    <row r="64" spans="1:4" x14ac:dyDescent="0.45">
      <c r="A64" s="408">
        <v>273</v>
      </c>
      <c r="B64" s="414" t="s">
        <v>1917</v>
      </c>
      <c r="C64" s="409">
        <v>112519</v>
      </c>
      <c r="D64" s="417" t="s">
        <v>1921</v>
      </c>
    </row>
    <row r="65" spans="1:4" x14ac:dyDescent="0.45">
      <c r="A65" s="408">
        <v>279</v>
      </c>
      <c r="B65" s="414" t="s">
        <v>1922</v>
      </c>
      <c r="C65" s="409">
        <v>112519</v>
      </c>
      <c r="D65" s="417" t="s">
        <v>1921</v>
      </c>
    </row>
    <row r="66" spans="1:4" x14ac:dyDescent="0.45">
      <c r="A66" s="408">
        <v>831</v>
      </c>
      <c r="B66" s="414" t="s">
        <v>1898</v>
      </c>
      <c r="C66" s="409">
        <v>112519</v>
      </c>
      <c r="D66" s="417" t="s">
        <v>1921</v>
      </c>
    </row>
    <row r="67" spans="1:4" x14ac:dyDescent="0.45">
      <c r="A67" s="408">
        <v>919</v>
      </c>
      <c r="B67" s="414" t="s">
        <v>1899</v>
      </c>
      <c r="C67" s="409">
        <v>112519</v>
      </c>
      <c r="D67" s="417" t="s">
        <v>1921</v>
      </c>
    </row>
    <row r="68" spans="1:4" x14ac:dyDescent="0.45">
      <c r="A68" s="408">
        <v>2099</v>
      </c>
      <c r="B68" s="414" t="s">
        <v>1900</v>
      </c>
      <c r="C68" s="409">
        <v>112519</v>
      </c>
      <c r="D68" s="417" t="s">
        <v>1921</v>
      </c>
    </row>
    <row r="69" spans="1:4" x14ac:dyDescent="0.45">
      <c r="A69" s="408">
        <v>279</v>
      </c>
      <c r="B69" s="414" t="s">
        <v>1922</v>
      </c>
      <c r="C69" s="409">
        <v>112910</v>
      </c>
      <c r="D69" s="417" t="s">
        <v>786</v>
      </c>
    </row>
    <row r="70" spans="1:4" x14ac:dyDescent="0.45">
      <c r="A70" s="408">
        <v>272</v>
      </c>
      <c r="B70" s="414" t="s">
        <v>1923</v>
      </c>
      <c r="C70" s="409">
        <v>112920</v>
      </c>
      <c r="D70" s="417" t="s">
        <v>787</v>
      </c>
    </row>
    <row r="71" spans="1:4" x14ac:dyDescent="0.45">
      <c r="A71" s="408">
        <v>271</v>
      </c>
      <c r="B71" s="414" t="s">
        <v>1924</v>
      </c>
      <c r="C71" s="409">
        <v>112930</v>
      </c>
      <c r="D71" s="417" t="s">
        <v>788</v>
      </c>
    </row>
    <row r="72" spans="1:4" x14ac:dyDescent="0.45">
      <c r="A72" s="408">
        <v>219</v>
      </c>
      <c r="B72" s="414" t="s">
        <v>1925</v>
      </c>
      <c r="C72" s="409">
        <v>112990</v>
      </c>
      <c r="D72" s="417" t="s">
        <v>1926</v>
      </c>
    </row>
    <row r="73" spans="1:4" x14ac:dyDescent="0.45">
      <c r="A73" s="408">
        <v>279</v>
      </c>
      <c r="B73" s="414" t="s">
        <v>1922</v>
      </c>
      <c r="C73" s="409">
        <v>112990</v>
      </c>
      <c r="D73" s="417" t="s">
        <v>1926</v>
      </c>
    </row>
    <row r="74" spans="1:4" x14ac:dyDescent="0.45">
      <c r="A74" s="408">
        <v>291</v>
      </c>
      <c r="B74" s="414" t="s">
        <v>1927</v>
      </c>
      <c r="C74" s="409">
        <v>112990</v>
      </c>
      <c r="D74" s="417" t="s">
        <v>1926</v>
      </c>
    </row>
    <row r="75" spans="1:4" x14ac:dyDescent="0.45">
      <c r="A75" s="408">
        <v>811</v>
      </c>
      <c r="B75" s="414" t="s">
        <v>1888</v>
      </c>
      <c r="C75" s="409">
        <v>113110</v>
      </c>
      <c r="D75" s="417" t="s">
        <v>790</v>
      </c>
    </row>
    <row r="76" spans="1:4" x14ac:dyDescent="0.45">
      <c r="A76" s="408">
        <v>831</v>
      </c>
      <c r="B76" s="414" t="s">
        <v>1898</v>
      </c>
      <c r="C76" s="409">
        <v>113210</v>
      </c>
      <c r="D76" s="417" t="s">
        <v>1928</v>
      </c>
    </row>
    <row r="77" spans="1:4" x14ac:dyDescent="0.45">
      <c r="A77" s="408">
        <v>2411</v>
      </c>
      <c r="B77" s="414" t="s">
        <v>792</v>
      </c>
      <c r="C77" s="409">
        <v>113310</v>
      </c>
      <c r="D77" s="417" t="s">
        <v>1929</v>
      </c>
    </row>
    <row r="78" spans="1:4" x14ac:dyDescent="0.45">
      <c r="A78" s="408">
        <v>912</v>
      </c>
      <c r="B78" s="414" t="s">
        <v>1930</v>
      </c>
      <c r="C78" s="409">
        <v>114111</v>
      </c>
      <c r="D78" s="417" t="s">
        <v>1931</v>
      </c>
    </row>
    <row r="79" spans="1:4" x14ac:dyDescent="0.45">
      <c r="A79" s="408">
        <v>913</v>
      </c>
      <c r="B79" s="414" t="s">
        <v>1932</v>
      </c>
      <c r="C79" s="409">
        <v>114112</v>
      </c>
      <c r="D79" s="417" t="s">
        <v>1933</v>
      </c>
    </row>
    <row r="80" spans="1:4" x14ac:dyDescent="0.45">
      <c r="A80" s="408">
        <v>919</v>
      </c>
      <c r="B80" s="414" t="s">
        <v>1899</v>
      </c>
      <c r="C80" s="409">
        <v>114112</v>
      </c>
      <c r="D80" s="417" t="s">
        <v>1933</v>
      </c>
    </row>
    <row r="81" spans="1:4" x14ac:dyDescent="0.45">
      <c r="A81" s="408">
        <v>919</v>
      </c>
      <c r="B81" s="414" t="s">
        <v>1899</v>
      </c>
      <c r="C81" s="409">
        <v>114119</v>
      </c>
      <c r="D81" s="417" t="s">
        <v>1934</v>
      </c>
    </row>
    <row r="82" spans="1:4" x14ac:dyDescent="0.45">
      <c r="A82" s="408">
        <v>971</v>
      </c>
      <c r="B82" s="414" t="s">
        <v>1935</v>
      </c>
      <c r="C82" s="409">
        <v>114210</v>
      </c>
      <c r="D82" s="417" t="s">
        <v>796</v>
      </c>
    </row>
    <row r="83" spans="1:4" x14ac:dyDescent="0.45">
      <c r="A83" s="408">
        <v>724</v>
      </c>
      <c r="B83" s="414" t="s">
        <v>797</v>
      </c>
      <c r="C83" s="409">
        <v>115111</v>
      </c>
      <c r="D83" s="417" t="s">
        <v>1936</v>
      </c>
    </row>
    <row r="84" spans="1:4" x14ac:dyDescent="0.45">
      <c r="A84" s="408">
        <v>711</v>
      </c>
      <c r="B84" s="414" t="s">
        <v>1937</v>
      </c>
      <c r="C84" s="409">
        <v>115112</v>
      </c>
      <c r="D84" s="417" t="s">
        <v>1938</v>
      </c>
    </row>
    <row r="85" spans="1:4" x14ac:dyDescent="0.45">
      <c r="A85" s="408">
        <v>721</v>
      </c>
      <c r="B85" s="414" t="s">
        <v>1939</v>
      </c>
      <c r="C85" s="409">
        <v>115112</v>
      </c>
      <c r="D85" s="417" t="s">
        <v>1938</v>
      </c>
    </row>
    <row r="86" spans="1:4" x14ac:dyDescent="0.45">
      <c r="A86" s="408">
        <v>722</v>
      </c>
      <c r="B86" s="414" t="s">
        <v>1940</v>
      </c>
      <c r="C86" s="409">
        <v>115113</v>
      </c>
      <c r="D86" s="417" t="s">
        <v>1941</v>
      </c>
    </row>
    <row r="87" spans="1:4" x14ac:dyDescent="0.45">
      <c r="A87" s="408">
        <v>723</v>
      </c>
      <c r="B87" s="414" t="s">
        <v>1942</v>
      </c>
      <c r="C87" s="409">
        <v>115114</v>
      </c>
      <c r="D87" s="417" t="s">
        <v>1943</v>
      </c>
    </row>
    <row r="88" spans="1:4" x14ac:dyDescent="0.45">
      <c r="A88" s="408">
        <v>761</v>
      </c>
      <c r="B88" s="414" t="s">
        <v>1944</v>
      </c>
      <c r="C88" s="409">
        <v>115115</v>
      </c>
      <c r="D88" s="417" t="s">
        <v>1945</v>
      </c>
    </row>
    <row r="89" spans="1:4" x14ac:dyDescent="0.45">
      <c r="A89" s="408">
        <v>762</v>
      </c>
      <c r="B89" s="414" t="s">
        <v>802</v>
      </c>
      <c r="C89" s="409">
        <v>115116</v>
      </c>
      <c r="D89" s="417" t="s">
        <v>1946</v>
      </c>
    </row>
    <row r="90" spans="1:4" x14ac:dyDescent="0.45">
      <c r="A90" s="408">
        <v>751</v>
      </c>
      <c r="B90" s="414" t="s">
        <v>1947</v>
      </c>
      <c r="C90" s="409">
        <v>115210</v>
      </c>
      <c r="D90" s="417" t="s">
        <v>803</v>
      </c>
    </row>
    <row r="91" spans="1:4" x14ac:dyDescent="0.45">
      <c r="A91" s="408">
        <v>752</v>
      </c>
      <c r="B91" s="414" t="s">
        <v>1948</v>
      </c>
      <c r="C91" s="409">
        <v>115210</v>
      </c>
      <c r="D91" s="417" t="s">
        <v>803</v>
      </c>
    </row>
    <row r="92" spans="1:4" x14ac:dyDescent="0.45">
      <c r="A92" s="408">
        <v>7699</v>
      </c>
      <c r="B92" s="414" t="s">
        <v>1949</v>
      </c>
      <c r="C92" s="409">
        <v>115210</v>
      </c>
      <c r="D92" s="417" t="s">
        <v>803</v>
      </c>
    </row>
    <row r="93" spans="1:4" x14ac:dyDescent="0.45">
      <c r="A93" s="408">
        <v>851</v>
      </c>
      <c r="B93" s="414" t="s">
        <v>1950</v>
      </c>
      <c r="C93" s="409">
        <v>115310</v>
      </c>
      <c r="D93" s="417" t="s">
        <v>804</v>
      </c>
    </row>
    <row r="94" spans="1:4" x14ac:dyDescent="0.45">
      <c r="A94" s="408">
        <v>1311</v>
      </c>
      <c r="B94" s="414" t="s">
        <v>1951</v>
      </c>
      <c r="C94" s="409">
        <v>211120</v>
      </c>
      <c r="D94" s="417" t="s">
        <v>1952</v>
      </c>
    </row>
    <row r="95" spans="1:4" x14ac:dyDescent="0.45">
      <c r="A95" s="408">
        <v>1321</v>
      </c>
      <c r="B95" s="414" t="s">
        <v>1953</v>
      </c>
      <c r="C95" s="409">
        <v>211130</v>
      </c>
      <c r="D95" s="417" t="s">
        <v>1954</v>
      </c>
    </row>
    <row r="96" spans="1:4" x14ac:dyDescent="0.45">
      <c r="A96" s="408">
        <v>2819</v>
      </c>
      <c r="B96" s="414" t="s">
        <v>1955</v>
      </c>
      <c r="C96" s="409">
        <v>211130</v>
      </c>
      <c r="D96" s="417" t="s">
        <v>1954</v>
      </c>
    </row>
    <row r="97" spans="1:4" x14ac:dyDescent="0.45">
      <c r="A97" s="408">
        <v>1221</v>
      </c>
      <c r="B97" s="414" t="s">
        <v>1956</v>
      </c>
      <c r="C97" s="409">
        <v>212114</v>
      </c>
      <c r="D97" s="417" t="s">
        <v>1957</v>
      </c>
    </row>
    <row r="98" spans="1:4" x14ac:dyDescent="0.45">
      <c r="A98" s="408">
        <v>1231</v>
      </c>
      <c r="B98" s="414" t="s">
        <v>1958</v>
      </c>
      <c r="C98" s="409">
        <v>212114</v>
      </c>
      <c r="D98" s="417" t="s">
        <v>1957</v>
      </c>
    </row>
    <row r="99" spans="1:4" x14ac:dyDescent="0.45">
      <c r="A99" s="408">
        <v>1222</v>
      </c>
      <c r="B99" s="414" t="s">
        <v>1959</v>
      </c>
      <c r="C99" s="409">
        <v>212115</v>
      </c>
      <c r="D99" s="417" t="s">
        <v>1960</v>
      </c>
    </row>
    <row r="100" spans="1:4" x14ac:dyDescent="0.45">
      <c r="A100" s="408">
        <v>1231</v>
      </c>
      <c r="B100" s="414" t="s">
        <v>1958</v>
      </c>
      <c r="C100" s="409">
        <v>212115</v>
      </c>
      <c r="D100" s="417" t="s">
        <v>1960</v>
      </c>
    </row>
    <row r="101" spans="1:4" x14ac:dyDescent="0.45">
      <c r="A101" s="408">
        <v>1011</v>
      </c>
      <c r="B101" s="414" t="s">
        <v>1961</v>
      </c>
      <c r="C101" s="409">
        <v>212210</v>
      </c>
      <c r="D101" s="417" t="s">
        <v>811</v>
      </c>
    </row>
    <row r="102" spans="1:4" x14ac:dyDescent="0.45">
      <c r="A102" s="408">
        <v>1041</v>
      </c>
      <c r="B102" s="414" t="s">
        <v>1962</v>
      </c>
      <c r="C102" s="409">
        <v>212220</v>
      </c>
      <c r="D102" s="417" t="s">
        <v>1963</v>
      </c>
    </row>
    <row r="103" spans="1:4" x14ac:dyDescent="0.45">
      <c r="A103" s="408">
        <v>1044</v>
      </c>
      <c r="B103" s="414" t="s">
        <v>1964</v>
      </c>
      <c r="C103" s="409">
        <v>212220</v>
      </c>
      <c r="D103" s="417" t="s">
        <v>1963</v>
      </c>
    </row>
    <row r="104" spans="1:4" x14ac:dyDescent="0.45">
      <c r="A104" s="408">
        <v>1021</v>
      </c>
      <c r="B104" s="414" t="s">
        <v>1965</v>
      </c>
      <c r="C104" s="409">
        <v>212230</v>
      </c>
      <c r="D104" s="417" t="s">
        <v>1966</v>
      </c>
    </row>
    <row r="105" spans="1:4" x14ac:dyDescent="0.45">
      <c r="A105" s="408">
        <v>1031</v>
      </c>
      <c r="B105" s="414" t="s">
        <v>1967</v>
      </c>
      <c r="C105" s="409">
        <v>212230</v>
      </c>
      <c r="D105" s="417" t="s">
        <v>1966</v>
      </c>
    </row>
    <row r="106" spans="1:4" x14ac:dyDescent="0.45">
      <c r="A106" s="408">
        <v>1061</v>
      </c>
      <c r="B106" s="414" t="s">
        <v>1968</v>
      </c>
      <c r="C106" s="409">
        <v>212230</v>
      </c>
      <c r="D106" s="417" t="s">
        <v>1966</v>
      </c>
    </row>
    <row r="107" spans="1:4" x14ac:dyDescent="0.45">
      <c r="A107" s="408">
        <v>1061</v>
      </c>
      <c r="B107" s="414" t="s">
        <v>1968</v>
      </c>
      <c r="C107" s="409">
        <v>212290</v>
      </c>
      <c r="D107" s="417" t="s">
        <v>1969</v>
      </c>
    </row>
    <row r="108" spans="1:4" x14ac:dyDescent="0.45">
      <c r="A108" s="408">
        <v>1099</v>
      </c>
      <c r="B108" s="414" t="s">
        <v>1970</v>
      </c>
      <c r="C108" s="409">
        <v>212290</v>
      </c>
      <c r="D108" s="417" t="s">
        <v>1969</v>
      </c>
    </row>
    <row r="109" spans="1:4" x14ac:dyDescent="0.45">
      <c r="A109" s="408">
        <v>1094</v>
      </c>
      <c r="B109" s="414" t="s">
        <v>1971</v>
      </c>
      <c r="C109" s="409">
        <v>212290</v>
      </c>
      <c r="D109" s="417" t="s">
        <v>1969</v>
      </c>
    </row>
    <row r="110" spans="1:4" x14ac:dyDescent="0.45">
      <c r="A110" s="408">
        <v>1411</v>
      </c>
      <c r="B110" s="414" t="s">
        <v>1972</v>
      </c>
      <c r="C110" s="409">
        <v>212311</v>
      </c>
      <c r="D110" s="417" t="s">
        <v>1973</v>
      </c>
    </row>
    <row r="111" spans="1:4" x14ac:dyDescent="0.45">
      <c r="A111" s="408">
        <v>1422</v>
      </c>
      <c r="B111" s="414" t="s">
        <v>1974</v>
      </c>
      <c r="C111" s="409">
        <v>212312</v>
      </c>
      <c r="D111" s="417" t="s">
        <v>1975</v>
      </c>
    </row>
    <row r="112" spans="1:4" x14ac:dyDescent="0.45">
      <c r="A112" s="408">
        <v>1423</v>
      </c>
      <c r="B112" s="414" t="s">
        <v>1976</v>
      </c>
      <c r="C112" s="409">
        <v>212313</v>
      </c>
      <c r="D112" s="417" t="s">
        <v>1977</v>
      </c>
    </row>
    <row r="113" spans="1:4" x14ac:dyDescent="0.45">
      <c r="A113" s="408">
        <v>1429</v>
      </c>
      <c r="B113" s="414" t="s">
        <v>1978</v>
      </c>
      <c r="C113" s="409">
        <v>212319</v>
      </c>
      <c r="D113" s="417" t="s">
        <v>1979</v>
      </c>
    </row>
    <row r="114" spans="1:4" x14ac:dyDescent="0.45">
      <c r="A114" s="408">
        <v>1499</v>
      </c>
      <c r="B114" s="414" t="s">
        <v>1980</v>
      </c>
      <c r="C114" s="409">
        <v>212319</v>
      </c>
      <c r="D114" s="417" t="s">
        <v>1979</v>
      </c>
    </row>
    <row r="115" spans="1:4" x14ac:dyDescent="0.45">
      <c r="A115" s="408">
        <v>1442</v>
      </c>
      <c r="B115" s="414" t="s">
        <v>1981</v>
      </c>
      <c r="C115" s="409">
        <v>212321</v>
      </c>
      <c r="D115" s="417" t="s">
        <v>1982</v>
      </c>
    </row>
    <row r="116" spans="1:4" x14ac:dyDescent="0.45">
      <c r="A116" s="408">
        <v>1446</v>
      </c>
      <c r="B116" s="414" t="s">
        <v>1983</v>
      </c>
      <c r="C116" s="409">
        <v>212322</v>
      </c>
      <c r="D116" s="417" t="s">
        <v>1984</v>
      </c>
    </row>
    <row r="117" spans="1:4" x14ac:dyDescent="0.45">
      <c r="A117" s="408">
        <v>1455</v>
      </c>
      <c r="B117" s="414" t="s">
        <v>1985</v>
      </c>
      <c r="C117" s="409">
        <v>212323</v>
      </c>
      <c r="D117" s="417" t="s">
        <v>1986</v>
      </c>
    </row>
    <row r="118" spans="1:4" x14ac:dyDescent="0.45">
      <c r="A118" s="408">
        <v>3295</v>
      </c>
      <c r="B118" s="414" t="s">
        <v>1987</v>
      </c>
      <c r="C118" s="409">
        <v>212323</v>
      </c>
      <c r="D118" s="417" t="s">
        <v>1986</v>
      </c>
    </row>
    <row r="119" spans="1:4" x14ac:dyDescent="0.45">
      <c r="A119" s="408">
        <v>1459</v>
      </c>
      <c r="B119" s="414" t="s">
        <v>1988</v>
      </c>
      <c r="C119" s="409">
        <v>212323</v>
      </c>
      <c r="D119" s="417" t="s">
        <v>1986</v>
      </c>
    </row>
    <row r="120" spans="1:4" x14ac:dyDescent="0.45">
      <c r="A120" s="408">
        <v>3295</v>
      </c>
      <c r="B120" s="414" t="s">
        <v>1987</v>
      </c>
      <c r="C120" s="409">
        <v>212323</v>
      </c>
      <c r="D120" s="417" t="s">
        <v>1986</v>
      </c>
    </row>
    <row r="121" spans="1:4" x14ac:dyDescent="0.45">
      <c r="A121" s="408">
        <v>1499</v>
      </c>
      <c r="B121" s="414" t="s">
        <v>1980</v>
      </c>
      <c r="C121" s="409">
        <v>212390</v>
      </c>
      <c r="D121" s="417" t="s">
        <v>1989</v>
      </c>
    </row>
    <row r="122" spans="1:4" x14ac:dyDescent="0.45">
      <c r="A122" s="408">
        <v>3295</v>
      </c>
      <c r="B122" s="414" t="s">
        <v>1987</v>
      </c>
      <c r="C122" s="409">
        <v>212390</v>
      </c>
      <c r="D122" s="417" t="s">
        <v>1989</v>
      </c>
    </row>
    <row r="123" spans="1:4" x14ac:dyDescent="0.45">
      <c r="A123" s="408">
        <v>1474</v>
      </c>
      <c r="B123" s="414" t="s">
        <v>1990</v>
      </c>
      <c r="C123" s="409">
        <v>212390</v>
      </c>
      <c r="D123" s="417" t="s">
        <v>1989</v>
      </c>
    </row>
    <row r="124" spans="1:4" x14ac:dyDescent="0.45">
      <c r="A124" s="408">
        <v>1475</v>
      </c>
      <c r="B124" s="414" t="s">
        <v>1991</v>
      </c>
      <c r="C124" s="409">
        <v>212390</v>
      </c>
      <c r="D124" s="417" t="s">
        <v>1989</v>
      </c>
    </row>
    <row r="125" spans="1:4" x14ac:dyDescent="0.45">
      <c r="A125" s="408">
        <v>1479</v>
      </c>
      <c r="B125" s="414" t="s">
        <v>1992</v>
      </c>
      <c r="C125" s="409">
        <v>212390</v>
      </c>
      <c r="D125" s="417" t="s">
        <v>1989</v>
      </c>
    </row>
    <row r="126" spans="1:4" x14ac:dyDescent="0.45">
      <c r="A126" s="408">
        <v>3295</v>
      </c>
      <c r="B126" s="414" t="s">
        <v>1987</v>
      </c>
      <c r="C126" s="409">
        <v>212390</v>
      </c>
      <c r="D126" s="417" t="s">
        <v>1989</v>
      </c>
    </row>
    <row r="127" spans="1:4" x14ac:dyDescent="0.45">
      <c r="A127" s="408">
        <v>1381</v>
      </c>
      <c r="B127" s="414" t="s">
        <v>833</v>
      </c>
      <c r="C127" s="409">
        <v>213111</v>
      </c>
      <c r="D127" s="417" t="s">
        <v>833</v>
      </c>
    </row>
    <row r="128" spans="1:4" x14ac:dyDescent="0.45">
      <c r="A128" s="408">
        <v>1382</v>
      </c>
      <c r="B128" s="414" t="s">
        <v>1993</v>
      </c>
      <c r="C128" s="409">
        <v>213112</v>
      </c>
      <c r="D128" s="417" t="s">
        <v>1994</v>
      </c>
    </row>
    <row r="129" spans="1:4" x14ac:dyDescent="0.45">
      <c r="A129" s="408">
        <v>1389</v>
      </c>
      <c r="B129" s="414" t="s">
        <v>1995</v>
      </c>
      <c r="C129" s="409">
        <v>213112</v>
      </c>
      <c r="D129" s="417" t="s">
        <v>1994</v>
      </c>
    </row>
    <row r="130" spans="1:4" x14ac:dyDescent="0.45">
      <c r="A130" s="408">
        <v>1241</v>
      </c>
      <c r="B130" s="414" t="s">
        <v>1996</v>
      </c>
      <c r="C130" s="409">
        <v>213113</v>
      </c>
      <c r="D130" s="417" t="s">
        <v>1997</v>
      </c>
    </row>
    <row r="131" spans="1:4" x14ac:dyDescent="0.45">
      <c r="A131" s="408">
        <v>1081</v>
      </c>
      <c r="B131" s="414" t="s">
        <v>1998</v>
      </c>
      <c r="C131" s="409">
        <v>213114</v>
      </c>
      <c r="D131" s="417" t="s">
        <v>1999</v>
      </c>
    </row>
    <row r="132" spans="1:4" x14ac:dyDescent="0.45">
      <c r="A132" s="408">
        <v>1481</v>
      </c>
      <c r="B132" s="414" t="s">
        <v>2000</v>
      </c>
      <c r="C132" s="409">
        <v>213115</v>
      </c>
      <c r="D132" s="417" t="s">
        <v>2001</v>
      </c>
    </row>
    <row r="133" spans="1:4" x14ac:dyDescent="0.45">
      <c r="A133" s="408">
        <v>4911</v>
      </c>
      <c r="B133" s="414" t="s">
        <v>2002</v>
      </c>
      <c r="C133" s="409">
        <v>221111</v>
      </c>
      <c r="D133" s="417" t="s">
        <v>2003</v>
      </c>
    </row>
    <row r="134" spans="1:4" x14ac:dyDescent="0.45">
      <c r="A134" s="408">
        <v>4931</v>
      </c>
      <c r="B134" s="414" t="s">
        <v>2004</v>
      </c>
      <c r="C134" s="409">
        <v>221111</v>
      </c>
      <c r="D134" s="417" t="s">
        <v>2003</v>
      </c>
    </row>
    <row r="135" spans="1:4" x14ac:dyDescent="0.45">
      <c r="A135" s="408">
        <v>4939</v>
      </c>
      <c r="B135" s="414" t="s">
        <v>2005</v>
      </c>
      <c r="C135" s="409">
        <v>221111</v>
      </c>
      <c r="D135" s="417" t="s">
        <v>2003</v>
      </c>
    </row>
    <row r="136" spans="1:4" x14ac:dyDescent="0.45">
      <c r="A136" s="408">
        <v>4911</v>
      </c>
      <c r="B136" s="414" t="s">
        <v>2002</v>
      </c>
      <c r="C136" s="409">
        <v>221112</v>
      </c>
      <c r="D136" s="417" t="s">
        <v>2006</v>
      </c>
    </row>
    <row r="137" spans="1:4" x14ac:dyDescent="0.45">
      <c r="A137" s="408">
        <v>4931</v>
      </c>
      <c r="B137" s="414" t="s">
        <v>2004</v>
      </c>
      <c r="C137" s="409">
        <v>221112</v>
      </c>
      <c r="D137" s="417" t="s">
        <v>2006</v>
      </c>
    </row>
    <row r="138" spans="1:4" x14ac:dyDescent="0.45">
      <c r="A138" s="408">
        <v>4939</v>
      </c>
      <c r="B138" s="414" t="s">
        <v>2005</v>
      </c>
      <c r="C138" s="409">
        <v>221112</v>
      </c>
      <c r="D138" s="417" t="s">
        <v>2006</v>
      </c>
    </row>
    <row r="139" spans="1:4" x14ac:dyDescent="0.45">
      <c r="A139" s="408">
        <v>4911</v>
      </c>
      <c r="B139" s="414" t="s">
        <v>2002</v>
      </c>
      <c r="C139" s="409">
        <v>221113</v>
      </c>
      <c r="D139" s="417" t="s">
        <v>2007</v>
      </c>
    </row>
    <row r="140" spans="1:4" x14ac:dyDescent="0.45">
      <c r="A140" s="408">
        <v>4931</v>
      </c>
      <c r="B140" s="414" t="s">
        <v>2004</v>
      </c>
      <c r="C140" s="409">
        <v>221113</v>
      </c>
      <c r="D140" s="417" t="s">
        <v>2007</v>
      </c>
    </row>
    <row r="141" spans="1:4" x14ac:dyDescent="0.45">
      <c r="A141" s="408">
        <v>4939</v>
      </c>
      <c r="B141" s="414" t="s">
        <v>2005</v>
      </c>
      <c r="C141" s="409">
        <v>221113</v>
      </c>
      <c r="D141" s="417" t="s">
        <v>2007</v>
      </c>
    </row>
    <row r="142" spans="1:4" x14ac:dyDescent="0.45">
      <c r="A142" s="408">
        <v>4911</v>
      </c>
      <c r="B142" s="414" t="s">
        <v>2002</v>
      </c>
      <c r="C142" s="409">
        <v>221114</v>
      </c>
      <c r="D142" s="417" t="s">
        <v>2008</v>
      </c>
    </row>
    <row r="143" spans="1:4" x14ac:dyDescent="0.45">
      <c r="A143" s="408">
        <v>4931</v>
      </c>
      <c r="B143" s="414" t="s">
        <v>2004</v>
      </c>
      <c r="C143" s="409">
        <v>221114</v>
      </c>
      <c r="D143" s="417" t="s">
        <v>2008</v>
      </c>
    </row>
    <row r="144" spans="1:4" x14ac:dyDescent="0.45">
      <c r="A144" s="408">
        <v>4939</v>
      </c>
      <c r="B144" s="414" t="s">
        <v>2005</v>
      </c>
      <c r="C144" s="409">
        <v>221114</v>
      </c>
      <c r="D144" s="417" t="s">
        <v>2008</v>
      </c>
    </row>
    <row r="145" spans="1:4" x14ac:dyDescent="0.45">
      <c r="A145" s="408">
        <v>4911</v>
      </c>
      <c r="B145" s="414" t="s">
        <v>2002</v>
      </c>
      <c r="C145" s="409">
        <v>221115</v>
      </c>
      <c r="D145" s="417" t="s">
        <v>2009</v>
      </c>
    </row>
    <row r="146" spans="1:4" x14ac:dyDescent="0.45">
      <c r="A146" s="408">
        <v>4931</v>
      </c>
      <c r="B146" s="414" t="s">
        <v>2004</v>
      </c>
      <c r="C146" s="409">
        <v>221115</v>
      </c>
      <c r="D146" s="417" t="s">
        <v>2009</v>
      </c>
    </row>
    <row r="147" spans="1:4" x14ac:dyDescent="0.45">
      <c r="A147" s="408">
        <v>4939</v>
      </c>
      <c r="B147" s="414" t="s">
        <v>2005</v>
      </c>
      <c r="C147" s="409">
        <v>221115</v>
      </c>
      <c r="D147" s="417" t="s">
        <v>2009</v>
      </c>
    </row>
    <row r="148" spans="1:4" x14ac:dyDescent="0.45">
      <c r="A148" s="408">
        <v>4911</v>
      </c>
      <c r="B148" s="414" t="s">
        <v>2002</v>
      </c>
      <c r="C148" s="409">
        <v>221116</v>
      </c>
      <c r="D148" s="417" t="s">
        <v>2010</v>
      </c>
    </row>
    <row r="149" spans="1:4" x14ac:dyDescent="0.45">
      <c r="A149" s="408">
        <v>4931</v>
      </c>
      <c r="B149" s="414" t="s">
        <v>2004</v>
      </c>
      <c r="C149" s="409">
        <v>221116</v>
      </c>
      <c r="D149" s="417" t="s">
        <v>2010</v>
      </c>
    </row>
    <row r="150" spans="1:4" x14ac:dyDescent="0.45">
      <c r="A150" s="408">
        <v>4939</v>
      </c>
      <c r="B150" s="414" t="s">
        <v>2005</v>
      </c>
      <c r="C150" s="409">
        <v>221116</v>
      </c>
      <c r="D150" s="417" t="s">
        <v>2010</v>
      </c>
    </row>
    <row r="151" spans="1:4" x14ac:dyDescent="0.45">
      <c r="A151" s="408">
        <v>4911</v>
      </c>
      <c r="B151" s="414" t="s">
        <v>2002</v>
      </c>
      <c r="C151" s="409">
        <v>221117</v>
      </c>
      <c r="D151" s="417" t="s">
        <v>2011</v>
      </c>
    </row>
    <row r="152" spans="1:4" x14ac:dyDescent="0.45">
      <c r="A152" s="408">
        <v>4931</v>
      </c>
      <c r="B152" s="414" t="s">
        <v>2004</v>
      </c>
      <c r="C152" s="409">
        <v>221117</v>
      </c>
      <c r="D152" s="417" t="s">
        <v>2011</v>
      </c>
    </row>
    <row r="153" spans="1:4" x14ac:dyDescent="0.45">
      <c r="A153" s="408">
        <v>4939</v>
      </c>
      <c r="B153" s="414" t="s">
        <v>2005</v>
      </c>
      <c r="C153" s="409">
        <v>221117</v>
      </c>
      <c r="D153" s="417" t="s">
        <v>2011</v>
      </c>
    </row>
    <row r="154" spans="1:4" x14ac:dyDescent="0.45">
      <c r="A154" s="408">
        <v>4911</v>
      </c>
      <c r="B154" s="414" t="s">
        <v>2002</v>
      </c>
      <c r="C154" s="409">
        <v>221118</v>
      </c>
      <c r="D154" s="417" t="s">
        <v>2012</v>
      </c>
    </row>
    <row r="155" spans="1:4" x14ac:dyDescent="0.45">
      <c r="A155" s="408">
        <v>4931</v>
      </c>
      <c r="B155" s="414" t="s">
        <v>2004</v>
      </c>
      <c r="C155" s="409">
        <v>221118</v>
      </c>
      <c r="D155" s="417" t="s">
        <v>2012</v>
      </c>
    </row>
    <row r="156" spans="1:4" x14ac:dyDescent="0.45">
      <c r="A156" s="408">
        <v>4939</v>
      </c>
      <c r="B156" s="414" t="s">
        <v>2005</v>
      </c>
      <c r="C156" s="409">
        <v>221118</v>
      </c>
      <c r="D156" s="417" t="s">
        <v>2012</v>
      </c>
    </row>
    <row r="157" spans="1:4" x14ac:dyDescent="0.45">
      <c r="A157" s="408">
        <v>4911</v>
      </c>
      <c r="B157" s="414" t="s">
        <v>2002</v>
      </c>
      <c r="C157" s="409">
        <v>221121</v>
      </c>
      <c r="D157" s="417" t="s">
        <v>2013</v>
      </c>
    </row>
    <row r="158" spans="1:4" x14ac:dyDescent="0.45">
      <c r="A158" s="408">
        <v>4931</v>
      </c>
      <c r="B158" s="414" t="s">
        <v>2004</v>
      </c>
      <c r="C158" s="409">
        <v>221121</v>
      </c>
      <c r="D158" s="417" t="s">
        <v>2013</v>
      </c>
    </row>
    <row r="159" spans="1:4" x14ac:dyDescent="0.45">
      <c r="A159" s="408">
        <v>4939</v>
      </c>
      <c r="B159" s="414" t="s">
        <v>2005</v>
      </c>
      <c r="C159" s="409">
        <v>221121</v>
      </c>
      <c r="D159" s="417" t="s">
        <v>2013</v>
      </c>
    </row>
    <row r="160" spans="1:4" x14ac:dyDescent="0.45">
      <c r="A160" s="408">
        <v>4911</v>
      </c>
      <c r="B160" s="414" t="s">
        <v>2002</v>
      </c>
      <c r="C160" s="409">
        <v>221122</v>
      </c>
      <c r="D160" s="417" t="s">
        <v>2014</v>
      </c>
    </row>
    <row r="161" spans="1:4" x14ac:dyDescent="0.45">
      <c r="A161" s="408">
        <v>4931</v>
      </c>
      <c r="B161" s="414" t="s">
        <v>2004</v>
      </c>
      <c r="C161" s="409">
        <v>221122</v>
      </c>
      <c r="D161" s="417" t="s">
        <v>2014</v>
      </c>
    </row>
    <row r="162" spans="1:4" x14ac:dyDescent="0.45">
      <c r="A162" s="408">
        <v>4939</v>
      </c>
      <c r="B162" s="414" t="s">
        <v>2005</v>
      </c>
      <c r="C162" s="409">
        <v>221122</v>
      </c>
      <c r="D162" s="417" t="s">
        <v>2014</v>
      </c>
    </row>
    <row r="163" spans="1:4" x14ac:dyDescent="0.45">
      <c r="A163" s="408">
        <v>4923</v>
      </c>
      <c r="B163" s="414" t="s">
        <v>2015</v>
      </c>
      <c r="C163" s="409">
        <v>221210</v>
      </c>
      <c r="D163" s="417" t="s">
        <v>2016</v>
      </c>
    </row>
    <row r="164" spans="1:4" x14ac:dyDescent="0.45">
      <c r="A164" s="408">
        <v>4924</v>
      </c>
      <c r="B164" s="414" t="s">
        <v>848</v>
      </c>
      <c r="C164" s="409">
        <v>221210</v>
      </c>
      <c r="D164" s="417" t="s">
        <v>2016</v>
      </c>
    </row>
    <row r="165" spans="1:4" x14ac:dyDescent="0.45">
      <c r="A165" s="408">
        <v>4925</v>
      </c>
      <c r="B165" s="414" t="s">
        <v>2017</v>
      </c>
      <c r="C165" s="409">
        <v>221210</v>
      </c>
      <c r="D165" s="417" t="s">
        <v>2016</v>
      </c>
    </row>
    <row r="166" spans="1:4" x14ac:dyDescent="0.45">
      <c r="A166" s="408">
        <v>4931</v>
      </c>
      <c r="B166" s="414" t="s">
        <v>2004</v>
      </c>
      <c r="C166" s="409">
        <v>221210</v>
      </c>
      <c r="D166" s="417" t="s">
        <v>2016</v>
      </c>
    </row>
    <row r="167" spans="1:4" x14ac:dyDescent="0.45">
      <c r="A167" s="408">
        <v>4932</v>
      </c>
      <c r="B167" s="414" t="s">
        <v>2018</v>
      </c>
      <c r="C167" s="409">
        <v>221210</v>
      </c>
      <c r="D167" s="417" t="s">
        <v>2016</v>
      </c>
    </row>
    <row r="168" spans="1:4" x14ac:dyDescent="0.45">
      <c r="A168" s="408">
        <v>4939</v>
      </c>
      <c r="B168" s="414" t="s">
        <v>2005</v>
      </c>
      <c r="C168" s="409">
        <v>221210</v>
      </c>
      <c r="D168" s="417" t="s">
        <v>2016</v>
      </c>
    </row>
    <row r="169" spans="1:4" x14ac:dyDescent="0.45">
      <c r="A169" s="408">
        <v>4941</v>
      </c>
      <c r="B169" s="414" t="s">
        <v>2019</v>
      </c>
      <c r="C169" s="409">
        <v>221310</v>
      </c>
      <c r="D169" s="417" t="s">
        <v>2020</v>
      </c>
    </row>
    <row r="170" spans="1:4" x14ac:dyDescent="0.45">
      <c r="A170" s="408">
        <v>4971</v>
      </c>
      <c r="B170" s="414" t="s">
        <v>2021</v>
      </c>
      <c r="C170" s="409">
        <v>221310</v>
      </c>
      <c r="D170" s="417" t="s">
        <v>2020</v>
      </c>
    </row>
    <row r="171" spans="1:4" x14ac:dyDescent="0.45">
      <c r="A171" s="408">
        <v>4952</v>
      </c>
      <c r="B171" s="414" t="s">
        <v>2022</v>
      </c>
      <c r="C171" s="409">
        <v>221320</v>
      </c>
      <c r="D171" s="417" t="s">
        <v>2023</v>
      </c>
    </row>
    <row r="172" spans="1:4" x14ac:dyDescent="0.45">
      <c r="A172" s="408">
        <v>4961</v>
      </c>
      <c r="B172" s="414" t="s">
        <v>2024</v>
      </c>
      <c r="C172" s="409">
        <v>221330</v>
      </c>
      <c r="D172" s="417" t="s">
        <v>2025</v>
      </c>
    </row>
    <row r="173" spans="1:4" x14ac:dyDescent="0.45">
      <c r="A173" s="408">
        <v>1521</v>
      </c>
      <c r="B173" s="414" t="s">
        <v>2026</v>
      </c>
      <c r="C173" s="409">
        <v>236115</v>
      </c>
      <c r="D173" s="417" t="s">
        <v>2027</v>
      </c>
    </row>
    <row r="174" spans="1:4" x14ac:dyDescent="0.45">
      <c r="A174" s="408">
        <v>8741</v>
      </c>
      <c r="B174" s="414" t="s">
        <v>2028</v>
      </c>
      <c r="C174" s="409">
        <v>236115</v>
      </c>
      <c r="D174" s="417" t="s">
        <v>2027</v>
      </c>
    </row>
    <row r="175" spans="1:4" x14ac:dyDescent="0.45">
      <c r="A175" s="408">
        <v>1522</v>
      </c>
      <c r="B175" s="414" t="s">
        <v>2029</v>
      </c>
      <c r="C175" s="409">
        <v>236116</v>
      </c>
      <c r="D175" s="417" t="s">
        <v>2030</v>
      </c>
    </row>
    <row r="176" spans="1:4" x14ac:dyDescent="0.45">
      <c r="A176" s="408">
        <v>8741</v>
      </c>
      <c r="B176" s="414" t="s">
        <v>2028</v>
      </c>
      <c r="C176" s="409">
        <v>236116</v>
      </c>
      <c r="D176" s="417" t="s">
        <v>2030</v>
      </c>
    </row>
    <row r="177" spans="1:4" x14ac:dyDescent="0.45">
      <c r="A177" s="408">
        <v>1531</v>
      </c>
      <c r="B177" s="414" t="s">
        <v>2031</v>
      </c>
      <c r="C177" s="409">
        <v>236117</v>
      </c>
      <c r="D177" s="417" t="s">
        <v>2032</v>
      </c>
    </row>
    <row r="178" spans="1:4" x14ac:dyDescent="0.45">
      <c r="A178" s="408">
        <v>1521</v>
      </c>
      <c r="B178" s="414" t="s">
        <v>2026</v>
      </c>
      <c r="C178" s="409">
        <v>236118</v>
      </c>
      <c r="D178" s="417" t="s">
        <v>2033</v>
      </c>
    </row>
    <row r="179" spans="1:4" x14ac:dyDescent="0.45">
      <c r="A179" s="408">
        <v>1522</v>
      </c>
      <c r="B179" s="414" t="s">
        <v>2029</v>
      </c>
      <c r="C179" s="409">
        <v>236118</v>
      </c>
      <c r="D179" s="417" t="s">
        <v>2033</v>
      </c>
    </row>
    <row r="180" spans="1:4" x14ac:dyDescent="0.45">
      <c r="A180" s="408">
        <v>1531</v>
      </c>
      <c r="B180" s="414" t="s">
        <v>2031</v>
      </c>
      <c r="C180" s="409">
        <v>236118</v>
      </c>
      <c r="D180" s="417" t="s">
        <v>2033</v>
      </c>
    </row>
    <row r="181" spans="1:4" x14ac:dyDescent="0.45">
      <c r="A181" s="408">
        <v>8741</v>
      </c>
      <c r="B181" s="414" t="s">
        <v>2028</v>
      </c>
      <c r="C181" s="409">
        <v>236118</v>
      </c>
      <c r="D181" s="417" t="s">
        <v>2033</v>
      </c>
    </row>
    <row r="182" spans="1:4" x14ac:dyDescent="0.45">
      <c r="A182" s="408">
        <v>1531</v>
      </c>
      <c r="B182" s="414" t="s">
        <v>2031</v>
      </c>
      <c r="C182" s="409">
        <v>236210</v>
      </c>
      <c r="D182" s="417" t="s">
        <v>2034</v>
      </c>
    </row>
    <row r="183" spans="1:4" x14ac:dyDescent="0.45">
      <c r="A183" s="408">
        <v>1541</v>
      </c>
      <c r="B183" s="414" t="s">
        <v>2035</v>
      </c>
      <c r="C183" s="409">
        <v>236210</v>
      </c>
      <c r="D183" s="417" t="s">
        <v>2034</v>
      </c>
    </row>
    <row r="184" spans="1:4" x14ac:dyDescent="0.45">
      <c r="A184" s="408">
        <v>1629</v>
      </c>
      <c r="B184" s="414" t="s">
        <v>2036</v>
      </c>
      <c r="C184" s="409">
        <v>236210</v>
      </c>
      <c r="D184" s="417" t="s">
        <v>2034</v>
      </c>
    </row>
    <row r="185" spans="1:4" x14ac:dyDescent="0.45">
      <c r="A185" s="408">
        <v>8741</v>
      </c>
      <c r="B185" s="414" t="s">
        <v>2028</v>
      </c>
      <c r="C185" s="409">
        <v>236210</v>
      </c>
      <c r="D185" s="417" t="s">
        <v>2034</v>
      </c>
    </row>
    <row r="186" spans="1:4" x14ac:dyDescent="0.45">
      <c r="A186" s="408">
        <v>1522</v>
      </c>
      <c r="B186" s="414" t="s">
        <v>2029</v>
      </c>
      <c r="C186" s="409">
        <v>236220</v>
      </c>
      <c r="D186" s="417" t="s">
        <v>2037</v>
      </c>
    </row>
    <row r="187" spans="1:4" x14ac:dyDescent="0.45">
      <c r="A187" s="408">
        <v>1531</v>
      </c>
      <c r="B187" s="414" t="s">
        <v>2031</v>
      </c>
      <c r="C187" s="409">
        <v>236220</v>
      </c>
      <c r="D187" s="417" t="s">
        <v>2037</v>
      </c>
    </row>
    <row r="188" spans="1:4" x14ac:dyDescent="0.45">
      <c r="A188" s="408">
        <v>1541</v>
      </c>
      <c r="B188" s="414" t="s">
        <v>2035</v>
      </c>
      <c r="C188" s="409">
        <v>236220</v>
      </c>
      <c r="D188" s="417" t="s">
        <v>2037</v>
      </c>
    </row>
    <row r="189" spans="1:4" x14ac:dyDescent="0.45">
      <c r="A189" s="408">
        <v>1542</v>
      </c>
      <c r="B189" s="414" t="s">
        <v>2038</v>
      </c>
      <c r="C189" s="409">
        <v>236220</v>
      </c>
      <c r="D189" s="417" t="s">
        <v>2037</v>
      </c>
    </row>
    <row r="190" spans="1:4" x14ac:dyDescent="0.45">
      <c r="A190" s="408">
        <v>1799</v>
      </c>
      <c r="B190" s="414" t="s">
        <v>2039</v>
      </c>
      <c r="C190" s="409">
        <v>236220</v>
      </c>
      <c r="D190" s="417" t="s">
        <v>2037</v>
      </c>
    </row>
    <row r="191" spans="1:4" x14ac:dyDescent="0.45">
      <c r="A191" s="408">
        <v>8741</v>
      </c>
      <c r="B191" s="414" t="s">
        <v>2028</v>
      </c>
      <c r="C191" s="409">
        <v>236220</v>
      </c>
      <c r="D191" s="417" t="s">
        <v>2037</v>
      </c>
    </row>
    <row r="192" spans="1:4" x14ac:dyDescent="0.45">
      <c r="A192" s="408">
        <v>1623</v>
      </c>
      <c r="B192" s="414" t="s">
        <v>2040</v>
      </c>
      <c r="C192" s="409">
        <v>237110</v>
      </c>
      <c r="D192" s="417" t="s">
        <v>2041</v>
      </c>
    </row>
    <row r="193" spans="1:4" x14ac:dyDescent="0.45">
      <c r="A193" s="408">
        <v>1629</v>
      </c>
      <c r="B193" s="414" t="s">
        <v>2036</v>
      </c>
      <c r="C193" s="409">
        <v>237110</v>
      </c>
      <c r="D193" s="417" t="s">
        <v>2041</v>
      </c>
    </row>
    <row r="194" spans="1:4" x14ac:dyDescent="0.45">
      <c r="A194" s="408">
        <v>1781</v>
      </c>
      <c r="B194" s="414" t="s">
        <v>2042</v>
      </c>
      <c r="C194" s="409">
        <v>237110</v>
      </c>
      <c r="D194" s="417" t="s">
        <v>2041</v>
      </c>
    </row>
    <row r="195" spans="1:4" x14ac:dyDescent="0.45">
      <c r="A195" s="408">
        <v>8741</v>
      </c>
      <c r="B195" s="414" t="s">
        <v>2028</v>
      </c>
      <c r="C195" s="409">
        <v>237110</v>
      </c>
      <c r="D195" s="417" t="s">
        <v>2041</v>
      </c>
    </row>
    <row r="196" spans="1:4" x14ac:dyDescent="0.45">
      <c r="A196" s="408">
        <v>1389</v>
      </c>
      <c r="B196" s="414" t="s">
        <v>1995</v>
      </c>
      <c r="C196" s="409">
        <v>237120</v>
      </c>
      <c r="D196" s="417" t="s">
        <v>2043</v>
      </c>
    </row>
    <row r="197" spans="1:4" x14ac:dyDescent="0.45">
      <c r="A197" s="408">
        <v>1623</v>
      </c>
      <c r="B197" s="414" t="s">
        <v>2040</v>
      </c>
      <c r="C197" s="409">
        <v>237120</v>
      </c>
      <c r="D197" s="417" t="s">
        <v>2043</v>
      </c>
    </row>
    <row r="198" spans="1:4" x14ac:dyDescent="0.45">
      <c r="A198" s="408">
        <v>1629</v>
      </c>
      <c r="B198" s="414" t="s">
        <v>2036</v>
      </c>
      <c r="C198" s="409">
        <v>237120</v>
      </c>
      <c r="D198" s="417" t="s">
        <v>2043</v>
      </c>
    </row>
    <row r="199" spans="1:4" x14ac:dyDescent="0.45">
      <c r="A199" s="408">
        <v>8741</v>
      </c>
      <c r="B199" s="414" t="s">
        <v>2028</v>
      </c>
      <c r="C199" s="409">
        <v>237120</v>
      </c>
      <c r="D199" s="417" t="s">
        <v>2043</v>
      </c>
    </row>
    <row r="200" spans="1:4" x14ac:dyDescent="0.45">
      <c r="A200" s="408">
        <v>1623</v>
      </c>
      <c r="B200" s="414" t="s">
        <v>2040</v>
      </c>
      <c r="C200" s="409">
        <v>237130</v>
      </c>
      <c r="D200" s="417" t="s">
        <v>2044</v>
      </c>
    </row>
    <row r="201" spans="1:4" x14ac:dyDescent="0.45">
      <c r="A201" s="408">
        <v>1629</v>
      </c>
      <c r="B201" s="414" t="s">
        <v>2036</v>
      </c>
      <c r="C201" s="409">
        <v>237130</v>
      </c>
      <c r="D201" s="417" t="s">
        <v>2044</v>
      </c>
    </row>
    <row r="202" spans="1:4" x14ac:dyDescent="0.45">
      <c r="A202" s="408">
        <v>8741</v>
      </c>
      <c r="B202" s="414" t="s">
        <v>2028</v>
      </c>
      <c r="C202" s="409">
        <v>237130</v>
      </c>
      <c r="D202" s="417" t="s">
        <v>2044</v>
      </c>
    </row>
    <row r="203" spans="1:4" x14ac:dyDescent="0.45">
      <c r="A203" s="408">
        <v>6552</v>
      </c>
      <c r="B203" s="414" t="s">
        <v>2045</v>
      </c>
      <c r="C203" s="409">
        <v>237210</v>
      </c>
      <c r="D203" s="417" t="s">
        <v>2046</v>
      </c>
    </row>
    <row r="204" spans="1:4" x14ac:dyDescent="0.45">
      <c r="A204" s="408">
        <v>1611</v>
      </c>
      <c r="B204" s="414" t="s">
        <v>2047</v>
      </c>
      <c r="C204" s="409">
        <v>237310</v>
      </c>
      <c r="D204" s="417" t="s">
        <v>2048</v>
      </c>
    </row>
    <row r="205" spans="1:4" x14ac:dyDescent="0.45">
      <c r="A205" s="408">
        <v>1622</v>
      </c>
      <c r="B205" s="414" t="s">
        <v>2049</v>
      </c>
      <c r="C205" s="409">
        <v>237310</v>
      </c>
      <c r="D205" s="417" t="s">
        <v>2048</v>
      </c>
    </row>
    <row r="206" spans="1:4" x14ac:dyDescent="0.45">
      <c r="A206" s="408">
        <v>1721</v>
      </c>
      <c r="B206" s="414" t="s">
        <v>2050</v>
      </c>
      <c r="C206" s="409">
        <v>237310</v>
      </c>
      <c r="D206" s="417" t="s">
        <v>2048</v>
      </c>
    </row>
    <row r="207" spans="1:4" x14ac:dyDescent="0.45">
      <c r="A207" s="408">
        <v>8741</v>
      </c>
      <c r="B207" s="414" t="s">
        <v>2028</v>
      </c>
      <c r="C207" s="409">
        <v>237310</v>
      </c>
      <c r="D207" s="417" t="s">
        <v>2048</v>
      </c>
    </row>
    <row r="208" spans="1:4" x14ac:dyDescent="0.45">
      <c r="A208" s="408">
        <v>1622</v>
      </c>
      <c r="B208" s="414" t="s">
        <v>2049</v>
      </c>
      <c r="C208" s="409">
        <v>237990</v>
      </c>
      <c r="D208" s="417" t="s">
        <v>2051</v>
      </c>
    </row>
    <row r="209" spans="1:4" x14ac:dyDescent="0.45">
      <c r="A209" s="408">
        <v>1629</v>
      </c>
      <c r="B209" s="414" t="s">
        <v>2036</v>
      </c>
      <c r="C209" s="409">
        <v>237990</v>
      </c>
      <c r="D209" s="417" t="s">
        <v>2051</v>
      </c>
    </row>
    <row r="210" spans="1:4" x14ac:dyDescent="0.45">
      <c r="A210" s="408">
        <v>1799</v>
      </c>
      <c r="B210" s="414" t="s">
        <v>2039</v>
      </c>
      <c r="C210" s="409">
        <v>237990</v>
      </c>
      <c r="D210" s="417" t="s">
        <v>2051</v>
      </c>
    </row>
    <row r="211" spans="1:4" x14ac:dyDescent="0.45">
      <c r="A211" s="408">
        <v>8741</v>
      </c>
      <c r="B211" s="414" t="s">
        <v>2028</v>
      </c>
      <c r="C211" s="409">
        <v>237990</v>
      </c>
      <c r="D211" s="417" t="s">
        <v>2051</v>
      </c>
    </row>
    <row r="212" spans="1:4" x14ac:dyDescent="0.45">
      <c r="A212" s="408">
        <v>1771</v>
      </c>
      <c r="B212" s="414" t="s">
        <v>2052</v>
      </c>
      <c r="C212" s="409">
        <v>238110</v>
      </c>
      <c r="D212" s="417" t="s">
        <v>2053</v>
      </c>
    </row>
    <row r="213" spans="1:4" x14ac:dyDescent="0.45">
      <c r="A213" s="408">
        <v>1791</v>
      </c>
      <c r="B213" s="414" t="s">
        <v>2054</v>
      </c>
      <c r="C213" s="409">
        <v>238120</v>
      </c>
      <c r="D213" s="417" t="s">
        <v>2055</v>
      </c>
    </row>
    <row r="214" spans="1:4" x14ac:dyDescent="0.45">
      <c r="A214" s="408">
        <v>1751</v>
      </c>
      <c r="B214" s="414" t="s">
        <v>2056</v>
      </c>
      <c r="C214" s="409">
        <v>238130</v>
      </c>
      <c r="D214" s="417" t="s">
        <v>2057</v>
      </c>
    </row>
    <row r="215" spans="1:4" x14ac:dyDescent="0.45">
      <c r="A215" s="408">
        <v>1741</v>
      </c>
      <c r="B215" s="414" t="s">
        <v>2058</v>
      </c>
      <c r="C215" s="409">
        <v>238140</v>
      </c>
      <c r="D215" s="417" t="s">
        <v>2059</v>
      </c>
    </row>
    <row r="216" spans="1:4" x14ac:dyDescent="0.45">
      <c r="A216" s="408">
        <v>1771</v>
      </c>
      <c r="B216" s="414" t="s">
        <v>2052</v>
      </c>
      <c r="C216" s="409">
        <v>238140</v>
      </c>
      <c r="D216" s="417" t="s">
        <v>2059</v>
      </c>
    </row>
    <row r="217" spans="1:4" x14ac:dyDescent="0.45">
      <c r="A217" s="408">
        <v>1793</v>
      </c>
      <c r="B217" s="414" t="s">
        <v>2060</v>
      </c>
      <c r="C217" s="409">
        <v>238150</v>
      </c>
      <c r="D217" s="417" t="s">
        <v>2061</v>
      </c>
    </row>
    <row r="218" spans="1:4" x14ac:dyDescent="0.45">
      <c r="A218" s="408">
        <v>1799</v>
      </c>
      <c r="B218" s="414" t="s">
        <v>2039</v>
      </c>
      <c r="C218" s="409">
        <v>238150</v>
      </c>
      <c r="D218" s="417" t="s">
        <v>2061</v>
      </c>
    </row>
    <row r="219" spans="1:4" x14ac:dyDescent="0.45">
      <c r="A219" s="408">
        <v>1761</v>
      </c>
      <c r="B219" s="414" t="s">
        <v>2062</v>
      </c>
      <c r="C219" s="409">
        <v>238160</v>
      </c>
      <c r="D219" s="417" t="s">
        <v>2063</v>
      </c>
    </row>
    <row r="220" spans="1:4" x14ac:dyDescent="0.45">
      <c r="A220" s="408">
        <v>1761</v>
      </c>
      <c r="B220" s="414" t="s">
        <v>2062</v>
      </c>
      <c r="C220" s="409">
        <v>238170</v>
      </c>
      <c r="D220" s="417" t="s">
        <v>2064</v>
      </c>
    </row>
    <row r="221" spans="1:4" x14ac:dyDescent="0.45">
      <c r="A221" s="408">
        <v>1791</v>
      </c>
      <c r="B221" s="414" t="s">
        <v>2054</v>
      </c>
      <c r="C221" s="409">
        <v>238190</v>
      </c>
      <c r="D221" s="417" t="s">
        <v>2065</v>
      </c>
    </row>
    <row r="222" spans="1:4" x14ac:dyDescent="0.45">
      <c r="A222" s="408">
        <v>1799</v>
      </c>
      <c r="B222" s="414" t="s">
        <v>2039</v>
      </c>
      <c r="C222" s="409">
        <v>238190</v>
      </c>
      <c r="D222" s="417" t="s">
        <v>2065</v>
      </c>
    </row>
    <row r="223" spans="1:4" x14ac:dyDescent="0.45">
      <c r="A223" s="408">
        <v>1711</v>
      </c>
      <c r="B223" s="414" t="s">
        <v>2066</v>
      </c>
      <c r="C223" s="409">
        <v>238210</v>
      </c>
      <c r="D223" s="417" t="s">
        <v>872</v>
      </c>
    </row>
    <row r="224" spans="1:4" x14ac:dyDescent="0.45">
      <c r="A224" s="408">
        <v>1731</v>
      </c>
      <c r="B224" s="414" t="s">
        <v>2067</v>
      </c>
      <c r="C224" s="409">
        <v>238210</v>
      </c>
      <c r="D224" s="417" t="s">
        <v>872</v>
      </c>
    </row>
    <row r="225" spans="1:4" x14ac:dyDescent="0.45">
      <c r="A225" s="408">
        <v>1711</v>
      </c>
      <c r="B225" s="414" t="s">
        <v>2066</v>
      </c>
      <c r="C225" s="409">
        <v>238220</v>
      </c>
      <c r="D225" s="417" t="s">
        <v>2068</v>
      </c>
    </row>
    <row r="226" spans="1:4" x14ac:dyDescent="0.45">
      <c r="A226" s="408">
        <v>1791</v>
      </c>
      <c r="B226" s="414" t="s">
        <v>2054</v>
      </c>
      <c r="C226" s="409">
        <v>238220</v>
      </c>
      <c r="D226" s="417" t="s">
        <v>2068</v>
      </c>
    </row>
    <row r="227" spans="1:4" x14ac:dyDescent="0.45">
      <c r="A227" s="408">
        <v>1796</v>
      </c>
      <c r="B227" s="414" t="s">
        <v>2069</v>
      </c>
      <c r="C227" s="409">
        <v>238220</v>
      </c>
      <c r="D227" s="417" t="s">
        <v>2068</v>
      </c>
    </row>
    <row r="228" spans="1:4" x14ac:dyDescent="0.45">
      <c r="A228" s="408">
        <v>7699</v>
      </c>
      <c r="B228" s="414" t="s">
        <v>1949</v>
      </c>
      <c r="C228" s="409">
        <v>238220</v>
      </c>
      <c r="D228" s="417" t="s">
        <v>2068</v>
      </c>
    </row>
    <row r="229" spans="1:4" x14ac:dyDescent="0.45">
      <c r="A229" s="408">
        <v>1796</v>
      </c>
      <c r="B229" s="414" t="s">
        <v>2069</v>
      </c>
      <c r="C229" s="409">
        <v>238290</v>
      </c>
      <c r="D229" s="417" t="s">
        <v>2070</v>
      </c>
    </row>
    <row r="230" spans="1:4" x14ac:dyDescent="0.45">
      <c r="A230" s="408">
        <v>1799</v>
      </c>
      <c r="B230" s="414" t="s">
        <v>2039</v>
      </c>
      <c r="C230" s="409">
        <v>238290</v>
      </c>
      <c r="D230" s="417" t="s">
        <v>2070</v>
      </c>
    </row>
    <row r="231" spans="1:4" x14ac:dyDescent="0.45">
      <c r="A231" s="408">
        <v>7622</v>
      </c>
      <c r="B231" s="414" t="s">
        <v>2071</v>
      </c>
      <c r="C231" s="409">
        <v>238290</v>
      </c>
      <c r="D231" s="417" t="s">
        <v>2070</v>
      </c>
    </row>
    <row r="232" spans="1:4" x14ac:dyDescent="0.45">
      <c r="A232" s="408">
        <v>1742</v>
      </c>
      <c r="B232" s="414" t="s">
        <v>2072</v>
      </c>
      <c r="C232" s="409">
        <v>238310</v>
      </c>
      <c r="D232" s="417" t="s">
        <v>2073</v>
      </c>
    </row>
    <row r="233" spans="1:4" x14ac:dyDescent="0.45">
      <c r="A233" s="408">
        <v>1743</v>
      </c>
      <c r="B233" s="414" t="s">
        <v>2074</v>
      </c>
      <c r="C233" s="409">
        <v>238310</v>
      </c>
      <c r="D233" s="417" t="s">
        <v>2073</v>
      </c>
    </row>
    <row r="234" spans="1:4" x14ac:dyDescent="0.45">
      <c r="A234" s="408">
        <v>1752</v>
      </c>
      <c r="B234" s="414" t="s">
        <v>2075</v>
      </c>
      <c r="C234" s="409">
        <v>238310</v>
      </c>
      <c r="D234" s="417" t="s">
        <v>2073</v>
      </c>
    </row>
    <row r="235" spans="1:4" x14ac:dyDescent="0.45">
      <c r="A235" s="408">
        <v>1791</v>
      </c>
      <c r="B235" s="414" t="s">
        <v>2054</v>
      </c>
      <c r="C235" s="409">
        <v>238310</v>
      </c>
      <c r="D235" s="417" t="s">
        <v>2073</v>
      </c>
    </row>
    <row r="236" spans="1:4" x14ac:dyDescent="0.45">
      <c r="A236" s="408">
        <v>1799</v>
      </c>
      <c r="B236" s="414" t="s">
        <v>2039</v>
      </c>
      <c r="C236" s="409">
        <v>238310</v>
      </c>
      <c r="D236" s="417" t="s">
        <v>2073</v>
      </c>
    </row>
    <row r="237" spans="1:4" x14ac:dyDescent="0.45">
      <c r="A237" s="408">
        <v>1721</v>
      </c>
      <c r="B237" s="414" t="s">
        <v>2050</v>
      </c>
      <c r="C237" s="409">
        <v>238320</v>
      </c>
      <c r="D237" s="417" t="s">
        <v>876</v>
      </c>
    </row>
    <row r="238" spans="1:4" x14ac:dyDescent="0.45">
      <c r="A238" s="408">
        <v>1799</v>
      </c>
      <c r="B238" s="414" t="s">
        <v>2039</v>
      </c>
      <c r="C238" s="409">
        <v>238320</v>
      </c>
      <c r="D238" s="417" t="s">
        <v>876</v>
      </c>
    </row>
    <row r="239" spans="1:4" x14ac:dyDescent="0.45">
      <c r="A239" s="408">
        <v>1752</v>
      </c>
      <c r="B239" s="414" t="s">
        <v>2075</v>
      </c>
      <c r="C239" s="409">
        <v>238330</v>
      </c>
      <c r="D239" s="417" t="s">
        <v>877</v>
      </c>
    </row>
    <row r="240" spans="1:4" x14ac:dyDescent="0.45">
      <c r="A240" s="408">
        <v>1743</v>
      </c>
      <c r="B240" s="414" t="s">
        <v>2074</v>
      </c>
      <c r="C240" s="409">
        <v>238340</v>
      </c>
      <c r="D240" s="417" t="s">
        <v>878</v>
      </c>
    </row>
    <row r="241" spans="1:4" x14ac:dyDescent="0.45">
      <c r="A241" s="408">
        <v>1751</v>
      </c>
      <c r="B241" s="414" t="s">
        <v>2056</v>
      </c>
      <c r="C241" s="409">
        <v>238350</v>
      </c>
      <c r="D241" s="417" t="s">
        <v>879</v>
      </c>
    </row>
    <row r="242" spans="1:4" x14ac:dyDescent="0.45">
      <c r="A242" s="408">
        <v>1799</v>
      </c>
      <c r="B242" s="414" t="s">
        <v>2039</v>
      </c>
      <c r="C242" s="409">
        <v>238350</v>
      </c>
      <c r="D242" s="417" t="s">
        <v>879</v>
      </c>
    </row>
    <row r="243" spans="1:4" x14ac:dyDescent="0.45">
      <c r="A243" s="408">
        <v>1761</v>
      </c>
      <c r="B243" s="414" t="s">
        <v>2062</v>
      </c>
      <c r="C243" s="409">
        <v>238390</v>
      </c>
      <c r="D243" s="417" t="s">
        <v>880</v>
      </c>
    </row>
    <row r="244" spans="1:4" x14ac:dyDescent="0.45">
      <c r="A244" s="408">
        <v>1799</v>
      </c>
      <c r="B244" s="414" t="s">
        <v>2039</v>
      </c>
      <c r="C244" s="409">
        <v>238390</v>
      </c>
      <c r="D244" s="417" t="s">
        <v>880</v>
      </c>
    </row>
    <row r="245" spans="1:4" x14ac:dyDescent="0.45">
      <c r="A245" s="408">
        <v>1081</v>
      </c>
      <c r="B245" s="414" t="s">
        <v>1998</v>
      </c>
      <c r="C245" s="409">
        <v>238910</v>
      </c>
      <c r="D245" s="417" t="s">
        <v>881</v>
      </c>
    </row>
    <row r="246" spans="1:4" x14ac:dyDescent="0.45">
      <c r="A246" s="408">
        <v>1241</v>
      </c>
      <c r="B246" s="414" t="s">
        <v>1996</v>
      </c>
      <c r="C246" s="409">
        <v>238910</v>
      </c>
      <c r="D246" s="417" t="s">
        <v>881</v>
      </c>
    </row>
    <row r="247" spans="1:4" x14ac:dyDescent="0.45">
      <c r="A247" s="408">
        <v>1389</v>
      </c>
      <c r="B247" s="414" t="s">
        <v>1995</v>
      </c>
      <c r="C247" s="409">
        <v>238910</v>
      </c>
      <c r="D247" s="417" t="s">
        <v>881</v>
      </c>
    </row>
    <row r="248" spans="1:4" x14ac:dyDescent="0.45">
      <c r="A248" s="408">
        <v>1481</v>
      </c>
      <c r="B248" s="414" t="s">
        <v>2076</v>
      </c>
      <c r="C248" s="409">
        <v>238910</v>
      </c>
      <c r="D248" s="417" t="s">
        <v>881</v>
      </c>
    </row>
    <row r="249" spans="1:4" x14ac:dyDescent="0.45">
      <c r="A249" s="408">
        <v>1629</v>
      </c>
      <c r="B249" s="414" t="s">
        <v>2036</v>
      </c>
      <c r="C249" s="409">
        <v>238910</v>
      </c>
      <c r="D249" s="417" t="s">
        <v>881</v>
      </c>
    </row>
    <row r="250" spans="1:4" x14ac:dyDescent="0.45">
      <c r="A250" s="408">
        <v>1711</v>
      </c>
      <c r="B250" s="414" t="s">
        <v>2066</v>
      </c>
      <c r="C250" s="409">
        <v>238910</v>
      </c>
      <c r="D250" s="417" t="s">
        <v>881</v>
      </c>
    </row>
    <row r="251" spans="1:4" x14ac:dyDescent="0.45">
      <c r="A251" s="408">
        <v>1794</v>
      </c>
      <c r="B251" s="414" t="s">
        <v>2077</v>
      </c>
      <c r="C251" s="409">
        <v>238910</v>
      </c>
      <c r="D251" s="417" t="s">
        <v>881</v>
      </c>
    </row>
    <row r="252" spans="1:4" x14ac:dyDescent="0.45">
      <c r="A252" s="408">
        <v>1795</v>
      </c>
      <c r="B252" s="414" t="s">
        <v>2078</v>
      </c>
      <c r="C252" s="409">
        <v>238910</v>
      </c>
      <c r="D252" s="417" t="s">
        <v>881</v>
      </c>
    </row>
    <row r="253" spans="1:4" x14ac:dyDescent="0.45">
      <c r="A253" s="408">
        <v>1799</v>
      </c>
      <c r="B253" s="414" t="s">
        <v>2039</v>
      </c>
      <c r="C253" s="409">
        <v>238910</v>
      </c>
      <c r="D253" s="417" t="s">
        <v>881</v>
      </c>
    </row>
    <row r="254" spans="1:4" x14ac:dyDescent="0.45">
      <c r="A254" s="408">
        <v>7353</v>
      </c>
      <c r="B254" s="414" t="s">
        <v>2079</v>
      </c>
      <c r="C254" s="409">
        <v>238910</v>
      </c>
      <c r="D254" s="417" t="s">
        <v>881</v>
      </c>
    </row>
    <row r="255" spans="1:4" x14ac:dyDescent="0.45">
      <c r="A255" s="408">
        <v>1771</v>
      </c>
      <c r="B255" s="414" t="s">
        <v>2052</v>
      </c>
      <c r="C255" s="409">
        <v>238990</v>
      </c>
      <c r="D255" s="417" t="s">
        <v>882</v>
      </c>
    </row>
    <row r="256" spans="1:4" x14ac:dyDescent="0.45">
      <c r="A256" s="408">
        <v>1799</v>
      </c>
      <c r="B256" s="414" t="s">
        <v>2039</v>
      </c>
      <c r="C256" s="409">
        <v>238990</v>
      </c>
      <c r="D256" s="417" t="s">
        <v>882</v>
      </c>
    </row>
    <row r="257" spans="1:4" x14ac:dyDescent="0.45">
      <c r="A257" s="408">
        <v>7353</v>
      </c>
      <c r="B257" s="414" t="s">
        <v>2079</v>
      </c>
      <c r="C257" s="409">
        <v>238990</v>
      </c>
      <c r="D257" s="417" t="s">
        <v>882</v>
      </c>
    </row>
    <row r="258" spans="1:4" x14ac:dyDescent="0.45">
      <c r="A258" s="408">
        <v>2047</v>
      </c>
      <c r="B258" s="414" t="s">
        <v>2080</v>
      </c>
      <c r="C258" s="409">
        <v>311111</v>
      </c>
      <c r="D258" s="417" t="s">
        <v>2081</v>
      </c>
    </row>
    <row r="259" spans="1:4" x14ac:dyDescent="0.45">
      <c r="A259" s="408">
        <v>723</v>
      </c>
      <c r="B259" s="414" t="s">
        <v>1942</v>
      </c>
      <c r="C259" s="409">
        <v>311119</v>
      </c>
      <c r="D259" s="417" t="s">
        <v>2082</v>
      </c>
    </row>
    <row r="260" spans="1:4" x14ac:dyDescent="0.45">
      <c r="A260" s="408">
        <v>2048</v>
      </c>
      <c r="B260" s="414" t="s">
        <v>2083</v>
      </c>
      <c r="C260" s="409">
        <v>311119</v>
      </c>
      <c r="D260" s="417" t="s">
        <v>2082</v>
      </c>
    </row>
    <row r="261" spans="1:4" x14ac:dyDescent="0.45">
      <c r="A261" s="408">
        <v>2034</v>
      </c>
      <c r="B261" s="414" t="s">
        <v>2084</v>
      </c>
      <c r="C261" s="409">
        <v>311211</v>
      </c>
      <c r="D261" s="417" t="s">
        <v>2085</v>
      </c>
    </row>
    <row r="262" spans="1:4" x14ac:dyDescent="0.45">
      <c r="A262" s="408">
        <v>2041</v>
      </c>
      <c r="B262" s="414" t="s">
        <v>2086</v>
      </c>
      <c r="C262" s="409">
        <v>311211</v>
      </c>
      <c r="D262" s="417" t="s">
        <v>2085</v>
      </c>
    </row>
    <row r="263" spans="1:4" x14ac:dyDescent="0.45">
      <c r="A263" s="408">
        <v>2044</v>
      </c>
      <c r="B263" s="414" t="s">
        <v>886</v>
      </c>
      <c r="C263" s="409">
        <v>311212</v>
      </c>
      <c r="D263" s="417" t="s">
        <v>2087</v>
      </c>
    </row>
    <row r="264" spans="1:4" x14ac:dyDescent="0.45">
      <c r="A264" s="408">
        <v>2099</v>
      </c>
      <c r="B264" s="414" t="s">
        <v>1900</v>
      </c>
      <c r="C264" s="409">
        <v>311212</v>
      </c>
      <c r="D264" s="417" t="s">
        <v>2087</v>
      </c>
    </row>
    <row r="265" spans="1:4" x14ac:dyDescent="0.45">
      <c r="A265" s="408">
        <v>2083</v>
      </c>
      <c r="B265" s="414" t="s">
        <v>2088</v>
      </c>
      <c r="C265" s="409">
        <v>311213</v>
      </c>
      <c r="D265" s="417" t="s">
        <v>2089</v>
      </c>
    </row>
    <row r="266" spans="1:4" x14ac:dyDescent="0.45">
      <c r="A266" s="408">
        <v>2046</v>
      </c>
      <c r="B266" s="414" t="s">
        <v>888</v>
      </c>
      <c r="C266" s="409">
        <v>311221</v>
      </c>
      <c r="D266" s="417" t="s">
        <v>2090</v>
      </c>
    </row>
    <row r="267" spans="1:4" x14ac:dyDescent="0.45">
      <c r="A267" s="408">
        <v>2074</v>
      </c>
      <c r="B267" s="414" t="s">
        <v>2091</v>
      </c>
      <c r="C267" s="409">
        <v>311224</v>
      </c>
      <c r="D267" s="417" t="s">
        <v>2092</v>
      </c>
    </row>
    <row r="268" spans="1:4" x14ac:dyDescent="0.45">
      <c r="A268" s="408">
        <v>2075</v>
      </c>
      <c r="B268" s="414" t="s">
        <v>2093</v>
      </c>
      <c r="C268" s="409">
        <v>311224</v>
      </c>
      <c r="D268" s="417" t="s">
        <v>2092</v>
      </c>
    </row>
    <row r="269" spans="1:4" x14ac:dyDescent="0.45">
      <c r="A269" s="408">
        <v>2076</v>
      </c>
      <c r="B269" s="414" t="s">
        <v>2094</v>
      </c>
      <c r="C269" s="409">
        <v>311224</v>
      </c>
      <c r="D269" s="417" t="s">
        <v>2092</v>
      </c>
    </row>
    <row r="270" spans="1:4" x14ac:dyDescent="0.45">
      <c r="A270" s="408">
        <v>2079</v>
      </c>
      <c r="B270" s="414" t="s">
        <v>2095</v>
      </c>
      <c r="C270" s="409">
        <v>311224</v>
      </c>
      <c r="D270" s="417" t="s">
        <v>2092</v>
      </c>
    </row>
    <row r="271" spans="1:4" x14ac:dyDescent="0.45">
      <c r="A271" s="408">
        <v>2079</v>
      </c>
      <c r="B271" s="414" t="s">
        <v>2095</v>
      </c>
      <c r="C271" s="409">
        <v>311224</v>
      </c>
      <c r="D271" s="417" t="s">
        <v>2092</v>
      </c>
    </row>
    <row r="272" spans="1:4" x14ac:dyDescent="0.45">
      <c r="A272" s="408">
        <v>2046</v>
      </c>
      <c r="B272" s="414" t="s">
        <v>888</v>
      </c>
      <c r="C272" s="409">
        <v>311225</v>
      </c>
      <c r="D272" s="417" t="s">
        <v>2096</v>
      </c>
    </row>
    <row r="273" spans="1:4" x14ac:dyDescent="0.45">
      <c r="A273" s="408">
        <v>2074</v>
      </c>
      <c r="B273" s="414" t="s">
        <v>2091</v>
      </c>
      <c r="C273" s="409">
        <v>311225</v>
      </c>
      <c r="D273" s="417" t="s">
        <v>2096</v>
      </c>
    </row>
    <row r="274" spans="1:4" x14ac:dyDescent="0.45">
      <c r="A274" s="408">
        <v>2075</v>
      </c>
      <c r="B274" s="414" t="s">
        <v>2093</v>
      </c>
      <c r="C274" s="409">
        <v>311225</v>
      </c>
      <c r="D274" s="417" t="s">
        <v>2096</v>
      </c>
    </row>
    <row r="275" spans="1:4" x14ac:dyDescent="0.45">
      <c r="A275" s="408">
        <v>2076</v>
      </c>
      <c r="B275" s="414" t="s">
        <v>2094</v>
      </c>
      <c r="C275" s="409">
        <v>311225</v>
      </c>
      <c r="D275" s="417" t="s">
        <v>2096</v>
      </c>
    </row>
    <row r="276" spans="1:4" x14ac:dyDescent="0.45">
      <c r="A276" s="408">
        <v>2079</v>
      </c>
      <c r="B276" s="414" t="s">
        <v>2095</v>
      </c>
      <c r="C276" s="409">
        <v>311225</v>
      </c>
      <c r="D276" s="417" t="s">
        <v>2096</v>
      </c>
    </row>
    <row r="277" spans="1:4" x14ac:dyDescent="0.45">
      <c r="A277" s="408">
        <v>2043</v>
      </c>
      <c r="B277" s="414" t="s">
        <v>2097</v>
      </c>
      <c r="C277" s="409">
        <v>311230</v>
      </c>
      <c r="D277" s="417" t="s">
        <v>892</v>
      </c>
    </row>
    <row r="278" spans="1:4" x14ac:dyDescent="0.45">
      <c r="A278" s="408">
        <v>2063</v>
      </c>
      <c r="B278" s="414" t="s">
        <v>2098</v>
      </c>
      <c r="C278" s="409">
        <v>311313</v>
      </c>
      <c r="D278" s="417" t="s">
        <v>2099</v>
      </c>
    </row>
    <row r="279" spans="1:4" x14ac:dyDescent="0.45">
      <c r="A279" s="408">
        <v>2061</v>
      </c>
      <c r="B279" s="414" t="s">
        <v>2100</v>
      </c>
      <c r="C279" s="409">
        <v>311314</v>
      </c>
      <c r="D279" s="417" t="s">
        <v>2101</v>
      </c>
    </row>
    <row r="280" spans="1:4" x14ac:dyDescent="0.45">
      <c r="A280" s="408">
        <v>2062</v>
      </c>
      <c r="B280" s="414" t="s">
        <v>2102</v>
      </c>
      <c r="C280" s="409">
        <v>311314</v>
      </c>
      <c r="D280" s="417" t="s">
        <v>2101</v>
      </c>
    </row>
    <row r="281" spans="1:4" x14ac:dyDescent="0.45">
      <c r="A281" s="408">
        <v>2064</v>
      </c>
      <c r="B281" s="414" t="s">
        <v>2103</v>
      </c>
      <c r="C281" s="409">
        <v>311340</v>
      </c>
      <c r="D281" s="417" t="s">
        <v>895</v>
      </c>
    </row>
    <row r="282" spans="1:4" x14ac:dyDescent="0.45">
      <c r="A282" s="408">
        <v>2067</v>
      </c>
      <c r="B282" s="414" t="s">
        <v>2104</v>
      </c>
      <c r="C282" s="409">
        <v>311340</v>
      </c>
      <c r="D282" s="417" t="s">
        <v>895</v>
      </c>
    </row>
    <row r="283" spans="1:4" x14ac:dyDescent="0.45">
      <c r="A283" s="408">
        <v>2099</v>
      </c>
      <c r="B283" s="414" t="s">
        <v>1900</v>
      </c>
      <c r="C283" s="409">
        <v>311340</v>
      </c>
      <c r="D283" s="417" t="s">
        <v>895</v>
      </c>
    </row>
    <row r="284" spans="1:4" x14ac:dyDescent="0.45">
      <c r="A284" s="408">
        <v>5441</v>
      </c>
      <c r="B284" s="414" t="s">
        <v>2105</v>
      </c>
      <c r="C284" s="409">
        <v>311340</v>
      </c>
      <c r="D284" s="417" t="s">
        <v>895</v>
      </c>
    </row>
    <row r="285" spans="1:4" x14ac:dyDescent="0.45">
      <c r="A285" s="408">
        <v>2066</v>
      </c>
      <c r="B285" s="414" t="s">
        <v>2106</v>
      </c>
      <c r="C285" s="409">
        <v>311351</v>
      </c>
      <c r="D285" s="417" t="s">
        <v>2107</v>
      </c>
    </row>
    <row r="286" spans="1:4" x14ac:dyDescent="0.45">
      <c r="A286" s="408">
        <v>2064</v>
      </c>
      <c r="B286" s="414" t="s">
        <v>2103</v>
      </c>
      <c r="C286" s="409">
        <v>311352</v>
      </c>
      <c r="D286" s="417" t="s">
        <v>2108</v>
      </c>
    </row>
    <row r="287" spans="1:4" x14ac:dyDescent="0.45">
      <c r="A287" s="408">
        <v>2066</v>
      </c>
      <c r="B287" s="414" t="s">
        <v>2106</v>
      </c>
      <c r="C287" s="409">
        <v>311352</v>
      </c>
      <c r="D287" s="417" t="s">
        <v>2108</v>
      </c>
    </row>
    <row r="288" spans="1:4" x14ac:dyDescent="0.45">
      <c r="A288" s="408">
        <v>5441</v>
      </c>
      <c r="B288" s="414" t="s">
        <v>2105</v>
      </c>
      <c r="C288" s="409">
        <v>311352</v>
      </c>
      <c r="D288" s="417" t="s">
        <v>2108</v>
      </c>
    </row>
    <row r="289" spans="1:4" x14ac:dyDescent="0.45">
      <c r="A289" s="408">
        <v>2037</v>
      </c>
      <c r="B289" s="414" t="s">
        <v>2109</v>
      </c>
      <c r="C289" s="409">
        <v>311411</v>
      </c>
      <c r="D289" s="417" t="s">
        <v>2110</v>
      </c>
    </row>
    <row r="290" spans="1:4" x14ac:dyDescent="0.45">
      <c r="A290" s="408">
        <v>2038</v>
      </c>
      <c r="B290" s="414" t="s">
        <v>2111</v>
      </c>
      <c r="C290" s="409">
        <v>311412</v>
      </c>
      <c r="D290" s="417" t="s">
        <v>2112</v>
      </c>
    </row>
    <row r="291" spans="1:4" x14ac:dyDescent="0.45">
      <c r="A291" s="408">
        <v>2033</v>
      </c>
      <c r="B291" s="414" t="s">
        <v>2113</v>
      </c>
      <c r="C291" s="409">
        <v>311421</v>
      </c>
      <c r="D291" s="417" t="s">
        <v>2114</v>
      </c>
    </row>
    <row r="292" spans="1:4" x14ac:dyDescent="0.45">
      <c r="A292" s="408">
        <v>2035</v>
      </c>
      <c r="B292" s="414" t="s">
        <v>2115</v>
      </c>
      <c r="C292" s="409">
        <v>311421</v>
      </c>
      <c r="D292" s="417" t="s">
        <v>2114</v>
      </c>
    </row>
    <row r="293" spans="1:4" x14ac:dyDescent="0.45">
      <c r="A293" s="408">
        <v>2032</v>
      </c>
      <c r="B293" s="414" t="s">
        <v>2116</v>
      </c>
      <c r="C293" s="409">
        <v>311422</v>
      </c>
      <c r="D293" s="417" t="s">
        <v>2117</v>
      </c>
    </row>
    <row r="294" spans="1:4" x14ac:dyDescent="0.45">
      <c r="A294" s="408">
        <v>2034</v>
      </c>
      <c r="B294" s="414" t="s">
        <v>2084</v>
      </c>
      <c r="C294" s="409">
        <v>311423</v>
      </c>
      <c r="D294" s="417" t="s">
        <v>2118</v>
      </c>
    </row>
    <row r="295" spans="1:4" x14ac:dyDescent="0.45">
      <c r="A295" s="408">
        <v>2099</v>
      </c>
      <c r="B295" s="414" t="s">
        <v>1900</v>
      </c>
      <c r="C295" s="409">
        <v>311423</v>
      </c>
      <c r="D295" s="417" t="s">
        <v>2118</v>
      </c>
    </row>
    <row r="296" spans="1:4" x14ac:dyDescent="0.45">
      <c r="A296" s="408">
        <v>2023</v>
      </c>
      <c r="B296" s="414" t="s">
        <v>2119</v>
      </c>
      <c r="C296" s="409">
        <v>311511</v>
      </c>
      <c r="D296" s="417" t="s">
        <v>2120</v>
      </c>
    </row>
    <row r="297" spans="1:4" x14ac:dyDescent="0.45">
      <c r="A297" s="408">
        <v>2026</v>
      </c>
      <c r="B297" s="414" t="s">
        <v>2121</v>
      </c>
      <c r="C297" s="409">
        <v>311511</v>
      </c>
      <c r="D297" s="417" t="s">
        <v>2120</v>
      </c>
    </row>
    <row r="298" spans="1:4" x14ac:dyDescent="0.45">
      <c r="A298" s="408">
        <v>2021</v>
      </c>
      <c r="B298" s="414" t="s">
        <v>2122</v>
      </c>
      <c r="C298" s="409">
        <v>311512</v>
      </c>
      <c r="D298" s="417" t="s">
        <v>2123</v>
      </c>
    </row>
    <row r="299" spans="1:4" x14ac:dyDescent="0.45">
      <c r="A299" s="408">
        <v>2022</v>
      </c>
      <c r="B299" s="414" t="s">
        <v>2124</v>
      </c>
      <c r="C299" s="409">
        <v>311513</v>
      </c>
      <c r="D299" s="417" t="s">
        <v>2125</v>
      </c>
    </row>
    <row r="300" spans="1:4" x14ac:dyDescent="0.45">
      <c r="A300" s="408">
        <v>2023</v>
      </c>
      <c r="B300" s="414" t="s">
        <v>2119</v>
      </c>
      <c r="C300" s="409">
        <v>311514</v>
      </c>
      <c r="D300" s="417" t="s">
        <v>2126</v>
      </c>
    </row>
    <row r="301" spans="1:4" x14ac:dyDescent="0.45">
      <c r="A301" s="408">
        <v>2026</v>
      </c>
      <c r="B301" s="414" t="s">
        <v>2121</v>
      </c>
      <c r="C301" s="409">
        <v>311514</v>
      </c>
      <c r="D301" s="417" t="s">
        <v>2126</v>
      </c>
    </row>
    <row r="302" spans="1:4" x14ac:dyDescent="0.45">
      <c r="A302" s="408">
        <v>2024</v>
      </c>
      <c r="B302" s="414" t="s">
        <v>2127</v>
      </c>
      <c r="C302" s="409">
        <v>311520</v>
      </c>
      <c r="D302" s="417" t="s">
        <v>907</v>
      </c>
    </row>
    <row r="303" spans="1:4" x14ac:dyDescent="0.45">
      <c r="A303" s="408">
        <v>751</v>
      </c>
      <c r="B303" s="414" t="s">
        <v>1947</v>
      </c>
      <c r="C303" s="409">
        <v>311611</v>
      </c>
      <c r="D303" s="417" t="s">
        <v>2128</v>
      </c>
    </row>
    <row r="304" spans="1:4" x14ac:dyDescent="0.45">
      <c r="A304" s="408">
        <v>2011</v>
      </c>
      <c r="B304" s="414" t="s">
        <v>2129</v>
      </c>
      <c r="C304" s="409">
        <v>311611</v>
      </c>
      <c r="D304" s="417" t="s">
        <v>2128</v>
      </c>
    </row>
    <row r="305" spans="1:4" x14ac:dyDescent="0.45">
      <c r="A305" s="408">
        <v>2048</v>
      </c>
      <c r="B305" s="414" t="s">
        <v>2083</v>
      </c>
      <c r="C305" s="409">
        <v>311611</v>
      </c>
      <c r="D305" s="417" t="s">
        <v>2128</v>
      </c>
    </row>
    <row r="306" spans="1:4" x14ac:dyDescent="0.45">
      <c r="A306" s="408">
        <v>2013</v>
      </c>
      <c r="B306" s="414" t="s">
        <v>2130</v>
      </c>
      <c r="C306" s="409">
        <v>311612</v>
      </c>
      <c r="D306" s="417" t="s">
        <v>2131</v>
      </c>
    </row>
    <row r="307" spans="1:4" x14ac:dyDescent="0.45">
      <c r="A307" s="408">
        <v>5147</v>
      </c>
      <c r="B307" s="414" t="s">
        <v>2132</v>
      </c>
      <c r="C307" s="409">
        <v>311612</v>
      </c>
      <c r="D307" s="417" t="s">
        <v>2131</v>
      </c>
    </row>
    <row r="308" spans="1:4" x14ac:dyDescent="0.45">
      <c r="A308" s="408">
        <v>2013</v>
      </c>
      <c r="B308" s="414" t="s">
        <v>2130</v>
      </c>
      <c r="C308" s="409">
        <v>311613</v>
      </c>
      <c r="D308" s="417" t="s">
        <v>2133</v>
      </c>
    </row>
    <row r="309" spans="1:4" x14ac:dyDescent="0.45">
      <c r="A309" s="408">
        <v>2077</v>
      </c>
      <c r="B309" s="414" t="s">
        <v>2134</v>
      </c>
      <c r="C309" s="409">
        <v>311613</v>
      </c>
      <c r="D309" s="417" t="s">
        <v>2133</v>
      </c>
    </row>
    <row r="310" spans="1:4" x14ac:dyDescent="0.45">
      <c r="A310" s="408">
        <v>2015</v>
      </c>
      <c r="B310" s="414" t="s">
        <v>2135</v>
      </c>
      <c r="C310" s="409">
        <v>311615</v>
      </c>
      <c r="D310" s="417" t="s">
        <v>2136</v>
      </c>
    </row>
    <row r="311" spans="1:4" x14ac:dyDescent="0.45">
      <c r="A311" s="408">
        <v>2077</v>
      </c>
      <c r="B311" s="414" t="s">
        <v>2134</v>
      </c>
      <c r="C311" s="409">
        <v>311710</v>
      </c>
      <c r="D311" s="417" t="s">
        <v>912</v>
      </c>
    </row>
    <row r="312" spans="1:4" x14ac:dyDescent="0.45">
      <c r="A312" s="408">
        <v>2077</v>
      </c>
      <c r="B312" s="414" t="s">
        <v>2134</v>
      </c>
      <c r="C312" s="409">
        <v>311710</v>
      </c>
      <c r="D312" s="417" t="s">
        <v>912</v>
      </c>
    </row>
    <row r="313" spans="1:4" x14ac:dyDescent="0.45">
      <c r="A313" s="408">
        <v>2091</v>
      </c>
      <c r="B313" s="414" t="s">
        <v>2137</v>
      </c>
      <c r="C313" s="409">
        <v>311710</v>
      </c>
      <c r="D313" s="417" t="s">
        <v>912</v>
      </c>
    </row>
    <row r="314" spans="1:4" x14ac:dyDescent="0.45">
      <c r="A314" s="408">
        <v>2092</v>
      </c>
      <c r="B314" s="414" t="s">
        <v>2138</v>
      </c>
      <c r="C314" s="409">
        <v>311710</v>
      </c>
      <c r="D314" s="417" t="s">
        <v>912</v>
      </c>
    </row>
    <row r="315" spans="1:4" x14ac:dyDescent="0.45">
      <c r="A315" s="408">
        <v>5461</v>
      </c>
      <c r="B315" s="414" t="s">
        <v>913</v>
      </c>
      <c r="C315" s="409">
        <v>311811</v>
      </c>
      <c r="D315" s="417" t="s">
        <v>2139</v>
      </c>
    </row>
    <row r="316" spans="1:4" x14ac:dyDescent="0.45">
      <c r="A316" s="408">
        <v>2051</v>
      </c>
      <c r="B316" s="414" t="s">
        <v>2140</v>
      </c>
      <c r="C316" s="409">
        <v>311812</v>
      </c>
      <c r="D316" s="417" t="s">
        <v>2141</v>
      </c>
    </row>
    <row r="317" spans="1:4" x14ac:dyDescent="0.45">
      <c r="A317" s="408">
        <v>2052</v>
      </c>
      <c r="B317" s="414" t="s">
        <v>2142</v>
      </c>
      <c r="C317" s="409">
        <v>311812</v>
      </c>
      <c r="D317" s="417" t="s">
        <v>2141</v>
      </c>
    </row>
    <row r="318" spans="1:4" x14ac:dyDescent="0.45">
      <c r="A318" s="408">
        <v>2053</v>
      </c>
      <c r="B318" s="414" t="s">
        <v>2143</v>
      </c>
      <c r="C318" s="409">
        <v>311813</v>
      </c>
      <c r="D318" s="417" t="s">
        <v>2144</v>
      </c>
    </row>
    <row r="319" spans="1:4" x14ac:dyDescent="0.45">
      <c r="A319" s="408">
        <v>2052</v>
      </c>
      <c r="B319" s="414" t="s">
        <v>2142</v>
      </c>
      <c r="C319" s="409">
        <v>311821</v>
      </c>
      <c r="D319" s="417" t="s">
        <v>2145</v>
      </c>
    </row>
    <row r="320" spans="1:4" x14ac:dyDescent="0.45">
      <c r="A320" s="408">
        <v>2045</v>
      </c>
      <c r="B320" s="414" t="s">
        <v>2146</v>
      </c>
      <c r="C320" s="409">
        <v>311824</v>
      </c>
      <c r="D320" s="417" t="s">
        <v>2147</v>
      </c>
    </row>
    <row r="321" spans="1:4" x14ac:dyDescent="0.45">
      <c r="A321" s="408">
        <v>2098</v>
      </c>
      <c r="B321" s="414" t="s">
        <v>2148</v>
      </c>
      <c r="C321" s="409">
        <v>311824</v>
      </c>
      <c r="D321" s="417" t="s">
        <v>2147</v>
      </c>
    </row>
    <row r="322" spans="1:4" x14ac:dyDescent="0.45">
      <c r="A322" s="408">
        <v>2099</v>
      </c>
      <c r="B322" s="414" t="s">
        <v>1900</v>
      </c>
      <c r="C322" s="409">
        <v>311824</v>
      </c>
      <c r="D322" s="417" t="s">
        <v>2147</v>
      </c>
    </row>
    <row r="323" spans="1:4" x14ac:dyDescent="0.45">
      <c r="A323" s="408">
        <v>2099</v>
      </c>
      <c r="B323" s="414" t="s">
        <v>1900</v>
      </c>
      <c r="C323" s="409">
        <v>311830</v>
      </c>
      <c r="D323" s="417" t="s">
        <v>918</v>
      </c>
    </row>
    <row r="324" spans="1:4" x14ac:dyDescent="0.45">
      <c r="A324" s="408">
        <v>2068</v>
      </c>
      <c r="B324" s="414" t="s">
        <v>2149</v>
      </c>
      <c r="C324" s="409">
        <v>311911</v>
      </c>
      <c r="D324" s="417" t="s">
        <v>2150</v>
      </c>
    </row>
    <row r="325" spans="1:4" x14ac:dyDescent="0.45">
      <c r="A325" s="408">
        <v>2099</v>
      </c>
      <c r="B325" s="414" t="s">
        <v>1900</v>
      </c>
      <c r="C325" s="409">
        <v>311911</v>
      </c>
      <c r="D325" s="417" t="s">
        <v>2150</v>
      </c>
    </row>
    <row r="326" spans="1:4" x14ac:dyDescent="0.45">
      <c r="A326" s="408">
        <v>2052</v>
      </c>
      <c r="B326" s="414" t="s">
        <v>2142</v>
      </c>
      <c r="C326" s="409">
        <v>311919</v>
      </c>
      <c r="D326" s="417" t="s">
        <v>2151</v>
      </c>
    </row>
    <row r="327" spans="1:4" x14ac:dyDescent="0.45">
      <c r="A327" s="408">
        <v>2096</v>
      </c>
      <c r="B327" s="414" t="s">
        <v>2152</v>
      </c>
      <c r="C327" s="409">
        <v>311919</v>
      </c>
      <c r="D327" s="417" t="s">
        <v>2151</v>
      </c>
    </row>
    <row r="328" spans="1:4" x14ac:dyDescent="0.45">
      <c r="A328" s="408">
        <v>2043</v>
      </c>
      <c r="B328" s="414" t="s">
        <v>2097</v>
      </c>
      <c r="C328" s="409">
        <v>311920</v>
      </c>
      <c r="D328" s="417" t="s">
        <v>2153</v>
      </c>
    </row>
    <row r="329" spans="1:4" x14ac:dyDescent="0.45">
      <c r="A329" s="408">
        <v>2087</v>
      </c>
      <c r="B329" s="414" t="s">
        <v>2154</v>
      </c>
      <c r="C329" s="409">
        <v>311920</v>
      </c>
      <c r="D329" s="417" t="s">
        <v>2153</v>
      </c>
    </row>
    <row r="330" spans="1:4" x14ac:dyDescent="0.45">
      <c r="A330" s="408">
        <v>2095</v>
      </c>
      <c r="B330" s="414" t="s">
        <v>2155</v>
      </c>
      <c r="C330" s="409">
        <v>311920</v>
      </c>
      <c r="D330" s="417" t="s">
        <v>2153</v>
      </c>
    </row>
    <row r="331" spans="1:4" x14ac:dyDescent="0.45">
      <c r="A331" s="408">
        <v>2099</v>
      </c>
      <c r="B331" s="414" t="s">
        <v>1900</v>
      </c>
      <c r="C331" s="409">
        <v>311920</v>
      </c>
      <c r="D331" s="417" t="s">
        <v>2153</v>
      </c>
    </row>
    <row r="332" spans="1:4" x14ac:dyDescent="0.45">
      <c r="A332" s="408">
        <v>2087</v>
      </c>
      <c r="B332" s="414" t="s">
        <v>2154</v>
      </c>
      <c r="C332" s="409">
        <v>311930</v>
      </c>
      <c r="D332" s="417" t="s">
        <v>922</v>
      </c>
    </row>
    <row r="333" spans="1:4" x14ac:dyDescent="0.45">
      <c r="A333" s="408">
        <v>2035</v>
      </c>
      <c r="B333" s="414" t="s">
        <v>2115</v>
      </c>
      <c r="C333" s="409">
        <v>311941</v>
      </c>
      <c r="D333" s="417" t="s">
        <v>2156</v>
      </c>
    </row>
    <row r="334" spans="1:4" x14ac:dyDescent="0.45">
      <c r="A334" s="408">
        <v>2099</v>
      </c>
      <c r="B334" s="414" t="s">
        <v>1900</v>
      </c>
      <c r="C334" s="409">
        <v>311941</v>
      </c>
      <c r="D334" s="417" t="s">
        <v>2156</v>
      </c>
    </row>
    <row r="335" spans="1:4" x14ac:dyDescent="0.45">
      <c r="A335" s="408">
        <v>2082</v>
      </c>
      <c r="B335" s="414" t="s">
        <v>2157</v>
      </c>
      <c r="C335" s="409">
        <v>311942</v>
      </c>
      <c r="D335" s="417" t="s">
        <v>2158</v>
      </c>
    </row>
    <row r="336" spans="1:4" x14ac:dyDescent="0.45">
      <c r="A336" s="408">
        <v>2087</v>
      </c>
      <c r="B336" s="414" t="s">
        <v>2154</v>
      </c>
      <c r="C336" s="409">
        <v>311942</v>
      </c>
      <c r="D336" s="417" t="s">
        <v>2158</v>
      </c>
    </row>
    <row r="337" spans="1:4" x14ac:dyDescent="0.45">
      <c r="A337" s="408">
        <v>2099</v>
      </c>
      <c r="B337" s="414" t="s">
        <v>1900</v>
      </c>
      <c r="C337" s="409">
        <v>311942</v>
      </c>
      <c r="D337" s="417" t="s">
        <v>2158</v>
      </c>
    </row>
    <row r="338" spans="1:4" x14ac:dyDescent="0.45">
      <c r="A338" s="408">
        <v>2899</v>
      </c>
      <c r="B338" s="414" t="s">
        <v>2159</v>
      </c>
      <c r="C338" s="409">
        <v>311942</v>
      </c>
      <c r="D338" s="417" t="s">
        <v>2158</v>
      </c>
    </row>
    <row r="339" spans="1:4" x14ac:dyDescent="0.45">
      <c r="A339" s="408">
        <v>2099</v>
      </c>
      <c r="B339" s="414" t="s">
        <v>1900</v>
      </c>
      <c r="C339" s="409">
        <v>311991</v>
      </c>
      <c r="D339" s="417" t="s">
        <v>2160</v>
      </c>
    </row>
    <row r="340" spans="1:4" x14ac:dyDescent="0.45">
      <c r="A340" s="408">
        <v>2015</v>
      </c>
      <c r="B340" s="414" t="s">
        <v>2135</v>
      </c>
      <c r="C340" s="409">
        <v>311999</v>
      </c>
      <c r="D340" s="417" t="s">
        <v>2161</v>
      </c>
    </row>
    <row r="341" spans="1:4" x14ac:dyDescent="0.45">
      <c r="A341" s="408">
        <v>2032</v>
      </c>
      <c r="B341" s="414" t="s">
        <v>2116</v>
      </c>
      <c r="C341" s="409">
        <v>311999</v>
      </c>
      <c r="D341" s="417" t="s">
        <v>2161</v>
      </c>
    </row>
    <row r="342" spans="1:4" x14ac:dyDescent="0.45">
      <c r="A342" s="408">
        <v>2034</v>
      </c>
      <c r="B342" s="414" t="s">
        <v>2084</v>
      </c>
      <c r="C342" s="409">
        <v>311999</v>
      </c>
      <c r="D342" s="417" t="s">
        <v>2161</v>
      </c>
    </row>
    <row r="343" spans="1:4" x14ac:dyDescent="0.45">
      <c r="A343" s="408">
        <v>2087</v>
      </c>
      <c r="B343" s="414" t="s">
        <v>2154</v>
      </c>
      <c r="C343" s="409">
        <v>311999</v>
      </c>
      <c r="D343" s="417" t="s">
        <v>2161</v>
      </c>
    </row>
    <row r="344" spans="1:4" x14ac:dyDescent="0.45">
      <c r="A344" s="408">
        <v>2099</v>
      </c>
      <c r="B344" s="414" t="s">
        <v>1900</v>
      </c>
      <c r="C344" s="409">
        <v>311999</v>
      </c>
      <c r="D344" s="417" t="s">
        <v>2161</v>
      </c>
    </row>
    <row r="345" spans="1:4" x14ac:dyDescent="0.45">
      <c r="A345" s="408">
        <v>2086</v>
      </c>
      <c r="B345" s="414" t="s">
        <v>2162</v>
      </c>
      <c r="C345" s="409">
        <v>312111</v>
      </c>
      <c r="D345" s="417" t="s">
        <v>2163</v>
      </c>
    </row>
    <row r="346" spans="1:4" x14ac:dyDescent="0.45">
      <c r="A346" s="408">
        <v>2086</v>
      </c>
      <c r="B346" s="414" t="s">
        <v>2162</v>
      </c>
      <c r="C346" s="409">
        <v>312112</v>
      </c>
      <c r="D346" s="417" t="s">
        <v>2164</v>
      </c>
    </row>
    <row r="347" spans="1:4" x14ac:dyDescent="0.45">
      <c r="A347" s="408">
        <v>5149</v>
      </c>
      <c r="B347" s="414" t="s">
        <v>2165</v>
      </c>
      <c r="C347" s="409">
        <v>312112</v>
      </c>
      <c r="D347" s="417" t="s">
        <v>2164</v>
      </c>
    </row>
    <row r="348" spans="1:4" x14ac:dyDescent="0.45">
      <c r="A348" s="408">
        <v>2097</v>
      </c>
      <c r="B348" s="414" t="s">
        <v>2166</v>
      </c>
      <c r="C348" s="409">
        <v>312113</v>
      </c>
      <c r="D348" s="417" t="s">
        <v>2167</v>
      </c>
    </row>
    <row r="349" spans="1:4" x14ac:dyDescent="0.45">
      <c r="A349" s="408">
        <v>2082</v>
      </c>
      <c r="B349" s="414" t="s">
        <v>2157</v>
      </c>
      <c r="C349" s="409">
        <v>312120</v>
      </c>
      <c r="D349" s="417" t="s">
        <v>930</v>
      </c>
    </row>
    <row r="350" spans="1:4" x14ac:dyDescent="0.45">
      <c r="A350" s="408">
        <v>2084</v>
      </c>
      <c r="B350" s="414" t="s">
        <v>2168</v>
      </c>
      <c r="C350" s="409">
        <v>312130</v>
      </c>
      <c r="D350" s="417" t="s">
        <v>2169</v>
      </c>
    </row>
    <row r="351" spans="1:4" x14ac:dyDescent="0.45">
      <c r="A351" s="408">
        <v>2085</v>
      </c>
      <c r="B351" s="414" t="s">
        <v>2170</v>
      </c>
      <c r="C351" s="409">
        <v>312130</v>
      </c>
      <c r="D351" s="417" t="s">
        <v>2169</v>
      </c>
    </row>
    <row r="352" spans="1:4" x14ac:dyDescent="0.45">
      <c r="A352" s="408">
        <v>2085</v>
      </c>
      <c r="B352" s="414" t="s">
        <v>2170</v>
      </c>
      <c r="C352" s="409">
        <v>312140</v>
      </c>
      <c r="D352" s="417" t="s">
        <v>2171</v>
      </c>
    </row>
    <row r="353" spans="1:4" x14ac:dyDescent="0.45">
      <c r="A353" s="408">
        <v>2111</v>
      </c>
      <c r="B353" s="414" t="s">
        <v>2172</v>
      </c>
      <c r="C353" s="409">
        <v>312230</v>
      </c>
      <c r="D353" s="417" t="s">
        <v>2173</v>
      </c>
    </row>
    <row r="354" spans="1:4" x14ac:dyDescent="0.45">
      <c r="A354" s="408">
        <v>2121</v>
      </c>
      <c r="B354" s="414" t="s">
        <v>2174</v>
      </c>
      <c r="C354" s="409">
        <v>312230</v>
      </c>
      <c r="D354" s="417" t="s">
        <v>2173</v>
      </c>
    </row>
    <row r="355" spans="1:4" x14ac:dyDescent="0.45">
      <c r="A355" s="408">
        <v>2131</v>
      </c>
      <c r="B355" s="414" t="s">
        <v>2175</v>
      </c>
      <c r="C355" s="409">
        <v>312230</v>
      </c>
      <c r="D355" s="417" t="s">
        <v>2173</v>
      </c>
    </row>
    <row r="356" spans="1:4" x14ac:dyDescent="0.45">
      <c r="A356" s="408">
        <v>2141</v>
      </c>
      <c r="B356" s="414" t="s">
        <v>2176</v>
      </c>
      <c r="C356" s="409">
        <v>312230</v>
      </c>
      <c r="D356" s="417" t="s">
        <v>2173</v>
      </c>
    </row>
    <row r="357" spans="1:4" x14ac:dyDescent="0.45">
      <c r="A357" s="408">
        <v>2141</v>
      </c>
      <c r="B357" s="414" t="s">
        <v>2176</v>
      </c>
      <c r="C357" s="409">
        <v>312230</v>
      </c>
      <c r="D357" s="417" t="s">
        <v>2173</v>
      </c>
    </row>
    <row r="358" spans="1:4" x14ac:dyDescent="0.45">
      <c r="A358" s="408">
        <v>7389</v>
      </c>
      <c r="B358" s="414" t="s">
        <v>2177</v>
      </c>
      <c r="C358" s="409">
        <v>312230</v>
      </c>
      <c r="D358" s="417" t="s">
        <v>2173</v>
      </c>
    </row>
    <row r="359" spans="1:4" x14ac:dyDescent="0.45">
      <c r="A359" s="408">
        <v>2281</v>
      </c>
      <c r="B359" s="414" t="s">
        <v>2178</v>
      </c>
      <c r="C359" s="409">
        <v>313110</v>
      </c>
      <c r="D359" s="417" t="s">
        <v>2179</v>
      </c>
    </row>
    <row r="360" spans="1:4" x14ac:dyDescent="0.45">
      <c r="A360" s="408">
        <v>2282</v>
      </c>
      <c r="B360" s="414" t="s">
        <v>2180</v>
      </c>
      <c r="C360" s="409">
        <v>313110</v>
      </c>
      <c r="D360" s="417" t="s">
        <v>2179</v>
      </c>
    </row>
    <row r="361" spans="1:4" x14ac:dyDescent="0.45">
      <c r="A361" s="408">
        <v>2284</v>
      </c>
      <c r="B361" s="414" t="s">
        <v>2181</v>
      </c>
      <c r="C361" s="409">
        <v>313110</v>
      </c>
      <c r="D361" s="417" t="s">
        <v>2179</v>
      </c>
    </row>
    <row r="362" spans="1:4" x14ac:dyDescent="0.45">
      <c r="A362" s="408">
        <v>2298</v>
      </c>
      <c r="B362" s="414" t="s">
        <v>2182</v>
      </c>
      <c r="C362" s="409">
        <v>313110</v>
      </c>
      <c r="D362" s="417" t="s">
        <v>2179</v>
      </c>
    </row>
    <row r="363" spans="1:4" x14ac:dyDescent="0.45">
      <c r="A363" s="408">
        <v>2299</v>
      </c>
      <c r="B363" s="414" t="s">
        <v>2183</v>
      </c>
      <c r="C363" s="409">
        <v>313110</v>
      </c>
      <c r="D363" s="417" t="s">
        <v>2179</v>
      </c>
    </row>
    <row r="364" spans="1:4" x14ac:dyDescent="0.45">
      <c r="A364" s="408">
        <v>2299</v>
      </c>
      <c r="B364" s="414" t="s">
        <v>2183</v>
      </c>
      <c r="C364" s="409">
        <v>313110</v>
      </c>
      <c r="D364" s="417" t="s">
        <v>2179</v>
      </c>
    </row>
    <row r="365" spans="1:4" x14ac:dyDescent="0.45">
      <c r="A365" s="408">
        <v>2299</v>
      </c>
      <c r="B365" s="414" t="s">
        <v>2183</v>
      </c>
      <c r="C365" s="409">
        <v>313110</v>
      </c>
      <c r="D365" s="417" t="s">
        <v>2179</v>
      </c>
    </row>
    <row r="366" spans="1:4" x14ac:dyDescent="0.45">
      <c r="A366" s="408">
        <v>2211</v>
      </c>
      <c r="B366" s="414" t="s">
        <v>2184</v>
      </c>
      <c r="C366" s="409">
        <v>313210</v>
      </c>
      <c r="D366" s="417" t="s">
        <v>935</v>
      </c>
    </row>
    <row r="367" spans="1:4" x14ac:dyDescent="0.45">
      <c r="A367" s="408">
        <v>2221</v>
      </c>
      <c r="B367" s="414" t="s">
        <v>2185</v>
      </c>
      <c r="C367" s="409">
        <v>313210</v>
      </c>
      <c r="D367" s="417" t="s">
        <v>935</v>
      </c>
    </row>
    <row r="368" spans="1:4" x14ac:dyDescent="0.45">
      <c r="A368" s="408">
        <v>2231</v>
      </c>
      <c r="B368" s="414" t="s">
        <v>2186</v>
      </c>
      <c r="C368" s="409">
        <v>313210</v>
      </c>
      <c r="D368" s="417" t="s">
        <v>935</v>
      </c>
    </row>
    <row r="369" spans="1:4" x14ac:dyDescent="0.45">
      <c r="A369" s="408">
        <v>2299</v>
      </c>
      <c r="B369" s="414" t="s">
        <v>2183</v>
      </c>
      <c r="C369" s="409">
        <v>313210</v>
      </c>
      <c r="D369" s="417" t="s">
        <v>935</v>
      </c>
    </row>
    <row r="370" spans="1:4" x14ac:dyDescent="0.45">
      <c r="A370" s="408">
        <v>2241</v>
      </c>
      <c r="B370" s="414" t="s">
        <v>2187</v>
      </c>
      <c r="C370" s="409">
        <v>313220</v>
      </c>
      <c r="D370" s="417" t="s">
        <v>936</v>
      </c>
    </row>
    <row r="371" spans="1:4" x14ac:dyDescent="0.45">
      <c r="A371" s="408">
        <v>2299</v>
      </c>
      <c r="B371" s="414" t="s">
        <v>2183</v>
      </c>
      <c r="C371" s="409">
        <v>313220</v>
      </c>
      <c r="D371" s="417" t="s">
        <v>936</v>
      </c>
    </row>
    <row r="372" spans="1:4" x14ac:dyDescent="0.45">
      <c r="A372" s="408">
        <v>2397</v>
      </c>
      <c r="B372" s="414" t="s">
        <v>2188</v>
      </c>
      <c r="C372" s="409">
        <v>313220</v>
      </c>
      <c r="D372" s="417" t="s">
        <v>936</v>
      </c>
    </row>
    <row r="373" spans="1:4" x14ac:dyDescent="0.45">
      <c r="A373" s="408">
        <v>2297</v>
      </c>
      <c r="B373" s="414" t="s">
        <v>2189</v>
      </c>
      <c r="C373" s="409">
        <v>313230</v>
      </c>
      <c r="D373" s="417" t="s">
        <v>937</v>
      </c>
    </row>
    <row r="374" spans="1:4" x14ac:dyDescent="0.45">
      <c r="A374" s="408">
        <v>2299</v>
      </c>
      <c r="B374" s="414" t="s">
        <v>2183</v>
      </c>
      <c r="C374" s="409">
        <v>313230</v>
      </c>
      <c r="D374" s="417" t="s">
        <v>937</v>
      </c>
    </row>
    <row r="375" spans="1:4" x14ac:dyDescent="0.45">
      <c r="A375" s="408">
        <v>2257</v>
      </c>
      <c r="B375" s="414" t="s">
        <v>2190</v>
      </c>
      <c r="C375" s="409">
        <v>313240</v>
      </c>
      <c r="D375" s="417" t="s">
        <v>938</v>
      </c>
    </row>
    <row r="376" spans="1:4" x14ac:dyDescent="0.45">
      <c r="A376" s="408">
        <v>2258</v>
      </c>
      <c r="B376" s="414" t="s">
        <v>2191</v>
      </c>
      <c r="C376" s="409">
        <v>313240</v>
      </c>
      <c r="D376" s="417" t="s">
        <v>938</v>
      </c>
    </row>
    <row r="377" spans="1:4" x14ac:dyDescent="0.45">
      <c r="A377" s="408">
        <v>2259</v>
      </c>
      <c r="B377" s="414" t="s">
        <v>2192</v>
      </c>
      <c r="C377" s="409">
        <v>313240</v>
      </c>
      <c r="D377" s="417" t="s">
        <v>938</v>
      </c>
    </row>
    <row r="378" spans="1:4" x14ac:dyDescent="0.45">
      <c r="A378" s="408">
        <v>2259</v>
      </c>
      <c r="B378" s="414" t="s">
        <v>2192</v>
      </c>
      <c r="C378" s="409">
        <v>313240</v>
      </c>
      <c r="D378" s="417" t="s">
        <v>938</v>
      </c>
    </row>
    <row r="379" spans="1:4" x14ac:dyDescent="0.45">
      <c r="A379" s="408">
        <v>2231</v>
      </c>
      <c r="B379" s="414" t="s">
        <v>2186</v>
      </c>
      <c r="C379" s="409">
        <v>313310</v>
      </c>
      <c r="D379" s="417" t="s">
        <v>3772</v>
      </c>
    </row>
    <row r="380" spans="1:4" x14ac:dyDescent="0.45">
      <c r="A380" s="408">
        <v>2231</v>
      </c>
      <c r="B380" s="414" t="s">
        <v>2186</v>
      </c>
      <c r="C380" s="409">
        <v>313310</v>
      </c>
      <c r="D380" s="417" t="s">
        <v>3772</v>
      </c>
    </row>
    <row r="381" spans="1:4" x14ac:dyDescent="0.45">
      <c r="A381" s="408">
        <v>2251</v>
      </c>
      <c r="B381" s="414" t="s">
        <v>2193</v>
      </c>
      <c r="C381" s="409">
        <v>313310</v>
      </c>
      <c r="D381" s="417" t="s">
        <v>3772</v>
      </c>
    </row>
    <row r="382" spans="1:4" x14ac:dyDescent="0.45">
      <c r="A382" s="408">
        <v>2252</v>
      </c>
      <c r="B382" s="414" t="s">
        <v>2194</v>
      </c>
      <c r="C382" s="409">
        <v>313310</v>
      </c>
      <c r="D382" s="417" t="s">
        <v>3772</v>
      </c>
    </row>
    <row r="383" spans="1:4" x14ac:dyDescent="0.45">
      <c r="A383" s="408">
        <v>2253</v>
      </c>
      <c r="B383" s="414" t="s">
        <v>2195</v>
      </c>
      <c r="C383" s="409">
        <v>313310</v>
      </c>
      <c r="D383" s="417" t="s">
        <v>3772</v>
      </c>
    </row>
    <row r="384" spans="1:4" x14ac:dyDescent="0.45">
      <c r="A384" s="408">
        <v>2254</v>
      </c>
      <c r="B384" s="414" t="s">
        <v>2196</v>
      </c>
      <c r="C384" s="409">
        <v>313310</v>
      </c>
      <c r="D384" s="417" t="s">
        <v>3772</v>
      </c>
    </row>
    <row r="385" spans="1:4" x14ac:dyDescent="0.45">
      <c r="A385" s="408">
        <v>2257</v>
      </c>
      <c r="B385" s="414" t="s">
        <v>2190</v>
      </c>
      <c r="C385" s="409">
        <v>313310</v>
      </c>
      <c r="D385" s="417" t="s">
        <v>3772</v>
      </c>
    </row>
    <row r="386" spans="1:4" x14ac:dyDescent="0.45">
      <c r="A386" s="408">
        <v>2258</v>
      </c>
      <c r="B386" s="414" t="s">
        <v>2191</v>
      </c>
      <c r="C386" s="409">
        <v>313310</v>
      </c>
      <c r="D386" s="417" t="s">
        <v>3772</v>
      </c>
    </row>
    <row r="387" spans="1:4" x14ac:dyDescent="0.45">
      <c r="A387" s="408">
        <v>2259</v>
      </c>
      <c r="B387" s="414" t="s">
        <v>2192</v>
      </c>
      <c r="C387" s="409">
        <v>313310</v>
      </c>
      <c r="D387" s="417" t="s">
        <v>3772</v>
      </c>
    </row>
    <row r="388" spans="1:4" x14ac:dyDescent="0.45">
      <c r="A388" s="408">
        <v>2261</v>
      </c>
      <c r="B388" s="414" t="s">
        <v>2197</v>
      </c>
      <c r="C388" s="409">
        <v>313310</v>
      </c>
      <c r="D388" s="417" t="s">
        <v>3772</v>
      </c>
    </row>
    <row r="389" spans="1:4" x14ac:dyDescent="0.45">
      <c r="A389" s="408">
        <v>2262</v>
      </c>
      <c r="B389" s="414" t="s">
        <v>2198</v>
      </c>
      <c r="C389" s="409">
        <v>313310</v>
      </c>
      <c r="D389" s="417" t="s">
        <v>3772</v>
      </c>
    </row>
    <row r="390" spans="1:4" x14ac:dyDescent="0.45">
      <c r="A390" s="408">
        <v>2269</v>
      </c>
      <c r="B390" s="414" t="s">
        <v>2199</v>
      </c>
      <c r="C390" s="409">
        <v>313310</v>
      </c>
      <c r="D390" s="417" t="s">
        <v>3772</v>
      </c>
    </row>
    <row r="391" spans="1:4" x14ac:dyDescent="0.45">
      <c r="A391" s="408">
        <v>2269</v>
      </c>
      <c r="B391" s="414" t="s">
        <v>2199</v>
      </c>
      <c r="C391" s="409">
        <v>313310</v>
      </c>
      <c r="D391" s="417" t="s">
        <v>3772</v>
      </c>
    </row>
    <row r="392" spans="1:4" x14ac:dyDescent="0.45">
      <c r="A392" s="408">
        <v>2284</v>
      </c>
      <c r="B392" s="414" t="s">
        <v>2181</v>
      </c>
      <c r="C392" s="409">
        <v>313310</v>
      </c>
      <c r="D392" s="417" t="s">
        <v>3772</v>
      </c>
    </row>
    <row r="393" spans="1:4" x14ac:dyDescent="0.45">
      <c r="A393" s="408">
        <v>2299</v>
      </c>
      <c r="B393" s="414" t="s">
        <v>2183</v>
      </c>
      <c r="C393" s="409">
        <v>313310</v>
      </c>
      <c r="D393" s="417" t="s">
        <v>3772</v>
      </c>
    </row>
    <row r="394" spans="1:4" x14ac:dyDescent="0.45">
      <c r="A394" s="408">
        <v>5131</v>
      </c>
      <c r="B394" s="414" t="s">
        <v>2200</v>
      </c>
      <c r="C394" s="409">
        <v>313310</v>
      </c>
      <c r="D394" s="417" t="s">
        <v>3772</v>
      </c>
    </row>
    <row r="395" spans="1:4" x14ac:dyDescent="0.45">
      <c r="A395" s="408">
        <v>5131</v>
      </c>
      <c r="B395" s="414" t="s">
        <v>2200</v>
      </c>
      <c r="C395" s="409">
        <v>313310</v>
      </c>
      <c r="D395" s="417" t="s">
        <v>3772</v>
      </c>
    </row>
    <row r="396" spans="1:4" x14ac:dyDescent="0.45">
      <c r="A396" s="408">
        <v>7389</v>
      </c>
      <c r="B396" s="414" t="s">
        <v>2177</v>
      </c>
      <c r="C396" s="409">
        <v>313310</v>
      </c>
      <c r="D396" s="417" t="s">
        <v>3772</v>
      </c>
    </row>
    <row r="397" spans="1:4" x14ac:dyDescent="0.45">
      <c r="A397" s="408">
        <v>2295</v>
      </c>
      <c r="B397" s="414" t="s">
        <v>2201</v>
      </c>
      <c r="C397" s="409">
        <v>313320</v>
      </c>
      <c r="D397" s="417" t="s">
        <v>622</v>
      </c>
    </row>
    <row r="398" spans="1:4" x14ac:dyDescent="0.45">
      <c r="A398" s="408">
        <v>3069</v>
      </c>
      <c r="B398" s="414" t="s">
        <v>2202</v>
      </c>
      <c r="C398" s="409">
        <v>313320</v>
      </c>
      <c r="D398" s="417" t="s">
        <v>622</v>
      </c>
    </row>
    <row r="399" spans="1:4" x14ac:dyDescent="0.45">
      <c r="A399" s="408">
        <v>2273</v>
      </c>
      <c r="B399" s="414" t="s">
        <v>2203</v>
      </c>
      <c r="C399" s="409">
        <v>314110</v>
      </c>
      <c r="D399" s="417" t="s">
        <v>940</v>
      </c>
    </row>
    <row r="400" spans="1:4" x14ac:dyDescent="0.45">
      <c r="A400" s="408">
        <v>2391</v>
      </c>
      <c r="B400" s="414" t="s">
        <v>2204</v>
      </c>
      <c r="C400" s="409">
        <v>314120</v>
      </c>
      <c r="D400" s="417" t="s">
        <v>941</v>
      </c>
    </row>
    <row r="401" spans="1:4" x14ac:dyDescent="0.45">
      <c r="A401" s="408">
        <v>2392</v>
      </c>
      <c r="B401" s="414" t="s">
        <v>2205</v>
      </c>
      <c r="C401" s="409">
        <v>314120</v>
      </c>
      <c r="D401" s="417" t="s">
        <v>941</v>
      </c>
    </row>
    <row r="402" spans="1:4" x14ac:dyDescent="0.45">
      <c r="A402" s="408">
        <v>5714</v>
      </c>
      <c r="B402" s="414" t="s">
        <v>2206</v>
      </c>
      <c r="C402" s="409">
        <v>314120</v>
      </c>
      <c r="D402" s="417" t="s">
        <v>941</v>
      </c>
    </row>
    <row r="403" spans="1:4" x14ac:dyDescent="0.45">
      <c r="A403" s="408">
        <v>5714</v>
      </c>
      <c r="B403" s="414" t="s">
        <v>2206</v>
      </c>
      <c r="C403" s="409">
        <v>314120</v>
      </c>
      <c r="D403" s="417" t="s">
        <v>941</v>
      </c>
    </row>
    <row r="404" spans="1:4" x14ac:dyDescent="0.45">
      <c r="A404" s="408">
        <v>2392</v>
      </c>
      <c r="B404" s="414" t="s">
        <v>2205</v>
      </c>
      <c r="C404" s="409">
        <v>314910</v>
      </c>
      <c r="D404" s="417" t="s">
        <v>2207</v>
      </c>
    </row>
    <row r="405" spans="1:4" x14ac:dyDescent="0.45">
      <c r="A405" s="408">
        <v>2393</v>
      </c>
      <c r="B405" s="414" t="s">
        <v>2208</v>
      </c>
      <c r="C405" s="409">
        <v>314910</v>
      </c>
      <c r="D405" s="417" t="s">
        <v>2207</v>
      </c>
    </row>
    <row r="406" spans="1:4" x14ac:dyDescent="0.45">
      <c r="A406" s="408">
        <v>2394</v>
      </c>
      <c r="B406" s="414" t="s">
        <v>2209</v>
      </c>
      <c r="C406" s="409">
        <v>314910</v>
      </c>
      <c r="D406" s="417" t="s">
        <v>2207</v>
      </c>
    </row>
    <row r="407" spans="1:4" x14ac:dyDescent="0.45">
      <c r="A407" s="408">
        <v>3069</v>
      </c>
      <c r="B407" s="414" t="s">
        <v>2202</v>
      </c>
      <c r="C407" s="409">
        <v>314910</v>
      </c>
      <c r="D407" s="417" t="s">
        <v>2207</v>
      </c>
    </row>
    <row r="408" spans="1:4" x14ac:dyDescent="0.45">
      <c r="A408" s="408">
        <v>2296</v>
      </c>
      <c r="B408" s="414" t="s">
        <v>2210</v>
      </c>
      <c r="C408" s="409">
        <v>314994</v>
      </c>
      <c r="D408" s="417" t="s">
        <v>2211</v>
      </c>
    </row>
    <row r="409" spans="1:4" x14ac:dyDescent="0.45">
      <c r="A409" s="408">
        <v>2298</v>
      </c>
      <c r="B409" s="414" t="s">
        <v>2182</v>
      </c>
      <c r="C409" s="409">
        <v>314994</v>
      </c>
      <c r="D409" s="417" t="s">
        <v>2211</v>
      </c>
    </row>
    <row r="410" spans="1:4" x14ac:dyDescent="0.45">
      <c r="A410" s="408">
        <v>2299</v>
      </c>
      <c r="B410" s="414" t="s">
        <v>2183</v>
      </c>
      <c r="C410" s="409">
        <v>314999</v>
      </c>
      <c r="D410" s="417" t="s">
        <v>2212</v>
      </c>
    </row>
    <row r="411" spans="1:4" x14ac:dyDescent="0.45">
      <c r="A411" s="408">
        <v>2311</v>
      </c>
      <c r="B411" s="414" t="s">
        <v>2213</v>
      </c>
      <c r="C411" s="409">
        <v>314999</v>
      </c>
      <c r="D411" s="417" t="s">
        <v>2212</v>
      </c>
    </row>
    <row r="412" spans="1:4" x14ac:dyDescent="0.45">
      <c r="A412" s="408">
        <v>2321</v>
      </c>
      <c r="B412" s="414" t="s">
        <v>2214</v>
      </c>
      <c r="C412" s="409">
        <v>314999</v>
      </c>
      <c r="D412" s="417" t="s">
        <v>2212</v>
      </c>
    </row>
    <row r="413" spans="1:4" x14ac:dyDescent="0.45">
      <c r="A413" s="408">
        <v>2322</v>
      </c>
      <c r="B413" s="414" t="s">
        <v>2215</v>
      </c>
      <c r="C413" s="409">
        <v>314999</v>
      </c>
      <c r="D413" s="417" t="s">
        <v>2212</v>
      </c>
    </row>
    <row r="414" spans="1:4" x14ac:dyDescent="0.45">
      <c r="A414" s="408">
        <v>2323</v>
      </c>
      <c r="B414" s="414" t="s">
        <v>2216</v>
      </c>
      <c r="C414" s="409">
        <v>314999</v>
      </c>
      <c r="D414" s="417" t="s">
        <v>2212</v>
      </c>
    </row>
    <row r="415" spans="1:4" x14ac:dyDescent="0.45">
      <c r="A415" s="408">
        <v>2325</v>
      </c>
      <c r="B415" s="414" t="s">
        <v>2217</v>
      </c>
      <c r="C415" s="409">
        <v>314999</v>
      </c>
      <c r="D415" s="417" t="s">
        <v>2212</v>
      </c>
    </row>
    <row r="416" spans="1:4" x14ac:dyDescent="0.45">
      <c r="A416" s="408">
        <v>2326</v>
      </c>
      <c r="B416" s="414" t="s">
        <v>2218</v>
      </c>
      <c r="C416" s="409">
        <v>314999</v>
      </c>
      <c r="D416" s="417" t="s">
        <v>2212</v>
      </c>
    </row>
    <row r="417" spans="1:4" x14ac:dyDescent="0.45">
      <c r="A417" s="408">
        <v>2329</v>
      </c>
      <c r="B417" s="414" t="s">
        <v>2219</v>
      </c>
      <c r="C417" s="409">
        <v>314999</v>
      </c>
      <c r="D417" s="417" t="s">
        <v>2212</v>
      </c>
    </row>
    <row r="418" spans="1:4" x14ac:dyDescent="0.45">
      <c r="A418" s="408">
        <v>2331</v>
      </c>
      <c r="B418" s="414" t="s">
        <v>2220</v>
      </c>
      <c r="C418" s="409">
        <v>314999</v>
      </c>
      <c r="D418" s="417" t="s">
        <v>2212</v>
      </c>
    </row>
    <row r="419" spans="1:4" x14ac:dyDescent="0.45">
      <c r="A419" s="408">
        <v>2335</v>
      </c>
      <c r="B419" s="414" t="s">
        <v>2221</v>
      </c>
      <c r="C419" s="409">
        <v>314999</v>
      </c>
      <c r="D419" s="417" t="s">
        <v>2212</v>
      </c>
    </row>
    <row r="420" spans="1:4" x14ac:dyDescent="0.45">
      <c r="A420" s="408">
        <v>2337</v>
      </c>
      <c r="B420" s="414" t="s">
        <v>2222</v>
      </c>
      <c r="C420" s="409">
        <v>314999</v>
      </c>
      <c r="D420" s="417" t="s">
        <v>2212</v>
      </c>
    </row>
    <row r="421" spans="1:4" x14ac:dyDescent="0.45">
      <c r="A421" s="408">
        <v>2339</v>
      </c>
      <c r="B421" s="414" t="s">
        <v>2223</v>
      </c>
      <c r="C421" s="409">
        <v>314999</v>
      </c>
      <c r="D421" s="417" t="s">
        <v>2212</v>
      </c>
    </row>
    <row r="422" spans="1:4" x14ac:dyDescent="0.45">
      <c r="A422" s="408">
        <v>2341</v>
      </c>
      <c r="B422" s="414" t="s">
        <v>2224</v>
      </c>
      <c r="C422" s="409">
        <v>314999</v>
      </c>
      <c r="D422" s="417" t="s">
        <v>2212</v>
      </c>
    </row>
    <row r="423" spans="1:4" x14ac:dyDescent="0.45">
      <c r="A423" s="408">
        <v>2341</v>
      </c>
      <c r="B423" s="414" t="s">
        <v>2224</v>
      </c>
      <c r="C423" s="409">
        <v>314999</v>
      </c>
      <c r="D423" s="417" t="s">
        <v>2212</v>
      </c>
    </row>
    <row r="424" spans="1:4" x14ac:dyDescent="0.45">
      <c r="A424" s="408">
        <v>2342</v>
      </c>
      <c r="B424" s="414" t="s">
        <v>2225</v>
      </c>
      <c r="C424" s="409">
        <v>314999</v>
      </c>
      <c r="D424" s="417" t="s">
        <v>2212</v>
      </c>
    </row>
    <row r="425" spans="1:4" x14ac:dyDescent="0.45">
      <c r="A425" s="408">
        <v>2353</v>
      </c>
      <c r="B425" s="414" t="s">
        <v>2226</v>
      </c>
      <c r="C425" s="409">
        <v>314999</v>
      </c>
      <c r="D425" s="417" t="s">
        <v>2212</v>
      </c>
    </row>
    <row r="426" spans="1:4" x14ac:dyDescent="0.45">
      <c r="A426" s="408">
        <v>2353</v>
      </c>
      <c r="B426" s="414" t="s">
        <v>2226</v>
      </c>
      <c r="C426" s="409">
        <v>314999</v>
      </c>
      <c r="D426" s="417" t="s">
        <v>2212</v>
      </c>
    </row>
    <row r="427" spans="1:4" x14ac:dyDescent="0.45">
      <c r="A427" s="408">
        <v>2361</v>
      </c>
      <c r="B427" s="414" t="s">
        <v>2227</v>
      </c>
      <c r="C427" s="409">
        <v>314999</v>
      </c>
      <c r="D427" s="417" t="s">
        <v>2212</v>
      </c>
    </row>
    <row r="428" spans="1:4" x14ac:dyDescent="0.45">
      <c r="A428" s="408">
        <v>2361</v>
      </c>
      <c r="B428" s="414" t="s">
        <v>2227</v>
      </c>
      <c r="C428" s="409">
        <v>314999</v>
      </c>
      <c r="D428" s="417" t="s">
        <v>2212</v>
      </c>
    </row>
    <row r="429" spans="1:4" x14ac:dyDescent="0.45">
      <c r="A429" s="408">
        <v>2369</v>
      </c>
      <c r="B429" s="414" t="s">
        <v>2228</v>
      </c>
      <c r="C429" s="409">
        <v>314999</v>
      </c>
      <c r="D429" s="417" t="s">
        <v>2212</v>
      </c>
    </row>
    <row r="430" spans="1:4" x14ac:dyDescent="0.45">
      <c r="A430" s="408">
        <v>2369</v>
      </c>
      <c r="B430" s="414" t="s">
        <v>2228</v>
      </c>
      <c r="C430" s="409">
        <v>314999</v>
      </c>
      <c r="D430" s="417" t="s">
        <v>2212</v>
      </c>
    </row>
    <row r="431" spans="1:4" x14ac:dyDescent="0.45">
      <c r="A431" s="408">
        <v>2371</v>
      </c>
      <c r="B431" s="414" t="s">
        <v>2229</v>
      </c>
      <c r="C431" s="409">
        <v>314999</v>
      </c>
      <c r="D431" s="417" t="s">
        <v>2212</v>
      </c>
    </row>
    <row r="432" spans="1:4" x14ac:dyDescent="0.45">
      <c r="A432" s="408">
        <v>2371</v>
      </c>
      <c r="B432" s="414" t="s">
        <v>2229</v>
      </c>
      <c r="C432" s="409">
        <v>314999</v>
      </c>
      <c r="D432" s="417" t="s">
        <v>2212</v>
      </c>
    </row>
    <row r="433" spans="1:4" x14ac:dyDescent="0.45">
      <c r="A433" s="408">
        <v>2381</v>
      </c>
      <c r="B433" s="414" t="s">
        <v>2230</v>
      </c>
      <c r="C433" s="409">
        <v>314999</v>
      </c>
      <c r="D433" s="417" t="s">
        <v>2212</v>
      </c>
    </row>
    <row r="434" spans="1:4" x14ac:dyDescent="0.45">
      <c r="A434" s="408">
        <v>2381</v>
      </c>
      <c r="B434" s="414" t="s">
        <v>2230</v>
      </c>
      <c r="C434" s="409">
        <v>314999</v>
      </c>
      <c r="D434" s="417" t="s">
        <v>2212</v>
      </c>
    </row>
    <row r="435" spans="1:4" x14ac:dyDescent="0.45">
      <c r="A435" s="408">
        <v>2384</v>
      </c>
      <c r="B435" s="414" t="s">
        <v>2231</v>
      </c>
      <c r="C435" s="409">
        <v>314999</v>
      </c>
      <c r="D435" s="417" t="s">
        <v>2212</v>
      </c>
    </row>
    <row r="436" spans="1:4" x14ac:dyDescent="0.45">
      <c r="A436" s="408">
        <v>2384</v>
      </c>
      <c r="B436" s="414" t="s">
        <v>2231</v>
      </c>
      <c r="C436" s="409">
        <v>314999</v>
      </c>
      <c r="D436" s="417" t="s">
        <v>2212</v>
      </c>
    </row>
    <row r="437" spans="1:4" x14ac:dyDescent="0.45">
      <c r="A437" s="408">
        <v>2385</v>
      </c>
      <c r="B437" s="414" t="s">
        <v>2232</v>
      </c>
      <c r="C437" s="409">
        <v>314999</v>
      </c>
      <c r="D437" s="417" t="s">
        <v>2212</v>
      </c>
    </row>
    <row r="438" spans="1:4" x14ac:dyDescent="0.45">
      <c r="A438" s="408">
        <v>2385</v>
      </c>
      <c r="B438" s="414" t="s">
        <v>2232</v>
      </c>
      <c r="C438" s="409">
        <v>314999</v>
      </c>
      <c r="D438" s="417" t="s">
        <v>2212</v>
      </c>
    </row>
    <row r="439" spans="1:4" x14ac:dyDescent="0.45">
      <c r="A439" s="408">
        <v>2386</v>
      </c>
      <c r="B439" s="414" t="s">
        <v>2233</v>
      </c>
      <c r="C439" s="409">
        <v>314999</v>
      </c>
      <c r="D439" s="417" t="s">
        <v>2212</v>
      </c>
    </row>
    <row r="440" spans="1:4" x14ac:dyDescent="0.45">
      <c r="A440" s="408">
        <v>2386</v>
      </c>
      <c r="B440" s="414" t="s">
        <v>2233</v>
      </c>
      <c r="C440" s="409">
        <v>314999</v>
      </c>
      <c r="D440" s="417" t="s">
        <v>2212</v>
      </c>
    </row>
    <row r="441" spans="1:4" x14ac:dyDescent="0.45">
      <c r="A441" s="408">
        <v>2387</v>
      </c>
      <c r="B441" s="414" t="s">
        <v>2234</v>
      </c>
      <c r="C441" s="409">
        <v>314999</v>
      </c>
      <c r="D441" s="417" t="s">
        <v>2212</v>
      </c>
    </row>
    <row r="442" spans="1:4" x14ac:dyDescent="0.45">
      <c r="A442" s="408">
        <v>2387</v>
      </c>
      <c r="B442" s="414" t="s">
        <v>2234</v>
      </c>
      <c r="C442" s="409">
        <v>314999</v>
      </c>
      <c r="D442" s="417" t="s">
        <v>2212</v>
      </c>
    </row>
    <row r="443" spans="1:4" x14ac:dyDescent="0.45">
      <c r="A443" s="408">
        <v>2389</v>
      </c>
      <c r="B443" s="414" t="s">
        <v>2235</v>
      </c>
      <c r="C443" s="409">
        <v>314999</v>
      </c>
      <c r="D443" s="417" t="s">
        <v>2212</v>
      </c>
    </row>
    <row r="444" spans="1:4" x14ac:dyDescent="0.45">
      <c r="A444" s="408">
        <v>2389</v>
      </c>
      <c r="B444" s="414" t="s">
        <v>2235</v>
      </c>
      <c r="C444" s="409">
        <v>314999</v>
      </c>
      <c r="D444" s="417" t="s">
        <v>2212</v>
      </c>
    </row>
    <row r="445" spans="1:4" x14ac:dyDescent="0.45">
      <c r="A445" s="408">
        <v>2392</v>
      </c>
      <c r="B445" s="414" t="s">
        <v>2205</v>
      </c>
      <c r="C445" s="409">
        <v>314999</v>
      </c>
      <c r="D445" s="417" t="s">
        <v>2212</v>
      </c>
    </row>
    <row r="446" spans="1:4" x14ac:dyDescent="0.45">
      <c r="A446" s="408">
        <v>2395</v>
      </c>
      <c r="B446" s="414" t="s">
        <v>2236</v>
      </c>
      <c r="C446" s="409">
        <v>314999</v>
      </c>
      <c r="D446" s="417" t="s">
        <v>2212</v>
      </c>
    </row>
    <row r="447" spans="1:4" x14ac:dyDescent="0.45">
      <c r="A447" s="408">
        <v>2395</v>
      </c>
      <c r="B447" s="414" t="s">
        <v>2236</v>
      </c>
      <c r="C447" s="409">
        <v>314999</v>
      </c>
      <c r="D447" s="417" t="s">
        <v>2212</v>
      </c>
    </row>
    <row r="448" spans="1:4" x14ac:dyDescent="0.45">
      <c r="A448" s="408">
        <v>2395</v>
      </c>
      <c r="B448" s="414" t="s">
        <v>2236</v>
      </c>
      <c r="C448" s="409">
        <v>314999</v>
      </c>
      <c r="D448" s="417" t="s">
        <v>2212</v>
      </c>
    </row>
    <row r="449" spans="1:4" x14ac:dyDescent="0.45">
      <c r="A449" s="408">
        <v>2396</v>
      </c>
      <c r="B449" s="414" t="s">
        <v>2237</v>
      </c>
      <c r="C449" s="409">
        <v>314999</v>
      </c>
      <c r="D449" s="417" t="s">
        <v>2212</v>
      </c>
    </row>
    <row r="450" spans="1:4" x14ac:dyDescent="0.45">
      <c r="A450" s="408">
        <v>2396</v>
      </c>
      <c r="B450" s="414" t="s">
        <v>2237</v>
      </c>
      <c r="C450" s="409">
        <v>314999</v>
      </c>
      <c r="D450" s="417" t="s">
        <v>2212</v>
      </c>
    </row>
    <row r="451" spans="1:4" x14ac:dyDescent="0.45">
      <c r="A451" s="408">
        <v>2396</v>
      </c>
      <c r="B451" s="414" t="s">
        <v>2237</v>
      </c>
      <c r="C451" s="409">
        <v>314999</v>
      </c>
      <c r="D451" s="417" t="s">
        <v>2212</v>
      </c>
    </row>
    <row r="452" spans="1:4" x14ac:dyDescent="0.45">
      <c r="A452" s="408">
        <v>2399</v>
      </c>
      <c r="B452" s="414" t="s">
        <v>2238</v>
      </c>
      <c r="C452" s="409">
        <v>314999</v>
      </c>
      <c r="D452" s="417" t="s">
        <v>2212</v>
      </c>
    </row>
    <row r="453" spans="1:4" x14ac:dyDescent="0.45">
      <c r="A453" s="408">
        <v>2399</v>
      </c>
      <c r="B453" s="414" t="s">
        <v>2238</v>
      </c>
      <c r="C453" s="409">
        <v>314999</v>
      </c>
      <c r="D453" s="417" t="s">
        <v>2212</v>
      </c>
    </row>
    <row r="454" spans="1:4" x14ac:dyDescent="0.45">
      <c r="A454" s="408">
        <v>2399</v>
      </c>
      <c r="B454" s="414" t="s">
        <v>2238</v>
      </c>
      <c r="C454" s="409">
        <v>314999</v>
      </c>
      <c r="D454" s="417" t="s">
        <v>2212</v>
      </c>
    </row>
    <row r="455" spans="1:4" x14ac:dyDescent="0.45">
      <c r="A455" s="408">
        <v>3151</v>
      </c>
      <c r="B455" s="414" t="s">
        <v>2239</v>
      </c>
      <c r="C455" s="409">
        <v>314999</v>
      </c>
      <c r="D455" s="417" t="s">
        <v>2212</v>
      </c>
    </row>
    <row r="456" spans="1:4" x14ac:dyDescent="0.45">
      <c r="A456" s="408">
        <v>3151</v>
      </c>
      <c r="B456" s="414" t="s">
        <v>2239</v>
      </c>
      <c r="C456" s="409">
        <v>314999</v>
      </c>
      <c r="D456" s="417" t="s">
        <v>2212</v>
      </c>
    </row>
    <row r="457" spans="1:4" x14ac:dyDescent="0.45">
      <c r="A457" s="408">
        <v>3569</v>
      </c>
      <c r="B457" s="414" t="s">
        <v>2240</v>
      </c>
      <c r="C457" s="409">
        <v>314999</v>
      </c>
      <c r="D457" s="417" t="s">
        <v>2212</v>
      </c>
    </row>
    <row r="458" spans="1:4" x14ac:dyDescent="0.45">
      <c r="A458" s="408">
        <v>7389</v>
      </c>
      <c r="B458" s="414" t="s">
        <v>2177</v>
      </c>
      <c r="C458" s="409">
        <v>314999</v>
      </c>
      <c r="D458" s="417" t="s">
        <v>2212</v>
      </c>
    </row>
    <row r="459" spans="1:4" x14ac:dyDescent="0.45">
      <c r="A459" s="408">
        <v>2253</v>
      </c>
      <c r="B459" s="414" t="s">
        <v>2195</v>
      </c>
      <c r="C459" s="409">
        <v>315120</v>
      </c>
      <c r="D459" s="417" t="s">
        <v>946</v>
      </c>
    </row>
    <row r="460" spans="1:4" x14ac:dyDescent="0.45">
      <c r="A460" s="408">
        <v>2253</v>
      </c>
      <c r="B460" s="414" t="s">
        <v>2195</v>
      </c>
      <c r="C460" s="409">
        <v>315120</v>
      </c>
      <c r="D460" s="417" t="s">
        <v>946</v>
      </c>
    </row>
    <row r="461" spans="1:4" x14ac:dyDescent="0.45">
      <c r="A461" s="408">
        <v>2254</v>
      </c>
      <c r="B461" s="414" t="s">
        <v>2196</v>
      </c>
      <c r="C461" s="409">
        <v>315120</v>
      </c>
      <c r="D461" s="417" t="s">
        <v>946</v>
      </c>
    </row>
    <row r="462" spans="1:4" x14ac:dyDescent="0.45">
      <c r="A462" s="408">
        <v>2259</v>
      </c>
      <c r="B462" s="414" t="s">
        <v>2192</v>
      </c>
      <c r="C462" s="409">
        <v>315120</v>
      </c>
      <c r="D462" s="417" t="s">
        <v>946</v>
      </c>
    </row>
    <row r="463" spans="1:4" x14ac:dyDescent="0.45">
      <c r="A463" s="408">
        <v>2259</v>
      </c>
      <c r="B463" s="414" t="s">
        <v>2192</v>
      </c>
      <c r="C463" s="409">
        <v>315120</v>
      </c>
      <c r="D463" s="417" t="s">
        <v>946</v>
      </c>
    </row>
    <row r="464" spans="1:4" x14ac:dyDescent="0.45">
      <c r="A464" s="408">
        <v>2251</v>
      </c>
      <c r="B464" s="414" t="s">
        <v>2193</v>
      </c>
      <c r="C464" s="409">
        <v>315120</v>
      </c>
      <c r="D464" s="417" t="s">
        <v>946</v>
      </c>
    </row>
    <row r="465" spans="1:4" x14ac:dyDescent="0.45">
      <c r="A465" s="408">
        <v>2252</v>
      </c>
      <c r="B465" s="414" t="s">
        <v>2194</v>
      </c>
      <c r="C465" s="409">
        <v>315120</v>
      </c>
      <c r="D465" s="417" t="s">
        <v>946</v>
      </c>
    </row>
    <row r="466" spans="1:4" x14ac:dyDescent="0.45">
      <c r="A466" s="408">
        <v>2252</v>
      </c>
      <c r="B466" s="414" t="s">
        <v>2194</v>
      </c>
      <c r="C466" s="409">
        <v>315120</v>
      </c>
      <c r="D466" s="417" t="s">
        <v>946</v>
      </c>
    </row>
    <row r="467" spans="1:4" x14ac:dyDescent="0.45">
      <c r="A467" s="408">
        <v>2311</v>
      </c>
      <c r="B467" s="414" t="s">
        <v>2213</v>
      </c>
      <c r="C467" s="409">
        <v>315210</v>
      </c>
      <c r="D467" s="417" t="s">
        <v>2241</v>
      </c>
    </row>
    <row r="468" spans="1:4" x14ac:dyDescent="0.45">
      <c r="A468" s="408">
        <v>2321</v>
      </c>
      <c r="B468" s="414" t="s">
        <v>2214</v>
      </c>
      <c r="C468" s="409">
        <v>315210</v>
      </c>
      <c r="D468" s="417" t="s">
        <v>2241</v>
      </c>
    </row>
    <row r="469" spans="1:4" x14ac:dyDescent="0.45">
      <c r="A469" s="408">
        <v>2322</v>
      </c>
      <c r="B469" s="414" t="s">
        <v>2215</v>
      </c>
      <c r="C469" s="409">
        <v>315210</v>
      </c>
      <c r="D469" s="417" t="s">
        <v>2241</v>
      </c>
    </row>
    <row r="470" spans="1:4" x14ac:dyDescent="0.45">
      <c r="A470" s="408">
        <v>2323</v>
      </c>
      <c r="B470" s="414" t="s">
        <v>2216</v>
      </c>
      <c r="C470" s="409">
        <v>315210</v>
      </c>
      <c r="D470" s="417" t="s">
        <v>2241</v>
      </c>
    </row>
    <row r="471" spans="1:4" x14ac:dyDescent="0.45">
      <c r="A471" s="408">
        <v>2325</v>
      </c>
      <c r="B471" s="414" t="s">
        <v>2217</v>
      </c>
      <c r="C471" s="409">
        <v>315210</v>
      </c>
      <c r="D471" s="417" t="s">
        <v>2241</v>
      </c>
    </row>
    <row r="472" spans="1:4" x14ac:dyDescent="0.45">
      <c r="A472" s="408">
        <v>2326</v>
      </c>
      <c r="B472" s="414" t="s">
        <v>2218</v>
      </c>
      <c r="C472" s="409">
        <v>315210</v>
      </c>
      <c r="D472" s="417" t="s">
        <v>2241</v>
      </c>
    </row>
    <row r="473" spans="1:4" x14ac:dyDescent="0.45">
      <c r="A473" s="408">
        <v>2329</v>
      </c>
      <c r="B473" s="414" t="s">
        <v>2219</v>
      </c>
      <c r="C473" s="409">
        <v>315210</v>
      </c>
      <c r="D473" s="417" t="s">
        <v>2241</v>
      </c>
    </row>
    <row r="474" spans="1:4" x14ac:dyDescent="0.45">
      <c r="A474" s="408">
        <v>2331</v>
      </c>
      <c r="B474" s="414" t="s">
        <v>2220</v>
      </c>
      <c r="C474" s="409">
        <v>315210</v>
      </c>
      <c r="D474" s="417" t="s">
        <v>2241</v>
      </c>
    </row>
    <row r="475" spans="1:4" x14ac:dyDescent="0.45">
      <c r="A475" s="408">
        <v>2335</v>
      </c>
      <c r="B475" s="414" t="s">
        <v>2221</v>
      </c>
      <c r="C475" s="409">
        <v>315210</v>
      </c>
      <c r="D475" s="417" t="s">
        <v>2241</v>
      </c>
    </row>
    <row r="476" spans="1:4" x14ac:dyDescent="0.45">
      <c r="A476" s="408">
        <v>2337</v>
      </c>
      <c r="B476" s="414" t="s">
        <v>2222</v>
      </c>
      <c r="C476" s="409">
        <v>315210</v>
      </c>
      <c r="D476" s="417" t="s">
        <v>2241</v>
      </c>
    </row>
    <row r="477" spans="1:4" x14ac:dyDescent="0.45">
      <c r="A477" s="408">
        <v>2339</v>
      </c>
      <c r="B477" s="414" t="s">
        <v>2223</v>
      </c>
      <c r="C477" s="409">
        <v>315210</v>
      </c>
      <c r="D477" s="417" t="s">
        <v>2241</v>
      </c>
    </row>
    <row r="478" spans="1:4" x14ac:dyDescent="0.45">
      <c r="A478" s="408">
        <v>2341</v>
      </c>
      <c r="B478" s="414" t="s">
        <v>2224</v>
      </c>
      <c r="C478" s="409">
        <v>315210</v>
      </c>
      <c r="D478" s="417" t="s">
        <v>2241</v>
      </c>
    </row>
    <row r="479" spans="1:4" x14ac:dyDescent="0.45">
      <c r="A479" s="408">
        <v>2341</v>
      </c>
      <c r="B479" s="414" t="s">
        <v>2224</v>
      </c>
      <c r="C479" s="409">
        <v>315210</v>
      </c>
      <c r="D479" s="417" t="s">
        <v>2241</v>
      </c>
    </row>
    <row r="480" spans="1:4" x14ac:dyDescent="0.45">
      <c r="A480" s="408">
        <v>2342</v>
      </c>
      <c r="B480" s="414" t="s">
        <v>2225</v>
      </c>
      <c r="C480" s="409">
        <v>315210</v>
      </c>
      <c r="D480" s="417" t="s">
        <v>2241</v>
      </c>
    </row>
    <row r="481" spans="1:4" x14ac:dyDescent="0.45">
      <c r="A481" s="408">
        <v>2353</v>
      </c>
      <c r="B481" s="414" t="s">
        <v>2226</v>
      </c>
      <c r="C481" s="409">
        <v>315210</v>
      </c>
      <c r="D481" s="417" t="s">
        <v>2241</v>
      </c>
    </row>
    <row r="482" spans="1:4" x14ac:dyDescent="0.45">
      <c r="A482" s="408">
        <v>2353</v>
      </c>
      <c r="B482" s="414" t="s">
        <v>2226</v>
      </c>
      <c r="C482" s="409">
        <v>315210</v>
      </c>
      <c r="D482" s="417" t="s">
        <v>2241</v>
      </c>
    </row>
    <row r="483" spans="1:4" x14ac:dyDescent="0.45">
      <c r="A483" s="408">
        <v>2361</v>
      </c>
      <c r="B483" s="414" t="s">
        <v>2227</v>
      </c>
      <c r="C483" s="409">
        <v>315210</v>
      </c>
      <c r="D483" s="417" t="s">
        <v>2241</v>
      </c>
    </row>
    <row r="484" spans="1:4" x14ac:dyDescent="0.45">
      <c r="A484" s="408">
        <v>2361</v>
      </c>
      <c r="B484" s="414" t="s">
        <v>2227</v>
      </c>
      <c r="C484" s="409">
        <v>315210</v>
      </c>
      <c r="D484" s="417" t="s">
        <v>2241</v>
      </c>
    </row>
    <row r="485" spans="1:4" x14ac:dyDescent="0.45">
      <c r="A485" s="408">
        <v>2369</v>
      </c>
      <c r="B485" s="414" t="s">
        <v>2228</v>
      </c>
      <c r="C485" s="409">
        <v>315210</v>
      </c>
      <c r="D485" s="417" t="s">
        <v>2241</v>
      </c>
    </row>
    <row r="486" spans="1:4" x14ac:dyDescent="0.45">
      <c r="A486" s="408">
        <v>2369</v>
      </c>
      <c r="B486" s="414" t="s">
        <v>2228</v>
      </c>
      <c r="C486" s="409">
        <v>315210</v>
      </c>
      <c r="D486" s="417" t="s">
        <v>2241</v>
      </c>
    </row>
    <row r="487" spans="1:4" x14ac:dyDescent="0.45">
      <c r="A487" s="408">
        <v>2371</v>
      </c>
      <c r="B487" s="414" t="s">
        <v>2229</v>
      </c>
      <c r="C487" s="409">
        <v>315210</v>
      </c>
      <c r="D487" s="417" t="s">
        <v>2241</v>
      </c>
    </row>
    <row r="488" spans="1:4" x14ac:dyDescent="0.45">
      <c r="A488" s="408">
        <v>2371</v>
      </c>
      <c r="B488" s="414" t="s">
        <v>2229</v>
      </c>
      <c r="C488" s="409">
        <v>315210</v>
      </c>
      <c r="D488" s="417" t="s">
        <v>2241</v>
      </c>
    </row>
    <row r="489" spans="1:4" x14ac:dyDescent="0.45">
      <c r="A489" s="408">
        <v>2381</v>
      </c>
      <c r="B489" s="414" t="s">
        <v>2230</v>
      </c>
      <c r="C489" s="409">
        <v>315210</v>
      </c>
      <c r="D489" s="417" t="s">
        <v>2241</v>
      </c>
    </row>
    <row r="490" spans="1:4" x14ac:dyDescent="0.45">
      <c r="A490" s="408">
        <v>2381</v>
      </c>
      <c r="B490" s="414" t="s">
        <v>2230</v>
      </c>
      <c r="C490" s="409">
        <v>315210</v>
      </c>
      <c r="D490" s="417" t="s">
        <v>2241</v>
      </c>
    </row>
    <row r="491" spans="1:4" x14ac:dyDescent="0.45">
      <c r="A491" s="408">
        <v>2384</v>
      </c>
      <c r="B491" s="414" t="s">
        <v>2231</v>
      </c>
      <c r="C491" s="409">
        <v>315210</v>
      </c>
      <c r="D491" s="417" t="s">
        <v>2241</v>
      </c>
    </row>
    <row r="492" spans="1:4" x14ac:dyDescent="0.45">
      <c r="A492" s="408">
        <v>2384</v>
      </c>
      <c r="B492" s="414" t="s">
        <v>2231</v>
      </c>
      <c r="C492" s="409">
        <v>315210</v>
      </c>
      <c r="D492" s="417" t="s">
        <v>2241</v>
      </c>
    </row>
    <row r="493" spans="1:4" x14ac:dyDescent="0.45">
      <c r="A493" s="408">
        <v>2385</v>
      </c>
      <c r="B493" s="414" t="s">
        <v>2232</v>
      </c>
      <c r="C493" s="409">
        <v>315210</v>
      </c>
      <c r="D493" s="417" t="s">
        <v>2241</v>
      </c>
    </row>
    <row r="494" spans="1:4" x14ac:dyDescent="0.45">
      <c r="A494" s="408">
        <v>2385</v>
      </c>
      <c r="B494" s="414" t="s">
        <v>2232</v>
      </c>
      <c r="C494" s="409">
        <v>315210</v>
      </c>
      <c r="D494" s="417" t="s">
        <v>2241</v>
      </c>
    </row>
    <row r="495" spans="1:4" x14ac:dyDescent="0.45">
      <c r="A495" s="408">
        <v>2386</v>
      </c>
      <c r="B495" s="414" t="s">
        <v>2233</v>
      </c>
      <c r="C495" s="409">
        <v>315210</v>
      </c>
      <c r="D495" s="417" t="s">
        <v>2241</v>
      </c>
    </row>
    <row r="496" spans="1:4" x14ac:dyDescent="0.45">
      <c r="A496" s="408">
        <v>2386</v>
      </c>
      <c r="B496" s="414" t="s">
        <v>2233</v>
      </c>
      <c r="C496" s="409">
        <v>315210</v>
      </c>
      <c r="D496" s="417" t="s">
        <v>2241</v>
      </c>
    </row>
    <row r="497" spans="1:4" x14ac:dyDescent="0.45">
      <c r="A497" s="408">
        <v>2387</v>
      </c>
      <c r="B497" s="414" t="s">
        <v>2234</v>
      </c>
      <c r="C497" s="409">
        <v>315210</v>
      </c>
      <c r="D497" s="417" t="s">
        <v>2241</v>
      </c>
    </row>
    <row r="498" spans="1:4" x14ac:dyDescent="0.45">
      <c r="A498" s="408">
        <v>2387</v>
      </c>
      <c r="B498" s="414" t="s">
        <v>2234</v>
      </c>
      <c r="C498" s="409">
        <v>315210</v>
      </c>
      <c r="D498" s="417" t="s">
        <v>2241</v>
      </c>
    </row>
    <row r="499" spans="1:4" x14ac:dyDescent="0.45">
      <c r="A499" s="408">
        <v>2389</v>
      </c>
      <c r="B499" s="414" t="s">
        <v>2235</v>
      </c>
      <c r="C499" s="409">
        <v>315210</v>
      </c>
      <c r="D499" s="417" t="s">
        <v>2241</v>
      </c>
    </row>
    <row r="500" spans="1:4" x14ac:dyDescent="0.45">
      <c r="A500" s="408">
        <v>2389</v>
      </c>
      <c r="B500" s="414" t="s">
        <v>2235</v>
      </c>
      <c r="C500" s="409">
        <v>315210</v>
      </c>
      <c r="D500" s="417" t="s">
        <v>2241</v>
      </c>
    </row>
    <row r="501" spans="1:4" x14ac:dyDescent="0.45">
      <c r="A501" s="408">
        <v>2395</v>
      </c>
      <c r="B501" s="414" t="s">
        <v>2236</v>
      </c>
      <c r="C501" s="409">
        <v>315210</v>
      </c>
      <c r="D501" s="417" t="s">
        <v>2241</v>
      </c>
    </row>
    <row r="502" spans="1:4" x14ac:dyDescent="0.45">
      <c r="A502" s="408">
        <v>2395</v>
      </c>
      <c r="B502" s="414" t="s">
        <v>2236</v>
      </c>
      <c r="C502" s="409">
        <v>315210</v>
      </c>
      <c r="D502" s="417" t="s">
        <v>2241</v>
      </c>
    </row>
    <row r="503" spans="1:4" x14ac:dyDescent="0.45">
      <c r="A503" s="408">
        <v>2396</v>
      </c>
      <c r="B503" s="414" t="s">
        <v>2237</v>
      </c>
      <c r="C503" s="409">
        <v>315210</v>
      </c>
      <c r="D503" s="417" t="s">
        <v>2241</v>
      </c>
    </row>
    <row r="504" spans="1:4" x14ac:dyDescent="0.45">
      <c r="A504" s="408">
        <v>2396</v>
      </c>
      <c r="B504" s="414" t="s">
        <v>2237</v>
      </c>
      <c r="C504" s="409">
        <v>315210</v>
      </c>
      <c r="D504" s="417" t="s">
        <v>2241</v>
      </c>
    </row>
    <row r="505" spans="1:4" x14ac:dyDescent="0.45">
      <c r="A505" s="408">
        <v>2399</v>
      </c>
      <c r="B505" s="414" t="s">
        <v>2238</v>
      </c>
      <c r="C505" s="409">
        <v>315210</v>
      </c>
      <c r="D505" s="417" t="s">
        <v>2241</v>
      </c>
    </row>
    <row r="506" spans="1:4" x14ac:dyDescent="0.45">
      <c r="A506" s="408">
        <v>2399</v>
      </c>
      <c r="B506" s="414" t="s">
        <v>2238</v>
      </c>
      <c r="C506" s="409">
        <v>315210</v>
      </c>
      <c r="D506" s="417" t="s">
        <v>2241</v>
      </c>
    </row>
    <row r="507" spans="1:4" x14ac:dyDescent="0.45">
      <c r="A507" s="408">
        <v>3151</v>
      </c>
      <c r="B507" s="414" t="s">
        <v>2239</v>
      </c>
      <c r="C507" s="409">
        <v>315210</v>
      </c>
      <c r="D507" s="417" t="s">
        <v>2241</v>
      </c>
    </row>
    <row r="508" spans="1:4" x14ac:dyDescent="0.45">
      <c r="A508" s="408">
        <v>3151</v>
      </c>
      <c r="B508" s="414" t="s">
        <v>2239</v>
      </c>
      <c r="C508" s="409">
        <v>315210</v>
      </c>
      <c r="D508" s="417" t="s">
        <v>2241</v>
      </c>
    </row>
    <row r="509" spans="1:4" x14ac:dyDescent="0.45">
      <c r="A509" s="408">
        <v>2329</v>
      </c>
      <c r="B509" s="414" t="s">
        <v>2219</v>
      </c>
      <c r="C509" s="409">
        <v>315250</v>
      </c>
      <c r="D509" s="417" t="s">
        <v>2242</v>
      </c>
    </row>
    <row r="510" spans="1:4" x14ac:dyDescent="0.45">
      <c r="A510" s="408">
        <v>2339</v>
      </c>
      <c r="B510" s="414" t="s">
        <v>2223</v>
      </c>
      <c r="C510" s="409">
        <v>315250</v>
      </c>
      <c r="D510" s="417" t="s">
        <v>2242</v>
      </c>
    </row>
    <row r="511" spans="1:4" x14ac:dyDescent="0.45">
      <c r="A511" s="408">
        <v>2371</v>
      </c>
      <c r="B511" s="414" t="s">
        <v>2229</v>
      </c>
      <c r="C511" s="409">
        <v>315250</v>
      </c>
      <c r="D511" s="417" t="s">
        <v>2242</v>
      </c>
    </row>
    <row r="512" spans="1:4" x14ac:dyDescent="0.45">
      <c r="A512" s="408">
        <v>2385</v>
      </c>
      <c r="B512" s="414" t="s">
        <v>2232</v>
      </c>
      <c r="C512" s="409">
        <v>315250</v>
      </c>
      <c r="D512" s="417" t="s">
        <v>2242</v>
      </c>
    </row>
    <row r="513" spans="1:4" x14ac:dyDescent="0.45">
      <c r="A513" s="408">
        <v>2386</v>
      </c>
      <c r="B513" s="414" t="s">
        <v>2233</v>
      </c>
      <c r="C513" s="409">
        <v>315250</v>
      </c>
      <c r="D513" s="417" t="s">
        <v>2242</v>
      </c>
    </row>
    <row r="514" spans="1:4" x14ac:dyDescent="0.45">
      <c r="A514" s="408">
        <v>2389</v>
      </c>
      <c r="B514" s="414" t="s">
        <v>2235</v>
      </c>
      <c r="C514" s="409">
        <v>315250</v>
      </c>
      <c r="D514" s="417" t="s">
        <v>2242</v>
      </c>
    </row>
    <row r="515" spans="1:4" x14ac:dyDescent="0.45">
      <c r="A515" s="408">
        <v>3069</v>
      </c>
      <c r="B515" s="414" t="s">
        <v>2202</v>
      </c>
      <c r="C515" s="409">
        <v>315250</v>
      </c>
      <c r="D515" s="417" t="s">
        <v>2242</v>
      </c>
    </row>
    <row r="516" spans="1:4" x14ac:dyDescent="0.45">
      <c r="A516" s="408">
        <v>2311</v>
      </c>
      <c r="B516" s="414" t="s">
        <v>2213</v>
      </c>
      <c r="C516" s="409">
        <v>315250</v>
      </c>
      <c r="D516" s="417" t="s">
        <v>2242</v>
      </c>
    </row>
    <row r="517" spans="1:4" x14ac:dyDescent="0.45">
      <c r="A517" s="408">
        <v>2321</v>
      </c>
      <c r="B517" s="414" t="s">
        <v>2214</v>
      </c>
      <c r="C517" s="409">
        <v>315250</v>
      </c>
      <c r="D517" s="417" t="s">
        <v>2242</v>
      </c>
    </row>
    <row r="518" spans="1:4" x14ac:dyDescent="0.45">
      <c r="A518" s="408">
        <v>2322</v>
      </c>
      <c r="B518" s="414" t="s">
        <v>2215</v>
      </c>
      <c r="C518" s="409">
        <v>315250</v>
      </c>
      <c r="D518" s="417" t="s">
        <v>2242</v>
      </c>
    </row>
    <row r="519" spans="1:4" x14ac:dyDescent="0.45">
      <c r="A519" s="408">
        <v>2325</v>
      </c>
      <c r="B519" s="414" t="s">
        <v>2217</v>
      </c>
      <c r="C519" s="409">
        <v>315250</v>
      </c>
      <c r="D519" s="417" t="s">
        <v>2242</v>
      </c>
    </row>
    <row r="520" spans="1:4" x14ac:dyDescent="0.45">
      <c r="A520" s="408">
        <v>2326</v>
      </c>
      <c r="B520" s="414" t="s">
        <v>2218</v>
      </c>
      <c r="C520" s="409">
        <v>315250</v>
      </c>
      <c r="D520" s="417" t="s">
        <v>2242</v>
      </c>
    </row>
    <row r="521" spans="1:4" x14ac:dyDescent="0.45">
      <c r="A521" s="408">
        <v>2329</v>
      </c>
      <c r="B521" s="414" t="s">
        <v>2219</v>
      </c>
      <c r="C521" s="409">
        <v>315250</v>
      </c>
      <c r="D521" s="417" t="s">
        <v>2242</v>
      </c>
    </row>
    <row r="522" spans="1:4" x14ac:dyDescent="0.45">
      <c r="A522" s="408">
        <v>2341</v>
      </c>
      <c r="B522" s="414" t="s">
        <v>2224</v>
      </c>
      <c r="C522" s="409">
        <v>315250</v>
      </c>
      <c r="D522" s="417" t="s">
        <v>2242</v>
      </c>
    </row>
    <row r="523" spans="1:4" x14ac:dyDescent="0.45">
      <c r="A523" s="408">
        <v>2361</v>
      </c>
      <c r="B523" s="414" t="s">
        <v>2227</v>
      </c>
      <c r="C523" s="409">
        <v>315250</v>
      </c>
      <c r="D523" s="417" t="s">
        <v>2242</v>
      </c>
    </row>
    <row r="524" spans="1:4" x14ac:dyDescent="0.45">
      <c r="A524" s="408">
        <v>2369</v>
      </c>
      <c r="B524" s="414" t="s">
        <v>2228</v>
      </c>
      <c r="C524" s="409">
        <v>315250</v>
      </c>
      <c r="D524" s="417" t="s">
        <v>2242</v>
      </c>
    </row>
    <row r="525" spans="1:4" x14ac:dyDescent="0.45">
      <c r="A525" s="408">
        <v>2369</v>
      </c>
      <c r="B525" s="414" t="s">
        <v>2228</v>
      </c>
      <c r="C525" s="409">
        <v>315250</v>
      </c>
      <c r="D525" s="417" t="s">
        <v>2242</v>
      </c>
    </row>
    <row r="526" spans="1:4" x14ac:dyDescent="0.45">
      <c r="A526" s="408">
        <v>2369</v>
      </c>
      <c r="B526" s="414" t="s">
        <v>2228</v>
      </c>
      <c r="C526" s="409">
        <v>315250</v>
      </c>
      <c r="D526" s="417" t="s">
        <v>2242</v>
      </c>
    </row>
    <row r="527" spans="1:4" x14ac:dyDescent="0.45">
      <c r="A527" s="408">
        <v>2369</v>
      </c>
      <c r="B527" s="414" t="s">
        <v>2228</v>
      </c>
      <c r="C527" s="409">
        <v>315250</v>
      </c>
      <c r="D527" s="417" t="s">
        <v>2242</v>
      </c>
    </row>
    <row r="528" spans="1:4" x14ac:dyDescent="0.45">
      <c r="A528" s="408">
        <v>2384</v>
      </c>
      <c r="B528" s="414" t="s">
        <v>2231</v>
      </c>
      <c r="C528" s="409">
        <v>315250</v>
      </c>
      <c r="D528" s="417" t="s">
        <v>2242</v>
      </c>
    </row>
    <row r="529" spans="1:4" x14ac:dyDescent="0.45">
      <c r="A529" s="408">
        <v>2385</v>
      </c>
      <c r="B529" s="414" t="s">
        <v>2232</v>
      </c>
      <c r="C529" s="409">
        <v>315250</v>
      </c>
      <c r="D529" s="417" t="s">
        <v>2242</v>
      </c>
    </row>
    <row r="530" spans="1:4" x14ac:dyDescent="0.45">
      <c r="A530" s="408">
        <v>2385</v>
      </c>
      <c r="B530" s="414" t="s">
        <v>2232</v>
      </c>
      <c r="C530" s="409">
        <v>315250</v>
      </c>
      <c r="D530" s="417" t="s">
        <v>2242</v>
      </c>
    </row>
    <row r="531" spans="1:4" x14ac:dyDescent="0.45">
      <c r="A531" s="408">
        <v>5699</v>
      </c>
      <c r="B531" s="414" t="s">
        <v>2243</v>
      </c>
      <c r="C531" s="409">
        <v>315250</v>
      </c>
      <c r="D531" s="417" t="s">
        <v>2242</v>
      </c>
    </row>
    <row r="532" spans="1:4" x14ac:dyDescent="0.45">
      <c r="A532" s="408">
        <v>5699</v>
      </c>
      <c r="B532" s="414" t="s">
        <v>2243</v>
      </c>
      <c r="C532" s="409">
        <v>315250</v>
      </c>
      <c r="D532" s="417" t="s">
        <v>2242</v>
      </c>
    </row>
    <row r="533" spans="1:4" x14ac:dyDescent="0.45">
      <c r="A533" s="408">
        <v>2331</v>
      </c>
      <c r="B533" s="414" t="s">
        <v>2220</v>
      </c>
      <c r="C533" s="409">
        <v>315250</v>
      </c>
      <c r="D533" s="417" t="s">
        <v>2242</v>
      </c>
    </row>
    <row r="534" spans="1:4" x14ac:dyDescent="0.45">
      <c r="A534" s="408">
        <v>2335</v>
      </c>
      <c r="B534" s="414" t="s">
        <v>2221</v>
      </c>
      <c r="C534" s="409">
        <v>315250</v>
      </c>
      <c r="D534" s="417" t="s">
        <v>2242</v>
      </c>
    </row>
    <row r="535" spans="1:4" x14ac:dyDescent="0.45">
      <c r="A535" s="408">
        <v>2337</v>
      </c>
      <c r="B535" s="414" t="s">
        <v>2222</v>
      </c>
      <c r="C535" s="409">
        <v>315250</v>
      </c>
      <c r="D535" s="417" t="s">
        <v>2242</v>
      </c>
    </row>
    <row r="536" spans="1:4" x14ac:dyDescent="0.45">
      <c r="A536" s="408">
        <v>2339</v>
      </c>
      <c r="B536" s="414" t="s">
        <v>2223</v>
      </c>
      <c r="C536" s="409">
        <v>315250</v>
      </c>
      <c r="D536" s="417" t="s">
        <v>2242</v>
      </c>
    </row>
    <row r="537" spans="1:4" x14ac:dyDescent="0.45">
      <c r="A537" s="408">
        <v>2341</v>
      </c>
      <c r="B537" s="414" t="s">
        <v>2224</v>
      </c>
      <c r="C537" s="409">
        <v>315250</v>
      </c>
      <c r="D537" s="417" t="s">
        <v>2242</v>
      </c>
    </row>
    <row r="538" spans="1:4" x14ac:dyDescent="0.45">
      <c r="A538" s="408">
        <v>2341</v>
      </c>
      <c r="B538" s="414" t="s">
        <v>2224</v>
      </c>
      <c r="C538" s="409">
        <v>315250</v>
      </c>
      <c r="D538" s="417" t="s">
        <v>2242</v>
      </c>
    </row>
    <row r="539" spans="1:4" x14ac:dyDescent="0.45">
      <c r="A539" s="408">
        <v>2342</v>
      </c>
      <c r="B539" s="414" t="s">
        <v>2225</v>
      </c>
      <c r="C539" s="409">
        <v>315250</v>
      </c>
      <c r="D539" s="417" t="s">
        <v>2242</v>
      </c>
    </row>
    <row r="540" spans="1:4" x14ac:dyDescent="0.45">
      <c r="A540" s="408">
        <v>2361</v>
      </c>
      <c r="B540" s="414" t="s">
        <v>2227</v>
      </c>
      <c r="C540" s="409">
        <v>315250</v>
      </c>
      <c r="D540" s="417" t="s">
        <v>2242</v>
      </c>
    </row>
    <row r="541" spans="1:4" x14ac:dyDescent="0.45">
      <c r="A541" s="408">
        <v>2361</v>
      </c>
      <c r="B541" s="414" t="s">
        <v>2227</v>
      </c>
      <c r="C541" s="409">
        <v>315250</v>
      </c>
      <c r="D541" s="417" t="s">
        <v>2242</v>
      </c>
    </row>
    <row r="542" spans="1:4" x14ac:dyDescent="0.45">
      <c r="A542" s="408">
        <v>2361</v>
      </c>
      <c r="B542" s="414" t="s">
        <v>2227</v>
      </c>
      <c r="C542" s="409">
        <v>315250</v>
      </c>
      <c r="D542" s="417" t="s">
        <v>2242</v>
      </c>
    </row>
    <row r="543" spans="1:4" x14ac:dyDescent="0.45">
      <c r="A543" s="408">
        <v>2369</v>
      </c>
      <c r="B543" s="414" t="s">
        <v>2228</v>
      </c>
      <c r="C543" s="409">
        <v>315250</v>
      </c>
      <c r="D543" s="417" t="s">
        <v>2242</v>
      </c>
    </row>
    <row r="544" spans="1:4" x14ac:dyDescent="0.45">
      <c r="A544" s="408">
        <v>2369</v>
      </c>
      <c r="B544" s="414" t="s">
        <v>2228</v>
      </c>
      <c r="C544" s="409">
        <v>315250</v>
      </c>
      <c r="D544" s="417" t="s">
        <v>2242</v>
      </c>
    </row>
    <row r="545" spans="1:4" x14ac:dyDescent="0.45">
      <c r="A545" s="408">
        <v>2369</v>
      </c>
      <c r="B545" s="414" t="s">
        <v>2228</v>
      </c>
      <c r="C545" s="409">
        <v>315250</v>
      </c>
      <c r="D545" s="417" t="s">
        <v>2242</v>
      </c>
    </row>
    <row r="546" spans="1:4" x14ac:dyDescent="0.45">
      <c r="A546" s="408">
        <v>2369</v>
      </c>
      <c r="B546" s="414" t="s">
        <v>2228</v>
      </c>
      <c r="C546" s="409">
        <v>315250</v>
      </c>
      <c r="D546" s="417" t="s">
        <v>2242</v>
      </c>
    </row>
    <row r="547" spans="1:4" x14ac:dyDescent="0.45">
      <c r="A547" s="408">
        <v>2384</v>
      </c>
      <c r="B547" s="414" t="s">
        <v>2231</v>
      </c>
      <c r="C547" s="409">
        <v>315250</v>
      </c>
      <c r="D547" s="417" t="s">
        <v>2242</v>
      </c>
    </row>
    <row r="548" spans="1:4" x14ac:dyDescent="0.45">
      <c r="A548" s="408">
        <v>2385</v>
      </c>
      <c r="B548" s="414" t="s">
        <v>2232</v>
      </c>
      <c r="C548" s="409">
        <v>315250</v>
      </c>
      <c r="D548" s="417" t="s">
        <v>2242</v>
      </c>
    </row>
    <row r="549" spans="1:4" x14ac:dyDescent="0.45">
      <c r="A549" s="408">
        <v>2385</v>
      </c>
      <c r="B549" s="414" t="s">
        <v>2232</v>
      </c>
      <c r="C549" s="409">
        <v>315250</v>
      </c>
      <c r="D549" s="417" t="s">
        <v>2242</v>
      </c>
    </row>
    <row r="550" spans="1:4" x14ac:dyDescent="0.45">
      <c r="A550" s="408">
        <v>2385</v>
      </c>
      <c r="B550" s="414" t="s">
        <v>2232</v>
      </c>
      <c r="C550" s="409">
        <v>315250</v>
      </c>
      <c r="D550" s="417" t="s">
        <v>2242</v>
      </c>
    </row>
    <row r="551" spans="1:4" x14ac:dyDescent="0.45">
      <c r="A551" s="408">
        <v>2389</v>
      </c>
      <c r="B551" s="414" t="s">
        <v>2235</v>
      </c>
      <c r="C551" s="409">
        <v>315250</v>
      </c>
      <c r="D551" s="417" t="s">
        <v>2242</v>
      </c>
    </row>
    <row r="552" spans="1:4" x14ac:dyDescent="0.45">
      <c r="A552" s="408">
        <v>5699</v>
      </c>
      <c r="B552" s="414" t="s">
        <v>2243</v>
      </c>
      <c r="C552" s="409">
        <v>315250</v>
      </c>
      <c r="D552" s="417" t="s">
        <v>2242</v>
      </c>
    </row>
    <row r="553" spans="1:4" x14ac:dyDescent="0.45">
      <c r="A553" s="408">
        <v>2323</v>
      </c>
      <c r="B553" s="414" t="s">
        <v>2216</v>
      </c>
      <c r="C553" s="409">
        <v>315990</v>
      </c>
      <c r="D553" s="417" t="s">
        <v>2244</v>
      </c>
    </row>
    <row r="554" spans="1:4" x14ac:dyDescent="0.45">
      <c r="A554" s="408">
        <v>2339</v>
      </c>
      <c r="B554" s="414" t="s">
        <v>2223</v>
      </c>
      <c r="C554" s="409">
        <v>315990</v>
      </c>
      <c r="D554" s="417" t="s">
        <v>2244</v>
      </c>
    </row>
    <row r="555" spans="1:4" x14ac:dyDescent="0.45">
      <c r="A555" s="408">
        <v>2353</v>
      </c>
      <c r="B555" s="414" t="s">
        <v>2226</v>
      </c>
      <c r="C555" s="409">
        <v>315990</v>
      </c>
      <c r="D555" s="417" t="s">
        <v>2244</v>
      </c>
    </row>
    <row r="556" spans="1:4" x14ac:dyDescent="0.45">
      <c r="A556" s="408">
        <v>2381</v>
      </c>
      <c r="B556" s="414" t="s">
        <v>2230</v>
      </c>
      <c r="C556" s="409">
        <v>315990</v>
      </c>
      <c r="D556" s="417" t="s">
        <v>2244</v>
      </c>
    </row>
    <row r="557" spans="1:4" x14ac:dyDescent="0.45">
      <c r="A557" s="408">
        <v>2385</v>
      </c>
      <c r="B557" s="414" t="s">
        <v>2232</v>
      </c>
      <c r="C557" s="409">
        <v>315990</v>
      </c>
      <c r="D557" s="417" t="s">
        <v>2244</v>
      </c>
    </row>
    <row r="558" spans="1:4" x14ac:dyDescent="0.45">
      <c r="A558" s="408">
        <v>2387</v>
      </c>
      <c r="B558" s="414" t="s">
        <v>2234</v>
      </c>
      <c r="C558" s="409">
        <v>315990</v>
      </c>
      <c r="D558" s="417" t="s">
        <v>2244</v>
      </c>
    </row>
    <row r="559" spans="1:4" x14ac:dyDescent="0.45">
      <c r="A559" s="408">
        <v>2389</v>
      </c>
      <c r="B559" s="414" t="s">
        <v>2235</v>
      </c>
      <c r="C559" s="409">
        <v>315990</v>
      </c>
      <c r="D559" s="417" t="s">
        <v>2244</v>
      </c>
    </row>
    <row r="560" spans="1:4" x14ac:dyDescent="0.45">
      <c r="A560" s="408">
        <v>2396</v>
      </c>
      <c r="B560" s="414" t="s">
        <v>2237</v>
      </c>
      <c r="C560" s="409">
        <v>315990</v>
      </c>
      <c r="D560" s="417" t="s">
        <v>2244</v>
      </c>
    </row>
    <row r="561" spans="1:4" x14ac:dyDescent="0.45">
      <c r="A561" s="408">
        <v>2399</v>
      </c>
      <c r="B561" s="414" t="s">
        <v>2238</v>
      </c>
      <c r="C561" s="409">
        <v>315990</v>
      </c>
      <c r="D561" s="417" t="s">
        <v>2244</v>
      </c>
    </row>
    <row r="562" spans="1:4" x14ac:dyDescent="0.45">
      <c r="A562" s="408">
        <v>3069</v>
      </c>
      <c r="B562" s="414" t="s">
        <v>2202</v>
      </c>
      <c r="C562" s="409">
        <v>315990</v>
      </c>
      <c r="D562" s="417" t="s">
        <v>2244</v>
      </c>
    </row>
    <row r="563" spans="1:4" x14ac:dyDescent="0.45">
      <c r="A563" s="408">
        <v>3151</v>
      </c>
      <c r="B563" s="414" t="s">
        <v>2239</v>
      </c>
      <c r="C563" s="409">
        <v>315990</v>
      </c>
      <c r="D563" s="417" t="s">
        <v>2244</v>
      </c>
    </row>
    <row r="564" spans="1:4" x14ac:dyDescent="0.45">
      <c r="A564" s="408">
        <v>3111</v>
      </c>
      <c r="B564" s="414" t="s">
        <v>2245</v>
      </c>
      <c r="C564" s="409">
        <v>316110</v>
      </c>
      <c r="D564" s="417" t="s">
        <v>954</v>
      </c>
    </row>
    <row r="565" spans="1:4" x14ac:dyDescent="0.45">
      <c r="A565" s="408">
        <v>3999</v>
      </c>
      <c r="B565" s="414" t="s">
        <v>2246</v>
      </c>
      <c r="C565" s="409">
        <v>316110</v>
      </c>
      <c r="D565" s="417" t="s">
        <v>954</v>
      </c>
    </row>
    <row r="566" spans="1:4" x14ac:dyDescent="0.45">
      <c r="A566" s="408">
        <v>3021</v>
      </c>
      <c r="B566" s="414" t="s">
        <v>2247</v>
      </c>
      <c r="C566" s="409">
        <v>316210</v>
      </c>
      <c r="D566" s="417" t="s">
        <v>2248</v>
      </c>
    </row>
    <row r="567" spans="1:4" x14ac:dyDescent="0.45">
      <c r="A567" s="408">
        <v>3142</v>
      </c>
      <c r="B567" s="414" t="s">
        <v>2249</v>
      </c>
      <c r="C567" s="409">
        <v>316210</v>
      </c>
      <c r="D567" s="417" t="s">
        <v>2248</v>
      </c>
    </row>
    <row r="568" spans="1:4" x14ac:dyDescent="0.45">
      <c r="A568" s="408">
        <v>3143</v>
      </c>
      <c r="B568" s="414" t="s">
        <v>2250</v>
      </c>
      <c r="C568" s="409">
        <v>316210</v>
      </c>
      <c r="D568" s="417" t="s">
        <v>2248</v>
      </c>
    </row>
    <row r="569" spans="1:4" x14ac:dyDescent="0.45">
      <c r="A569" s="408">
        <v>3144</v>
      </c>
      <c r="B569" s="414" t="s">
        <v>2251</v>
      </c>
      <c r="C569" s="409">
        <v>316210</v>
      </c>
      <c r="D569" s="417" t="s">
        <v>2248</v>
      </c>
    </row>
    <row r="570" spans="1:4" x14ac:dyDescent="0.45">
      <c r="A570" s="408">
        <v>3149</v>
      </c>
      <c r="B570" s="414" t="s">
        <v>2252</v>
      </c>
      <c r="C570" s="409">
        <v>316210</v>
      </c>
      <c r="D570" s="417" t="s">
        <v>2248</v>
      </c>
    </row>
    <row r="571" spans="1:4" x14ac:dyDescent="0.45">
      <c r="A571" s="408">
        <v>3131</v>
      </c>
      <c r="B571" s="414" t="s">
        <v>2253</v>
      </c>
      <c r="C571" s="409">
        <v>316990</v>
      </c>
      <c r="D571" s="417" t="s">
        <v>2254</v>
      </c>
    </row>
    <row r="572" spans="1:4" x14ac:dyDescent="0.45">
      <c r="A572" s="408">
        <v>3161</v>
      </c>
      <c r="B572" s="414" t="s">
        <v>2255</v>
      </c>
      <c r="C572" s="409">
        <v>316990</v>
      </c>
      <c r="D572" s="417" t="s">
        <v>2254</v>
      </c>
    </row>
    <row r="573" spans="1:4" x14ac:dyDescent="0.45">
      <c r="A573" s="408">
        <v>3172</v>
      </c>
      <c r="B573" s="414" t="s">
        <v>2256</v>
      </c>
      <c r="C573" s="409">
        <v>316990</v>
      </c>
      <c r="D573" s="417" t="s">
        <v>2254</v>
      </c>
    </row>
    <row r="574" spans="1:4" x14ac:dyDescent="0.45">
      <c r="A574" s="408">
        <v>3199</v>
      </c>
      <c r="B574" s="414" t="s">
        <v>2257</v>
      </c>
      <c r="C574" s="409">
        <v>316990</v>
      </c>
      <c r="D574" s="417" t="s">
        <v>2254</v>
      </c>
    </row>
    <row r="575" spans="1:4" x14ac:dyDescent="0.45">
      <c r="A575" s="408">
        <v>3171</v>
      </c>
      <c r="B575" s="414" t="s">
        <v>2258</v>
      </c>
      <c r="C575" s="409">
        <v>316990</v>
      </c>
      <c r="D575" s="417" t="s">
        <v>2254</v>
      </c>
    </row>
    <row r="576" spans="1:4" x14ac:dyDescent="0.45">
      <c r="A576" s="408">
        <v>2421</v>
      </c>
      <c r="B576" s="414" t="s">
        <v>2259</v>
      </c>
      <c r="C576" s="409">
        <v>321113</v>
      </c>
      <c r="D576" s="417" t="s">
        <v>2260</v>
      </c>
    </row>
    <row r="577" spans="1:4" x14ac:dyDescent="0.45">
      <c r="A577" s="408">
        <v>2426</v>
      </c>
      <c r="B577" s="414" t="s">
        <v>2261</v>
      </c>
      <c r="C577" s="409">
        <v>321113</v>
      </c>
      <c r="D577" s="417" t="s">
        <v>2260</v>
      </c>
    </row>
    <row r="578" spans="1:4" x14ac:dyDescent="0.45">
      <c r="A578" s="408">
        <v>2429</v>
      </c>
      <c r="B578" s="414" t="s">
        <v>2262</v>
      </c>
      <c r="C578" s="409">
        <v>321113</v>
      </c>
      <c r="D578" s="417" t="s">
        <v>2260</v>
      </c>
    </row>
    <row r="579" spans="1:4" x14ac:dyDescent="0.45">
      <c r="A579" s="408">
        <v>2491</v>
      </c>
      <c r="B579" s="414" t="s">
        <v>2263</v>
      </c>
      <c r="C579" s="409">
        <v>321114</v>
      </c>
      <c r="D579" s="417" t="s">
        <v>2264</v>
      </c>
    </row>
    <row r="580" spans="1:4" x14ac:dyDescent="0.45">
      <c r="A580" s="408">
        <v>2435</v>
      </c>
      <c r="B580" s="414" t="s">
        <v>2265</v>
      </c>
      <c r="C580" s="409">
        <v>321211</v>
      </c>
      <c r="D580" s="417" t="s">
        <v>2266</v>
      </c>
    </row>
    <row r="581" spans="1:4" x14ac:dyDescent="0.45">
      <c r="A581" s="408">
        <v>2436</v>
      </c>
      <c r="B581" s="414" t="s">
        <v>2267</v>
      </c>
      <c r="C581" s="409">
        <v>321212</v>
      </c>
      <c r="D581" s="417" t="s">
        <v>2268</v>
      </c>
    </row>
    <row r="582" spans="1:4" x14ac:dyDescent="0.45">
      <c r="A582" s="408">
        <v>2439</v>
      </c>
      <c r="B582" s="414" t="s">
        <v>2269</v>
      </c>
      <c r="C582" s="409">
        <v>321215</v>
      </c>
      <c r="D582" s="417" t="s">
        <v>2270</v>
      </c>
    </row>
    <row r="583" spans="1:4" x14ac:dyDescent="0.45">
      <c r="A583" s="408">
        <v>2439</v>
      </c>
      <c r="B583" s="414" t="s">
        <v>2269</v>
      </c>
      <c r="C583" s="409">
        <v>321215</v>
      </c>
      <c r="D583" s="417" t="s">
        <v>2270</v>
      </c>
    </row>
    <row r="584" spans="1:4" x14ac:dyDescent="0.45">
      <c r="A584" s="408">
        <v>2493</v>
      </c>
      <c r="B584" s="414" t="s">
        <v>2271</v>
      </c>
      <c r="C584" s="409">
        <v>321219</v>
      </c>
      <c r="D584" s="417" t="s">
        <v>2272</v>
      </c>
    </row>
    <row r="585" spans="1:4" x14ac:dyDescent="0.45">
      <c r="A585" s="408">
        <v>2431</v>
      </c>
      <c r="B585" s="414" t="s">
        <v>2273</v>
      </c>
      <c r="C585" s="409">
        <v>321911</v>
      </c>
      <c r="D585" s="417" t="s">
        <v>2274</v>
      </c>
    </row>
    <row r="586" spans="1:4" x14ac:dyDescent="0.45">
      <c r="A586" s="408">
        <v>2421</v>
      </c>
      <c r="B586" s="414" t="s">
        <v>2259</v>
      </c>
      <c r="C586" s="409">
        <v>321912</v>
      </c>
      <c r="D586" s="417" t="s">
        <v>2275</v>
      </c>
    </row>
    <row r="587" spans="1:4" x14ac:dyDescent="0.45">
      <c r="A587" s="408">
        <v>2426</v>
      </c>
      <c r="B587" s="414" t="s">
        <v>2261</v>
      </c>
      <c r="C587" s="409">
        <v>321912</v>
      </c>
      <c r="D587" s="417" t="s">
        <v>2275</v>
      </c>
    </row>
    <row r="588" spans="1:4" x14ac:dyDescent="0.45">
      <c r="A588" s="408">
        <v>2421</v>
      </c>
      <c r="B588" s="414" t="s">
        <v>2259</v>
      </c>
      <c r="C588" s="409">
        <v>321918</v>
      </c>
      <c r="D588" s="417" t="s">
        <v>2276</v>
      </c>
    </row>
    <row r="589" spans="1:4" x14ac:dyDescent="0.45">
      <c r="A589" s="408">
        <v>2426</v>
      </c>
      <c r="B589" s="414" t="s">
        <v>2261</v>
      </c>
      <c r="C589" s="409">
        <v>321918</v>
      </c>
      <c r="D589" s="417" t="s">
        <v>2276</v>
      </c>
    </row>
    <row r="590" spans="1:4" x14ac:dyDescent="0.45">
      <c r="A590" s="408">
        <v>2431</v>
      </c>
      <c r="B590" s="414" t="s">
        <v>2273</v>
      </c>
      <c r="C590" s="409">
        <v>321918</v>
      </c>
      <c r="D590" s="417" t="s">
        <v>2276</v>
      </c>
    </row>
    <row r="591" spans="1:4" x14ac:dyDescent="0.45">
      <c r="A591" s="408">
        <v>2421</v>
      </c>
      <c r="B591" s="414" t="s">
        <v>2259</v>
      </c>
      <c r="C591" s="409">
        <v>321920</v>
      </c>
      <c r="D591" s="417" t="s">
        <v>970</v>
      </c>
    </row>
    <row r="592" spans="1:4" x14ac:dyDescent="0.45">
      <c r="A592" s="408">
        <v>2429</v>
      </c>
      <c r="B592" s="414" t="s">
        <v>2262</v>
      </c>
      <c r="C592" s="409">
        <v>321920</v>
      </c>
      <c r="D592" s="417" t="s">
        <v>970</v>
      </c>
    </row>
    <row r="593" spans="1:4" x14ac:dyDescent="0.45">
      <c r="A593" s="408">
        <v>2441</v>
      </c>
      <c r="B593" s="414" t="s">
        <v>2277</v>
      </c>
      <c r="C593" s="409">
        <v>321920</v>
      </c>
      <c r="D593" s="417" t="s">
        <v>970</v>
      </c>
    </row>
    <row r="594" spans="1:4" x14ac:dyDescent="0.45">
      <c r="A594" s="408">
        <v>2448</v>
      </c>
      <c r="B594" s="414" t="s">
        <v>2278</v>
      </c>
      <c r="C594" s="409">
        <v>321920</v>
      </c>
      <c r="D594" s="417" t="s">
        <v>970</v>
      </c>
    </row>
    <row r="595" spans="1:4" x14ac:dyDescent="0.45">
      <c r="A595" s="408">
        <v>2449</v>
      </c>
      <c r="B595" s="414" t="s">
        <v>2279</v>
      </c>
      <c r="C595" s="409">
        <v>321920</v>
      </c>
      <c r="D595" s="417" t="s">
        <v>970</v>
      </c>
    </row>
    <row r="596" spans="1:4" x14ac:dyDescent="0.45">
      <c r="A596" s="408">
        <v>2499</v>
      </c>
      <c r="B596" s="414" t="s">
        <v>2280</v>
      </c>
      <c r="C596" s="409">
        <v>321920</v>
      </c>
      <c r="D596" s="417" t="s">
        <v>970</v>
      </c>
    </row>
    <row r="597" spans="1:4" x14ac:dyDescent="0.45">
      <c r="A597" s="408">
        <v>2451</v>
      </c>
      <c r="B597" s="414" t="s">
        <v>2281</v>
      </c>
      <c r="C597" s="409">
        <v>321991</v>
      </c>
      <c r="D597" s="417" t="s">
        <v>2282</v>
      </c>
    </row>
    <row r="598" spans="1:4" x14ac:dyDescent="0.45">
      <c r="A598" s="408">
        <v>2452</v>
      </c>
      <c r="B598" s="414" t="s">
        <v>2283</v>
      </c>
      <c r="C598" s="409">
        <v>321992</v>
      </c>
      <c r="D598" s="417" t="s">
        <v>2284</v>
      </c>
    </row>
    <row r="599" spans="1:4" x14ac:dyDescent="0.45">
      <c r="A599" s="408">
        <v>2421</v>
      </c>
      <c r="B599" s="414" t="s">
        <v>2259</v>
      </c>
      <c r="C599" s="409">
        <v>321999</v>
      </c>
      <c r="D599" s="417" t="s">
        <v>2285</v>
      </c>
    </row>
    <row r="600" spans="1:4" x14ac:dyDescent="0.45">
      <c r="A600" s="408">
        <v>2429</v>
      </c>
      <c r="B600" s="414" t="s">
        <v>2262</v>
      </c>
      <c r="C600" s="409">
        <v>321999</v>
      </c>
      <c r="D600" s="417" t="s">
        <v>2285</v>
      </c>
    </row>
    <row r="601" spans="1:4" x14ac:dyDescent="0.45">
      <c r="A601" s="408">
        <v>2499</v>
      </c>
      <c r="B601" s="414" t="s">
        <v>2280</v>
      </c>
      <c r="C601" s="409">
        <v>321999</v>
      </c>
      <c r="D601" s="417" t="s">
        <v>2285</v>
      </c>
    </row>
    <row r="602" spans="1:4" x14ac:dyDescent="0.45">
      <c r="A602" s="408">
        <v>2517</v>
      </c>
      <c r="B602" s="414" t="s">
        <v>2286</v>
      </c>
      <c r="C602" s="409">
        <v>321999</v>
      </c>
      <c r="D602" s="417" t="s">
        <v>2285</v>
      </c>
    </row>
    <row r="603" spans="1:4" x14ac:dyDescent="0.45">
      <c r="A603" s="408">
        <v>3131</v>
      </c>
      <c r="B603" s="414" t="s">
        <v>2253</v>
      </c>
      <c r="C603" s="409">
        <v>321999</v>
      </c>
      <c r="D603" s="417" t="s">
        <v>2285</v>
      </c>
    </row>
    <row r="604" spans="1:4" x14ac:dyDescent="0.45">
      <c r="A604" s="408">
        <v>3999</v>
      </c>
      <c r="B604" s="414" t="s">
        <v>2246</v>
      </c>
      <c r="C604" s="409">
        <v>321999</v>
      </c>
      <c r="D604" s="417" t="s">
        <v>2285</v>
      </c>
    </row>
    <row r="605" spans="1:4" x14ac:dyDescent="0.45">
      <c r="A605" s="408">
        <v>2611</v>
      </c>
      <c r="B605" s="414" t="s">
        <v>974</v>
      </c>
      <c r="C605" s="409">
        <v>322110</v>
      </c>
      <c r="D605" s="417" t="s">
        <v>2287</v>
      </c>
    </row>
    <row r="606" spans="1:4" x14ac:dyDescent="0.45">
      <c r="A606" s="408">
        <v>2611</v>
      </c>
      <c r="B606" s="414" t="s">
        <v>974</v>
      </c>
      <c r="C606" s="409">
        <v>322120</v>
      </c>
      <c r="D606" s="417" t="s">
        <v>2288</v>
      </c>
    </row>
    <row r="607" spans="1:4" x14ac:dyDescent="0.45">
      <c r="A607" s="408">
        <v>2621</v>
      </c>
      <c r="B607" s="414" t="s">
        <v>976</v>
      </c>
      <c r="C607" s="409">
        <v>322120</v>
      </c>
      <c r="D607" s="417" t="s">
        <v>2288</v>
      </c>
    </row>
    <row r="608" spans="1:4" x14ac:dyDescent="0.45">
      <c r="A608" s="408">
        <v>2611</v>
      </c>
      <c r="B608" s="414" t="s">
        <v>974</v>
      </c>
      <c r="C608" s="409">
        <v>322120</v>
      </c>
      <c r="D608" s="417" t="s">
        <v>2288</v>
      </c>
    </row>
    <row r="609" spans="1:4" x14ac:dyDescent="0.45">
      <c r="A609" s="408">
        <v>2621</v>
      </c>
      <c r="B609" s="414" t="s">
        <v>976</v>
      </c>
      <c r="C609" s="409">
        <v>322120</v>
      </c>
      <c r="D609" s="417" t="s">
        <v>2288</v>
      </c>
    </row>
    <row r="610" spans="1:4" x14ac:dyDescent="0.45">
      <c r="A610" s="408">
        <v>2611</v>
      </c>
      <c r="B610" s="414" t="s">
        <v>974</v>
      </c>
      <c r="C610" s="409">
        <v>322130</v>
      </c>
      <c r="D610" s="417" t="s">
        <v>2289</v>
      </c>
    </row>
    <row r="611" spans="1:4" x14ac:dyDescent="0.45">
      <c r="A611" s="408">
        <v>2631</v>
      </c>
      <c r="B611" s="414" t="s">
        <v>978</v>
      </c>
      <c r="C611" s="409">
        <v>322130</v>
      </c>
      <c r="D611" s="417" t="s">
        <v>2289</v>
      </c>
    </row>
    <row r="612" spans="1:4" x14ac:dyDescent="0.45">
      <c r="A612" s="408">
        <v>2653</v>
      </c>
      <c r="B612" s="414" t="s">
        <v>2290</v>
      </c>
      <c r="C612" s="409">
        <v>322211</v>
      </c>
      <c r="D612" s="417" t="s">
        <v>2291</v>
      </c>
    </row>
    <row r="613" spans="1:4" x14ac:dyDescent="0.45">
      <c r="A613" s="408">
        <v>2679</v>
      </c>
      <c r="B613" s="414" t="s">
        <v>2292</v>
      </c>
      <c r="C613" s="409">
        <v>322211</v>
      </c>
      <c r="D613" s="417" t="s">
        <v>2291</v>
      </c>
    </row>
    <row r="614" spans="1:4" x14ac:dyDescent="0.45">
      <c r="A614" s="408">
        <v>2657</v>
      </c>
      <c r="B614" s="414" t="s">
        <v>2293</v>
      </c>
      <c r="C614" s="409">
        <v>322212</v>
      </c>
      <c r="D614" s="417" t="s">
        <v>2294</v>
      </c>
    </row>
    <row r="615" spans="1:4" x14ac:dyDescent="0.45">
      <c r="A615" s="408">
        <v>2652</v>
      </c>
      <c r="B615" s="414" t="s">
        <v>2295</v>
      </c>
      <c r="C615" s="409">
        <v>322219</v>
      </c>
      <c r="D615" s="417" t="s">
        <v>2296</v>
      </c>
    </row>
    <row r="616" spans="1:4" x14ac:dyDescent="0.45">
      <c r="A616" s="408">
        <v>2655</v>
      </c>
      <c r="B616" s="414" t="s">
        <v>2297</v>
      </c>
      <c r="C616" s="409">
        <v>322219</v>
      </c>
      <c r="D616" s="417" t="s">
        <v>2296</v>
      </c>
    </row>
    <row r="617" spans="1:4" x14ac:dyDescent="0.45">
      <c r="A617" s="408">
        <v>2656</v>
      </c>
      <c r="B617" s="414" t="s">
        <v>2298</v>
      </c>
      <c r="C617" s="409">
        <v>322219</v>
      </c>
      <c r="D617" s="417" t="s">
        <v>2296</v>
      </c>
    </row>
    <row r="618" spans="1:4" x14ac:dyDescent="0.45">
      <c r="A618" s="408">
        <v>2671</v>
      </c>
      <c r="B618" s="414" t="s">
        <v>2299</v>
      </c>
      <c r="C618" s="409">
        <v>322220</v>
      </c>
      <c r="D618" s="417" t="s">
        <v>631</v>
      </c>
    </row>
    <row r="619" spans="1:4" x14ac:dyDescent="0.45">
      <c r="A619" s="408">
        <v>2672</v>
      </c>
      <c r="B619" s="414" t="s">
        <v>2300</v>
      </c>
      <c r="C619" s="409">
        <v>322220</v>
      </c>
      <c r="D619" s="417" t="s">
        <v>631</v>
      </c>
    </row>
    <row r="620" spans="1:4" x14ac:dyDescent="0.45">
      <c r="A620" s="408">
        <v>2673</v>
      </c>
      <c r="B620" s="414" t="s">
        <v>2301</v>
      </c>
      <c r="C620" s="409">
        <v>322220</v>
      </c>
      <c r="D620" s="417" t="s">
        <v>631</v>
      </c>
    </row>
    <row r="621" spans="1:4" x14ac:dyDescent="0.45">
      <c r="A621" s="408">
        <v>2674</v>
      </c>
      <c r="B621" s="414" t="s">
        <v>2302</v>
      </c>
      <c r="C621" s="409">
        <v>322220</v>
      </c>
      <c r="D621" s="417" t="s">
        <v>631</v>
      </c>
    </row>
    <row r="622" spans="1:4" x14ac:dyDescent="0.45">
      <c r="A622" s="408">
        <v>2675</v>
      </c>
      <c r="B622" s="414" t="s">
        <v>2303</v>
      </c>
      <c r="C622" s="409">
        <v>322220</v>
      </c>
      <c r="D622" s="417" t="s">
        <v>631</v>
      </c>
    </row>
    <row r="623" spans="1:4" x14ac:dyDescent="0.45">
      <c r="A623" s="408">
        <v>2679</v>
      </c>
      <c r="B623" s="414" t="s">
        <v>2292</v>
      </c>
      <c r="C623" s="409">
        <v>322220</v>
      </c>
      <c r="D623" s="417" t="s">
        <v>631</v>
      </c>
    </row>
    <row r="624" spans="1:4" x14ac:dyDescent="0.45">
      <c r="A624" s="408">
        <v>3497</v>
      </c>
      <c r="B624" s="414" t="s">
        <v>2304</v>
      </c>
      <c r="C624" s="409">
        <v>322220</v>
      </c>
      <c r="D624" s="417" t="s">
        <v>631</v>
      </c>
    </row>
    <row r="625" spans="1:4" x14ac:dyDescent="0.45">
      <c r="A625" s="408">
        <v>2675</v>
      </c>
      <c r="B625" s="414" t="s">
        <v>2303</v>
      </c>
      <c r="C625" s="409">
        <v>322230</v>
      </c>
      <c r="D625" s="417" t="s">
        <v>982</v>
      </c>
    </row>
    <row r="626" spans="1:4" x14ac:dyDescent="0.45">
      <c r="A626" s="408">
        <v>2677</v>
      </c>
      <c r="B626" s="414" t="s">
        <v>2305</v>
      </c>
      <c r="C626" s="409">
        <v>322230</v>
      </c>
      <c r="D626" s="417" t="s">
        <v>982</v>
      </c>
    </row>
    <row r="627" spans="1:4" x14ac:dyDescent="0.45">
      <c r="A627" s="408">
        <v>2678</v>
      </c>
      <c r="B627" s="414" t="s">
        <v>2306</v>
      </c>
      <c r="C627" s="409">
        <v>322230</v>
      </c>
      <c r="D627" s="417" t="s">
        <v>982</v>
      </c>
    </row>
    <row r="628" spans="1:4" x14ac:dyDescent="0.45">
      <c r="A628" s="408">
        <v>2679</v>
      </c>
      <c r="B628" s="414" t="s">
        <v>2292</v>
      </c>
      <c r="C628" s="409">
        <v>322230</v>
      </c>
      <c r="D628" s="417" t="s">
        <v>982</v>
      </c>
    </row>
    <row r="629" spans="1:4" x14ac:dyDescent="0.45">
      <c r="A629" s="408">
        <v>2676</v>
      </c>
      <c r="B629" s="414" t="s">
        <v>2307</v>
      </c>
      <c r="C629" s="409">
        <v>322291</v>
      </c>
      <c r="D629" s="417" t="s">
        <v>2308</v>
      </c>
    </row>
    <row r="630" spans="1:4" x14ac:dyDescent="0.45">
      <c r="A630" s="408">
        <v>3842</v>
      </c>
      <c r="B630" s="414" t="s">
        <v>2309</v>
      </c>
      <c r="C630" s="409">
        <v>322291</v>
      </c>
      <c r="D630" s="417" t="s">
        <v>2308</v>
      </c>
    </row>
    <row r="631" spans="1:4" x14ac:dyDescent="0.45">
      <c r="A631" s="408">
        <v>2675</v>
      </c>
      <c r="B631" s="414" t="s">
        <v>2303</v>
      </c>
      <c r="C631" s="409">
        <v>322299</v>
      </c>
      <c r="D631" s="417" t="s">
        <v>2310</v>
      </c>
    </row>
    <row r="632" spans="1:4" x14ac:dyDescent="0.45">
      <c r="A632" s="408">
        <v>2679</v>
      </c>
      <c r="B632" s="414" t="s">
        <v>2292</v>
      </c>
      <c r="C632" s="409">
        <v>322299</v>
      </c>
      <c r="D632" s="417" t="s">
        <v>2310</v>
      </c>
    </row>
    <row r="633" spans="1:4" x14ac:dyDescent="0.45">
      <c r="A633" s="408">
        <v>2752</v>
      </c>
      <c r="B633" s="414" t="s">
        <v>2311</v>
      </c>
      <c r="C633" s="409">
        <v>323111</v>
      </c>
      <c r="D633" s="417" t="s">
        <v>2312</v>
      </c>
    </row>
    <row r="634" spans="1:4" x14ac:dyDescent="0.45">
      <c r="A634" s="408">
        <v>2752</v>
      </c>
      <c r="B634" s="414" t="s">
        <v>2311</v>
      </c>
      <c r="C634" s="409">
        <v>323111</v>
      </c>
      <c r="D634" s="417" t="s">
        <v>2312</v>
      </c>
    </row>
    <row r="635" spans="1:4" x14ac:dyDescent="0.45">
      <c r="A635" s="408">
        <v>2754</v>
      </c>
      <c r="B635" s="414" t="s">
        <v>2313</v>
      </c>
      <c r="C635" s="409">
        <v>323111</v>
      </c>
      <c r="D635" s="417" t="s">
        <v>2312</v>
      </c>
    </row>
    <row r="636" spans="1:4" x14ac:dyDescent="0.45">
      <c r="A636" s="408">
        <v>2759</v>
      </c>
      <c r="B636" s="414" t="s">
        <v>2314</v>
      </c>
      <c r="C636" s="409">
        <v>323111</v>
      </c>
      <c r="D636" s="417" t="s">
        <v>2312</v>
      </c>
    </row>
    <row r="637" spans="1:4" x14ac:dyDescent="0.45">
      <c r="A637" s="408">
        <v>2759</v>
      </c>
      <c r="B637" s="414" t="s">
        <v>2314</v>
      </c>
      <c r="C637" s="409">
        <v>323111</v>
      </c>
      <c r="D637" s="417" t="s">
        <v>2312</v>
      </c>
    </row>
    <row r="638" spans="1:4" x14ac:dyDescent="0.45">
      <c r="A638" s="408">
        <v>2759</v>
      </c>
      <c r="B638" s="414" t="s">
        <v>2314</v>
      </c>
      <c r="C638" s="409">
        <v>323111</v>
      </c>
      <c r="D638" s="417" t="s">
        <v>2312</v>
      </c>
    </row>
    <row r="639" spans="1:4" x14ac:dyDescent="0.45">
      <c r="A639" s="408">
        <v>2759</v>
      </c>
      <c r="B639" s="414" t="s">
        <v>2314</v>
      </c>
      <c r="C639" s="409">
        <v>323111</v>
      </c>
      <c r="D639" s="417" t="s">
        <v>2312</v>
      </c>
    </row>
    <row r="640" spans="1:4" x14ac:dyDescent="0.45">
      <c r="A640" s="408">
        <v>2761</v>
      </c>
      <c r="B640" s="414" t="s">
        <v>2315</v>
      </c>
      <c r="C640" s="409">
        <v>323111</v>
      </c>
      <c r="D640" s="417" t="s">
        <v>2312</v>
      </c>
    </row>
    <row r="641" spans="1:4" x14ac:dyDescent="0.45">
      <c r="A641" s="408">
        <v>2771</v>
      </c>
      <c r="B641" s="414" t="s">
        <v>2316</v>
      </c>
      <c r="C641" s="409">
        <v>323111</v>
      </c>
      <c r="D641" s="417" t="s">
        <v>2312</v>
      </c>
    </row>
    <row r="642" spans="1:4" x14ac:dyDescent="0.45">
      <c r="A642" s="408">
        <v>2771</v>
      </c>
      <c r="B642" s="414" t="s">
        <v>2316</v>
      </c>
      <c r="C642" s="409">
        <v>323111</v>
      </c>
      <c r="D642" s="417" t="s">
        <v>2312</v>
      </c>
    </row>
    <row r="643" spans="1:4" x14ac:dyDescent="0.45">
      <c r="A643" s="408">
        <v>2771</v>
      </c>
      <c r="B643" s="414" t="s">
        <v>2316</v>
      </c>
      <c r="C643" s="409">
        <v>323111</v>
      </c>
      <c r="D643" s="417" t="s">
        <v>2312</v>
      </c>
    </row>
    <row r="644" spans="1:4" x14ac:dyDescent="0.45">
      <c r="A644" s="408">
        <v>2771</v>
      </c>
      <c r="B644" s="414" t="s">
        <v>2316</v>
      </c>
      <c r="C644" s="409">
        <v>323111</v>
      </c>
      <c r="D644" s="417" t="s">
        <v>2312</v>
      </c>
    </row>
    <row r="645" spans="1:4" x14ac:dyDescent="0.45">
      <c r="A645" s="408">
        <v>2782</v>
      </c>
      <c r="B645" s="414" t="s">
        <v>2317</v>
      </c>
      <c r="C645" s="409">
        <v>323111</v>
      </c>
      <c r="D645" s="417" t="s">
        <v>2312</v>
      </c>
    </row>
    <row r="646" spans="1:4" x14ac:dyDescent="0.45">
      <c r="A646" s="408">
        <v>2782</v>
      </c>
      <c r="B646" s="414" t="s">
        <v>2317</v>
      </c>
      <c r="C646" s="409">
        <v>323111</v>
      </c>
      <c r="D646" s="417" t="s">
        <v>2312</v>
      </c>
    </row>
    <row r="647" spans="1:4" x14ac:dyDescent="0.45">
      <c r="A647" s="408">
        <v>7334</v>
      </c>
      <c r="B647" s="414" t="s">
        <v>2318</v>
      </c>
      <c r="C647" s="409">
        <v>323111</v>
      </c>
      <c r="D647" s="417" t="s">
        <v>2312</v>
      </c>
    </row>
    <row r="648" spans="1:4" x14ac:dyDescent="0.45">
      <c r="A648" s="408">
        <v>2396</v>
      </c>
      <c r="B648" s="414" t="s">
        <v>2237</v>
      </c>
      <c r="C648" s="409">
        <v>323113</v>
      </c>
      <c r="D648" s="417" t="s">
        <v>2319</v>
      </c>
    </row>
    <row r="649" spans="1:4" x14ac:dyDescent="0.45">
      <c r="A649" s="408">
        <v>2759</v>
      </c>
      <c r="B649" s="414" t="s">
        <v>2314</v>
      </c>
      <c r="C649" s="409">
        <v>323113</v>
      </c>
      <c r="D649" s="417" t="s">
        <v>2319</v>
      </c>
    </row>
    <row r="650" spans="1:4" x14ac:dyDescent="0.45">
      <c r="A650" s="408">
        <v>2771</v>
      </c>
      <c r="B650" s="414" t="s">
        <v>2316</v>
      </c>
      <c r="C650" s="409">
        <v>323113</v>
      </c>
      <c r="D650" s="417" t="s">
        <v>2319</v>
      </c>
    </row>
    <row r="651" spans="1:4" x14ac:dyDescent="0.45">
      <c r="A651" s="408">
        <v>3993</v>
      </c>
      <c r="B651" s="414" t="s">
        <v>2320</v>
      </c>
      <c r="C651" s="409">
        <v>323113</v>
      </c>
      <c r="D651" s="417" t="s">
        <v>2319</v>
      </c>
    </row>
    <row r="652" spans="1:4" x14ac:dyDescent="0.45">
      <c r="A652" s="408">
        <v>2732</v>
      </c>
      <c r="B652" s="414" t="s">
        <v>2321</v>
      </c>
      <c r="C652" s="409">
        <v>323117</v>
      </c>
      <c r="D652" s="417" t="s">
        <v>2322</v>
      </c>
    </row>
    <row r="653" spans="1:4" x14ac:dyDescent="0.45">
      <c r="A653" s="408">
        <v>2789</v>
      </c>
      <c r="B653" s="414" t="s">
        <v>2323</v>
      </c>
      <c r="C653" s="409">
        <v>323120</v>
      </c>
      <c r="D653" s="417" t="s">
        <v>2324</v>
      </c>
    </row>
    <row r="654" spans="1:4" x14ac:dyDescent="0.45">
      <c r="A654" s="408">
        <v>2791</v>
      </c>
      <c r="B654" s="414" t="s">
        <v>2325</v>
      </c>
      <c r="C654" s="409">
        <v>323120</v>
      </c>
      <c r="D654" s="417" t="s">
        <v>2324</v>
      </c>
    </row>
    <row r="655" spans="1:4" x14ac:dyDescent="0.45">
      <c r="A655" s="408">
        <v>2796</v>
      </c>
      <c r="B655" s="414" t="s">
        <v>2326</v>
      </c>
      <c r="C655" s="409">
        <v>323120</v>
      </c>
      <c r="D655" s="417" t="s">
        <v>2324</v>
      </c>
    </row>
    <row r="656" spans="1:4" x14ac:dyDescent="0.45">
      <c r="A656" s="408">
        <v>2911</v>
      </c>
      <c r="B656" s="414" t="s">
        <v>2327</v>
      </c>
      <c r="C656" s="409">
        <v>324110</v>
      </c>
      <c r="D656" s="417" t="s">
        <v>989</v>
      </c>
    </row>
    <row r="657" spans="1:4" x14ac:dyDescent="0.45">
      <c r="A657" s="408">
        <v>2951</v>
      </c>
      <c r="B657" s="414" t="s">
        <v>2328</v>
      </c>
      <c r="C657" s="409">
        <v>324121</v>
      </c>
      <c r="D657" s="417" t="s">
        <v>2329</v>
      </c>
    </row>
    <row r="658" spans="1:4" x14ac:dyDescent="0.45">
      <c r="A658" s="408">
        <v>2952</v>
      </c>
      <c r="B658" s="414" t="s">
        <v>2330</v>
      </c>
      <c r="C658" s="409">
        <v>324122</v>
      </c>
      <c r="D658" s="417" t="s">
        <v>2331</v>
      </c>
    </row>
    <row r="659" spans="1:4" x14ac:dyDescent="0.45">
      <c r="A659" s="408">
        <v>2992</v>
      </c>
      <c r="B659" s="414" t="s">
        <v>2332</v>
      </c>
      <c r="C659" s="409">
        <v>324191</v>
      </c>
      <c r="D659" s="417" t="s">
        <v>2333</v>
      </c>
    </row>
    <row r="660" spans="1:4" x14ac:dyDescent="0.45">
      <c r="A660" s="408">
        <v>2999</v>
      </c>
      <c r="B660" s="414" t="s">
        <v>2334</v>
      </c>
      <c r="C660" s="409">
        <v>324199</v>
      </c>
      <c r="D660" s="417" t="s">
        <v>2335</v>
      </c>
    </row>
    <row r="661" spans="1:4" x14ac:dyDescent="0.45">
      <c r="A661" s="408">
        <v>3312</v>
      </c>
      <c r="B661" s="414" t="s">
        <v>2336</v>
      </c>
      <c r="C661" s="409">
        <v>324199</v>
      </c>
      <c r="D661" s="417" t="s">
        <v>2335</v>
      </c>
    </row>
    <row r="662" spans="1:4" x14ac:dyDescent="0.45">
      <c r="A662" s="408">
        <v>2865</v>
      </c>
      <c r="B662" s="414" t="s">
        <v>2337</v>
      </c>
      <c r="C662" s="409">
        <v>325110</v>
      </c>
      <c r="D662" s="417" t="s">
        <v>994</v>
      </c>
    </row>
    <row r="663" spans="1:4" x14ac:dyDescent="0.45">
      <c r="A663" s="408">
        <v>2869</v>
      </c>
      <c r="B663" s="414" t="s">
        <v>2338</v>
      </c>
      <c r="C663" s="409">
        <v>325110</v>
      </c>
      <c r="D663" s="417" t="s">
        <v>994</v>
      </c>
    </row>
    <row r="664" spans="1:4" x14ac:dyDescent="0.45">
      <c r="A664" s="408">
        <v>2813</v>
      </c>
      <c r="B664" s="414" t="s">
        <v>2339</v>
      </c>
      <c r="C664" s="409">
        <v>325120</v>
      </c>
      <c r="D664" s="417" t="s">
        <v>995</v>
      </c>
    </row>
    <row r="665" spans="1:4" x14ac:dyDescent="0.45">
      <c r="A665" s="408">
        <v>2869</v>
      </c>
      <c r="B665" s="414" t="s">
        <v>2338</v>
      </c>
      <c r="C665" s="409">
        <v>325120</v>
      </c>
      <c r="D665" s="417" t="s">
        <v>995</v>
      </c>
    </row>
    <row r="666" spans="1:4" x14ac:dyDescent="0.45">
      <c r="A666" s="408">
        <v>2816</v>
      </c>
      <c r="B666" s="414" t="s">
        <v>2340</v>
      </c>
      <c r="C666" s="409">
        <v>325130</v>
      </c>
      <c r="D666" s="417" t="s">
        <v>996</v>
      </c>
    </row>
    <row r="667" spans="1:4" x14ac:dyDescent="0.45">
      <c r="A667" s="408">
        <v>2819</v>
      </c>
      <c r="B667" s="414" t="s">
        <v>1955</v>
      </c>
      <c r="C667" s="409">
        <v>325130</v>
      </c>
      <c r="D667" s="417" t="s">
        <v>996</v>
      </c>
    </row>
    <row r="668" spans="1:4" x14ac:dyDescent="0.45">
      <c r="A668" s="408">
        <v>2865</v>
      </c>
      <c r="B668" s="414" t="s">
        <v>2337</v>
      </c>
      <c r="C668" s="409">
        <v>325130</v>
      </c>
      <c r="D668" s="417" t="s">
        <v>996</v>
      </c>
    </row>
    <row r="669" spans="1:4" x14ac:dyDescent="0.45">
      <c r="A669" s="408">
        <v>2812</v>
      </c>
      <c r="B669" s="414" t="s">
        <v>2341</v>
      </c>
      <c r="C669" s="409">
        <v>325180</v>
      </c>
      <c r="D669" s="417" t="s">
        <v>2342</v>
      </c>
    </row>
    <row r="670" spans="1:4" x14ac:dyDescent="0.45">
      <c r="A670" s="408">
        <v>2816</v>
      </c>
      <c r="B670" s="414" t="s">
        <v>2340</v>
      </c>
      <c r="C670" s="409">
        <v>325180</v>
      </c>
      <c r="D670" s="417" t="s">
        <v>2342</v>
      </c>
    </row>
    <row r="671" spans="1:4" x14ac:dyDescent="0.45">
      <c r="A671" s="408">
        <v>2819</v>
      </c>
      <c r="B671" s="414" t="s">
        <v>1955</v>
      </c>
      <c r="C671" s="409">
        <v>325180</v>
      </c>
      <c r="D671" s="417" t="s">
        <v>2342</v>
      </c>
    </row>
    <row r="672" spans="1:4" x14ac:dyDescent="0.45">
      <c r="A672" s="408">
        <v>2869</v>
      </c>
      <c r="B672" s="414" t="s">
        <v>2338</v>
      </c>
      <c r="C672" s="409">
        <v>325180</v>
      </c>
      <c r="D672" s="417" t="s">
        <v>2342</v>
      </c>
    </row>
    <row r="673" spans="1:4" x14ac:dyDescent="0.45">
      <c r="A673" s="408">
        <v>2895</v>
      </c>
      <c r="B673" s="414" t="s">
        <v>2343</v>
      </c>
      <c r="C673" s="409">
        <v>325180</v>
      </c>
      <c r="D673" s="417" t="s">
        <v>2342</v>
      </c>
    </row>
    <row r="674" spans="1:4" x14ac:dyDescent="0.45">
      <c r="A674" s="408">
        <v>2869</v>
      </c>
      <c r="B674" s="414" t="s">
        <v>2338</v>
      </c>
      <c r="C674" s="409">
        <v>325193</v>
      </c>
      <c r="D674" s="417" t="s">
        <v>2344</v>
      </c>
    </row>
    <row r="675" spans="1:4" x14ac:dyDescent="0.45">
      <c r="A675" s="408">
        <v>2861</v>
      </c>
      <c r="B675" s="414" t="s">
        <v>2345</v>
      </c>
      <c r="C675" s="409">
        <v>325194</v>
      </c>
      <c r="D675" s="417" t="s">
        <v>2346</v>
      </c>
    </row>
    <row r="676" spans="1:4" x14ac:dyDescent="0.45">
      <c r="A676" s="408">
        <v>2865</v>
      </c>
      <c r="B676" s="414" t="s">
        <v>2337</v>
      </c>
      <c r="C676" s="409">
        <v>325194</v>
      </c>
      <c r="D676" s="417" t="s">
        <v>2346</v>
      </c>
    </row>
    <row r="677" spans="1:4" x14ac:dyDescent="0.45">
      <c r="A677" s="408">
        <v>2869</v>
      </c>
      <c r="B677" s="414" t="s">
        <v>2338</v>
      </c>
      <c r="C677" s="409">
        <v>325194</v>
      </c>
      <c r="D677" s="417" t="s">
        <v>2346</v>
      </c>
    </row>
    <row r="678" spans="1:4" x14ac:dyDescent="0.45">
      <c r="A678" s="408">
        <v>2869</v>
      </c>
      <c r="B678" s="414" t="s">
        <v>2338</v>
      </c>
      <c r="C678" s="409">
        <v>325199</v>
      </c>
      <c r="D678" s="417" t="s">
        <v>2347</v>
      </c>
    </row>
    <row r="679" spans="1:4" x14ac:dyDescent="0.45">
      <c r="A679" s="408">
        <v>2899</v>
      </c>
      <c r="B679" s="414" t="s">
        <v>2159</v>
      </c>
      <c r="C679" s="409">
        <v>325199</v>
      </c>
      <c r="D679" s="417" t="s">
        <v>2347</v>
      </c>
    </row>
    <row r="680" spans="1:4" x14ac:dyDescent="0.45">
      <c r="A680" s="408">
        <v>2821</v>
      </c>
      <c r="B680" s="414" t="s">
        <v>2348</v>
      </c>
      <c r="C680" s="409">
        <v>325211</v>
      </c>
      <c r="D680" s="417" t="s">
        <v>2349</v>
      </c>
    </row>
    <row r="681" spans="1:4" x14ac:dyDescent="0.45">
      <c r="A681" s="408">
        <v>2822</v>
      </c>
      <c r="B681" s="414" t="s">
        <v>2350</v>
      </c>
      <c r="C681" s="409">
        <v>325212</v>
      </c>
      <c r="D681" s="417" t="s">
        <v>2351</v>
      </c>
    </row>
    <row r="682" spans="1:4" x14ac:dyDescent="0.45">
      <c r="A682" s="408">
        <v>2823</v>
      </c>
      <c r="B682" s="414" t="s">
        <v>2352</v>
      </c>
      <c r="C682" s="409">
        <v>325220</v>
      </c>
      <c r="D682" s="417" t="s">
        <v>1000</v>
      </c>
    </row>
    <row r="683" spans="1:4" x14ac:dyDescent="0.45">
      <c r="A683" s="408">
        <v>2824</v>
      </c>
      <c r="B683" s="414" t="s">
        <v>2353</v>
      </c>
      <c r="C683" s="409">
        <v>325220</v>
      </c>
      <c r="D683" s="417" t="s">
        <v>1000</v>
      </c>
    </row>
    <row r="684" spans="1:4" x14ac:dyDescent="0.45">
      <c r="A684" s="408">
        <v>2873</v>
      </c>
      <c r="B684" s="414" t="s">
        <v>2354</v>
      </c>
      <c r="C684" s="409">
        <v>325311</v>
      </c>
      <c r="D684" s="417" t="s">
        <v>2355</v>
      </c>
    </row>
    <row r="685" spans="1:4" x14ac:dyDescent="0.45">
      <c r="A685" s="408">
        <v>2874</v>
      </c>
      <c r="B685" s="414" t="s">
        <v>2356</v>
      </c>
      <c r="C685" s="409">
        <v>325312</v>
      </c>
      <c r="D685" s="417" t="s">
        <v>2357</v>
      </c>
    </row>
    <row r="686" spans="1:4" x14ac:dyDescent="0.45">
      <c r="A686" s="408">
        <v>2875</v>
      </c>
      <c r="B686" s="414" t="s">
        <v>2358</v>
      </c>
      <c r="C686" s="409">
        <v>325314</v>
      </c>
      <c r="D686" s="417" t="s">
        <v>2359</v>
      </c>
    </row>
    <row r="687" spans="1:4" x14ac:dyDescent="0.45">
      <c r="A687" s="408">
        <v>2875</v>
      </c>
      <c r="B687" s="414" t="s">
        <v>2358</v>
      </c>
      <c r="C687" s="409">
        <v>325315</v>
      </c>
      <c r="D687" s="417" t="s">
        <v>1004</v>
      </c>
    </row>
    <row r="688" spans="1:4" x14ac:dyDescent="0.45">
      <c r="A688" s="408">
        <v>2879</v>
      </c>
      <c r="B688" s="414" t="s">
        <v>2360</v>
      </c>
      <c r="C688" s="409">
        <v>325320</v>
      </c>
      <c r="D688" s="417" t="s">
        <v>1005</v>
      </c>
    </row>
    <row r="689" spans="1:4" x14ac:dyDescent="0.45">
      <c r="A689" s="408">
        <v>2833</v>
      </c>
      <c r="B689" s="414" t="s">
        <v>2361</v>
      </c>
      <c r="C689" s="409">
        <v>325411</v>
      </c>
      <c r="D689" s="417" t="s">
        <v>2362</v>
      </c>
    </row>
    <row r="690" spans="1:4" x14ac:dyDescent="0.45">
      <c r="A690" s="408">
        <v>2834</v>
      </c>
      <c r="B690" s="414" t="s">
        <v>2363</v>
      </c>
      <c r="C690" s="409">
        <v>325412</v>
      </c>
      <c r="D690" s="417" t="s">
        <v>2364</v>
      </c>
    </row>
    <row r="691" spans="1:4" x14ac:dyDescent="0.45">
      <c r="A691" s="408">
        <v>2835</v>
      </c>
      <c r="B691" s="414" t="s">
        <v>2365</v>
      </c>
      <c r="C691" s="409">
        <v>325412</v>
      </c>
      <c r="D691" s="417" t="s">
        <v>2364</v>
      </c>
    </row>
    <row r="692" spans="1:4" x14ac:dyDescent="0.45">
      <c r="A692" s="408">
        <v>2835</v>
      </c>
      <c r="B692" s="414" t="s">
        <v>2365</v>
      </c>
      <c r="C692" s="409">
        <v>325413</v>
      </c>
      <c r="D692" s="417" t="s">
        <v>2366</v>
      </c>
    </row>
    <row r="693" spans="1:4" x14ac:dyDescent="0.45">
      <c r="A693" s="408">
        <v>2836</v>
      </c>
      <c r="B693" s="414" t="s">
        <v>2367</v>
      </c>
      <c r="C693" s="409">
        <v>325414</v>
      </c>
      <c r="D693" s="417" t="s">
        <v>2368</v>
      </c>
    </row>
    <row r="694" spans="1:4" x14ac:dyDescent="0.45">
      <c r="A694" s="408">
        <v>2851</v>
      </c>
      <c r="B694" s="414" t="s">
        <v>2369</v>
      </c>
      <c r="C694" s="409">
        <v>325510</v>
      </c>
      <c r="D694" s="417" t="s">
        <v>1010</v>
      </c>
    </row>
    <row r="695" spans="1:4" x14ac:dyDescent="0.45">
      <c r="A695" s="408">
        <v>2899</v>
      </c>
      <c r="B695" s="414" t="s">
        <v>2159</v>
      </c>
      <c r="C695" s="409">
        <v>325510</v>
      </c>
      <c r="D695" s="417" t="s">
        <v>1010</v>
      </c>
    </row>
    <row r="696" spans="1:4" x14ac:dyDescent="0.45">
      <c r="A696" s="408">
        <v>2891</v>
      </c>
      <c r="B696" s="414" t="s">
        <v>2370</v>
      </c>
      <c r="C696" s="409">
        <v>325520</v>
      </c>
      <c r="D696" s="417" t="s">
        <v>616</v>
      </c>
    </row>
    <row r="697" spans="1:4" x14ac:dyDescent="0.45">
      <c r="A697" s="408">
        <v>2841</v>
      </c>
      <c r="B697" s="414" t="s">
        <v>2371</v>
      </c>
      <c r="C697" s="409">
        <v>325611</v>
      </c>
      <c r="D697" s="417" t="s">
        <v>2372</v>
      </c>
    </row>
    <row r="698" spans="1:4" x14ac:dyDescent="0.45">
      <c r="A698" s="408">
        <v>2844</v>
      </c>
      <c r="B698" s="414" t="s">
        <v>2373</v>
      </c>
      <c r="C698" s="409">
        <v>325611</v>
      </c>
      <c r="D698" s="417" t="s">
        <v>2372</v>
      </c>
    </row>
    <row r="699" spans="1:4" x14ac:dyDescent="0.45">
      <c r="A699" s="408">
        <v>2842</v>
      </c>
      <c r="B699" s="414" t="s">
        <v>2374</v>
      </c>
      <c r="C699" s="409">
        <v>325612</v>
      </c>
      <c r="D699" s="417" t="s">
        <v>2375</v>
      </c>
    </row>
    <row r="700" spans="1:4" x14ac:dyDescent="0.45">
      <c r="A700" s="408">
        <v>2843</v>
      </c>
      <c r="B700" s="414" t="s">
        <v>2376</v>
      </c>
      <c r="C700" s="409">
        <v>325613</v>
      </c>
      <c r="D700" s="417" t="s">
        <v>2377</v>
      </c>
    </row>
    <row r="701" spans="1:4" x14ac:dyDescent="0.45">
      <c r="A701" s="408">
        <v>2844</v>
      </c>
      <c r="B701" s="414" t="s">
        <v>2373</v>
      </c>
      <c r="C701" s="409">
        <v>325620</v>
      </c>
      <c r="D701" s="417" t="s">
        <v>1014</v>
      </c>
    </row>
    <row r="702" spans="1:4" x14ac:dyDescent="0.45">
      <c r="A702" s="408">
        <v>2893</v>
      </c>
      <c r="B702" s="414" t="s">
        <v>2378</v>
      </c>
      <c r="C702" s="409">
        <v>325910</v>
      </c>
      <c r="D702" s="417" t="s">
        <v>1015</v>
      </c>
    </row>
    <row r="703" spans="1:4" x14ac:dyDescent="0.45">
      <c r="A703" s="408">
        <v>2892</v>
      </c>
      <c r="B703" s="414" t="s">
        <v>2379</v>
      </c>
      <c r="C703" s="409">
        <v>325920</v>
      </c>
      <c r="D703" s="417" t="s">
        <v>1016</v>
      </c>
    </row>
    <row r="704" spans="1:4" x14ac:dyDescent="0.45">
      <c r="A704" s="408">
        <v>3087</v>
      </c>
      <c r="B704" s="414" t="s">
        <v>2380</v>
      </c>
      <c r="C704" s="409">
        <v>325991</v>
      </c>
      <c r="D704" s="417" t="s">
        <v>2381</v>
      </c>
    </row>
    <row r="705" spans="1:4" x14ac:dyDescent="0.45">
      <c r="A705" s="408">
        <v>3861</v>
      </c>
      <c r="B705" s="414" t="s">
        <v>2382</v>
      </c>
      <c r="C705" s="409">
        <v>325992</v>
      </c>
      <c r="D705" s="417" t="s">
        <v>2383</v>
      </c>
    </row>
    <row r="706" spans="1:4" x14ac:dyDescent="0.45">
      <c r="A706" s="408">
        <v>2819</v>
      </c>
      <c r="B706" s="414" t="s">
        <v>1955</v>
      </c>
      <c r="C706" s="409">
        <v>325998</v>
      </c>
      <c r="D706" s="417" t="s">
        <v>2384</v>
      </c>
    </row>
    <row r="707" spans="1:4" x14ac:dyDescent="0.45">
      <c r="A707" s="408">
        <v>2869</v>
      </c>
      <c r="B707" s="414" t="s">
        <v>2338</v>
      </c>
      <c r="C707" s="409">
        <v>325998</v>
      </c>
      <c r="D707" s="417" t="s">
        <v>2384</v>
      </c>
    </row>
    <row r="708" spans="1:4" x14ac:dyDescent="0.45">
      <c r="A708" s="408">
        <v>2899</v>
      </c>
      <c r="B708" s="414" t="s">
        <v>2159</v>
      </c>
      <c r="C708" s="409">
        <v>325998</v>
      </c>
      <c r="D708" s="417" t="s">
        <v>2384</v>
      </c>
    </row>
    <row r="709" spans="1:4" x14ac:dyDescent="0.45">
      <c r="A709" s="408">
        <v>3952</v>
      </c>
      <c r="B709" s="414" t="s">
        <v>2385</v>
      </c>
      <c r="C709" s="409">
        <v>325998</v>
      </c>
      <c r="D709" s="417" t="s">
        <v>2384</v>
      </c>
    </row>
    <row r="710" spans="1:4" x14ac:dyDescent="0.45">
      <c r="A710" s="408">
        <v>3999</v>
      </c>
      <c r="B710" s="414" t="s">
        <v>2246</v>
      </c>
      <c r="C710" s="409">
        <v>325998</v>
      </c>
      <c r="D710" s="417" t="s">
        <v>2384</v>
      </c>
    </row>
    <row r="711" spans="1:4" x14ac:dyDescent="0.45">
      <c r="A711" s="408">
        <v>7389</v>
      </c>
      <c r="B711" s="414" t="s">
        <v>2177</v>
      </c>
      <c r="C711" s="409">
        <v>325998</v>
      </c>
      <c r="D711" s="417" t="s">
        <v>2384</v>
      </c>
    </row>
    <row r="712" spans="1:4" x14ac:dyDescent="0.45">
      <c r="A712" s="408">
        <v>2673</v>
      </c>
      <c r="B712" s="414" t="s">
        <v>2301</v>
      </c>
      <c r="C712" s="409">
        <v>326111</v>
      </c>
      <c r="D712" s="417" t="s">
        <v>2386</v>
      </c>
    </row>
    <row r="713" spans="1:4" x14ac:dyDescent="0.45">
      <c r="A713" s="408">
        <v>2671</v>
      </c>
      <c r="B713" s="414" t="s">
        <v>2299</v>
      </c>
      <c r="C713" s="409">
        <v>326112</v>
      </c>
      <c r="D713" s="417" t="s">
        <v>2387</v>
      </c>
    </row>
    <row r="714" spans="1:4" x14ac:dyDescent="0.45">
      <c r="A714" s="408">
        <v>3081</v>
      </c>
      <c r="B714" s="414" t="s">
        <v>2388</v>
      </c>
      <c r="C714" s="409">
        <v>326113</v>
      </c>
      <c r="D714" s="417" t="s">
        <v>2389</v>
      </c>
    </row>
    <row r="715" spans="1:4" x14ac:dyDescent="0.45">
      <c r="A715" s="408">
        <v>3082</v>
      </c>
      <c r="B715" s="414" t="s">
        <v>2390</v>
      </c>
      <c r="C715" s="409">
        <v>326121</v>
      </c>
      <c r="D715" s="417" t="s">
        <v>2391</v>
      </c>
    </row>
    <row r="716" spans="1:4" x14ac:dyDescent="0.45">
      <c r="A716" s="408">
        <v>3089</v>
      </c>
      <c r="B716" s="414" t="s">
        <v>2392</v>
      </c>
      <c r="C716" s="409">
        <v>326121</v>
      </c>
      <c r="D716" s="417" t="s">
        <v>2391</v>
      </c>
    </row>
    <row r="717" spans="1:4" x14ac:dyDescent="0.45">
      <c r="A717" s="408">
        <v>3084</v>
      </c>
      <c r="B717" s="414" t="s">
        <v>2393</v>
      </c>
      <c r="C717" s="409">
        <v>326122</v>
      </c>
      <c r="D717" s="417" t="s">
        <v>2394</v>
      </c>
    </row>
    <row r="718" spans="1:4" x14ac:dyDescent="0.45">
      <c r="A718" s="408">
        <v>3089</v>
      </c>
      <c r="B718" s="414" t="s">
        <v>2392</v>
      </c>
      <c r="C718" s="409">
        <v>326122</v>
      </c>
      <c r="D718" s="417" t="s">
        <v>2394</v>
      </c>
    </row>
    <row r="719" spans="1:4" x14ac:dyDescent="0.45">
      <c r="A719" s="408">
        <v>3083</v>
      </c>
      <c r="B719" s="414" t="s">
        <v>2395</v>
      </c>
      <c r="C719" s="409">
        <v>326130</v>
      </c>
      <c r="D719" s="417" t="s">
        <v>636</v>
      </c>
    </row>
    <row r="720" spans="1:4" x14ac:dyDescent="0.45">
      <c r="A720" s="408">
        <v>3086</v>
      </c>
      <c r="B720" s="414" t="s">
        <v>2396</v>
      </c>
      <c r="C720" s="409">
        <v>326140</v>
      </c>
      <c r="D720" s="417" t="s">
        <v>1023</v>
      </c>
    </row>
    <row r="721" spans="1:4" x14ac:dyDescent="0.45">
      <c r="A721" s="408">
        <v>3086</v>
      </c>
      <c r="B721" s="414" t="s">
        <v>2396</v>
      </c>
      <c r="C721" s="409">
        <v>326150</v>
      </c>
      <c r="D721" s="417" t="s">
        <v>1024</v>
      </c>
    </row>
    <row r="722" spans="1:4" x14ac:dyDescent="0.45">
      <c r="A722" s="408">
        <v>3085</v>
      </c>
      <c r="B722" s="414" t="s">
        <v>2397</v>
      </c>
      <c r="C722" s="409">
        <v>326160</v>
      </c>
      <c r="D722" s="417" t="s">
        <v>1025</v>
      </c>
    </row>
    <row r="723" spans="1:4" x14ac:dyDescent="0.45">
      <c r="A723" s="408">
        <v>3088</v>
      </c>
      <c r="B723" s="414" t="s">
        <v>2398</v>
      </c>
      <c r="C723" s="409">
        <v>326191</v>
      </c>
      <c r="D723" s="417" t="s">
        <v>2399</v>
      </c>
    </row>
    <row r="724" spans="1:4" x14ac:dyDescent="0.45">
      <c r="A724" s="408">
        <v>3069</v>
      </c>
      <c r="B724" s="414" t="s">
        <v>2202</v>
      </c>
      <c r="C724" s="409">
        <v>326199</v>
      </c>
      <c r="D724" s="417" t="s">
        <v>2400</v>
      </c>
    </row>
    <row r="725" spans="1:4" x14ac:dyDescent="0.45">
      <c r="A725" s="408">
        <v>3089</v>
      </c>
      <c r="B725" s="414" t="s">
        <v>2392</v>
      </c>
      <c r="C725" s="409">
        <v>326199</v>
      </c>
      <c r="D725" s="417" t="s">
        <v>2400</v>
      </c>
    </row>
    <row r="726" spans="1:4" x14ac:dyDescent="0.45">
      <c r="A726" s="408">
        <v>3996</v>
      </c>
      <c r="B726" s="414" t="s">
        <v>2401</v>
      </c>
      <c r="C726" s="409">
        <v>326199</v>
      </c>
      <c r="D726" s="417" t="s">
        <v>2400</v>
      </c>
    </row>
    <row r="727" spans="1:4" x14ac:dyDescent="0.45">
      <c r="A727" s="408">
        <v>3999</v>
      </c>
      <c r="B727" s="414" t="s">
        <v>2246</v>
      </c>
      <c r="C727" s="409">
        <v>326199</v>
      </c>
      <c r="D727" s="417" t="s">
        <v>2400</v>
      </c>
    </row>
    <row r="728" spans="1:4" x14ac:dyDescent="0.45">
      <c r="A728" s="408">
        <v>3011</v>
      </c>
      <c r="B728" s="414" t="s">
        <v>2402</v>
      </c>
      <c r="C728" s="409">
        <v>326211</v>
      </c>
      <c r="D728" s="417" t="s">
        <v>2403</v>
      </c>
    </row>
    <row r="729" spans="1:4" x14ac:dyDescent="0.45">
      <c r="A729" s="408">
        <v>7534</v>
      </c>
      <c r="B729" s="414" t="s">
        <v>2404</v>
      </c>
      <c r="C729" s="409">
        <v>326212</v>
      </c>
      <c r="D729" s="417" t="s">
        <v>2405</v>
      </c>
    </row>
    <row r="730" spans="1:4" x14ac:dyDescent="0.45">
      <c r="A730" s="408">
        <v>3052</v>
      </c>
      <c r="B730" s="414" t="s">
        <v>2406</v>
      </c>
      <c r="C730" s="409">
        <v>326220</v>
      </c>
      <c r="D730" s="417" t="s">
        <v>1029</v>
      </c>
    </row>
    <row r="731" spans="1:4" x14ac:dyDescent="0.45">
      <c r="A731" s="408">
        <v>3061</v>
      </c>
      <c r="B731" s="414" t="s">
        <v>2407</v>
      </c>
      <c r="C731" s="409">
        <v>326291</v>
      </c>
      <c r="D731" s="417" t="s">
        <v>2408</v>
      </c>
    </row>
    <row r="732" spans="1:4" x14ac:dyDescent="0.45">
      <c r="A732" s="408">
        <v>3061</v>
      </c>
      <c r="B732" s="414" t="s">
        <v>2407</v>
      </c>
      <c r="C732" s="409">
        <v>326299</v>
      </c>
      <c r="D732" s="417" t="s">
        <v>2409</v>
      </c>
    </row>
    <row r="733" spans="1:4" x14ac:dyDescent="0.45">
      <c r="A733" s="408">
        <v>3069</v>
      </c>
      <c r="B733" s="414" t="s">
        <v>2202</v>
      </c>
      <c r="C733" s="409">
        <v>326299</v>
      </c>
      <c r="D733" s="417" t="s">
        <v>2409</v>
      </c>
    </row>
    <row r="734" spans="1:4" x14ac:dyDescent="0.45">
      <c r="A734" s="408">
        <v>3261</v>
      </c>
      <c r="B734" s="414" t="s">
        <v>2410</v>
      </c>
      <c r="C734" s="409">
        <v>327110</v>
      </c>
      <c r="D734" s="417" t="s">
        <v>2411</v>
      </c>
    </row>
    <row r="735" spans="1:4" x14ac:dyDescent="0.45">
      <c r="A735" s="408">
        <v>3262</v>
      </c>
      <c r="B735" s="414" t="s">
        <v>2412</v>
      </c>
      <c r="C735" s="409">
        <v>327110</v>
      </c>
      <c r="D735" s="417" t="s">
        <v>2411</v>
      </c>
    </row>
    <row r="736" spans="1:4" x14ac:dyDescent="0.45">
      <c r="A736" s="408">
        <v>3263</v>
      </c>
      <c r="B736" s="414" t="s">
        <v>2413</v>
      </c>
      <c r="C736" s="409">
        <v>327110</v>
      </c>
      <c r="D736" s="417" t="s">
        <v>2411</v>
      </c>
    </row>
    <row r="737" spans="1:4" x14ac:dyDescent="0.45">
      <c r="A737" s="408">
        <v>3264</v>
      </c>
      <c r="B737" s="414" t="s">
        <v>2414</v>
      </c>
      <c r="C737" s="409">
        <v>327110</v>
      </c>
      <c r="D737" s="417" t="s">
        <v>2411</v>
      </c>
    </row>
    <row r="738" spans="1:4" x14ac:dyDescent="0.45">
      <c r="A738" s="408">
        <v>3269</v>
      </c>
      <c r="B738" s="414" t="s">
        <v>2415</v>
      </c>
      <c r="C738" s="409">
        <v>327110</v>
      </c>
      <c r="D738" s="417" t="s">
        <v>2411</v>
      </c>
    </row>
    <row r="739" spans="1:4" x14ac:dyDescent="0.45">
      <c r="A739" s="408">
        <v>3299</v>
      </c>
      <c r="B739" s="414" t="s">
        <v>2416</v>
      </c>
      <c r="C739" s="409">
        <v>327110</v>
      </c>
      <c r="D739" s="417" t="s">
        <v>2411</v>
      </c>
    </row>
    <row r="740" spans="1:4" x14ac:dyDescent="0.45">
      <c r="A740" s="408">
        <v>5719</v>
      </c>
      <c r="B740" s="414" t="s">
        <v>2417</v>
      </c>
      <c r="C740" s="409">
        <v>327110</v>
      </c>
      <c r="D740" s="417" t="s">
        <v>2411</v>
      </c>
    </row>
    <row r="741" spans="1:4" x14ac:dyDescent="0.45">
      <c r="A741" s="408">
        <v>3251</v>
      </c>
      <c r="B741" s="414" t="s">
        <v>2418</v>
      </c>
      <c r="C741" s="409">
        <v>327120</v>
      </c>
      <c r="D741" s="417" t="s">
        <v>2419</v>
      </c>
    </row>
    <row r="742" spans="1:4" x14ac:dyDescent="0.45">
      <c r="A742" s="408">
        <v>3253</v>
      </c>
      <c r="B742" s="414" t="s">
        <v>2420</v>
      </c>
      <c r="C742" s="409">
        <v>327120</v>
      </c>
      <c r="D742" s="417" t="s">
        <v>2419</v>
      </c>
    </row>
    <row r="743" spans="1:4" x14ac:dyDescent="0.45">
      <c r="A743" s="408">
        <v>3255</v>
      </c>
      <c r="B743" s="414" t="s">
        <v>2421</v>
      </c>
      <c r="C743" s="409">
        <v>327120</v>
      </c>
      <c r="D743" s="417" t="s">
        <v>2419</v>
      </c>
    </row>
    <row r="744" spans="1:4" x14ac:dyDescent="0.45">
      <c r="A744" s="408">
        <v>3259</v>
      </c>
      <c r="B744" s="414" t="s">
        <v>2422</v>
      </c>
      <c r="C744" s="409">
        <v>327120</v>
      </c>
      <c r="D744" s="417" t="s">
        <v>2419</v>
      </c>
    </row>
    <row r="745" spans="1:4" x14ac:dyDescent="0.45">
      <c r="A745" s="408">
        <v>3297</v>
      </c>
      <c r="B745" s="414" t="s">
        <v>2423</v>
      </c>
      <c r="C745" s="409">
        <v>327120</v>
      </c>
      <c r="D745" s="417" t="s">
        <v>2419</v>
      </c>
    </row>
    <row r="746" spans="1:4" x14ac:dyDescent="0.45">
      <c r="A746" s="408">
        <v>3211</v>
      </c>
      <c r="B746" s="414" t="s">
        <v>2424</v>
      </c>
      <c r="C746" s="409">
        <v>327211</v>
      </c>
      <c r="D746" s="417" t="s">
        <v>2425</v>
      </c>
    </row>
    <row r="747" spans="1:4" x14ac:dyDescent="0.45">
      <c r="A747" s="408">
        <v>3229</v>
      </c>
      <c r="B747" s="414" t="s">
        <v>2426</v>
      </c>
      <c r="C747" s="409">
        <v>327212</v>
      </c>
      <c r="D747" s="417" t="s">
        <v>2427</v>
      </c>
    </row>
    <row r="748" spans="1:4" x14ac:dyDescent="0.45">
      <c r="A748" s="408">
        <v>3221</v>
      </c>
      <c r="B748" s="414" t="s">
        <v>2428</v>
      </c>
      <c r="C748" s="409">
        <v>327213</v>
      </c>
      <c r="D748" s="417" t="s">
        <v>2429</v>
      </c>
    </row>
    <row r="749" spans="1:4" x14ac:dyDescent="0.45">
      <c r="A749" s="408">
        <v>3231</v>
      </c>
      <c r="B749" s="414" t="s">
        <v>2430</v>
      </c>
      <c r="C749" s="409">
        <v>327215</v>
      </c>
      <c r="D749" s="417" t="s">
        <v>2431</v>
      </c>
    </row>
    <row r="750" spans="1:4" x14ac:dyDescent="0.45">
      <c r="A750" s="408">
        <v>3241</v>
      </c>
      <c r="B750" s="414" t="s">
        <v>2432</v>
      </c>
      <c r="C750" s="409">
        <v>327310</v>
      </c>
      <c r="D750" s="417" t="s">
        <v>1038</v>
      </c>
    </row>
    <row r="751" spans="1:4" x14ac:dyDescent="0.45">
      <c r="A751" s="408">
        <v>3273</v>
      </c>
      <c r="B751" s="414" t="s">
        <v>2433</v>
      </c>
      <c r="C751" s="409">
        <v>327320</v>
      </c>
      <c r="D751" s="417" t="s">
        <v>1039</v>
      </c>
    </row>
    <row r="752" spans="1:4" x14ac:dyDescent="0.45">
      <c r="A752" s="408">
        <v>3251</v>
      </c>
      <c r="B752" s="414" t="s">
        <v>2418</v>
      </c>
      <c r="C752" s="409">
        <v>327331</v>
      </c>
      <c r="D752" s="417" t="s">
        <v>2434</v>
      </c>
    </row>
    <row r="753" spans="1:4" x14ac:dyDescent="0.45">
      <c r="A753" s="408">
        <v>3271</v>
      </c>
      <c r="B753" s="414" t="s">
        <v>2435</v>
      </c>
      <c r="C753" s="409">
        <v>327331</v>
      </c>
      <c r="D753" s="417" t="s">
        <v>2434</v>
      </c>
    </row>
    <row r="754" spans="1:4" x14ac:dyDescent="0.45">
      <c r="A754" s="408">
        <v>3272</v>
      </c>
      <c r="B754" s="414" t="s">
        <v>2436</v>
      </c>
      <c r="C754" s="409">
        <v>327332</v>
      </c>
      <c r="D754" s="417" t="s">
        <v>2437</v>
      </c>
    </row>
    <row r="755" spans="1:4" x14ac:dyDescent="0.45">
      <c r="A755" s="408">
        <v>3272</v>
      </c>
      <c r="B755" s="414" t="s">
        <v>2436</v>
      </c>
      <c r="C755" s="409">
        <v>327390</v>
      </c>
      <c r="D755" s="417" t="s">
        <v>2438</v>
      </c>
    </row>
    <row r="756" spans="1:4" x14ac:dyDescent="0.45">
      <c r="A756" s="408">
        <v>3274</v>
      </c>
      <c r="B756" s="414" t="s">
        <v>2439</v>
      </c>
      <c r="C756" s="409">
        <v>327410</v>
      </c>
      <c r="D756" s="417" t="s">
        <v>1042</v>
      </c>
    </row>
    <row r="757" spans="1:4" x14ac:dyDescent="0.45">
      <c r="A757" s="408">
        <v>3275</v>
      </c>
      <c r="B757" s="414" t="s">
        <v>2440</v>
      </c>
      <c r="C757" s="409">
        <v>327420</v>
      </c>
      <c r="D757" s="417" t="s">
        <v>1043</v>
      </c>
    </row>
    <row r="758" spans="1:4" x14ac:dyDescent="0.45">
      <c r="A758" s="408">
        <v>3299</v>
      </c>
      <c r="B758" s="414" t="s">
        <v>2416</v>
      </c>
      <c r="C758" s="409">
        <v>327420</v>
      </c>
      <c r="D758" s="417" t="s">
        <v>1043</v>
      </c>
    </row>
    <row r="759" spans="1:4" x14ac:dyDescent="0.45">
      <c r="A759" s="408">
        <v>3291</v>
      </c>
      <c r="B759" s="414" t="s">
        <v>2441</v>
      </c>
      <c r="C759" s="409">
        <v>327910</v>
      </c>
      <c r="D759" s="417" t="s">
        <v>1044</v>
      </c>
    </row>
    <row r="760" spans="1:4" x14ac:dyDescent="0.45">
      <c r="A760" s="408">
        <v>3281</v>
      </c>
      <c r="B760" s="414" t="s">
        <v>2442</v>
      </c>
      <c r="C760" s="409">
        <v>327991</v>
      </c>
      <c r="D760" s="417" t="s">
        <v>2443</v>
      </c>
    </row>
    <row r="761" spans="1:4" x14ac:dyDescent="0.45">
      <c r="A761" s="408">
        <v>3295</v>
      </c>
      <c r="B761" s="414" t="s">
        <v>1987</v>
      </c>
      <c r="C761" s="409">
        <v>327992</v>
      </c>
      <c r="D761" s="417" t="s">
        <v>2444</v>
      </c>
    </row>
    <row r="762" spans="1:4" x14ac:dyDescent="0.45">
      <c r="A762" s="408">
        <v>3296</v>
      </c>
      <c r="B762" s="414" t="s">
        <v>2445</v>
      </c>
      <c r="C762" s="409">
        <v>327993</v>
      </c>
      <c r="D762" s="417" t="s">
        <v>2446</v>
      </c>
    </row>
    <row r="763" spans="1:4" x14ac:dyDescent="0.45">
      <c r="A763" s="408">
        <v>3272</v>
      </c>
      <c r="B763" s="414" t="s">
        <v>2436</v>
      </c>
      <c r="C763" s="409">
        <v>327999</v>
      </c>
      <c r="D763" s="417" t="s">
        <v>2447</v>
      </c>
    </row>
    <row r="764" spans="1:4" x14ac:dyDescent="0.45">
      <c r="A764" s="408">
        <v>3292</v>
      </c>
      <c r="B764" s="414" t="s">
        <v>2448</v>
      </c>
      <c r="C764" s="409">
        <v>327999</v>
      </c>
      <c r="D764" s="417" t="s">
        <v>2447</v>
      </c>
    </row>
    <row r="765" spans="1:4" x14ac:dyDescent="0.45">
      <c r="A765" s="408">
        <v>3299</v>
      </c>
      <c r="B765" s="414" t="s">
        <v>2416</v>
      </c>
      <c r="C765" s="409">
        <v>327999</v>
      </c>
      <c r="D765" s="417" t="s">
        <v>2447</v>
      </c>
    </row>
    <row r="766" spans="1:4" x14ac:dyDescent="0.45">
      <c r="A766" s="408">
        <v>3312</v>
      </c>
      <c r="B766" s="414" t="s">
        <v>2336</v>
      </c>
      <c r="C766" s="409">
        <v>331110</v>
      </c>
      <c r="D766" s="417" t="s">
        <v>2449</v>
      </c>
    </row>
    <row r="767" spans="1:4" x14ac:dyDescent="0.45">
      <c r="A767" s="408">
        <v>3313</v>
      </c>
      <c r="B767" s="414" t="s">
        <v>2450</v>
      </c>
      <c r="C767" s="409">
        <v>331110</v>
      </c>
      <c r="D767" s="417" t="s">
        <v>2449</v>
      </c>
    </row>
    <row r="768" spans="1:4" x14ac:dyDescent="0.45">
      <c r="A768" s="408">
        <v>3399</v>
      </c>
      <c r="B768" s="414" t="s">
        <v>2451</v>
      </c>
      <c r="C768" s="409">
        <v>331110</v>
      </c>
      <c r="D768" s="417" t="s">
        <v>2449</v>
      </c>
    </row>
    <row r="769" spans="1:4" x14ac:dyDescent="0.45">
      <c r="A769" s="408">
        <v>3317</v>
      </c>
      <c r="B769" s="414" t="s">
        <v>2452</v>
      </c>
      <c r="C769" s="409">
        <v>331210</v>
      </c>
      <c r="D769" s="417" t="s">
        <v>1050</v>
      </c>
    </row>
    <row r="770" spans="1:4" x14ac:dyDescent="0.45">
      <c r="A770" s="408">
        <v>3312</v>
      </c>
      <c r="B770" s="414" t="s">
        <v>2336</v>
      </c>
      <c r="C770" s="409">
        <v>331221</v>
      </c>
      <c r="D770" s="417" t="s">
        <v>2453</v>
      </c>
    </row>
    <row r="771" spans="1:4" x14ac:dyDescent="0.45">
      <c r="A771" s="408">
        <v>3316</v>
      </c>
      <c r="B771" s="414" t="s">
        <v>2454</v>
      </c>
      <c r="C771" s="409">
        <v>331221</v>
      </c>
      <c r="D771" s="417" t="s">
        <v>2453</v>
      </c>
    </row>
    <row r="772" spans="1:4" x14ac:dyDescent="0.45">
      <c r="A772" s="408">
        <v>3399</v>
      </c>
      <c r="B772" s="414" t="s">
        <v>2451</v>
      </c>
      <c r="C772" s="409">
        <v>331221</v>
      </c>
      <c r="D772" s="417" t="s">
        <v>2453</v>
      </c>
    </row>
    <row r="773" spans="1:4" x14ac:dyDescent="0.45">
      <c r="A773" s="408">
        <v>3315</v>
      </c>
      <c r="B773" s="414" t="s">
        <v>2455</v>
      </c>
      <c r="C773" s="409">
        <v>331222</v>
      </c>
      <c r="D773" s="417" t="s">
        <v>2456</v>
      </c>
    </row>
    <row r="774" spans="1:4" x14ac:dyDescent="0.45">
      <c r="A774" s="408">
        <v>2819</v>
      </c>
      <c r="B774" s="414" t="s">
        <v>1955</v>
      </c>
      <c r="C774" s="409">
        <v>331313</v>
      </c>
      <c r="D774" s="417" t="s">
        <v>2457</v>
      </c>
    </row>
    <row r="775" spans="1:4" x14ac:dyDescent="0.45">
      <c r="A775" s="408">
        <v>3334</v>
      </c>
      <c r="B775" s="414" t="s">
        <v>2458</v>
      </c>
      <c r="C775" s="409">
        <v>331313</v>
      </c>
      <c r="D775" s="417" t="s">
        <v>2457</v>
      </c>
    </row>
    <row r="776" spans="1:4" x14ac:dyDescent="0.45">
      <c r="A776" s="408">
        <v>3341</v>
      </c>
      <c r="B776" s="414" t="s">
        <v>2459</v>
      </c>
      <c r="C776" s="409">
        <v>331314</v>
      </c>
      <c r="D776" s="417" t="s">
        <v>2460</v>
      </c>
    </row>
    <row r="777" spans="1:4" x14ac:dyDescent="0.45">
      <c r="A777" s="408">
        <v>3399</v>
      </c>
      <c r="B777" s="414" t="s">
        <v>2451</v>
      </c>
      <c r="C777" s="409">
        <v>331314</v>
      </c>
      <c r="D777" s="417" t="s">
        <v>2460</v>
      </c>
    </row>
    <row r="778" spans="1:4" x14ac:dyDescent="0.45">
      <c r="A778" s="408">
        <v>3353</v>
      </c>
      <c r="B778" s="414" t="s">
        <v>2461</v>
      </c>
      <c r="C778" s="409">
        <v>331315</v>
      </c>
      <c r="D778" s="417" t="s">
        <v>2462</v>
      </c>
    </row>
    <row r="779" spans="1:4" x14ac:dyDescent="0.45">
      <c r="A779" s="408">
        <v>3354</v>
      </c>
      <c r="B779" s="414" t="s">
        <v>2463</v>
      </c>
      <c r="C779" s="409">
        <v>331318</v>
      </c>
      <c r="D779" s="417" t="s">
        <v>2464</v>
      </c>
    </row>
    <row r="780" spans="1:4" x14ac:dyDescent="0.45">
      <c r="A780" s="408">
        <v>3355</v>
      </c>
      <c r="B780" s="414" t="s">
        <v>2465</v>
      </c>
      <c r="C780" s="409">
        <v>331318</v>
      </c>
      <c r="D780" s="417" t="s">
        <v>2464</v>
      </c>
    </row>
    <row r="781" spans="1:4" x14ac:dyDescent="0.45">
      <c r="A781" s="408">
        <v>3357</v>
      </c>
      <c r="B781" s="414" t="s">
        <v>2466</v>
      </c>
      <c r="C781" s="409">
        <v>331318</v>
      </c>
      <c r="D781" s="417" t="s">
        <v>2464</v>
      </c>
    </row>
    <row r="782" spans="1:4" x14ac:dyDescent="0.45">
      <c r="A782" s="408">
        <v>3331</v>
      </c>
      <c r="B782" s="414" t="s">
        <v>2467</v>
      </c>
      <c r="C782" s="409">
        <v>331410</v>
      </c>
      <c r="D782" s="417" t="s">
        <v>2468</v>
      </c>
    </row>
    <row r="783" spans="1:4" x14ac:dyDescent="0.45">
      <c r="A783" s="408">
        <v>3339</v>
      </c>
      <c r="B783" s="414" t="s">
        <v>2469</v>
      </c>
      <c r="C783" s="409">
        <v>331410</v>
      </c>
      <c r="D783" s="417" t="s">
        <v>2468</v>
      </c>
    </row>
    <row r="784" spans="1:4" x14ac:dyDescent="0.45">
      <c r="A784" s="408">
        <v>3341</v>
      </c>
      <c r="B784" s="414" t="s">
        <v>2459</v>
      </c>
      <c r="C784" s="409">
        <v>331420</v>
      </c>
      <c r="D784" s="417" t="s">
        <v>1058</v>
      </c>
    </row>
    <row r="785" spans="1:4" x14ac:dyDescent="0.45">
      <c r="A785" s="408">
        <v>3351</v>
      </c>
      <c r="B785" s="414" t="s">
        <v>2470</v>
      </c>
      <c r="C785" s="409">
        <v>331420</v>
      </c>
      <c r="D785" s="417" t="s">
        <v>1058</v>
      </c>
    </row>
    <row r="786" spans="1:4" x14ac:dyDescent="0.45">
      <c r="A786" s="408">
        <v>3357</v>
      </c>
      <c r="B786" s="414" t="s">
        <v>2466</v>
      </c>
      <c r="C786" s="409">
        <v>331420</v>
      </c>
      <c r="D786" s="417" t="s">
        <v>1058</v>
      </c>
    </row>
    <row r="787" spans="1:4" x14ac:dyDescent="0.45">
      <c r="A787" s="408">
        <v>3399</v>
      </c>
      <c r="B787" s="414" t="s">
        <v>2451</v>
      </c>
      <c r="C787" s="409">
        <v>331420</v>
      </c>
      <c r="D787" s="417" t="s">
        <v>1058</v>
      </c>
    </row>
    <row r="788" spans="1:4" x14ac:dyDescent="0.45">
      <c r="A788" s="408">
        <v>3356</v>
      </c>
      <c r="B788" s="414" t="s">
        <v>2471</v>
      </c>
      <c r="C788" s="409">
        <v>331491</v>
      </c>
      <c r="D788" s="417" t="s">
        <v>2472</v>
      </c>
    </row>
    <row r="789" spans="1:4" x14ac:dyDescent="0.45">
      <c r="A789" s="408">
        <v>3357</v>
      </c>
      <c r="B789" s="414" t="s">
        <v>2466</v>
      </c>
      <c r="C789" s="409">
        <v>331491</v>
      </c>
      <c r="D789" s="417" t="s">
        <v>2472</v>
      </c>
    </row>
    <row r="790" spans="1:4" ht="25.2" x14ac:dyDescent="0.45">
      <c r="A790" s="408">
        <v>3341</v>
      </c>
      <c r="B790" s="414" t="s">
        <v>2459</v>
      </c>
      <c r="C790" s="409">
        <v>331492</v>
      </c>
      <c r="D790" s="417" t="s">
        <v>2473</v>
      </c>
    </row>
    <row r="791" spans="1:4" ht="25.2" x14ac:dyDescent="0.45">
      <c r="A791" s="408">
        <v>3399</v>
      </c>
      <c r="B791" s="414" t="s">
        <v>2451</v>
      </c>
      <c r="C791" s="409">
        <v>331492</v>
      </c>
      <c r="D791" s="417" t="s">
        <v>2473</v>
      </c>
    </row>
    <row r="792" spans="1:4" x14ac:dyDescent="0.45">
      <c r="A792" s="408">
        <v>3321</v>
      </c>
      <c r="B792" s="414" t="s">
        <v>2474</v>
      </c>
      <c r="C792" s="409">
        <v>331511</v>
      </c>
      <c r="D792" s="417" t="s">
        <v>2475</v>
      </c>
    </row>
    <row r="793" spans="1:4" x14ac:dyDescent="0.45">
      <c r="A793" s="408">
        <v>3322</v>
      </c>
      <c r="B793" s="414" t="s">
        <v>2476</v>
      </c>
      <c r="C793" s="409">
        <v>331511</v>
      </c>
      <c r="D793" s="417" t="s">
        <v>2475</v>
      </c>
    </row>
    <row r="794" spans="1:4" x14ac:dyDescent="0.45">
      <c r="A794" s="408">
        <v>3324</v>
      </c>
      <c r="B794" s="414" t="s">
        <v>1062</v>
      </c>
      <c r="C794" s="409">
        <v>331512</v>
      </c>
      <c r="D794" s="417" t="s">
        <v>2477</v>
      </c>
    </row>
    <row r="795" spans="1:4" x14ac:dyDescent="0.45">
      <c r="A795" s="408">
        <v>3325</v>
      </c>
      <c r="B795" s="414" t="s">
        <v>2478</v>
      </c>
      <c r="C795" s="409">
        <v>331513</v>
      </c>
      <c r="D795" s="417" t="s">
        <v>2479</v>
      </c>
    </row>
    <row r="796" spans="1:4" x14ac:dyDescent="0.45">
      <c r="A796" s="408">
        <v>3363</v>
      </c>
      <c r="B796" s="414" t="s">
        <v>2480</v>
      </c>
      <c r="C796" s="409">
        <v>331523</v>
      </c>
      <c r="D796" s="417" t="s">
        <v>2481</v>
      </c>
    </row>
    <row r="797" spans="1:4" x14ac:dyDescent="0.45">
      <c r="A797" s="408">
        <v>3364</v>
      </c>
      <c r="B797" s="414" t="s">
        <v>2482</v>
      </c>
      <c r="C797" s="409">
        <v>331523</v>
      </c>
      <c r="D797" s="417" t="s">
        <v>2481</v>
      </c>
    </row>
    <row r="798" spans="1:4" x14ac:dyDescent="0.45">
      <c r="A798" s="408">
        <v>3365</v>
      </c>
      <c r="B798" s="414" t="s">
        <v>2483</v>
      </c>
      <c r="C798" s="409">
        <v>331524</v>
      </c>
      <c r="D798" s="417" t="s">
        <v>2484</v>
      </c>
    </row>
    <row r="799" spans="1:4" x14ac:dyDescent="0.45">
      <c r="A799" s="408">
        <v>3366</v>
      </c>
      <c r="B799" s="414" t="s">
        <v>2485</v>
      </c>
      <c r="C799" s="409">
        <v>331529</v>
      </c>
      <c r="D799" s="417" t="s">
        <v>2486</v>
      </c>
    </row>
    <row r="800" spans="1:4" x14ac:dyDescent="0.45">
      <c r="A800" s="408">
        <v>3369</v>
      </c>
      <c r="B800" s="414" t="s">
        <v>2487</v>
      </c>
      <c r="C800" s="409">
        <v>331529</v>
      </c>
      <c r="D800" s="417" t="s">
        <v>2486</v>
      </c>
    </row>
    <row r="801" spans="1:4" x14ac:dyDescent="0.45">
      <c r="A801" s="408">
        <v>3462</v>
      </c>
      <c r="B801" s="414" t="s">
        <v>2488</v>
      </c>
      <c r="C801" s="409">
        <v>332111</v>
      </c>
      <c r="D801" s="417" t="s">
        <v>2489</v>
      </c>
    </row>
    <row r="802" spans="1:4" x14ac:dyDescent="0.45">
      <c r="A802" s="408">
        <v>3463</v>
      </c>
      <c r="B802" s="414" t="s">
        <v>2490</v>
      </c>
      <c r="C802" s="409">
        <v>332112</v>
      </c>
      <c r="D802" s="417" t="s">
        <v>2491</v>
      </c>
    </row>
    <row r="803" spans="1:4" x14ac:dyDescent="0.45">
      <c r="A803" s="408">
        <v>3449</v>
      </c>
      <c r="B803" s="414" t="s">
        <v>2492</v>
      </c>
      <c r="C803" s="409">
        <v>332114</v>
      </c>
      <c r="D803" s="417" t="s">
        <v>2493</v>
      </c>
    </row>
    <row r="804" spans="1:4" x14ac:dyDescent="0.45">
      <c r="A804" s="408">
        <v>3499</v>
      </c>
      <c r="B804" s="414" t="s">
        <v>2494</v>
      </c>
      <c r="C804" s="409">
        <v>332117</v>
      </c>
      <c r="D804" s="417" t="s">
        <v>2495</v>
      </c>
    </row>
    <row r="805" spans="1:4" x14ac:dyDescent="0.45">
      <c r="A805" s="408">
        <v>3466</v>
      </c>
      <c r="B805" s="414" t="s">
        <v>2496</v>
      </c>
      <c r="C805" s="409">
        <v>332119</v>
      </c>
      <c r="D805" s="417" t="s">
        <v>2497</v>
      </c>
    </row>
    <row r="806" spans="1:4" x14ac:dyDescent="0.45">
      <c r="A806" s="408">
        <v>3469</v>
      </c>
      <c r="B806" s="414" t="s">
        <v>2498</v>
      </c>
      <c r="C806" s="409">
        <v>332119</v>
      </c>
      <c r="D806" s="417" t="s">
        <v>2497</v>
      </c>
    </row>
    <row r="807" spans="1:4" x14ac:dyDescent="0.45">
      <c r="A807" s="408">
        <v>3421</v>
      </c>
      <c r="B807" s="414" t="s">
        <v>2499</v>
      </c>
      <c r="C807" s="409">
        <v>332215</v>
      </c>
      <c r="D807" s="417" t="s">
        <v>2500</v>
      </c>
    </row>
    <row r="808" spans="1:4" x14ac:dyDescent="0.45">
      <c r="A808" s="408">
        <v>3469</v>
      </c>
      <c r="B808" s="414" t="s">
        <v>2498</v>
      </c>
      <c r="C808" s="409">
        <v>332215</v>
      </c>
      <c r="D808" s="417" t="s">
        <v>2500</v>
      </c>
    </row>
    <row r="809" spans="1:4" x14ac:dyDescent="0.45">
      <c r="A809" s="408">
        <v>3496</v>
      </c>
      <c r="B809" s="414" t="s">
        <v>2501</v>
      </c>
      <c r="C809" s="409">
        <v>332215</v>
      </c>
      <c r="D809" s="417" t="s">
        <v>2500</v>
      </c>
    </row>
    <row r="810" spans="1:4" x14ac:dyDescent="0.45">
      <c r="A810" s="408">
        <v>3914</v>
      </c>
      <c r="B810" s="414" t="s">
        <v>2502</v>
      </c>
      <c r="C810" s="409">
        <v>332215</v>
      </c>
      <c r="D810" s="417" t="s">
        <v>2500</v>
      </c>
    </row>
    <row r="811" spans="1:4" x14ac:dyDescent="0.45">
      <c r="A811" s="408">
        <v>3999</v>
      </c>
      <c r="B811" s="414" t="s">
        <v>2246</v>
      </c>
      <c r="C811" s="409">
        <v>332215</v>
      </c>
      <c r="D811" s="417" t="s">
        <v>2500</v>
      </c>
    </row>
    <row r="812" spans="1:4" x14ac:dyDescent="0.45">
      <c r="A812" s="408">
        <v>3421</v>
      </c>
      <c r="B812" s="414" t="s">
        <v>2499</v>
      </c>
      <c r="C812" s="409">
        <v>332216</v>
      </c>
      <c r="D812" s="417" t="s">
        <v>2503</v>
      </c>
    </row>
    <row r="813" spans="1:4" x14ac:dyDescent="0.45">
      <c r="A813" s="408">
        <v>3423</v>
      </c>
      <c r="B813" s="414" t="s">
        <v>2504</v>
      </c>
      <c r="C813" s="409">
        <v>332216</v>
      </c>
      <c r="D813" s="417" t="s">
        <v>2503</v>
      </c>
    </row>
    <row r="814" spans="1:4" x14ac:dyDescent="0.45">
      <c r="A814" s="408">
        <v>3425</v>
      </c>
      <c r="B814" s="414" t="s">
        <v>2505</v>
      </c>
      <c r="C814" s="409">
        <v>332216</v>
      </c>
      <c r="D814" s="417" t="s">
        <v>2503</v>
      </c>
    </row>
    <row r="815" spans="1:4" x14ac:dyDescent="0.45">
      <c r="A815" s="408">
        <v>3523</v>
      </c>
      <c r="B815" s="414" t="s">
        <v>2506</v>
      </c>
      <c r="C815" s="409">
        <v>332216</v>
      </c>
      <c r="D815" s="417" t="s">
        <v>2503</v>
      </c>
    </row>
    <row r="816" spans="1:4" x14ac:dyDescent="0.45">
      <c r="A816" s="408">
        <v>3524</v>
      </c>
      <c r="B816" s="414" t="s">
        <v>2507</v>
      </c>
      <c r="C816" s="409">
        <v>332216</v>
      </c>
      <c r="D816" s="417" t="s">
        <v>2503</v>
      </c>
    </row>
    <row r="817" spans="1:4" x14ac:dyDescent="0.45">
      <c r="A817" s="408">
        <v>3545</v>
      </c>
      <c r="B817" s="414" t="s">
        <v>2508</v>
      </c>
      <c r="C817" s="409">
        <v>332216</v>
      </c>
      <c r="D817" s="417" t="s">
        <v>2503</v>
      </c>
    </row>
    <row r="818" spans="1:4" x14ac:dyDescent="0.45">
      <c r="A818" s="408">
        <v>3644</v>
      </c>
      <c r="B818" s="414" t="s">
        <v>2509</v>
      </c>
      <c r="C818" s="409">
        <v>332216</v>
      </c>
      <c r="D818" s="417" t="s">
        <v>2503</v>
      </c>
    </row>
    <row r="819" spans="1:4" x14ac:dyDescent="0.45">
      <c r="A819" s="408">
        <v>3999</v>
      </c>
      <c r="B819" s="414" t="s">
        <v>2246</v>
      </c>
      <c r="C819" s="409">
        <v>332216</v>
      </c>
      <c r="D819" s="417" t="s">
        <v>2503</v>
      </c>
    </row>
    <row r="820" spans="1:4" x14ac:dyDescent="0.45">
      <c r="A820" s="408">
        <v>3448</v>
      </c>
      <c r="B820" s="414" t="s">
        <v>2510</v>
      </c>
      <c r="C820" s="409">
        <v>332311</v>
      </c>
      <c r="D820" s="417" t="s">
        <v>2511</v>
      </c>
    </row>
    <row r="821" spans="1:4" x14ac:dyDescent="0.45">
      <c r="A821" s="408">
        <v>3441</v>
      </c>
      <c r="B821" s="414" t="s">
        <v>2512</v>
      </c>
      <c r="C821" s="409">
        <v>332312</v>
      </c>
      <c r="D821" s="417" t="s">
        <v>2513</v>
      </c>
    </row>
    <row r="822" spans="1:4" x14ac:dyDescent="0.45">
      <c r="A822" s="408">
        <v>3449</v>
      </c>
      <c r="B822" s="414" t="s">
        <v>2492</v>
      </c>
      <c r="C822" s="409">
        <v>332312</v>
      </c>
      <c r="D822" s="417" t="s">
        <v>2513</v>
      </c>
    </row>
    <row r="823" spans="1:4" x14ac:dyDescent="0.45">
      <c r="A823" s="408">
        <v>3443</v>
      </c>
      <c r="B823" s="414" t="s">
        <v>2514</v>
      </c>
      <c r="C823" s="409">
        <v>332313</v>
      </c>
      <c r="D823" s="417" t="s">
        <v>2515</v>
      </c>
    </row>
    <row r="824" spans="1:4" x14ac:dyDescent="0.45">
      <c r="A824" s="408">
        <v>3442</v>
      </c>
      <c r="B824" s="414" t="s">
        <v>2516</v>
      </c>
      <c r="C824" s="409">
        <v>332321</v>
      </c>
      <c r="D824" s="417" t="s">
        <v>2517</v>
      </c>
    </row>
    <row r="825" spans="1:4" x14ac:dyDescent="0.45">
      <c r="A825" s="408">
        <v>3444</v>
      </c>
      <c r="B825" s="414" t="s">
        <v>2518</v>
      </c>
      <c r="C825" s="409">
        <v>332321</v>
      </c>
      <c r="D825" s="417" t="s">
        <v>2517</v>
      </c>
    </row>
    <row r="826" spans="1:4" x14ac:dyDescent="0.45">
      <c r="A826" s="408">
        <v>3444</v>
      </c>
      <c r="B826" s="414" t="s">
        <v>2518</v>
      </c>
      <c r="C826" s="409">
        <v>332322</v>
      </c>
      <c r="D826" s="417" t="s">
        <v>2519</v>
      </c>
    </row>
    <row r="827" spans="1:4" x14ac:dyDescent="0.45">
      <c r="A827" s="408">
        <v>3446</v>
      </c>
      <c r="B827" s="414" t="s">
        <v>2520</v>
      </c>
      <c r="C827" s="409">
        <v>332323</v>
      </c>
      <c r="D827" s="417" t="s">
        <v>2521</v>
      </c>
    </row>
    <row r="828" spans="1:4" x14ac:dyDescent="0.45">
      <c r="A828" s="408">
        <v>3449</v>
      </c>
      <c r="B828" s="414" t="s">
        <v>2492</v>
      </c>
      <c r="C828" s="409">
        <v>332323</v>
      </c>
      <c r="D828" s="417" t="s">
        <v>2521</v>
      </c>
    </row>
    <row r="829" spans="1:4" x14ac:dyDescent="0.45">
      <c r="A829" s="408">
        <v>3523</v>
      </c>
      <c r="B829" s="414" t="s">
        <v>2506</v>
      </c>
      <c r="C829" s="409">
        <v>332323</v>
      </c>
      <c r="D829" s="417" t="s">
        <v>2521</v>
      </c>
    </row>
    <row r="830" spans="1:4" x14ac:dyDescent="0.45">
      <c r="A830" s="408">
        <v>3443</v>
      </c>
      <c r="B830" s="414" t="s">
        <v>2514</v>
      </c>
      <c r="C830" s="409">
        <v>332410</v>
      </c>
      <c r="D830" s="417" t="s">
        <v>1080</v>
      </c>
    </row>
    <row r="831" spans="1:4" x14ac:dyDescent="0.45">
      <c r="A831" s="408">
        <v>3559</v>
      </c>
      <c r="B831" s="414" t="s">
        <v>2522</v>
      </c>
      <c r="C831" s="409">
        <v>332410</v>
      </c>
      <c r="D831" s="417" t="s">
        <v>1080</v>
      </c>
    </row>
    <row r="832" spans="1:4" x14ac:dyDescent="0.45">
      <c r="A832" s="408">
        <v>3443</v>
      </c>
      <c r="B832" s="414" t="s">
        <v>2514</v>
      </c>
      <c r="C832" s="409">
        <v>332420</v>
      </c>
      <c r="D832" s="417" t="s">
        <v>1081</v>
      </c>
    </row>
    <row r="833" spans="1:4" x14ac:dyDescent="0.45">
      <c r="A833" s="408">
        <v>3411</v>
      </c>
      <c r="B833" s="414" t="s">
        <v>2523</v>
      </c>
      <c r="C833" s="409">
        <v>332431</v>
      </c>
      <c r="D833" s="417" t="s">
        <v>2524</v>
      </c>
    </row>
    <row r="834" spans="1:4" x14ac:dyDescent="0.45">
      <c r="A834" s="408">
        <v>3412</v>
      </c>
      <c r="B834" s="414" t="s">
        <v>2525</v>
      </c>
      <c r="C834" s="409">
        <v>332439</v>
      </c>
      <c r="D834" s="417" t="s">
        <v>2526</v>
      </c>
    </row>
    <row r="835" spans="1:4" x14ac:dyDescent="0.45">
      <c r="A835" s="408">
        <v>3429</v>
      </c>
      <c r="B835" s="414" t="s">
        <v>2527</v>
      </c>
      <c r="C835" s="409">
        <v>332439</v>
      </c>
      <c r="D835" s="417" t="s">
        <v>2526</v>
      </c>
    </row>
    <row r="836" spans="1:4" x14ac:dyDescent="0.45">
      <c r="A836" s="408">
        <v>3444</v>
      </c>
      <c r="B836" s="414" t="s">
        <v>2518</v>
      </c>
      <c r="C836" s="409">
        <v>332439</v>
      </c>
      <c r="D836" s="417" t="s">
        <v>2526</v>
      </c>
    </row>
    <row r="837" spans="1:4" x14ac:dyDescent="0.45">
      <c r="A837" s="408">
        <v>3469</v>
      </c>
      <c r="B837" s="414" t="s">
        <v>2498</v>
      </c>
      <c r="C837" s="409">
        <v>332439</v>
      </c>
      <c r="D837" s="417" t="s">
        <v>2526</v>
      </c>
    </row>
    <row r="838" spans="1:4" x14ac:dyDescent="0.45">
      <c r="A838" s="408">
        <v>3499</v>
      </c>
      <c r="B838" s="414" t="s">
        <v>2494</v>
      </c>
      <c r="C838" s="409">
        <v>332439</v>
      </c>
      <c r="D838" s="417" t="s">
        <v>2526</v>
      </c>
    </row>
    <row r="839" spans="1:4" x14ac:dyDescent="0.45">
      <c r="A839" s="408">
        <v>3537</v>
      </c>
      <c r="B839" s="414" t="s">
        <v>2528</v>
      </c>
      <c r="C839" s="409">
        <v>332439</v>
      </c>
      <c r="D839" s="417" t="s">
        <v>2526</v>
      </c>
    </row>
    <row r="840" spans="1:4" x14ac:dyDescent="0.45">
      <c r="A840" s="408">
        <v>3429</v>
      </c>
      <c r="B840" s="414" t="s">
        <v>2527</v>
      </c>
      <c r="C840" s="409">
        <v>332510</v>
      </c>
      <c r="D840" s="417" t="s">
        <v>1084</v>
      </c>
    </row>
    <row r="841" spans="1:4" x14ac:dyDescent="0.45">
      <c r="A841" s="408">
        <v>3499</v>
      </c>
      <c r="B841" s="414" t="s">
        <v>2494</v>
      </c>
      <c r="C841" s="409">
        <v>332510</v>
      </c>
      <c r="D841" s="417" t="s">
        <v>1084</v>
      </c>
    </row>
    <row r="842" spans="1:4" x14ac:dyDescent="0.45">
      <c r="A842" s="408">
        <v>3493</v>
      </c>
      <c r="B842" s="414" t="s">
        <v>2529</v>
      </c>
      <c r="C842" s="409">
        <v>332613</v>
      </c>
      <c r="D842" s="417" t="s">
        <v>2530</v>
      </c>
    </row>
    <row r="843" spans="1:4" x14ac:dyDescent="0.45">
      <c r="A843" s="408">
        <v>3495</v>
      </c>
      <c r="B843" s="414" t="s">
        <v>2531</v>
      </c>
      <c r="C843" s="409">
        <v>332613</v>
      </c>
      <c r="D843" s="417" t="s">
        <v>2530</v>
      </c>
    </row>
    <row r="844" spans="1:4" x14ac:dyDescent="0.45">
      <c r="A844" s="408">
        <v>3315</v>
      </c>
      <c r="B844" s="414" t="s">
        <v>2455</v>
      </c>
      <c r="C844" s="409">
        <v>332618</v>
      </c>
      <c r="D844" s="417" t="s">
        <v>2532</v>
      </c>
    </row>
    <row r="845" spans="1:4" x14ac:dyDescent="0.45">
      <c r="A845" s="408">
        <v>3399</v>
      </c>
      <c r="B845" s="414" t="s">
        <v>2451</v>
      </c>
      <c r="C845" s="409">
        <v>332618</v>
      </c>
      <c r="D845" s="417" t="s">
        <v>2532</v>
      </c>
    </row>
    <row r="846" spans="1:4" x14ac:dyDescent="0.45">
      <c r="A846" s="408">
        <v>3496</v>
      </c>
      <c r="B846" s="414" t="s">
        <v>2501</v>
      </c>
      <c r="C846" s="409">
        <v>332618</v>
      </c>
      <c r="D846" s="417" t="s">
        <v>2532</v>
      </c>
    </row>
    <row r="847" spans="1:4" x14ac:dyDescent="0.45">
      <c r="A847" s="408">
        <v>3599</v>
      </c>
      <c r="B847" s="414" t="s">
        <v>2533</v>
      </c>
      <c r="C847" s="409">
        <v>332710</v>
      </c>
      <c r="D847" s="417" t="s">
        <v>1087</v>
      </c>
    </row>
    <row r="848" spans="1:4" x14ac:dyDescent="0.45">
      <c r="A848" s="408">
        <v>3451</v>
      </c>
      <c r="B848" s="414" t="s">
        <v>2534</v>
      </c>
      <c r="C848" s="409">
        <v>332721</v>
      </c>
      <c r="D848" s="417" t="s">
        <v>2535</v>
      </c>
    </row>
    <row r="849" spans="1:4" x14ac:dyDescent="0.45">
      <c r="A849" s="408">
        <v>3429</v>
      </c>
      <c r="B849" s="414" t="s">
        <v>2527</v>
      </c>
      <c r="C849" s="409">
        <v>332722</v>
      </c>
      <c r="D849" s="417" t="s">
        <v>2536</v>
      </c>
    </row>
    <row r="850" spans="1:4" x14ac:dyDescent="0.45">
      <c r="A850" s="408">
        <v>3452</v>
      </c>
      <c r="B850" s="414" t="s">
        <v>2537</v>
      </c>
      <c r="C850" s="409">
        <v>332722</v>
      </c>
      <c r="D850" s="417" t="s">
        <v>2536</v>
      </c>
    </row>
    <row r="851" spans="1:4" x14ac:dyDescent="0.45">
      <c r="A851" s="408">
        <v>3398</v>
      </c>
      <c r="B851" s="414" t="s">
        <v>1090</v>
      </c>
      <c r="C851" s="409">
        <v>332811</v>
      </c>
      <c r="D851" s="417" t="s">
        <v>2538</v>
      </c>
    </row>
    <row r="852" spans="1:4" ht="25.2" x14ac:dyDescent="0.45">
      <c r="A852" s="408">
        <v>3479</v>
      </c>
      <c r="B852" s="414" t="s">
        <v>2539</v>
      </c>
      <c r="C852" s="409">
        <v>332812</v>
      </c>
      <c r="D852" s="417" t="s">
        <v>2540</v>
      </c>
    </row>
    <row r="853" spans="1:4" ht="25.2" x14ac:dyDescent="0.45">
      <c r="A853" s="408">
        <v>3999</v>
      </c>
      <c r="B853" s="414" t="s">
        <v>2246</v>
      </c>
      <c r="C853" s="409">
        <v>332812</v>
      </c>
      <c r="D853" s="417" t="s">
        <v>2540</v>
      </c>
    </row>
    <row r="854" spans="1:4" x14ac:dyDescent="0.45">
      <c r="A854" s="408">
        <v>3399</v>
      </c>
      <c r="B854" s="414" t="s">
        <v>2451</v>
      </c>
      <c r="C854" s="409">
        <v>332813</v>
      </c>
      <c r="D854" s="417" t="s">
        <v>2541</v>
      </c>
    </row>
    <row r="855" spans="1:4" x14ac:dyDescent="0.45">
      <c r="A855" s="408">
        <v>3471</v>
      </c>
      <c r="B855" s="414" t="s">
        <v>2542</v>
      </c>
      <c r="C855" s="409">
        <v>332813</v>
      </c>
      <c r="D855" s="417" t="s">
        <v>2541</v>
      </c>
    </row>
    <row r="856" spans="1:4" x14ac:dyDescent="0.45">
      <c r="A856" s="408">
        <v>3599</v>
      </c>
      <c r="B856" s="414" t="s">
        <v>2533</v>
      </c>
      <c r="C856" s="409">
        <v>332813</v>
      </c>
      <c r="D856" s="417" t="s">
        <v>2541</v>
      </c>
    </row>
    <row r="857" spans="1:4" x14ac:dyDescent="0.45">
      <c r="A857" s="408">
        <v>3491</v>
      </c>
      <c r="B857" s="414" t="s">
        <v>2543</v>
      </c>
      <c r="C857" s="409">
        <v>332911</v>
      </c>
      <c r="D857" s="417" t="s">
        <v>2544</v>
      </c>
    </row>
    <row r="858" spans="1:4" x14ac:dyDescent="0.45">
      <c r="A858" s="408">
        <v>3492</v>
      </c>
      <c r="B858" s="414" t="s">
        <v>2545</v>
      </c>
      <c r="C858" s="409">
        <v>332912</v>
      </c>
      <c r="D858" s="417" t="s">
        <v>2546</v>
      </c>
    </row>
    <row r="859" spans="1:4" x14ac:dyDescent="0.45">
      <c r="A859" s="408">
        <v>3728</v>
      </c>
      <c r="B859" s="414" t="s">
        <v>2547</v>
      </c>
      <c r="C859" s="409">
        <v>332912</v>
      </c>
      <c r="D859" s="417" t="s">
        <v>2546</v>
      </c>
    </row>
    <row r="860" spans="1:4" x14ac:dyDescent="0.45">
      <c r="A860" s="408">
        <v>3432</v>
      </c>
      <c r="B860" s="414" t="s">
        <v>2548</v>
      </c>
      <c r="C860" s="409">
        <v>332913</v>
      </c>
      <c r="D860" s="417" t="s">
        <v>2549</v>
      </c>
    </row>
    <row r="861" spans="1:4" x14ac:dyDescent="0.45">
      <c r="A861" s="408">
        <v>3429</v>
      </c>
      <c r="B861" s="414" t="s">
        <v>2527</v>
      </c>
      <c r="C861" s="409">
        <v>332919</v>
      </c>
      <c r="D861" s="417" t="s">
        <v>2550</v>
      </c>
    </row>
    <row r="862" spans="1:4" x14ac:dyDescent="0.45">
      <c r="A862" s="408">
        <v>3432</v>
      </c>
      <c r="B862" s="414" t="s">
        <v>2548</v>
      </c>
      <c r="C862" s="409">
        <v>332919</v>
      </c>
      <c r="D862" s="417" t="s">
        <v>2550</v>
      </c>
    </row>
    <row r="863" spans="1:4" x14ac:dyDescent="0.45">
      <c r="A863" s="408">
        <v>3494</v>
      </c>
      <c r="B863" s="414" t="s">
        <v>2551</v>
      </c>
      <c r="C863" s="409">
        <v>332919</v>
      </c>
      <c r="D863" s="417" t="s">
        <v>2550</v>
      </c>
    </row>
    <row r="864" spans="1:4" x14ac:dyDescent="0.45">
      <c r="A864" s="408">
        <v>3499</v>
      </c>
      <c r="B864" s="414" t="s">
        <v>2494</v>
      </c>
      <c r="C864" s="409">
        <v>332919</v>
      </c>
      <c r="D864" s="417" t="s">
        <v>2550</v>
      </c>
    </row>
    <row r="865" spans="1:4" x14ac:dyDescent="0.45">
      <c r="A865" s="408">
        <v>3562</v>
      </c>
      <c r="B865" s="414" t="s">
        <v>2552</v>
      </c>
      <c r="C865" s="409">
        <v>332991</v>
      </c>
      <c r="D865" s="417" t="s">
        <v>1097</v>
      </c>
    </row>
    <row r="866" spans="1:4" x14ac:dyDescent="0.45">
      <c r="A866" s="408">
        <v>3482</v>
      </c>
      <c r="B866" s="414" t="s">
        <v>2553</v>
      </c>
      <c r="C866" s="409">
        <v>332992</v>
      </c>
      <c r="D866" s="417" t="s">
        <v>2554</v>
      </c>
    </row>
    <row r="867" spans="1:4" x14ac:dyDescent="0.45">
      <c r="A867" s="408">
        <v>3483</v>
      </c>
      <c r="B867" s="414" t="s">
        <v>2555</v>
      </c>
      <c r="C867" s="409">
        <v>332993</v>
      </c>
      <c r="D867" s="417" t="s">
        <v>2556</v>
      </c>
    </row>
    <row r="868" spans="1:4" x14ac:dyDescent="0.45">
      <c r="A868" s="408">
        <v>3484</v>
      </c>
      <c r="B868" s="414" t="s">
        <v>2557</v>
      </c>
      <c r="C868" s="409">
        <v>332994</v>
      </c>
      <c r="D868" s="417" t="s">
        <v>2558</v>
      </c>
    </row>
    <row r="869" spans="1:4" x14ac:dyDescent="0.45">
      <c r="A869" s="408">
        <v>3489</v>
      </c>
      <c r="B869" s="414" t="s">
        <v>2559</v>
      </c>
      <c r="C869" s="409">
        <v>332994</v>
      </c>
      <c r="D869" s="417" t="s">
        <v>2558</v>
      </c>
    </row>
    <row r="870" spans="1:4" x14ac:dyDescent="0.45">
      <c r="A870" s="408">
        <v>3841</v>
      </c>
      <c r="B870" s="414" t="s">
        <v>2560</v>
      </c>
      <c r="C870" s="409">
        <v>332994</v>
      </c>
      <c r="D870" s="417" t="s">
        <v>2558</v>
      </c>
    </row>
    <row r="871" spans="1:4" x14ac:dyDescent="0.45">
      <c r="A871" s="408">
        <v>3498</v>
      </c>
      <c r="B871" s="414" t="s">
        <v>2561</v>
      </c>
      <c r="C871" s="409">
        <v>332996</v>
      </c>
      <c r="D871" s="417" t="s">
        <v>2562</v>
      </c>
    </row>
    <row r="872" spans="1:4" x14ac:dyDescent="0.45">
      <c r="A872" s="408">
        <v>3291</v>
      </c>
      <c r="B872" s="414" t="s">
        <v>2441</v>
      </c>
      <c r="C872" s="409">
        <v>332999</v>
      </c>
      <c r="D872" s="417" t="s">
        <v>2563</v>
      </c>
    </row>
    <row r="873" spans="1:4" x14ac:dyDescent="0.45">
      <c r="A873" s="408">
        <v>3429</v>
      </c>
      <c r="B873" s="414" t="s">
        <v>2527</v>
      </c>
      <c r="C873" s="409">
        <v>332999</v>
      </c>
      <c r="D873" s="417" t="s">
        <v>2563</v>
      </c>
    </row>
    <row r="874" spans="1:4" x14ac:dyDescent="0.45">
      <c r="A874" s="408">
        <v>3431</v>
      </c>
      <c r="B874" s="414" t="s">
        <v>2564</v>
      </c>
      <c r="C874" s="409">
        <v>332999</v>
      </c>
      <c r="D874" s="417" t="s">
        <v>2563</v>
      </c>
    </row>
    <row r="875" spans="1:4" x14ac:dyDescent="0.45">
      <c r="A875" s="408">
        <v>3432</v>
      </c>
      <c r="B875" s="414" t="s">
        <v>2548</v>
      </c>
      <c r="C875" s="409">
        <v>332999</v>
      </c>
      <c r="D875" s="417" t="s">
        <v>2563</v>
      </c>
    </row>
    <row r="876" spans="1:4" x14ac:dyDescent="0.45">
      <c r="A876" s="408">
        <v>3494</v>
      </c>
      <c r="B876" s="414" t="s">
        <v>2551</v>
      </c>
      <c r="C876" s="409">
        <v>332999</v>
      </c>
      <c r="D876" s="417" t="s">
        <v>2563</v>
      </c>
    </row>
    <row r="877" spans="1:4" x14ac:dyDescent="0.45">
      <c r="A877" s="408">
        <v>3497</v>
      </c>
      <c r="B877" s="414" t="s">
        <v>2304</v>
      </c>
      <c r="C877" s="409">
        <v>332999</v>
      </c>
      <c r="D877" s="417" t="s">
        <v>2563</v>
      </c>
    </row>
    <row r="878" spans="1:4" x14ac:dyDescent="0.45">
      <c r="A878" s="408">
        <v>3499</v>
      </c>
      <c r="B878" s="414" t="s">
        <v>2494</v>
      </c>
      <c r="C878" s="409">
        <v>332999</v>
      </c>
      <c r="D878" s="417" t="s">
        <v>2563</v>
      </c>
    </row>
    <row r="879" spans="1:4" x14ac:dyDescent="0.45">
      <c r="A879" s="408">
        <v>3537</v>
      </c>
      <c r="B879" s="414" t="s">
        <v>2528</v>
      </c>
      <c r="C879" s="409">
        <v>332999</v>
      </c>
      <c r="D879" s="417" t="s">
        <v>2563</v>
      </c>
    </row>
    <row r="880" spans="1:4" x14ac:dyDescent="0.45">
      <c r="A880" s="408">
        <v>3543</v>
      </c>
      <c r="B880" s="414" t="s">
        <v>2565</v>
      </c>
      <c r="C880" s="409">
        <v>332999</v>
      </c>
      <c r="D880" s="417" t="s">
        <v>2563</v>
      </c>
    </row>
    <row r="881" spans="1:4" x14ac:dyDescent="0.45">
      <c r="A881" s="408">
        <v>3599</v>
      </c>
      <c r="B881" s="414" t="s">
        <v>2533</v>
      </c>
      <c r="C881" s="409">
        <v>332999</v>
      </c>
      <c r="D881" s="417" t="s">
        <v>2563</v>
      </c>
    </row>
    <row r="882" spans="1:4" x14ac:dyDescent="0.45">
      <c r="A882" s="408">
        <v>3914</v>
      </c>
      <c r="B882" s="414" t="s">
        <v>2502</v>
      </c>
      <c r="C882" s="409">
        <v>332999</v>
      </c>
      <c r="D882" s="417" t="s">
        <v>2563</v>
      </c>
    </row>
    <row r="883" spans="1:4" x14ac:dyDescent="0.45">
      <c r="A883" s="408">
        <v>3999</v>
      </c>
      <c r="B883" s="414" t="s">
        <v>2246</v>
      </c>
      <c r="C883" s="409">
        <v>332999</v>
      </c>
      <c r="D883" s="417" t="s">
        <v>2563</v>
      </c>
    </row>
    <row r="884" spans="1:4" x14ac:dyDescent="0.45">
      <c r="A884" s="408">
        <v>3523</v>
      </c>
      <c r="B884" s="414" t="s">
        <v>2506</v>
      </c>
      <c r="C884" s="409">
        <v>333111</v>
      </c>
      <c r="D884" s="417" t="s">
        <v>2566</v>
      </c>
    </row>
    <row r="885" spans="1:4" x14ac:dyDescent="0.45">
      <c r="A885" s="408">
        <v>3559</v>
      </c>
      <c r="B885" s="414" t="s">
        <v>2522</v>
      </c>
      <c r="C885" s="409">
        <v>333111</v>
      </c>
      <c r="D885" s="417" t="s">
        <v>2566</v>
      </c>
    </row>
    <row r="886" spans="1:4" x14ac:dyDescent="0.45">
      <c r="A886" s="408">
        <v>3524</v>
      </c>
      <c r="B886" s="414" t="s">
        <v>2507</v>
      </c>
      <c r="C886" s="409">
        <v>333112</v>
      </c>
      <c r="D886" s="417" t="s">
        <v>2567</v>
      </c>
    </row>
    <row r="887" spans="1:4" x14ac:dyDescent="0.45">
      <c r="A887" s="408">
        <v>3531</v>
      </c>
      <c r="B887" s="414" t="s">
        <v>2568</v>
      </c>
      <c r="C887" s="409">
        <v>333120</v>
      </c>
      <c r="D887" s="417" t="s">
        <v>1105</v>
      </c>
    </row>
    <row r="888" spans="1:4" x14ac:dyDescent="0.45">
      <c r="A888" s="408">
        <v>3532</v>
      </c>
      <c r="B888" s="414" t="s">
        <v>2569</v>
      </c>
      <c r="C888" s="409">
        <v>333131</v>
      </c>
      <c r="D888" s="417" t="s">
        <v>2570</v>
      </c>
    </row>
    <row r="889" spans="1:4" x14ac:dyDescent="0.45">
      <c r="A889" s="408">
        <v>3533</v>
      </c>
      <c r="B889" s="414" t="s">
        <v>2571</v>
      </c>
      <c r="C889" s="409">
        <v>333132</v>
      </c>
      <c r="D889" s="417" t="s">
        <v>2572</v>
      </c>
    </row>
    <row r="890" spans="1:4" x14ac:dyDescent="0.45">
      <c r="A890" s="408">
        <v>3556</v>
      </c>
      <c r="B890" s="414" t="s">
        <v>2573</v>
      </c>
      <c r="C890" s="409">
        <v>333241</v>
      </c>
      <c r="D890" s="417" t="s">
        <v>2574</v>
      </c>
    </row>
    <row r="891" spans="1:4" x14ac:dyDescent="0.45">
      <c r="A891" s="408">
        <v>3559</v>
      </c>
      <c r="B891" s="414" t="s">
        <v>2522</v>
      </c>
      <c r="C891" s="409">
        <v>333242</v>
      </c>
      <c r="D891" s="417" t="s">
        <v>2575</v>
      </c>
    </row>
    <row r="892" spans="1:4" x14ac:dyDescent="0.45">
      <c r="A892" s="408">
        <v>3553</v>
      </c>
      <c r="B892" s="414" t="s">
        <v>2576</v>
      </c>
      <c r="C892" s="409">
        <v>333243</v>
      </c>
      <c r="D892" s="417" t="s">
        <v>2577</v>
      </c>
    </row>
    <row r="893" spans="1:4" x14ac:dyDescent="0.45">
      <c r="A893" s="408">
        <v>3554</v>
      </c>
      <c r="B893" s="414" t="s">
        <v>2578</v>
      </c>
      <c r="C893" s="409">
        <v>333243</v>
      </c>
      <c r="D893" s="417" t="s">
        <v>2577</v>
      </c>
    </row>
    <row r="894" spans="1:4" x14ac:dyDescent="0.45">
      <c r="A894" s="408">
        <v>3554</v>
      </c>
      <c r="B894" s="414" t="s">
        <v>2578</v>
      </c>
      <c r="C894" s="409">
        <v>333243</v>
      </c>
      <c r="D894" s="417" t="s">
        <v>2577</v>
      </c>
    </row>
    <row r="895" spans="1:4" x14ac:dyDescent="0.45">
      <c r="A895" s="408">
        <v>2599</v>
      </c>
      <c r="B895" s="414" t="s">
        <v>2579</v>
      </c>
      <c r="C895" s="409">
        <v>333248</v>
      </c>
      <c r="D895" s="417" t="s">
        <v>2580</v>
      </c>
    </row>
    <row r="896" spans="1:4" x14ac:dyDescent="0.45">
      <c r="A896" s="408">
        <v>3552</v>
      </c>
      <c r="B896" s="414" t="s">
        <v>2581</v>
      </c>
      <c r="C896" s="409">
        <v>333248</v>
      </c>
      <c r="D896" s="417" t="s">
        <v>2580</v>
      </c>
    </row>
    <row r="897" spans="1:4" x14ac:dyDescent="0.45">
      <c r="A897" s="408">
        <v>3559</v>
      </c>
      <c r="B897" s="414" t="s">
        <v>2522</v>
      </c>
      <c r="C897" s="409">
        <v>333248</v>
      </c>
      <c r="D897" s="417" t="s">
        <v>2580</v>
      </c>
    </row>
    <row r="898" spans="1:4" x14ac:dyDescent="0.45">
      <c r="A898" s="408">
        <v>3559</v>
      </c>
      <c r="B898" s="414" t="s">
        <v>2522</v>
      </c>
      <c r="C898" s="409">
        <v>333248</v>
      </c>
      <c r="D898" s="417" t="s">
        <v>2580</v>
      </c>
    </row>
    <row r="899" spans="1:4" x14ac:dyDescent="0.45">
      <c r="A899" s="408">
        <v>3639</v>
      </c>
      <c r="B899" s="414" t="s">
        <v>2582</v>
      </c>
      <c r="C899" s="409">
        <v>333248</v>
      </c>
      <c r="D899" s="417" t="s">
        <v>2580</v>
      </c>
    </row>
    <row r="900" spans="1:4" x14ac:dyDescent="0.45">
      <c r="A900" s="408">
        <v>3821</v>
      </c>
      <c r="B900" s="414" t="s">
        <v>2583</v>
      </c>
      <c r="C900" s="409">
        <v>333248</v>
      </c>
      <c r="D900" s="417" t="s">
        <v>2580</v>
      </c>
    </row>
    <row r="901" spans="1:4" x14ac:dyDescent="0.45">
      <c r="A901" s="408">
        <v>3841</v>
      </c>
      <c r="B901" s="414" t="s">
        <v>2560</v>
      </c>
      <c r="C901" s="409">
        <v>333248</v>
      </c>
      <c r="D901" s="417" t="s">
        <v>2580</v>
      </c>
    </row>
    <row r="902" spans="1:4" x14ac:dyDescent="0.45">
      <c r="A902" s="408">
        <v>3555</v>
      </c>
      <c r="B902" s="414" t="s">
        <v>2584</v>
      </c>
      <c r="C902" s="409">
        <v>333248</v>
      </c>
      <c r="D902" s="417" t="s">
        <v>2580</v>
      </c>
    </row>
    <row r="903" spans="1:4" x14ac:dyDescent="0.45">
      <c r="A903" s="408">
        <v>3577</v>
      </c>
      <c r="B903" s="414" t="s">
        <v>2585</v>
      </c>
      <c r="C903" s="409">
        <v>333310</v>
      </c>
      <c r="D903" s="417" t="s">
        <v>2586</v>
      </c>
    </row>
    <row r="904" spans="1:4" x14ac:dyDescent="0.45">
      <c r="A904" s="408">
        <v>3578</v>
      </c>
      <c r="B904" s="414" t="s">
        <v>2587</v>
      </c>
      <c r="C904" s="409">
        <v>333310</v>
      </c>
      <c r="D904" s="417" t="s">
        <v>2586</v>
      </c>
    </row>
    <row r="905" spans="1:4" x14ac:dyDescent="0.45">
      <c r="A905" s="408">
        <v>3861</v>
      </c>
      <c r="B905" s="414" t="s">
        <v>2382</v>
      </c>
      <c r="C905" s="409">
        <v>333310</v>
      </c>
      <c r="D905" s="417" t="s">
        <v>2586</v>
      </c>
    </row>
    <row r="906" spans="1:4" x14ac:dyDescent="0.45">
      <c r="A906" s="408">
        <v>3559</v>
      </c>
      <c r="B906" s="414" t="s">
        <v>2522</v>
      </c>
      <c r="C906" s="409">
        <v>333310</v>
      </c>
      <c r="D906" s="417" t="s">
        <v>2586</v>
      </c>
    </row>
    <row r="907" spans="1:4" x14ac:dyDescent="0.45">
      <c r="A907" s="408">
        <v>3578</v>
      </c>
      <c r="B907" s="414" t="s">
        <v>2587</v>
      </c>
      <c r="C907" s="409">
        <v>333310</v>
      </c>
      <c r="D907" s="417" t="s">
        <v>2586</v>
      </c>
    </row>
    <row r="908" spans="1:4" x14ac:dyDescent="0.45">
      <c r="A908" s="408">
        <v>3578</v>
      </c>
      <c r="B908" s="414" t="s">
        <v>2587</v>
      </c>
      <c r="C908" s="409">
        <v>333310</v>
      </c>
      <c r="D908" s="417" t="s">
        <v>2586</v>
      </c>
    </row>
    <row r="909" spans="1:4" x14ac:dyDescent="0.45">
      <c r="A909" s="408">
        <v>3579</v>
      </c>
      <c r="B909" s="414" t="s">
        <v>2588</v>
      </c>
      <c r="C909" s="409">
        <v>333310</v>
      </c>
      <c r="D909" s="417" t="s">
        <v>2586</v>
      </c>
    </row>
    <row r="910" spans="1:4" x14ac:dyDescent="0.45">
      <c r="A910" s="408">
        <v>3581</v>
      </c>
      <c r="B910" s="414" t="s">
        <v>2589</v>
      </c>
      <c r="C910" s="409">
        <v>333310</v>
      </c>
      <c r="D910" s="417" t="s">
        <v>2586</v>
      </c>
    </row>
    <row r="911" spans="1:4" x14ac:dyDescent="0.45">
      <c r="A911" s="408">
        <v>3582</v>
      </c>
      <c r="B911" s="414" t="s">
        <v>2590</v>
      </c>
      <c r="C911" s="409">
        <v>333310</v>
      </c>
      <c r="D911" s="417" t="s">
        <v>2586</v>
      </c>
    </row>
    <row r="912" spans="1:4" x14ac:dyDescent="0.45">
      <c r="A912" s="408">
        <v>3589</v>
      </c>
      <c r="B912" s="414" t="s">
        <v>2591</v>
      </c>
      <c r="C912" s="409">
        <v>333310</v>
      </c>
      <c r="D912" s="417" t="s">
        <v>2586</v>
      </c>
    </row>
    <row r="913" spans="1:4" x14ac:dyDescent="0.45">
      <c r="A913" s="408">
        <v>3599</v>
      </c>
      <c r="B913" s="414" t="s">
        <v>2533</v>
      </c>
      <c r="C913" s="409">
        <v>333310</v>
      </c>
      <c r="D913" s="417" t="s">
        <v>2586</v>
      </c>
    </row>
    <row r="914" spans="1:4" x14ac:dyDescent="0.45">
      <c r="A914" s="408">
        <v>3699</v>
      </c>
      <c r="B914" s="414" t="s">
        <v>2592</v>
      </c>
      <c r="C914" s="409">
        <v>333310</v>
      </c>
      <c r="D914" s="417" t="s">
        <v>2586</v>
      </c>
    </row>
    <row r="915" spans="1:4" x14ac:dyDescent="0.45">
      <c r="A915" s="408">
        <v>3999</v>
      </c>
      <c r="B915" s="414" t="s">
        <v>2246</v>
      </c>
      <c r="C915" s="409">
        <v>333310</v>
      </c>
      <c r="D915" s="417" t="s">
        <v>2586</v>
      </c>
    </row>
    <row r="916" spans="1:4" x14ac:dyDescent="0.45">
      <c r="A916" s="408">
        <v>3827</v>
      </c>
      <c r="B916" s="414" t="s">
        <v>2593</v>
      </c>
      <c r="C916" s="409">
        <v>333310</v>
      </c>
      <c r="D916" s="417" t="s">
        <v>2586</v>
      </c>
    </row>
    <row r="917" spans="1:4" ht="14.1" customHeight="1" x14ac:dyDescent="0.45">
      <c r="A917" s="408">
        <v>3564</v>
      </c>
      <c r="B917" s="414" t="s">
        <v>2594</v>
      </c>
      <c r="C917" s="409">
        <v>333413</v>
      </c>
      <c r="D917" s="417" t="s">
        <v>2595</v>
      </c>
    </row>
    <row r="918" spans="1:4" ht="14.1" customHeight="1" x14ac:dyDescent="0.45">
      <c r="A918" s="408">
        <v>3564</v>
      </c>
      <c r="B918" s="414" t="s">
        <v>2594</v>
      </c>
      <c r="C918" s="409">
        <v>333413</v>
      </c>
      <c r="D918" s="417" t="s">
        <v>2595</v>
      </c>
    </row>
    <row r="919" spans="1:4" x14ac:dyDescent="0.45">
      <c r="A919" s="408">
        <v>3433</v>
      </c>
      <c r="B919" s="414" t="s">
        <v>2596</v>
      </c>
      <c r="C919" s="409">
        <v>333414</v>
      </c>
      <c r="D919" s="417" t="s">
        <v>2597</v>
      </c>
    </row>
    <row r="920" spans="1:4" x14ac:dyDescent="0.45">
      <c r="A920" s="408">
        <v>3569</v>
      </c>
      <c r="B920" s="414" t="s">
        <v>2240</v>
      </c>
      <c r="C920" s="409">
        <v>333414</v>
      </c>
      <c r="D920" s="417" t="s">
        <v>2597</v>
      </c>
    </row>
    <row r="921" spans="1:4" x14ac:dyDescent="0.45">
      <c r="A921" s="408">
        <v>3634</v>
      </c>
      <c r="B921" s="414" t="s">
        <v>2598</v>
      </c>
      <c r="C921" s="409">
        <v>333414</v>
      </c>
      <c r="D921" s="417" t="s">
        <v>2597</v>
      </c>
    </row>
    <row r="922" spans="1:4" ht="25.2" x14ac:dyDescent="0.45">
      <c r="A922" s="408">
        <v>2499</v>
      </c>
      <c r="B922" s="414" t="s">
        <v>2280</v>
      </c>
      <c r="C922" s="409">
        <v>333415</v>
      </c>
      <c r="D922" s="417" t="s">
        <v>2599</v>
      </c>
    </row>
    <row r="923" spans="1:4" ht="25.2" x14ac:dyDescent="0.45">
      <c r="A923" s="408">
        <v>2599</v>
      </c>
      <c r="B923" s="414" t="s">
        <v>2579</v>
      </c>
      <c r="C923" s="409">
        <v>333415</v>
      </c>
      <c r="D923" s="417" t="s">
        <v>2599</v>
      </c>
    </row>
    <row r="924" spans="1:4" ht="25.2" x14ac:dyDescent="0.45">
      <c r="A924" s="408">
        <v>3443</v>
      </c>
      <c r="B924" s="414" t="s">
        <v>2514</v>
      </c>
      <c r="C924" s="409">
        <v>333415</v>
      </c>
      <c r="D924" s="417" t="s">
        <v>2599</v>
      </c>
    </row>
    <row r="925" spans="1:4" ht="25.2" x14ac:dyDescent="0.45">
      <c r="A925" s="408">
        <v>3444</v>
      </c>
      <c r="B925" s="414" t="s">
        <v>2518</v>
      </c>
      <c r="C925" s="409">
        <v>333415</v>
      </c>
      <c r="D925" s="417" t="s">
        <v>2599</v>
      </c>
    </row>
    <row r="926" spans="1:4" ht="25.2" x14ac:dyDescent="0.45">
      <c r="A926" s="408">
        <v>3585</v>
      </c>
      <c r="B926" s="414" t="s">
        <v>2600</v>
      </c>
      <c r="C926" s="409">
        <v>333415</v>
      </c>
      <c r="D926" s="417" t="s">
        <v>2599</v>
      </c>
    </row>
    <row r="927" spans="1:4" ht="25.2" x14ac:dyDescent="0.45">
      <c r="A927" s="408">
        <v>3821</v>
      </c>
      <c r="B927" s="414" t="s">
        <v>2583</v>
      </c>
      <c r="C927" s="409">
        <v>333415</v>
      </c>
      <c r="D927" s="417" t="s">
        <v>2599</v>
      </c>
    </row>
    <row r="928" spans="1:4" ht="25.2" x14ac:dyDescent="0.45">
      <c r="A928" s="408">
        <v>3841</v>
      </c>
      <c r="B928" s="414" t="s">
        <v>2560</v>
      </c>
      <c r="C928" s="409">
        <v>333415</v>
      </c>
      <c r="D928" s="417" t="s">
        <v>2599</v>
      </c>
    </row>
    <row r="929" spans="1:4" x14ac:dyDescent="0.45">
      <c r="A929" s="408">
        <v>3544</v>
      </c>
      <c r="B929" s="414" t="s">
        <v>2601</v>
      </c>
      <c r="C929" s="409">
        <v>333511</v>
      </c>
      <c r="D929" s="417" t="s">
        <v>2602</v>
      </c>
    </row>
    <row r="930" spans="1:4" x14ac:dyDescent="0.45">
      <c r="A930" s="408">
        <v>3544</v>
      </c>
      <c r="B930" s="414" t="s">
        <v>2601</v>
      </c>
      <c r="C930" s="409">
        <v>333514</v>
      </c>
      <c r="D930" s="417" t="s">
        <v>2603</v>
      </c>
    </row>
    <row r="931" spans="1:4" x14ac:dyDescent="0.45">
      <c r="A931" s="408">
        <v>3545</v>
      </c>
      <c r="B931" s="414" t="s">
        <v>2508</v>
      </c>
      <c r="C931" s="409">
        <v>333515</v>
      </c>
      <c r="D931" s="417" t="s">
        <v>2604</v>
      </c>
    </row>
    <row r="932" spans="1:4" x14ac:dyDescent="0.45">
      <c r="A932" s="408">
        <v>3541</v>
      </c>
      <c r="B932" s="414" t="s">
        <v>2605</v>
      </c>
      <c r="C932" s="409">
        <v>333517</v>
      </c>
      <c r="D932" s="417" t="s">
        <v>2606</v>
      </c>
    </row>
    <row r="933" spans="1:4" x14ac:dyDescent="0.45">
      <c r="A933" s="408">
        <v>3542</v>
      </c>
      <c r="B933" s="414" t="s">
        <v>2607</v>
      </c>
      <c r="C933" s="409">
        <v>333517</v>
      </c>
      <c r="D933" s="417" t="s">
        <v>2606</v>
      </c>
    </row>
    <row r="934" spans="1:4" x14ac:dyDescent="0.45">
      <c r="A934" s="408">
        <v>3547</v>
      </c>
      <c r="B934" s="414" t="s">
        <v>2608</v>
      </c>
      <c r="C934" s="409">
        <v>333519</v>
      </c>
      <c r="D934" s="417" t="s">
        <v>2609</v>
      </c>
    </row>
    <row r="935" spans="1:4" x14ac:dyDescent="0.45">
      <c r="A935" s="408">
        <v>3549</v>
      </c>
      <c r="B935" s="414" t="s">
        <v>2610</v>
      </c>
      <c r="C935" s="409">
        <v>333519</v>
      </c>
      <c r="D935" s="417" t="s">
        <v>2609</v>
      </c>
    </row>
    <row r="936" spans="1:4" x14ac:dyDescent="0.45">
      <c r="A936" s="408">
        <v>3511</v>
      </c>
      <c r="B936" s="414" t="s">
        <v>2611</v>
      </c>
      <c r="C936" s="409">
        <v>333611</v>
      </c>
      <c r="D936" s="417" t="s">
        <v>2612</v>
      </c>
    </row>
    <row r="937" spans="1:4" x14ac:dyDescent="0.45">
      <c r="A937" s="408">
        <v>3566</v>
      </c>
      <c r="B937" s="414" t="s">
        <v>2613</v>
      </c>
      <c r="C937" s="409">
        <v>333612</v>
      </c>
      <c r="D937" s="417" t="s">
        <v>2614</v>
      </c>
    </row>
    <row r="938" spans="1:4" x14ac:dyDescent="0.45">
      <c r="A938" s="408">
        <v>3568</v>
      </c>
      <c r="B938" s="414" t="s">
        <v>2615</v>
      </c>
      <c r="C938" s="409">
        <v>333613</v>
      </c>
      <c r="D938" s="417" t="s">
        <v>2616</v>
      </c>
    </row>
    <row r="939" spans="1:4" x14ac:dyDescent="0.45">
      <c r="A939" s="408">
        <v>3519</v>
      </c>
      <c r="B939" s="414" t="s">
        <v>2617</v>
      </c>
      <c r="C939" s="409">
        <v>333618</v>
      </c>
      <c r="D939" s="417" t="s">
        <v>2618</v>
      </c>
    </row>
    <row r="940" spans="1:4" x14ac:dyDescent="0.45">
      <c r="A940" s="408">
        <v>3699</v>
      </c>
      <c r="B940" s="414" t="s">
        <v>2592</v>
      </c>
      <c r="C940" s="409">
        <v>333618</v>
      </c>
      <c r="D940" s="417" t="s">
        <v>2618</v>
      </c>
    </row>
    <row r="941" spans="1:4" x14ac:dyDescent="0.45">
      <c r="A941" s="408">
        <v>3563</v>
      </c>
      <c r="B941" s="414" t="s">
        <v>2619</v>
      </c>
      <c r="C941" s="409">
        <v>333912</v>
      </c>
      <c r="D941" s="417" t="s">
        <v>2620</v>
      </c>
    </row>
    <row r="942" spans="1:4" x14ac:dyDescent="0.45">
      <c r="A942" s="408">
        <v>3561</v>
      </c>
      <c r="B942" s="414" t="s">
        <v>2621</v>
      </c>
      <c r="C942" s="409">
        <v>333914</v>
      </c>
      <c r="D942" s="417" t="s">
        <v>2622</v>
      </c>
    </row>
    <row r="943" spans="1:4" x14ac:dyDescent="0.45">
      <c r="A943" s="408">
        <v>3586</v>
      </c>
      <c r="B943" s="414" t="s">
        <v>2623</v>
      </c>
      <c r="C943" s="409">
        <v>333914</v>
      </c>
      <c r="D943" s="417" t="s">
        <v>2622</v>
      </c>
    </row>
    <row r="944" spans="1:4" x14ac:dyDescent="0.45">
      <c r="A944" s="408">
        <v>3743</v>
      </c>
      <c r="B944" s="414" t="s">
        <v>2624</v>
      </c>
      <c r="C944" s="409">
        <v>333914</v>
      </c>
      <c r="D944" s="417" t="s">
        <v>2622</v>
      </c>
    </row>
    <row r="945" spans="1:4" x14ac:dyDescent="0.45">
      <c r="A945" s="408">
        <v>3534</v>
      </c>
      <c r="B945" s="414" t="s">
        <v>2625</v>
      </c>
      <c r="C945" s="409">
        <v>333921</v>
      </c>
      <c r="D945" s="417" t="s">
        <v>2626</v>
      </c>
    </row>
    <row r="946" spans="1:4" x14ac:dyDescent="0.45">
      <c r="A946" s="408">
        <v>3523</v>
      </c>
      <c r="B946" s="414" t="s">
        <v>2506</v>
      </c>
      <c r="C946" s="409">
        <v>333922</v>
      </c>
      <c r="D946" s="417" t="s">
        <v>2627</v>
      </c>
    </row>
    <row r="947" spans="1:4" x14ac:dyDescent="0.45">
      <c r="A947" s="408">
        <v>3535</v>
      </c>
      <c r="B947" s="414" t="s">
        <v>2628</v>
      </c>
      <c r="C947" s="409">
        <v>333922</v>
      </c>
      <c r="D947" s="417" t="s">
        <v>2627</v>
      </c>
    </row>
    <row r="948" spans="1:4" x14ac:dyDescent="0.45">
      <c r="A948" s="408">
        <v>3429</v>
      </c>
      <c r="B948" s="414" t="s">
        <v>2527</v>
      </c>
      <c r="C948" s="409">
        <v>333923</v>
      </c>
      <c r="D948" s="417" t="s">
        <v>2629</v>
      </c>
    </row>
    <row r="949" spans="1:4" x14ac:dyDescent="0.45">
      <c r="A949" s="408">
        <v>3531</v>
      </c>
      <c r="B949" s="414" t="s">
        <v>2568</v>
      </c>
      <c r="C949" s="409">
        <v>333923</v>
      </c>
      <c r="D949" s="417" t="s">
        <v>2629</v>
      </c>
    </row>
    <row r="950" spans="1:4" x14ac:dyDescent="0.45">
      <c r="A950" s="408">
        <v>3536</v>
      </c>
      <c r="B950" s="414" t="s">
        <v>2630</v>
      </c>
      <c r="C950" s="409">
        <v>333923</v>
      </c>
      <c r="D950" s="417" t="s">
        <v>2629</v>
      </c>
    </row>
    <row r="951" spans="1:4" x14ac:dyDescent="0.45">
      <c r="A951" s="408">
        <v>3496</v>
      </c>
      <c r="B951" s="414" t="s">
        <v>2501</v>
      </c>
      <c r="C951" s="409">
        <v>333924</v>
      </c>
      <c r="D951" s="417" t="s">
        <v>2631</v>
      </c>
    </row>
    <row r="952" spans="1:4" x14ac:dyDescent="0.45">
      <c r="A952" s="408">
        <v>3537</v>
      </c>
      <c r="B952" s="414" t="s">
        <v>2528</v>
      </c>
      <c r="C952" s="409">
        <v>333924</v>
      </c>
      <c r="D952" s="417" t="s">
        <v>2631</v>
      </c>
    </row>
    <row r="953" spans="1:4" x14ac:dyDescent="0.45">
      <c r="A953" s="408">
        <v>3799</v>
      </c>
      <c r="B953" s="414" t="s">
        <v>2632</v>
      </c>
      <c r="C953" s="409">
        <v>333924</v>
      </c>
      <c r="D953" s="417" t="s">
        <v>2631</v>
      </c>
    </row>
    <row r="954" spans="1:4" x14ac:dyDescent="0.45">
      <c r="A954" s="408">
        <v>3546</v>
      </c>
      <c r="B954" s="414" t="s">
        <v>2633</v>
      </c>
      <c r="C954" s="409">
        <v>333991</v>
      </c>
      <c r="D954" s="417" t="s">
        <v>2634</v>
      </c>
    </row>
    <row r="955" spans="1:4" x14ac:dyDescent="0.45">
      <c r="A955" s="408">
        <v>3548</v>
      </c>
      <c r="B955" s="414" t="s">
        <v>2635</v>
      </c>
      <c r="C955" s="409">
        <v>333992</v>
      </c>
      <c r="D955" s="417" t="s">
        <v>2636</v>
      </c>
    </row>
    <row r="956" spans="1:4" x14ac:dyDescent="0.45">
      <c r="A956" s="408">
        <v>3699</v>
      </c>
      <c r="B956" s="414" t="s">
        <v>2592</v>
      </c>
      <c r="C956" s="409">
        <v>333992</v>
      </c>
      <c r="D956" s="417" t="s">
        <v>2636</v>
      </c>
    </row>
    <row r="957" spans="1:4" x14ac:dyDescent="0.45">
      <c r="A957" s="408">
        <v>3565</v>
      </c>
      <c r="B957" s="414" t="s">
        <v>2637</v>
      </c>
      <c r="C957" s="409">
        <v>333993</v>
      </c>
      <c r="D957" s="417" t="s">
        <v>2638</v>
      </c>
    </row>
    <row r="958" spans="1:4" x14ac:dyDescent="0.45">
      <c r="A958" s="408">
        <v>2599</v>
      </c>
      <c r="B958" s="414" t="s">
        <v>2579</v>
      </c>
      <c r="C958" s="409">
        <v>333994</v>
      </c>
      <c r="D958" s="417" t="s">
        <v>2639</v>
      </c>
    </row>
    <row r="959" spans="1:4" x14ac:dyDescent="0.45">
      <c r="A959" s="408">
        <v>3567</v>
      </c>
      <c r="B959" s="414" t="s">
        <v>2640</v>
      </c>
      <c r="C959" s="409">
        <v>333994</v>
      </c>
      <c r="D959" s="417" t="s">
        <v>2639</v>
      </c>
    </row>
    <row r="960" spans="1:4" x14ac:dyDescent="0.45">
      <c r="A960" s="408">
        <v>3821</v>
      </c>
      <c r="B960" s="414" t="s">
        <v>2583</v>
      </c>
      <c r="C960" s="409">
        <v>333994</v>
      </c>
      <c r="D960" s="417" t="s">
        <v>2639</v>
      </c>
    </row>
    <row r="961" spans="1:4" x14ac:dyDescent="0.45">
      <c r="A961" s="408">
        <v>3841</v>
      </c>
      <c r="B961" s="414" t="s">
        <v>2560</v>
      </c>
      <c r="C961" s="409">
        <v>333994</v>
      </c>
      <c r="D961" s="417" t="s">
        <v>2639</v>
      </c>
    </row>
    <row r="962" spans="1:4" x14ac:dyDescent="0.45">
      <c r="A962" s="408">
        <v>3593</v>
      </c>
      <c r="B962" s="414" t="s">
        <v>2641</v>
      </c>
      <c r="C962" s="409">
        <v>333995</v>
      </c>
      <c r="D962" s="417" t="s">
        <v>2642</v>
      </c>
    </row>
    <row r="963" spans="1:4" x14ac:dyDescent="0.45">
      <c r="A963" s="408">
        <v>3594</v>
      </c>
      <c r="B963" s="414" t="s">
        <v>2643</v>
      </c>
      <c r="C963" s="409">
        <v>333996</v>
      </c>
      <c r="D963" s="417" t="s">
        <v>2644</v>
      </c>
    </row>
    <row r="964" spans="1:4" x14ac:dyDescent="0.45">
      <c r="A964" s="408">
        <v>2599</v>
      </c>
      <c r="B964" s="414" t="s">
        <v>2579</v>
      </c>
      <c r="C964" s="409">
        <v>333998</v>
      </c>
      <c r="D964" s="417" t="s">
        <v>2645</v>
      </c>
    </row>
    <row r="965" spans="1:4" x14ac:dyDescent="0.45">
      <c r="A965" s="408">
        <v>3569</v>
      </c>
      <c r="B965" s="414" t="s">
        <v>2240</v>
      </c>
      <c r="C965" s="409">
        <v>333998</v>
      </c>
      <c r="D965" s="417" t="s">
        <v>2645</v>
      </c>
    </row>
    <row r="966" spans="1:4" x14ac:dyDescent="0.45">
      <c r="A966" s="408">
        <v>3599</v>
      </c>
      <c r="B966" s="414" t="s">
        <v>2533</v>
      </c>
      <c r="C966" s="409">
        <v>333998</v>
      </c>
      <c r="D966" s="417" t="s">
        <v>2645</v>
      </c>
    </row>
    <row r="967" spans="1:4" x14ac:dyDescent="0.45">
      <c r="A967" s="408">
        <v>3821</v>
      </c>
      <c r="B967" s="414" t="s">
        <v>2583</v>
      </c>
      <c r="C967" s="409">
        <v>333998</v>
      </c>
      <c r="D967" s="417" t="s">
        <v>2645</v>
      </c>
    </row>
    <row r="968" spans="1:4" x14ac:dyDescent="0.45">
      <c r="A968" s="408">
        <v>3841</v>
      </c>
      <c r="B968" s="414" t="s">
        <v>2560</v>
      </c>
      <c r="C968" s="409">
        <v>333998</v>
      </c>
      <c r="D968" s="417" t="s">
        <v>2645</v>
      </c>
    </row>
    <row r="969" spans="1:4" x14ac:dyDescent="0.45">
      <c r="A969" s="408">
        <v>2599</v>
      </c>
      <c r="B969" s="414" t="s">
        <v>2579</v>
      </c>
      <c r="C969" s="409">
        <v>333998</v>
      </c>
      <c r="D969" s="417" t="s">
        <v>2645</v>
      </c>
    </row>
    <row r="970" spans="1:4" x14ac:dyDescent="0.45">
      <c r="A970" s="408">
        <v>3596</v>
      </c>
      <c r="B970" s="414" t="s">
        <v>2646</v>
      </c>
      <c r="C970" s="409">
        <v>333998</v>
      </c>
      <c r="D970" s="417" t="s">
        <v>2645</v>
      </c>
    </row>
    <row r="971" spans="1:4" x14ac:dyDescent="0.45">
      <c r="A971" s="408">
        <v>3821</v>
      </c>
      <c r="B971" s="414" t="s">
        <v>2583</v>
      </c>
      <c r="C971" s="409">
        <v>333998</v>
      </c>
      <c r="D971" s="417" t="s">
        <v>2645</v>
      </c>
    </row>
    <row r="972" spans="1:4" x14ac:dyDescent="0.45">
      <c r="A972" s="408">
        <v>3841</v>
      </c>
      <c r="B972" s="414" t="s">
        <v>2560</v>
      </c>
      <c r="C972" s="409">
        <v>333998</v>
      </c>
      <c r="D972" s="417" t="s">
        <v>2645</v>
      </c>
    </row>
    <row r="973" spans="1:4" x14ac:dyDescent="0.45">
      <c r="A973" s="408">
        <v>3571</v>
      </c>
      <c r="B973" s="414" t="s">
        <v>2647</v>
      </c>
      <c r="C973" s="409">
        <v>334111</v>
      </c>
      <c r="D973" s="417" t="s">
        <v>2648</v>
      </c>
    </row>
    <row r="974" spans="1:4" x14ac:dyDescent="0.45">
      <c r="A974" s="408">
        <v>3572</v>
      </c>
      <c r="B974" s="414" t="s">
        <v>2649</v>
      </c>
      <c r="C974" s="409">
        <v>334112</v>
      </c>
      <c r="D974" s="417" t="s">
        <v>2650</v>
      </c>
    </row>
    <row r="975" spans="1:4" x14ac:dyDescent="0.45">
      <c r="A975" s="408">
        <v>3575</v>
      </c>
      <c r="B975" s="414" t="s">
        <v>2651</v>
      </c>
      <c r="C975" s="409">
        <v>334118</v>
      </c>
      <c r="D975" s="417" t="s">
        <v>2652</v>
      </c>
    </row>
    <row r="976" spans="1:4" x14ac:dyDescent="0.45">
      <c r="A976" s="408">
        <v>3577</v>
      </c>
      <c r="B976" s="414" t="s">
        <v>2585</v>
      </c>
      <c r="C976" s="409">
        <v>334118</v>
      </c>
      <c r="D976" s="417" t="s">
        <v>2652</v>
      </c>
    </row>
    <row r="977" spans="1:4" x14ac:dyDescent="0.45">
      <c r="A977" s="408">
        <v>3578</v>
      </c>
      <c r="B977" s="414" t="s">
        <v>2587</v>
      </c>
      <c r="C977" s="409">
        <v>334118</v>
      </c>
      <c r="D977" s="417" t="s">
        <v>2652</v>
      </c>
    </row>
    <row r="978" spans="1:4" x14ac:dyDescent="0.45">
      <c r="A978" s="408">
        <v>3661</v>
      </c>
      <c r="B978" s="414" t="s">
        <v>2653</v>
      </c>
      <c r="C978" s="409">
        <v>334210</v>
      </c>
      <c r="D978" s="417" t="s">
        <v>1147</v>
      </c>
    </row>
    <row r="979" spans="1:4" ht="25.2" x14ac:dyDescent="0.45">
      <c r="A979" s="408">
        <v>3663</v>
      </c>
      <c r="B979" s="414" t="s">
        <v>2654</v>
      </c>
      <c r="C979" s="409">
        <v>334220</v>
      </c>
      <c r="D979" s="417" t="s">
        <v>1148</v>
      </c>
    </row>
    <row r="980" spans="1:4" ht="25.2" x14ac:dyDescent="0.45">
      <c r="A980" s="408">
        <v>3679</v>
      </c>
      <c r="B980" s="414" t="s">
        <v>2655</v>
      </c>
      <c r="C980" s="409">
        <v>334220</v>
      </c>
      <c r="D980" s="417" t="s">
        <v>1148</v>
      </c>
    </row>
    <row r="981" spans="1:4" x14ac:dyDescent="0.45">
      <c r="A981" s="408">
        <v>3669</v>
      </c>
      <c r="B981" s="414" t="s">
        <v>2656</v>
      </c>
      <c r="C981" s="409">
        <v>334290</v>
      </c>
      <c r="D981" s="417" t="s">
        <v>1149</v>
      </c>
    </row>
    <row r="982" spans="1:4" x14ac:dyDescent="0.45">
      <c r="A982" s="408">
        <v>3651</v>
      </c>
      <c r="B982" s="414" t="s">
        <v>2657</v>
      </c>
      <c r="C982" s="409">
        <v>334310</v>
      </c>
      <c r="D982" s="417" t="s">
        <v>1150</v>
      </c>
    </row>
    <row r="983" spans="1:4" x14ac:dyDescent="0.45">
      <c r="A983" s="408">
        <v>3679</v>
      </c>
      <c r="B983" s="414" t="s">
        <v>2655</v>
      </c>
      <c r="C983" s="409">
        <v>334310</v>
      </c>
      <c r="D983" s="417" t="s">
        <v>1150</v>
      </c>
    </row>
    <row r="984" spans="1:4" x14ac:dyDescent="0.45">
      <c r="A984" s="408">
        <v>3672</v>
      </c>
      <c r="B984" s="414" t="s">
        <v>2658</v>
      </c>
      <c r="C984" s="409">
        <v>334412</v>
      </c>
      <c r="D984" s="417" t="s">
        <v>2659</v>
      </c>
    </row>
    <row r="985" spans="1:4" x14ac:dyDescent="0.45">
      <c r="A985" s="408">
        <v>3674</v>
      </c>
      <c r="B985" s="414" t="s">
        <v>2660</v>
      </c>
      <c r="C985" s="409">
        <v>334413</v>
      </c>
      <c r="D985" s="417" t="s">
        <v>2661</v>
      </c>
    </row>
    <row r="986" spans="1:4" x14ac:dyDescent="0.45">
      <c r="A986" s="408">
        <v>3675</v>
      </c>
      <c r="B986" s="414" t="s">
        <v>2662</v>
      </c>
      <c r="C986" s="409">
        <v>334416</v>
      </c>
      <c r="D986" s="417" t="s">
        <v>2663</v>
      </c>
    </row>
    <row r="987" spans="1:4" x14ac:dyDescent="0.45">
      <c r="A987" s="408">
        <v>3676</v>
      </c>
      <c r="B987" s="414" t="s">
        <v>2664</v>
      </c>
      <c r="C987" s="409">
        <v>334416</v>
      </c>
      <c r="D987" s="417" t="s">
        <v>2663</v>
      </c>
    </row>
    <row r="988" spans="1:4" x14ac:dyDescent="0.45">
      <c r="A988" s="408">
        <v>3677</v>
      </c>
      <c r="B988" s="414" t="s">
        <v>2665</v>
      </c>
      <c r="C988" s="409">
        <v>334416</v>
      </c>
      <c r="D988" s="417" t="s">
        <v>2663</v>
      </c>
    </row>
    <row r="989" spans="1:4" x14ac:dyDescent="0.45">
      <c r="A989" s="408">
        <v>3678</v>
      </c>
      <c r="B989" s="414" t="s">
        <v>2666</v>
      </c>
      <c r="C989" s="409">
        <v>334417</v>
      </c>
      <c r="D989" s="417" t="s">
        <v>2667</v>
      </c>
    </row>
    <row r="990" spans="1:4" x14ac:dyDescent="0.45">
      <c r="A990" s="408">
        <v>3577</v>
      </c>
      <c r="B990" s="414" t="s">
        <v>2585</v>
      </c>
      <c r="C990" s="409">
        <v>334418</v>
      </c>
      <c r="D990" s="417" t="s">
        <v>2668</v>
      </c>
    </row>
    <row r="991" spans="1:4" x14ac:dyDescent="0.45">
      <c r="A991" s="408">
        <v>3661</v>
      </c>
      <c r="B991" s="414" t="s">
        <v>2653</v>
      </c>
      <c r="C991" s="409">
        <v>334418</v>
      </c>
      <c r="D991" s="417" t="s">
        <v>2668</v>
      </c>
    </row>
    <row r="992" spans="1:4" x14ac:dyDescent="0.45">
      <c r="A992" s="408">
        <v>3679</v>
      </c>
      <c r="B992" s="414" t="s">
        <v>2655</v>
      </c>
      <c r="C992" s="409">
        <v>334418</v>
      </c>
      <c r="D992" s="417" t="s">
        <v>2668</v>
      </c>
    </row>
    <row r="993" spans="1:4" x14ac:dyDescent="0.45">
      <c r="A993" s="408">
        <v>3671</v>
      </c>
      <c r="B993" s="414" t="s">
        <v>2669</v>
      </c>
      <c r="C993" s="409">
        <v>334419</v>
      </c>
      <c r="D993" s="417" t="s">
        <v>2670</v>
      </c>
    </row>
    <row r="994" spans="1:4" x14ac:dyDescent="0.45">
      <c r="A994" s="408">
        <v>3679</v>
      </c>
      <c r="B994" s="414" t="s">
        <v>2655</v>
      </c>
      <c r="C994" s="409">
        <v>334419</v>
      </c>
      <c r="D994" s="417" t="s">
        <v>2670</v>
      </c>
    </row>
    <row r="995" spans="1:4" x14ac:dyDescent="0.45">
      <c r="A995" s="408">
        <v>3842</v>
      </c>
      <c r="B995" s="414" t="s">
        <v>2309</v>
      </c>
      <c r="C995" s="409">
        <v>334510</v>
      </c>
      <c r="D995" s="417" t="s">
        <v>2671</v>
      </c>
    </row>
    <row r="996" spans="1:4" x14ac:dyDescent="0.45">
      <c r="A996" s="408">
        <v>3845</v>
      </c>
      <c r="B996" s="414" t="s">
        <v>2672</v>
      </c>
      <c r="C996" s="409">
        <v>334510</v>
      </c>
      <c r="D996" s="417" t="s">
        <v>2671</v>
      </c>
    </row>
    <row r="997" spans="1:4" ht="25.2" x14ac:dyDescent="0.45">
      <c r="A997" s="408">
        <v>3812</v>
      </c>
      <c r="B997" s="414" t="s">
        <v>2673</v>
      </c>
      <c r="C997" s="409">
        <v>334511</v>
      </c>
      <c r="D997" s="417" t="s">
        <v>2674</v>
      </c>
    </row>
    <row r="998" spans="1:4" ht="25.2" x14ac:dyDescent="0.45">
      <c r="A998" s="408">
        <v>3822</v>
      </c>
      <c r="B998" s="414" t="s">
        <v>2675</v>
      </c>
      <c r="C998" s="409">
        <v>334512</v>
      </c>
      <c r="D998" s="417" t="s">
        <v>2676</v>
      </c>
    </row>
    <row r="999" spans="1:4" ht="25.2" x14ac:dyDescent="0.45">
      <c r="A999" s="408">
        <v>3823</v>
      </c>
      <c r="B999" s="414" t="s">
        <v>2677</v>
      </c>
      <c r="C999" s="409">
        <v>334513</v>
      </c>
      <c r="D999" s="417" t="s">
        <v>2678</v>
      </c>
    </row>
    <row r="1000" spans="1:4" x14ac:dyDescent="0.45">
      <c r="A1000" s="408">
        <v>3824</v>
      </c>
      <c r="B1000" s="414" t="s">
        <v>2679</v>
      </c>
      <c r="C1000" s="409">
        <v>334514</v>
      </c>
      <c r="D1000" s="417" t="s">
        <v>2680</v>
      </c>
    </row>
    <row r="1001" spans="1:4" x14ac:dyDescent="0.45">
      <c r="A1001" s="408">
        <v>3825</v>
      </c>
      <c r="B1001" s="414" t="s">
        <v>2681</v>
      </c>
      <c r="C1001" s="409">
        <v>334514</v>
      </c>
      <c r="D1001" s="417" t="s">
        <v>2680</v>
      </c>
    </row>
    <row r="1002" spans="1:4" x14ac:dyDescent="0.45">
      <c r="A1002" s="408">
        <v>3829</v>
      </c>
      <c r="B1002" s="414" t="s">
        <v>2682</v>
      </c>
      <c r="C1002" s="409">
        <v>334514</v>
      </c>
      <c r="D1002" s="417" t="s">
        <v>2680</v>
      </c>
    </row>
    <row r="1003" spans="1:4" x14ac:dyDescent="0.45">
      <c r="A1003" s="408">
        <v>3663</v>
      </c>
      <c r="B1003" s="414" t="s">
        <v>2654</v>
      </c>
      <c r="C1003" s="409">
        <v>334515</v>
      </c>
      <c r="D1003" s="417" t="s">
        <v>2683</v>
      </c>
    </row>
    <row r="1004" spans="1:4" x14ac:dyDescent="0.45">
      <c r="A1004" s="408">
        <v>3679</v>
      </c>
      <c r="B1004" s="414" t="s">
        <v>2655</v>
      </c>
      <c r="C1004" s="409">
        <v>334515</v>
      </c>
      <c r="D1004" s="417" t="s">
        <v>2683</v>
      </c>
    </row>
    <row r="1005" spans="1:4" x14ac:dyDescent="0.45">
      <c r="A1005" s="408">
        <v>3825</v>
      </c>
      <c r="B1005" s="414" t="s">
        <v>2681</v>
      </c>
      <c r="C1005" s="409">
        <v>334515</v>
      </c>
      <c r="D1005" s="417" t="s">
        <v>2683</v>
      </c>
    </row>
    <row r="1006" spans="1:4" x14ac:dyDescent="0.45">
      <c r="A1006" s="408">
        <v>3826</v>
      </c>
      <c r="B1006" s="414" t="s">
        <v>2684</v>
      </c>
      <c r="C1006" s="409">
        <v>334516</v>
      </c>
      <c r="D1006" s="417" t="s">
        <v>2685</v>
      </c>
    </row>
    <row r="1007" spans="1:4" x14ac:dyDescent="0.45">
      <c r="A1007" s="408">
        <v>3844</v>
      </c>
      <c r="B1007" s="414" t="s">
        <v>2686</v>
      </c>
      <c r="C1007" s="409">
        <v>334517</v>
      </c>
      <c r="D1007" s="417" t="s">
        <v>2687</v>
      </c>
    </row>
    <row r="1008" spans="1:4" x14ac:dyDescent="0.45">
      <c r="A1008" s="408">
        <v>3845</v>
      </c>
      <c r="B1008" s="414" t="s">
        <v>2672</v>
      </c>
      <c r="C1008" s="409">
        <v>334517</v>
      </c>
      <c r="D1008" s="417" t="s">
        <v>2687</v>
      </c>
    </row>
    <row r="1009" spans="1:4" x14ac:dyDescent="0.45">
      <c r="A1009" s="408">
        <v>3429</v>
      </c>
      <c r="B1009" s="414" t="s">
        <v>2527</v>
      </c>
      <c r="C1009" s="409">
        <v>334519</v>
      </c>
      <c r="D1009" s="417" t="s">
        <v>2688</v>
      </c>
    </row>
    <row r="1010" spans="1:4" x14ac:dyDescent="0.45">
      <c r="A1010" s="408">
        <v>3495</v>
      </c>
      <c r="B1010" s="414" t="s">
        <v>2531</v>
      </c>
      <c r="C1010" s="409">
        <v>334519</v>
      </c>
      <c r="D1010" s="417" t="s">
        <v>2688</v>
      </c>
    </row>
    <row r="1011" spans="1:4" x14ac:dyDescent="0.45">
      <c r="A1011" s="408">
        <v>3579</v>
      </c>
      <c r="B1011" s="414" t="s">
        <v>2588</v>
      </c>
      <c r="C1011" s="409">
        <v>334519</v>
      </c>
      <c r="D1011" s="417" t="s">
        <v>2688</v>
      </c>
    </row>
    <row r="1012" spans="1:4" x14ac:dyDescent="0.45">
      <c r="A1012" s="408">
        <v>3599</v>
      </c>
      <c r="B1012" s="414" t="s">
        <v>2533</v>
      </c>
      <c r="C1012" s="409">
        <v>334519</v>
      </c>
      <c r="D1012" s="417" t="s">
        <v>2688</v>
      </c>
    </row>
    <row r="1013" spans="1:4" x14ac:dyDescent="0.45">
      <c r="A1013" s="408">
        <v>3829</v>
      </c>
      <c r="B1013" s="414" t="s">
        <v>2682</v>
      </c>
      <c r="C1013" s="409">
        <v>334519</v>
      </c>
      <c r="D1013" s="417" t="s">
        <v>2688</v>
      </c>
    </row>
    <row r="1014" spans="1:4" x14ac:dyDescent="0.45">
      <c r="A1014" s="408">
        <v>3829</v>
      </c>
      <c r="B1014" s="414" t="s">
        <v>2682</v>
      </c>
      <c r="C1014" s="409">
        <v>334519</v>
      </c>
      <c r="D1014" s="417" t="s">
        <v>2688</v>
      </c>
    </row>
    <row r="1015" spans="1:4" x14ac:dyDescent="0.45">
      <c r="A1015" s="408">
        <v>3873</v>
      </c>
      <c r="B1015" s="414" t="s">
        <v>2689</v>
      </c>
      <c r="C1015" s="409">
        <v>334519</v>
      </c>
      <c r="D1015" s="417" t="s">
        <v>2688</v>
      </c>
    </row>
    <row r="1016" spans="1:4" x14ac:dyDescent="0.45">
      <c r="A1016" s="408">
        <v>3915</v>
      </c>
      <c r="B1016" s="414" t="s">
        <v>2690</v>
      </c>
      <c r="C1016" s="409">
        <v>334519</v>
      </c>
      <c r="D1016" s="417" t="s">
        <v>2688</v>
      </c>
    </row>
    <row r="1017" spans="1:4" x14ac:dyDescent="0.45">
      <c r="A1017" s="408">
        <v>3577</v>
      </c>
      <c r="B1017" s="414" t="s">
        <v>2585</v>
      </c>
      <c r="C1017" s="409">
        <v>334610</v>
      </c>
      <c r="D1017" s="417" t="s">
        <v>2691</v>
      </c>
    </row>
    <row r="1018" spans="1:4" x14ac:dyDescent="0.45">
      <c r="A1018" s="408">
        <v>3695</v>
      </c>
      <c r="B1018" s="414" t="s">
        <v>2692</v>
      </c>
      <c r="C1018" s="409">
        <v>334610</v>
      </c>
      <c r="D1018" s="417" t="s">
        <v>2691</v>
      </c>
    </row>
    <row r="1019" spans="1:4" x14ac:dyDescent="0.45">
      <c r="A1019" s="408">
        <v>3652</v>
      </c>
      <c r="B1019" s="414" t="s">
        <v>2693</v>
      </c>
      <c r="C1019" s="409">
        <v>334610</v>
      </c>
      <c r="D1019" s="417" t="s">
        <v>2691</v>
      </c>
    </row>
    <row r="1020" spans="1:4" x14ac:dyDescent="0.45">
      <c r="A1020" s="408">
        <v>7372</v>
      </c>
      <c r="B1020" s="414" t="s">
        <v>2694</v>
      </c>
      <c r="C1020" s="409">
        <v>334610</v>
      </c>
      <c r="D1020" s="417" t="s">
        <v>2691</v>
      </c>
    </row>
    <row r="1021" spans="1:4" x14ac:dyDescent="0.45">
      <c r="A1021" s="408">
        <v>7819</v>
      </c>
      <c r="B1021" s="414" t="s">
        <v>2695</v>
      </c>
      <c r="C1021" s="409">
        <v>334610</v>
      </c>
      <c r="D1021" s="417" t="s">
        <v>2691</v>
      </c>
    </row>
    <row r="1022" spans="1:4" x14ac:dyDescent="0.45">
      <c r="A1022" s="408">
        <v>3645</v>
      </c>
      <c r="B1022" s="414" t="s">
        <v>2696</v>
      </c>
      <c r="C1022" s="409">
        <v>335131</v>
      </c>
      <c r="D1022" s="417" t="s">
        <v>2697</v>
      </c>
    </row>
    <row r="1023" spans="1:4" x14ac:dyDescent="0.45">
      <c r="A1023" s="408">
        <v>3999</v>
      </c>
      <c r="B1023" s="414" t="s">
        <v>2246</v>
      </c>
      <c r="C1023" s="409">
        <v>335131</v>
      </c>
      <c r="D1023" s="417" t="s">
        <v>2697</v>
      </c>
    </row>
    <row r="1024" spans="1:4" ht="14.1" customHeight="1" x14ac:dyDescent="0.45">
      <c r="A1024" s="408">
        <v>3646</v>
      </c>
      <c r="B1024" s="414" t="s">
        <v>2698</v>
      </c>
      <c r="C1024" s="409">
        <v>335132</v>
      </c>
      <c r="D1024" s="417" t="s">
        <v>2699</v>
      </c>
    </row>
    <row r="1025" spans="1:4" x14ac:dyDescent="0.45">
      <c r="A1025" s="408">
        <v>3641</v>
      </c>
      <c r="B1025" s="414" t="s">
        <v>2700</v>
      </c>
      <c r="C1025" s="409">
        <v>335139</v>
      </c>
      <c r="D1025" s="417" t="s">
        <v>2701</v>
      </c>
    </row>
    <row r="1026" spans="1:4" x14ac:dyDescent="0.45">
      <c r="A1026" s="408">
        <v>3648</v>
      </c>
      <c r="B1026" s="414" t="s">
        <v>2702</v>
      </c>
      <c r="C1026" s="409">
        <v>335139</v>
      </c>
      <c r="D1026" s="417" t="s">
        <v>2701</v>
      </c>
    </row>
    <row r="1027" spans="1:4" x14ac:dyDescent="0.45">
      <c r="A1027" s="408">
        <v>3699</v>
      </c>
      <c r="B1027" s="414" t="s">
        <v>2592</v>
      </c>
      <c r="C1027" s="409">
        <v>335139</v>
      </c>
      <c r="D1027" s="417" t="s">
        <v>2701</v>
      </c>
    </row>
    <row r="1028" spans="1:4" x14ac:dyDescent="0.45">
      <c r="A1028" s="408">
        <v>3634</v>
      </c>
      <c r="B1028" s="414" t="s">
        <v>2598</v>
      </c>
      <c r="C1028" s="409">
        <v>335210</v>
      </c>
      <c r="D1028" s="417" t="s">
        <v>1172</v>
      </c>
    </row>
    <row r="1029" spans="1:4" x14ac:dyDescent="0.45">
      <c r="A1029" s="408">
        <v>3635</v>
      </c>
      <c r="B1029" s="414" t="s">
        <v>2703</v>
      </c>
      <c r="C1029" s="409">
        <v>335210</v>
      </c>
      <c r="D1029" s="417" t="s">
        <v>1172</v>
      </c>
    </row>
    <row r="1030" spans="1:4" x14ac:dyDescent="0.45">
      <c r="A1030" s="408">
        <v>3639</v>
      </c>
      <c r="B1030" s="414" t="s">
        <v>2582</v>
      </c>
      <c r="C1030" s="409">
        <v>335210</v>
      </c>
      <c r="D1030" s="417" t="s">
        <v>1172</v>
      </c>
    </row>
    <row r="1031" spans="1:4" x14ac:dyDescent="0.45">
      <c r="A1031" s="408">
        <v>3999</v>
      </c>
      <c r="B1031" s="414" t="s">
        <v>2246</v>
      </c>
      <c r="C1031" s="409">
        <v>335210</v>
      </c>
      <c r="D1031" s="417" t="s">
        <v>1172</v>
      </c>
    </row>
    <row r="1032" spans="1:4" x14ac:dyDescent="0.45">
      <c r="A1032" s="408">
        <v>3631</v>
      </c>
      <c r="B1032" s="414" t="s">
        <v>2704</v>
      </c>
      <c r="C1032" s="409">
        <v>335220</v>
      </c>
      <c r="D1032" s="417" t="s">
        <v>2705</v>
      </c>
    </row>
    <row r="1033" spans="1:4" x14ac:dyDescent="0.45">
      <c r="A1033" s="408">
        <v>3632</v>
      </c>
      <c r="B1033" s="414" t="s">
        <v>2706</v>
      </c>
      <c r="C1033" s="409">
        <v>335220</v>
      </c>
      <c r="D1033" s="417" t="s">
        <v>2705</v>
      </c>
    </row>
    <row r="1034" spans="1:4" x14ac:dyDescent="0.45">
      <c r="A1034" s="408">
        <v>3633</v>
      </c>
      <c r="B1034" s="414" t="s">
        <v>2707</v>
      </c>
      <c r="C1034" s="409">
        <v>335220</v>
      </c>
      <c r="D1034" s="417" t="s">
        <v>2705</v>
      </c>
    </row>
    <row r="1035" spans="1:4" x14ac:dyDescent="0.45">
      <c r="A1035" s="408">
        <v>3639</v>
      </c>
      <c r="B1035" s="414" t="s">
        <v>2582</v>
      </c>
      <c r="C1035" s="409">
        <v>335220</v>
      </c>
      <c r="D1035" s="417" t="s">
        <v>2705</v>
      </c>
    </row>
    <row r="1036" spans="1:4" x14ac:dyDescent="0.45">
      <c r="A1036" s="408">
        <v>3548</v>
      </c>
      <c r="B1036" s="414" t="s">
        <v>2635</v>
      </c>
      <c r="C1036" s="409">
        <v>335311</v>
      </c>
      <c r="D1036" s="417" t="s">
        <v>2708</v>
      </c>
    </row>
    <row r="1037" spans="1:4" x14ac:dyDescent="0.45">
      <c r="A1037" s="408">
        <v>3612</v>
      </c>
      <c r="B1037" s="414" t="s">
        <v>2709</v>
      </c>
      <c r="C1037" s="409">
        <v>335311</v>
      </c>
      <c r="D1037" s="417" t="s">
        <v>2708</v>
      </c>
    </row>
    <row r="1038" spans="1:4" x14ac:dyDescent="0.45">
      <c r="A1038" s="408">
        <v>3621</v>
      </c>
      <c r="B1038" s="414" t="s">
        <v>2710</v>
      </c>
      <c r="C1038" s="409">
        <v>335312</v>
      </c>
      <c r="D1038" s="417" t="s">
        <v>2711</v>
      </c>
    </row>
    <row r="1039" spans="1:4" x14ac:dyDescent="0.45">
      <c r="A1039" s="408">
        <v>7694</v>
      </c>
      <c r="B1039" s="414" t="s">
        <v>2712</v>
      </c>
      <c r="C1039" s="409">
        <v>335312</v>
      </c>
      <c r="D1039" s="417" t="s">
        <v>2711</v>
      </c>
    </row>
    <row r="1040" spans="1:4" x14ac:dyDescent="0.45">
      <c r="A1040" s="408">
        <v>3613</v>
      </c>
      <c r="B1040" s="414" t="s">
        <v>2713</v>
      </c>
      <c r="C1040" s="409">
        <v>335313</v>
      </c>
      <c r="D1040" s="417" t="s">
        <v>2714</v>
      </c>
    </row>
    <row r="1041" spans="1:4" x14ac:dyDescent="0.45">
      <c r="A1041" s="408">
        <v>3625</v>
      </c>
      <c r="B1041" s="414" t="s">
        <v>2715</v>
      </c>
      <c r="C1041" s="409">
        <v>335314</v>
      </c>
      <c r="D1041" s="417" t="s">
        <v>2716</v>
      </c>
    </row>
    <row r="1042" spans="1:4" x14ac:dyDescent="0.45">
      <c r="A1042" s="408">
        <v>3691</v>
      </c>
      <c r="B1042" s="414" t="s">
        <v>2717</v>
      </c>
      <c r="C1042" s="409">
        <v>335910</v>
      </c>
      <c r="D1042" s="417" t="s">
        <v>2718</v>
      </c>
    </row>
    <row r="1043" spans="1:4" x14ac:dyDescent="0.45">
      <c r="A1043" s="408">
        <v>3692</v>
      </c>
      <c r="B1043" s="414" t="s">
        <v>2719</v>
      </c>
      <c r="C1043" s="409">
        <v>335910</v>
      </c>
      <c r="D1043" s="417" t="s">
        <v>2718</v>
      </c>
    </row>
    <row r="1044" spans="1:4" x14ac:dyDescent="0.45">
      <c r="A1044" s="408">
        <v>3357</v>
      </c>
      <c r="B1044" s="414" t="s">
        <v>2466</v>
      </c>
      <c r="C1044" s="409">
        <v>335921</v>
      </c>
      <c r="D1044" s="417" t="s">
        <v>2720</v>
      </c>
    </row>
    <row r="1045" spans="1:4" x14ac:dyDescent="0.45">
      <c r="A1045" s="408">
        <v>3357</v>
      </c>
      <c r="B1045" s="414" t="s">
        <v>2466</v>
      </c>
      <c r="C1045" s="409">
        <v>335929</v>
      </c>
      <c r="D1045" s="417" t="s">
        <v>2721</v>
      </c>
    </row>
    <row r="1046" spans="1:4" x14ac:dyDescent="0.45">
      <c r="A1046" s="408">
        <v>3643</v>
      </c>
      <c r="B1046" s="414" t="s">
        <v>2722</v>
      </c>
      <c r="C1046" s="409">
        <v>335931</v>
      </c>
      <c r="D1046" s="417" t="s">
        <v>2723</v>
      </c>
    </row>
    <row r="1047" spans="1:4" x14ac:dyDescent="0.45">
      <c r="A1047" s="408">
        <v>3644</v>
      </c>
      <c r="B1047" s="414" t="s">
        <v>2509</v>
      </c>
      <c r="C1047" s="409">
        <v>335932</v>
      </c>
      <c r="D1047" s="417" t="s">
        <v>2724</v>
      </c>
    </row>
    <row r="1048" spans="1:4" x14ac:dyDescent="0.45">
      <c r="A1048" s="408">
        <v>3624</v>
      </c>
      <c r="B1048" s="414" t="s">
        <v>2725</v>
      </c>
      <c r="C1048" s="409">
        <v>335991</v>
      </c>
      <c r="D1048" s="417" t="s">
        <v>2726</v>
      </c>
    </row>
    <row r="1049" spans="1:4" x14ac:dyDescent="0.45">
      <c r="A1049" s="408">
        <v>3629</v>
      </c>
      <c r="B1049" s="414" t="s">
        <v>2727</v>
      </c>
      <c r="C1049" s="409">
        <v>335999</v>
      </c>
      <c r="D1049" s="417" t="s">
        <v>2728</v>
      </c>
    </row>
    <row r="1050" spans="1:4" x14ac:dyDescent="0.45">
      <c r="A1050" s="408">
        <v>3699</v>
      </c>
      <c r="B1050" s="414" t="s">
        <v>2592</v>
      </c>
      <c r="C1050" s="409">
        <v>335999</v>
      </c>
      <c r="D1050" s="417" t="s">
        <v>2728</v>
      </c>
    </row>
    <row r="1051" spans="1:4" x14ac:dyDescent="0.45">
      <c r="A1051" s="408">
        <v>3711</v>
      </c>
      <c r="B1051" s="414" t="s">
        <v>2729</v>
      </c>
      <c r="C1051" s="409">
        <v>336110</v>
      </c>
      <c r="D1051" s="417" t="s">
        <v>2730</v>
      </c>
    </row>
    <row r="1052" spans="1:4" x14ac:dyDescent="0.45">
      <c r="A1052" s="408">
        <v>3711</v>
      </c>
      <c r="B1052" s="414" t="s">
        <v>2729</v>
      </c>
      <c r="C1052" s="409">
        <v>336110</v>
      </c>
      <c r="D1052" s="417" t="s">
        <v>2730</v>
      </c>
    </row>
    <row r="1053" spans="1:4" x14ac:dyDescent="0.45">
      <c r="A1053" s="408">
        <v>3711</v>
      </c>
      <c r="B1053" s="414" t="s">
        <v>2729</v>
      </c>
      <c r="C1053" s="409">
        <v>336120</v>
      </c>
      <c r="D1053" s="417" t="s">
        <v>1185</v>
      </c>
    </row>
    <row r="1054" spans="1:4" x14ac:dyDescent="0.45">
      <c r="A1054" s="408">
        <v>3711</v>
      </c>
      <c r="B1054" s="414" t="s">
        <v>2729</v>
      </c>
      <c r="C1054" s="409">
        <v>336211</v>
      </c>
      <c r="D1054" s="417" t="s">
        <v>2731</v>
      </c>
    </row>
    <row r="1055" spans="1:4" x14ac:dyDescent="0.45">
      <c r="A1055" s="408">
        <v>3713</v>
      </c>
      <c r="B1055" s="414" t="s">
        <v>2732</v>
      </c>
      <c r="C1055" s="409">
        <v>336211</v>
      </c>
      <c r="D1055" s="417" t="s">
        <v>2731</v>
      </c>
    </row>
    <row r="1056" spans="1:4" x14ac:dyDescent="0.45">
      <c r="A1056" s="408">
        <v>3714</v>
      </c>
      <c r="B1056" s="414" t="s">
        <v>2733</v>
      </c>
      <c r="C1056" s="409">
        <v>336211</v>
      </c>
      <c r="D1056" s="417" t="s">
        <v>2731</v>
      </c>
    </row>
    <row r="1057" spans="1:4" x14ac:dyDescent="0.45">
      <c r="A1057" s="408">
        <v>3715</v>
      </c>
      <c r="B1057" s="414" t="s">
        <v>2734</v>
      </c>
      <c r="C1057" s="409">
        <v>336212</v>
      </c>
      <c r="D1057" s="417" t="s">
        <v>2735</v>
      </c>
    </row>
    <row r="1058" spans="1:4" x14ac:dyDescent="0.45">
      <c r="A1058" s="408">
        <v>3716</v>
      </c>
      <c r="B1058" s="414" t="s">
        <v>2736</v>
      </c>
      <c r="C1058" s="409">
        <v>336213</v>
      </c>
      <c r="D1058" s="417" t="s">
        <v>2737</v>
      </c>
    </row>
    <row r="1059" spans="1:4" x14ac:dyDescent="0.45">
      <c r="A1059" s="408">
        <v>3792</v>
      </c>
      <c r="B1059" s="414" t="s">
        <v>2738</v>
      </c>
      <c r="C1059" s="409">
        <v>336214</v>
      </c>
      <c r="D1059" s="417" t="s">
        <v>2739</v>
      </c>
    </row>
    <row r="1060" spans="1:4" x14ac:dyDescent="0.45">
      <c r="A1060" s="408">
        <v>3799</v>
      </c>
      <c r="B1060" s="414" t="s">
        <v>2632</v>
      </c>
      <c r="C1060" s="409">
        <v>336214</v>
      </c>
      <c r="D1060" s="417" t="s">
        <v>2739</v>
      </c>
    </row>
    <row r="1061" spans="1:4" x14ac:dyDescent="0.45">
      <c r="A1061" s="408">
        <v>3592</v>
      </c>
      <c r="B1061" s="414" t="s">
        <v>2740</v>
      </c>
      <c r="C1061" s="409">
        <v>336310</v>
      </c>
      <c r="D1061" s="417" t="s">
        <v>1190</v>
      </c>
    </row>
    <row r="1062" spans="1:4" x14ac:dyDescent="0.45">
      <c r="A1062" s="408">
        <v>3714</v>
      </c>
      <c r="B1062" s="414" t="s">
        <v>2733</v>
      </c>
      <c r="C1062" s="409">
        <v>336310</v>
      </c>
      <c r="D1062" s="417" t="s">
        <v>1190</v>
      </c>
    </row>
    <row r="1063" spans="1:4" x14ac:dyDescent="0.45">
      <c r="A1063" s="408">
        <v>3647</v>
      </c>
      <c r="B1063" s="414" t="s">
        <v>2741</v>
      </c>
      <c r="C1063" s="409">
        <v>336320</v>
      </c>
      <c r="D1063" s="417" t="s">
        <v>1191</v>
      </c>
    </row>
    <row r="1064" spans="1:4" x14ac:dyDescent="0.45">
      <c r="A1064" s="408">
        <v>3694</v>
      </c>
      <c r="B1064" s="414" t="s">
        <v>2742</v>
      </c>
      <c r="C1064" s="409">
        <v>336320</v>
      </c>
      <c r="D1064" s="417" t="s">
        <v>1191</v>
      </c>
    </row>
    <row r="1065" spans="1:4" x14ac:dyDescent="0.45">
      <c r="A1065" s="408">
        <v>3714</v>
      </c>
      <c r="B1065" s="414" t="s">
        <v>2733</v>
      </c>
      <c r="C1065" s="409">
        <v>336320</v>
      </c>
      <c r="D1065" s="417" t="s">
        <v>1191</v>
      </c>
    </row>
    <row r="1066" spans="1:4" x14ac:dyDescent="0.45">
      <c r="A1066" s="408">
        <v>3714</v>
      </c>
      <c r="B1066" s="414" t="s">
        <v>2733</v>
      </c>
      <c r="C1066" s="409">
        <v>336330</v>
      </c>
      <c r="D1066" s="417" t="s">
        <v>1192</v>
      </c>
    </row>
    <row r="1067" spans="1:4" x14ac:dyDescent="0.45">
      <c r="A1067" s="408">
        <v>3292</v>
      </c>
      <c r="B1067" s="414" t="s">
        <v>2448</v>
      </c>
      <c r="C1067" s="409">
        <v>336340</v>
      </c>
      <c r="D1067" s="417" t="s">
        <v>1193</v>
      </c>
    </row>
    <row r="1068" spans="1:4" x14ac:dyDescent="0.45">
      <c r="A1068" s="408">
        <v>3714</v>
      </c>
      <c r="B1068" s="414" t="s">
        <v>2733</v>
      </c>
      <c r="C1068" s="409">
        <v>336340</v>
      </c>
      <c r="D1068" s="417" t="s">
        <v>1193</v>
      </c>
    </row>
    <row r="1069" spans="1:4" x14ac:dyDescent="0.45">
      <c r="A1069" s="408">
        <v>3292</v>
      </c>
      <c r="B1069" s="414" t="s">
        <v>2448</v>
      </c>
      <c r="C1069" s="409">
        <v>336350</v>
      </c>
      <c r="D1069" s="417" t="s">
        <v>1194</v>
      </c>
    </row>
    <row r="1070" spans="1:4" x14ac:dyDescent="0.45">
      <c r="A1070" s="408">
        <v>3714</v>
      </c>
      <c r="B1070" s="414" t="s">
        <v>2733</v>
      </c>
      <c r="C1070" s="409">
        <v>336350</v>
      </c>
      <c r="D1070" s="417" t="s">
        <v>1194</v>
      </c>
    </row>
    <row r="1071" spans="1:4" x14ac:dyDescent="0.45">
      <c r="A1071" s="408">
        <v>2396</v>
      </c>
      <c r="B1071" s="414" t="s">
        <v>2237</v>
      </c>
      <c r="C1071" s="409">
        <v>336360</v>
      </c>
      <c r="D1071" s="417" t="s">
        <v>1195</v>
      </c>
    </row>
    <row r="1072" spans="1:4" x14ac:dyDescent="0.45">
      <c r="A1072" s="408">
        <v>2399</v>
      </c>
      <c r="B1072" s="414" t="s">
        <v>2238</v>
      </c>
      <c r="C1072" s="409">
        <v>336360</v>
      </c>
      <c r="D1072" s="417" t="s">
        <v>1195</v>
      </c>
    </row>
    <row r="1073" spans="1:4" x14ac:dyDescent="0.45">
      <c r="A1073" s="408">
        <v>2531</v>
      </c>
      <c r="B1073" s="414" t="s">
        <v>2743</v>
      </c>
      <c r="C1073" s="409">
        <v>336360</v>
      </c>
      <c r="D1073" s="417" t="s">
        <v>1195</v>
      </c>
    </row>
    <row r="1074" spans="1:4" x14ac:dyDescent="0.45">
      <c r="A1074" s="408">
        <v>3499</v>
      </c>
      <c r="B1074" s="414" t="s">
        <v>2494</v>
      </c>
      <c r="C1074" s="409">
        <v>336360</v>
      </c>
      <c r="D1074" s="417" t="s">
        <v>1195</v>
      </c>
    </row>
    <row r="1075" spans="1:4" x14ac:dyDescent="0.45">
      <c r="A1075" s="408">
        <v>3465</v>
      </c>
      <c r="B1075" s="414" t="s">
        <v>2744</v>
      </c>
      <c r="C1075" s="409">
        <v>336370</v>
      </c>
      <c r="D1075" s="417" t="s">
        <v>1196</v>
      </c>
    </row>
    <row r="1076" spans="1:4" x14ac:dyDescent="0.45">
      <c r="A1076" s="408">
        <v>3429</v>
      </c>
      <c r="B1076" s="414" t="s">
        <v>2527</v>
      </c>
      <c r="C1076" s="409">
        <v>336390</v>
      </c>
      <c r="D1076" s="417" t="s">
        <v>1197</v>
      </c>
    </row>
    <row r="1077" spans="1:4" x14ac:dyDescent="0.45">
      <c r="A1077" s="408">
        <v>3519</v>
      </c>
      <c r="B1077" s="414" t="s">
        <v>2617</v>
      </c>
      <c r="C1077" s="409">
        <v>336390</v>
      </c>
      <c r="D1077" s="417" t="s">
        <v>1197</v>
      </c>
    </row>
    <row r="1078" spans="1:4" x14ac:dyDescent="0.45">
      <c r="A1078" s="408">
        <v>3585</v>
      </c>
      <c r="B1078" s="414" t="s">
        <v>2600</v>
      </c>
      <c r="C1078" s="409">
        <v>336390</v>
      </c>
      <c r="D1078" s="417" t="s">
        <v>1197</v>
      </c>
    </row>
    <row r="1079" spans="1:4" x14ac:dyDescent="0.45">
      <c r="A1079" s="408">
        <v>3599</v>
      </c>
      <c r="B1079" s="414" t="s">
        <v>2533</v>
      </c>
      <c r="C1079" s="409">
        <v>336390</v>
      </c>
      <c r="D1079" s="417" t="s">
        <v>1197</v>
      </c>
    </row>
    <row r="1080" spans="1:4" x14ac:dyDescent="0.45">
      <c r="A1080" s="408">
        <v>3714</v>
      </c>
      <c r="B1080" s="414" t="s">
        <v>2733</v>
      </c>
      <c r="C1080" s="409">
        <v>336390</v>
      </c>
      <c r="D1080" s="417" t="s">
        <v>1197</v>
      </c>
    </row>
    <row r="1081" spans="1:4" x14ac:dyDescent="0.45">
      <c r="A1081" s="408">
        <v>3799</v>
      </c>
      <c r="B1081" s="414" t="s">
        <v>2632</v>
      </c>
      <c r="C1081" s="409">
        <v>336390</v>
      </c>
      <c r="D1081" s="417" t="s">
        <v>1197</v>
      </c>
    </row>
    <row r="1082" spans="1:4" x14ac:dyDescent="0.45">
      <c r="A1082" s="408">
        <v>3721</v>
      </c>
      <c r="B1082" s="414" t="s">
        <v>2745</v>
      </c>
      <c r="C1082" s="409">
        <v>336411</v>
      </c>
      <c r="D1082" s="417" t="s">
        <v>2746</v>
      </c>
    </row>
    <row r="1083" spans="1:4" x14ac:dyDescent="0.45">
      <c r="A1083" s="408">
        <v>3728</v>
      </c>
      <c r="B1083" s="414" t="s">
        <v>2547</v>
      </c>
      <c r="C1083" s="409">
        <v>336411</v>
      </c>
      <c r="D1083" s="417" t="s">
        <v>2746</v>
      </c>
    </row>
    <row r="1084" spans="1:4" x14ac:dyDescent="0.45">
      <c r="A1084" s="408">
        <v>3724</v>
      </c>
      <c r="B1084" s="414" t="s">
        <v>2747</v>
      </c>
      <c r="C1084" s="409">
        <v>336412</v>
      </c>
      <c r="D1084" s="417" t="s">
        <v>2748</v>
      </c>
    </row>
    <row r="1085" spans="1:4" x14ac:dyDescent="0.45">
      <c r="A1085" s="408">
        <v>3728</v>
      </c>
      <c r="B1085" s="414" t="s">
        <v>2547</v>
      </c>
      <c r="C1085" s="409">
        <v>336413</v>
      </c>
      <c r="D1085" s="417" t="s">
        <v>2749</v>
      </c>
    </row>
    <row r="1086" spans="1:4" x14ac:dyDescent="0.45">
      <c r="A1086" s="408">
        <v>3761</v>
      </c>
      <c r="B1086" s="414" t="s">
        <v>2750</v>
      </c>
      <c r="C1086" s="409">
        <v>336414</v>
      </c>
      <c r="D1086" s="417" t="s">
        <v>2751</v>
      </c>
    </row>
    <row r="1087" spans="1:4" ht="25.2" x14ac:dyDescent="0.45">
      <c r="A1087" s="408">
        <v>3764</v>
      </c>
      <c r="B1087" s="414" t="s">
        <v>2752</v>
      </c>
      <c r="C1087" s="409">
        <v>336415</v>
      </c>
      <c r="D1087" s="417" t="s">
        <v>2753</v>
      </c>
    </row>
    <row r="1088" spans="1:4" x14ac:dyDescent="0.45">
      <c r="A1088" s="408">
        <v>3769</v>
      </c>
      <c r="B1088" s="414" t="s">
        <v>2754</v>
      </c>
      <c r="C1088" s="409">
        <v>336419</v>
      </c>
      <c r="D1088" s="417" t="s">
        <v>2755</v>
      </c>
    </row>
    <row r="1089" spans="1:4" x14ac:dyDescent="0.45">
      <c r="A1089" s="408">
        <v>3531</v>
      </c>
      <c r="B1089" s="414" t="s">
        <v>2568</v>
      </c>
      <c r="C1089" s="409">
        <v>336510</v>
      </c>
      <c r="D1089" s="417" t="s">
        <v>1202</v>
      </c>
    </row>
    <row r="1090" spans="1:4" x14ac:dyDescent="0.45">
      <c r="A1090" s="408">
        <v>3743</v>
      </c>
      <c r="B1090" s="414" t="s">
        <v>2624</v>
      </c>
      <c r="C1090" s="409">
        <v>336510</v>
      </c>
      <c r="D1090" s="417" t="s">
        <v>1202</v>
      </c>
    </row>
    <row r="1091" spans="1:4" x14ac:dyDescent="0.45">
      <c r="A1091" s="408">
        <v>3731</v>
      </c>
      <c r="B1091" s="414" t="s">
        <v>2756</v>
      </c>
      <c r="C1091" s="409">
        <v>336611</v>
      </c>
      <c r="D1091" s="417" t="s">
        <v>2757</v>
      </c>
    </row>
    <row r="1092" spans="1:4" x14ac:dyDescent="0.45">
      <c r="A1092" s="408">
        <v>3069</v>
      </c>
      <c r="B1092" s="414" t="s">
        <v>2202</v>
      </c>
      <c r="C1092" s="409">
        <v>336612</v>
      </c>
      <c r="D1092" s="417" t="s">
        <v>2758</v>
      </c>
    </row>
    <row r="1093" spans="1:4" x14ac:dyDescent="0.45">
      <c r="A1093" s="408">
        <v>3089</v>
      </c>
      <c r="B1093" s="414" t="s">
        <v>2392</v>
      </c>
      <c r="C1093" s="409">
        <v>336612</v>
      </c>
      <c r="D1093" s="417" t="s">
        <v>2758</v>
      </c>
    </row>
    <row r="1094" spans="1:4" x14ac:dyDescent="0.45">
      <c r="A1094" s="408">
        <v>3732</v>
      </c>
      <c r="B1094" s="414" t="s">
        <v>2759</v>
      </c>
      <c r="C1094" s="409">
        <v>336612</v>
      </c>
      <c r="D1094" s="417" t="s">
        <v>2758</v>
      </c>
    </row>
    <row r="1095" spans="1:4" x14ac:dyDescent="0.45">
      <c r="A1095" s="408">
        <v>3999</v>
      </c>
      <c r="B1095" s="414" t="s">
        <v>2246</v>
      </c>
      <c r="C1095" s="409">
        <v>336612</v>
      </c>
      <c r="D1095" s="417" t="s">
        <v>2758</v>
      </c>
    </row>
    <row r="1096" spans="1:4" x14ac:dyDescent="0.45">
      <c r="A1096" s="408">
        <v>3751</v>
      </c>
      <c r="B1096" s="414" t="s">
        <v>2760</v>
      </c>
      <c r="C1096" s="409">
        <v>336991</v>
      </c>
      <c r="D1096" s="417" t="s">
        <v>2761</v>
      </c>
    </row>
    <row r="1097" spans="1:4" x14ac:dyDescent="0.45">
      <c r="A1097" s="408">
        <v>3944</v>
      </c>
      <c r="B1097" s="414" t="s">
        <v>2762</v>
      </c>
      <c r="C1097" s="409">
        <v>336991</v>
      </c>
      <c r="D1097" s="417" t="s">
        <v>2761</v>
      </c>
    </row>
    <row r="1098" spans="1:4" x14ac:dyDescent="0.45">
      <c r="A1098" s="408">
        <v>3711</v>
      </c>
      <c r="B1098" s="414" t="s">
        <v>2729</v>
      </c>
      <c r="C1098" s="409">
        <v>336992</v>
      </c>
      <c r="D1098" s="417" t="s">
        <v>2763</v>
      </c>
    </row>
    <row r="1099" spans="1:4" x14ac:dyDescent="0.45">
      <c r="A1099" s="408">
        <v>3795</v>
      </c>
      <c r="B1099" s="414" t="s">
        <v>2764</v>
      </c>
      <c r="C1099" s="409">
        <v>336992</v>
      </c>
      <c r="D1099" s="417" t="s">
        <v>2763</v>
      </c>
    </row>
    <row r="1100" spans="1:4" x14ac:dyDescent="0.45">
      <c r="A1100" s="408">
        <v>3799</v>
      </c>
      <c r="B1100" s="414" t="s">
        <v>2632</v>
      </c>
      <c r="C1100" s="409">
        <v>336999</v>
      </c>
      <c r="D1100" s="417" t="s">
        <v>2765</v>
      </c>
    </row>
    <row r="1101" spans="1:4" x14ac:dyDescent="0.45">
      <c r="A1101" s="408">
        <v>2434</v>
      </c>
      <c r="B1101" s="414" t="s">
        <v>2766</v>
      </c>
      <c r="C1101" s="409">
        <v>337110</v>
      </c>
      <c r="D1101" s="417" t="s">
        <v>1208</v>
      </c>
    </row>
    <row r="1102" spans="1:4" x14ac:dyDescent="0.45">
      <c r="A1102" s="408">
        <v>2541</v>
      </c>
      <c r="B1102" s="414" t="s">
        <v>2767</v>
      </c>
      <c r="C1102" s="409">
        <v>337110</v>
      </c>
      <c r="D1102" s="417" t="s">
        <v>1208</v>
      </c>
    </row>
    <row r="1103" spans="1:4" x14ac:dyDescent="0.45">
      <c r="A1103" s="408">
        <v>5712</v>
      </c>
      <c r="B1103" s="414" t="s">
        <v>1349</v>
      </c>
      <c r="C1103" s="409">
        <v>337110</v>
      </c>
      <c r="D1103" s="417" t="s">
        <v>1208</v>
      </c>
    </row>
    <row r="1104" spans="1:4" x14ac:dyDescent="0.45">
      <c r="A1104" s="408">
        <v>2512</v>
      </c>
      <c r="B1104" s="414" t="s">
        <v>2768</v>
      </c>
      <c r="C1104" s="409">
        <v>337121</v>
      </c>
      <c r="D1104" s="417" t="s">
        <v>2769</v>
      </c>
    </row>
    <row r="1105" spans="1:4" x14ac:dyDescent="0.45">
      <c r="A1105" s="408">
        <v>2514</v>
      </c>
      <c r="B1105" s="414" t="s">
        <v>2770</v>
      </c>
      <c r="C1105" s="409">
        <v>337121</v>
      </c>
      <c r="D1105" s="417" t="s">
        <v>2769</v>
      </c>
    </row>
    <row r="1106" spans="1:4" x14ac:dyDescent="0.45">
      <c r="A1106" s="408">
        <v>2515</v>
      </c>
      <c r="B1106" s="414" t="s">
        <v>2771</v>
      </c>
      <c r="C1106" s="409">
        <v>337121</v>
      </c>
      <c r="D1106" s="417" t="s">
        <v>2769</v>
      </c>
    </row>
    <row r="1107" spans="1:4" x14ac:dyDescent="0.45">
      <c r="A1107" s="408">
        <v>5712</v>
      </c>
      <c r="B1107" s="414" t="s">
        <v>1349</v>
      </c>
      <c r="C1107" s="409">
        <v>337121</v>
      </c>
      <c r="D1107" s="417" t="s">
        <v>2769</v>
      </c>
    </row>
    <row r="1108" spans="1:4" x14ac:dyDescent="0.45">
      <c r="A1108" s="408">
        <v>2511</v>
      </c>
      <c r="B1108" s="414" t="s">
        <v>2772</v>
      </c>
      <c r="C1108" s="409">
        <v>337122</v>
      </c>
      <c r="D1108" s="417" t="s">
        <v>2773</v>
      </c>
    </row>
    <row r="1109" spans="1:4" x14ac:dyDescent="0.45">
      <c r="A1109" s="408">
        <v>5712</v>
      </c>
      <c r="B1109" s="414" t="s">
        <v>1349</v>
      </c>
      <c r="C1109" s="409">
        <v>337122</v>
      </c>
      <c r="D1109" s="417" t="s">
        <v>2773</v>
      </c>
    </row>
    <row r="1110" spans="1:4" x14ac:dyDescent="0.45">
      <c r="A1110" s="408">
        <v>2499</v>
      </c>
      <c r="B1110" s="414" t="s">
        <v>2280</v>
      </c>
      <c r="C1110" s="409">
        <v>337126</v>
      </c>
      <c r="D1110" s="417" t="s">
        <v>2774</v>
      </c>
    </row>
    <row r="1111" spans="1:4" x14ac:dyDescent="0.45">
      <c r="A1111" s="408">
        <v>2519</v>
      </c>
      <c r="B1111" s="414" t="s">
        <v>2775</v>
      </c>
      <c r="C1111" s="409">
        <v>337126</v>
      </c>
      <c r="D1111" s="417" t="s">
        <v>2774</v>
      </c>
    </row>
    <row r="1112" spans="1:4" x14ac:dyDescent="0.45">
      <c r="A1112" s="408">
        <v>2514</v>
      </c>
      <c r="B1112" s="414" t="s">
        <v>2770</v>
      </c>
      <c r="C1112" s="409">
        <v>337126</v>
      </c>
      <c r="D1112" s="417" t="s">
        <v>2774</v>
      </c>
    </row>
    <row r="1113" spans="1:4" x14ac:dyDescent="0.45">
      <c r="A1113" s="408">
        <v>2531</v>
      </c>
      <c r="B1113" s="414" t="s">
        <v>2743</v>
      </c>
      <c r="C1113" s="409">
        <v>337127</v>
      </c>
      <c r="D1113" s="417" t="s">
        <v>2776</v>
      </c>
    </row>
    <row r="1114" spans="1:4" x14ac:dyDescent="0.45">
      <c r="A1114" s="408">
        <v>2541</v>
      </c>
      <c r="B1114" s="414" t="s">
        <v>2767</v>
      </c>
      <c r="C1114" s="409">
        <v>337127</v>
      </c>
      <c r="D1114" s="417" t="s">
        <v>2776</v>
      </c>
    </row>
    <row r="1115" spans="1:4" x14ac:dyDescent="0.45">
      <c r="A1115" s="408">
        <v>2542</v>
      </c>
      <c r="B1115" s="414" t="s">
        <v>2777</v>
      </c>
      <c r="C1115" s="409">
        <v>337127</v>
      </c>
      <c r="D1115" s="417" t="s">
        <v>2776</v>
      </c>
    </row>
    <row r="1116" spans="1:4" x14ac:dyDescent="0.45">
      <c r="A1116" s="408">
        <v>2599</v>
      </c>
      <c r="B1116" s="414" t="s">
        <v>2579</v>
      </c>
      <c r="C1116" s="409">
        <v>337127</v>
      </c>
      <c r="D1116" s="417" t="s">
        <v>2776</v>
      </c>
    </row>
    <row r="1117" spans="1:4" x14ac:dyDescent="0.45">
      <c r="A1117" s="408">
        <v>2599</v>
      </c>
      <c r="B1117" s="414" t="s">
        <v>2579</v>
      </c>
      <c r="C1117" s="409">
        <v>337127</v>
      </c>
      <c r="D1117" s="417" t="s">
        <v>2776</v>
      </c>
    </row>
    <row r="1118" spans="1:4" x14ac:dyDescent="0.45">
      <c r="A1118" s="408">
        <v>3821</v>
      </c>
      <c r="B1118" s="414" t="s">
        <v>2583</v>
      </c>
      <c r="C1118" s="409">
        <v>337127</v>
      </c>
      <c r="D1118" s="417" t="s">
        <v>2776</v>
      </c>
    </row>
    <row r="1119" spans="1:4" x14ac:dyDescent="0.45">
      <c r="A1119" s="408">
        <v>3841</v>
      </c>
      <c r="B1119" s="414" t="s">
        <v>2560</v>
      </c>
      <c r="C1119" s="409">
        <v>337127</v>
      </c>
      <c r="D1119" s="417" t="s">
        <v>2776</v>
      </c>
    </row>
    <row r="1120" spans="1:4" x14ac:dyDescent="0.45">
      <c r="A1120" s="408">
        <v>3952</v>
      </c>
      <c r="B1120" s="414" t="s">
        <v>2385</v>
      </c>
      <c r="C1120" s="409">
        <v>337127</v>
      </c>
      <c r="D1120" s="417" t="s">
        <v>2776</v>
      </c>
    </row>
    <row r="1121" spans="1:4" x14ac:dyDescent="0.45">
      <c r="A1121" s="408">
        <v>3999</v>
      </c>
      <c r="B1121" s="414" t="s">
        <v>2246</v>
      </c>
      <c r="C1121" s="409">
        <v>337127</v>
      </c>
      <c r="D1121" s="417" t="s">
        <v>2776</v>
      </c>
    </row>
    <row r="1122" spans="1:4" x14ac:dyDescent="0.45">
      <c r="A1122" s="408">
        <v>2521</v>
      </c>
      <c r="B1122" s="414" t="s">
        <v>2778</v>
      </c>
      <c r="C1122" s="409">
        <v>337211</v>
      </c>
      <c r="D1122" s="417" t="s">
        <v>2779</v>
      </c>
    </row>
    <row r="1123" spans="1:4" x14ac:dyDescent="0.45">
      <c r="A1123" s="408">
        <v>2541</v>
      </c>
      <c r="B1123" s="414" t="s">
        <v>2767</v>
      </c>
      <c r="C1123" s="409">
        <v>337212</v>
      </c>
      <c r="D1123" s="417" t="s">
        <v>2780</v>
      </c>
    </row>
    <row r="1124" spans="1:4" x14ac:dyDescent="0.45">
      <c r="A1124" s="408">
        <v>2522</v>
      </c>
      <c r="B1124" s="414" t="s">
        <v>2781</v>
      </c>
      <c r="C1124" s="409">
        <v>337214</v>
      </c>
      <c r="D1124" s="417" t="s">
        <v>2782</v>
      </c>
    </row>
    <row r="1125" spans="1:4" x14ac:dyDescent="0.45">
      <c r="A1125" s="408">
        <v>2426</v>
      </c>
      <c r="B1125" s="414" t="s">
        <v>2261</v>
      </c>
      <c r="C1125" s="409">
        <v>337215</v>
      </c>
      <c r="D1125" s="417" t="s">
        <v>2783</v>
      </c>
    </row>
    <row r="1126" spans="1:4" x14ac:dyDescent="0.45">
      <c r="A1126" s="408">
        <v>2511</v>
      </c>
      <c r="B1126" s="414" t="s">
        <v>2772</v>
      </c>
      <c r="C1126" s="409">
        <v>337215</v>
      </c>
      <c r="D1126" s="417" t="s">
        <v>2783</v>
      </c>
    </row>
    <row r="1127" spans="1:4" x14ac:dyDescent="0.45">
      <c r="A1127" s="408">
        <v>2514</v>
      </c>
      <c r="B1127" s="414" t="s">
        <v>2770</v>
      </c>
      <c r="C1127" s="409">
        <v>337215</v>
      </c>
      <c r="D1127" s="417" t="s">
        <v>2783</v>
      </c>
    </row>
    <row r="1128" spans="1:4" x14ac:dyDescent="0.45">
      <c r="A1128" s="408">
        <v>2541</v>
      </c>
      <c r="B1128" s="414" t="s">
        <v>2767</v>
      </c>
      <c r="C1128" s="409">
        <v>337215</v>
      </c>
      <c r="D1128" s="417" t="s">
        <v>2783</v>
      </c>
    </row>
    <row r="1129" spans="1:4" x14ac:dyDescent="0.45">
      <c r="A1129" s="408">
        <v>2542</v>
      </c>
      <c r="B1129" s="414" t="s">
        <v>2777</v>
      </c>
      <c r="C1129" s="409">
        <v>337215</v>
      </c>
      <c r="D1129" s="417" t="s">
        <v>2783</v>
      </c>
    </row>
    <row r="1130" spans="1:4" x14ac:dyDescent="0.45">
      <c r="A1130" s="408">
        <v>3089</v>
      </c>
      <c r="B1130" s="414" t="s">
        <v>2392</v>
      </c>
      <c r="C1130" s="409">
        <v>337215</v>
      </c>
      <c r="D1130" s="417" t="s">
        <v>2783</v>
      </c>
    </row>
    <row r="1131" spans="1:4" x14ac:dyDescent="0.45">
      <c r="A1131" s="408">
        <v>3429</v>
      </c>
      <c r="B1131" s="414" t="s">
        <v>2527</v>
      </c>
      <c r="C1131" s="409">
        <v>337215</v>
      </c>
      <c r="D1131" s="417" t="s">
        <v>2783</v>
      </c>
    </row>
    <row r="1132" spans="1:4" x14ac:dyDescent="0.45">
      <c r="A1132" s="408">
        <v>3499</v>
      </c>
      <c r="B1132" s="414" t="s">
        <v>2494</v>
      </c>
      <c r="C1132" s="409">
        <v>337215</v>
      </c>
      <c r="D1132" s="417" t="s">
        <v>2783</v>
      </c>
    </row>
    <row r="1133" spans="1:4" x14ac:dyDescent="0.45">
      <c r="A1133" s="408">
        <v>2515</v>
      </c>
      <c r="B1133" s="414" t="s">
        <v>2771</v>
      </c>
      <c r="C1133" s="409">
        <v>337910</v>
      </c>
      <c r="D1133" s="417" t="s">
        <v>1219</v>
      </c>
    </row>
    <row r="1134" spans="1:4" x14ac:dyDescent="0.45">
      <c r="A1134" s="408">
        <v>2591</v>
      </c>
      <c r="B1134" s="414" t="s">
        <v>2784</v>
      </c>
      <c r="C1134" s="409">
        <v>337920</v>
      </c>
      <c r="D1134" s="417" t="s">
        <v>1220</v>
      </c>
    </row>
    <row r="1135" spans="1:4" x14ac:dyDescent="0.45">
      <c r="A1135" s="408">
        <v>3829</v>
      </c>
      <c r="B1135" s="414" t="s">
        <v>2682</v>
      </c>
      <c r="C1135" s="409">
        <v>339112</v>
      </c>
      <c r="D1135" s="417" t="s">
        <v>2785</v>
      </c>
    </row>
    <row r="1136" spans="1:4" x14ac:dyDescent="0.45">
      <c r="A1136" s="408">
        <v>3841</v>
      </c>
      <c r="B1136" s="414" t="s">
        <v>2560</v>
      </c>
      <c r="C1136" s="409">
        <v>339112</v>
      </c>
      <c r="D1136" s="417" t="s">
        <v>2785</v>
      </c>
    </row>
    <row r="1137" spans="1:4" x14ac:dyDescent="0.45">
      <c r="A1137" s="408">
        <v>2499</v>
      </c>
      <c r="B1137" s="414" t="s">
        <v>2280</v>
      </c>
      <c r="C1137" s="409">
        <v>339113</v>
      </c>
      <c r="D1137" s="417" t="s">
        <v>2786</v>
      </c>
    </row>
    <row r="1138" spans="1:4" x14ac:dyDescent="0.45">
      <c r="A1138" s="408">
        <v>2599</v>
      </c>
      <c r="B1138" s="414" t="s">
        <v>2579</v>
      </c>
      <c r="C1138" s="409">
        <v>339113</v>
      </c>
      <c r="D1138" s="417" t="s">
        <v>2786</v>
      </c>
    </row>
    <row r="1139" spans="1:4" x14ac:dyDescent="0.45">
      <c r="A1139" s="408">
        <v>3069</v>
      </c>
      <c r="B1139" s="414" t="s">
        <v>2202</v>
      </c>
      <c r="C1139" s="409">
        <v>339113</v>
      </c>
      <c r="D1139" s="417" t="s">
        <v>2786</v>
      </c>
    </row>
    <row r="1140" spans="1:4" x14ac:dyDescent="0.45">
      <c r="A1140" s="408">
        <v>3089</v>
      </c>
      <c r="B1140" s="414" t="s">
        <v>2392</v>
      </c>
      <c r="C1140" s="409">
        <v>339113</v>
      </c>
      <c r="D1140" s="417" t="s">
        <v>2786</v>
      </c>
    </row>
    <row r="1141" spans="1:4" x14ac:dyDescent="0.45">
      <c r="A1141" s="408">
        <v>3821</v>
      </c>
      <c r="B1141" s="414" t="s">
        <v>2583</v>
      </c>
      <c r="C1141" s="409">
        <v>339113</v>
      </c>
      <c r="D1141" s="417" t="s">
        <v>2786</v>
      </c>
    </row>
    <row r="1142" spans="1:4" x14ac:dyDescent="0.45">
      <c r="A1142" s="408">
        <v>3841</v>
      </c>
      <c r="B1142" s="414" t="s">
        <v>2560</v>
      </c>
      <c r="C1142" s="409">
        <v>339113</v>
      </c>
      <c r="D1142" s="417" t="s">
        <v>2786</v>
      </c>
    </row>
    <row r="1143" spans="1:4" x14ac:dyDescent="0.45">
      <c r="A1143" s="408">
        <v>3842</v>
      </c>
      <c r="B1143" s="414" t="s">
        <v>2309</v>
      </c>
      <c r="C1143" s="409">
        <v>339113</v>
      </c>
      <c r="D1143" s="417" t="s">
        <v>2786</v>
      </c>
    </row>
    <row r="1144" spans="1:4" x14ac:dyDescent="0.45">
      <c r="A1144" s="408">
        <v>3851</v>
      </c>
      <c r="B1144" s="414" t="s">
        <v>2787</v>
      </c>
      <c r="C1144" s="409">
        <v>339113</v>
      </c>
      <c r="D1144" s="417" t="s">
        <v>2786</v>
      </c>
    </row>
    <row r="1145" spans="1:4" x14ac:dyDescent="0.45">
      <c r="A1145" s="408">
        <v>5999</v>
      </c>
      <c r="B1145" s="414" t="s">
        <v>2788</v>
      </c>
      <c r="C1145" s="409">
        <v>339113</v>
      </c>
      <c r="D1145" s="417" t="s">
        <v>2786</v>
      </c>
    </row>
    <row r="1146" spans="1:4" x14ac:dyDescent="0.45">
      <c r="A1146" s="408">
        <v>3843</v>
      </c>
      <c r="B1146" s="414" t="s">
        <v>2789</v>
      </c>
      <c r="C1146" s="409">
        <v>339114</v>
      </c>
      <c r="D1146" s="417" t="s">
        <v>2790</v>
      </c>
    </row>
    <row r="1147" spans="1:4" x14ac:dyDescent="0.45">
      <c r="A1147" s="408">
        <v>3851</v>
      </c>
      <c r="B1147" s="414" t="s">
        <v>2787</v>
      </c>
      <c r="C1147" s="409">
        <v>339115</v>
      </c>
      <c r="D1147" s="417" t="s">
        <v>2791</v>
      </c>
    </row>
    <row r="1148" spans="1:4" x14ac:dyDescent="0.45">
      <c r="A1148" s="408">
        <v>5995</v>
      </c>
      <c r="B1148" s="414" t="s">
        <v>1368</v>
      </c>
      <c r="C1148" s="409">
        <v>339115</v>
      </c>
      <c r="D1148" s="417" t="s">
        <v>2791</v>
      </c>
    </row>
    <row r="1149" spans="1:4" x14ac:dyDescent="0.45">
      <c r="A1149" s="408">
        <v>8072</v>
      </c>
      <c r="B1149" s="414" t="s">
        <v>1225</v>
      </c>
      <c r="C1149" s="409">
        <v>339116</v>
      </c>
      <c r="D1149" s="417" t="s">
        <v>2792</v>
      </c>
    </row>
    <row r="1150" spans="1:4" x14ac:dyDescent="0.45">
      <c r="A1150" s="408">
        <v>3172</v>
      </c>
      <c r="B1150" s="414" t="s">
        <v>2256</v>
      </c>
      <c r="C1150" s="409">
        <v>339910</v>
      </c>
      <c r="D1150" s="417" t="s">
        <v>2793</v>
      </c>
    </row>
    <row r="1151" spans="1:4" x14ac:dyDescent="0.45">
      <c r="A1151" s="408">
        <v>3479</v>
      </c>
      <c r="B1151" s="414" t="s">
        <v>2539</v>
      </c>
      <c r="C1151" s="409">
        <v>339910</v>
      </c>
      <c r="D1151" s="417" t="s">
        <v>2793</v>
      </c>
    </row>
    <row r="1152" spans="1:4" x14ac:dyDescent="0.45">
      <c r="A1152" s="408">
        <v>3479</v>
      </c>
      <c r="B1152" s="414" t="s">
        <v>2539</v>
      </c>
      <c r="C1152" s="409">
        <v>339910</v>
      </c>
      <c r="D1152" s="417" t="s">
        <v>2793</v>
      </c>
    </row>
    <row r="1153" spans="1:4" x14ac:dyDescent="0.45">
      <c r="A1153" s="408">
        <v>3479</v>
      </c>
      <c r="B1153" s="414" t="s">
        <v>2539</v>
      </c>
      <c r="C1153" s="409">
        <v>339910</v>
      </c>
      <c r="D1153" s="417" t="s">
        <v>2793</v>
      </c>
    </row>
    <row r="1154" spans="1:4" x14ac:dyDescent="0.45">
      <c r="A1154" s="408">
        <v>3911</v>
      </c>
      <c r="B1154" s="414" t="s">
        <v>2794</v>
      </c>
      <c r="C1154" s="409">
        <v>339910</v>
      </c>
      <c r="D1154" s="417" t="s">
        <v>2793</v>
      </c>
    </row>
    <row r="1155" spans="1:4" x14ac:dyDescent="0.45">
      <c r="A1155" s="408">
        <v>3914</v>
      </c>
      <c r="B1155" s="414" t="s">
        <v>2502</v>
      </c>
      <c r="C1155" s="409">
        <v>339910</v>
      </c>
      <c r="D1155" s="417" t="s">
        <v>2793</v>
      </c>
    </row>
    <row r="1156" spans="1:4" x14ac:dyDescent="0.45">
      <c r="A1156" s="408">
        <v>3915</v>
      </c>
      <c r="B1156" s="414" t="s">
        <v>2690</v>
      </c>
      <c r="C1156" s="409">
        <v>339910</v>
      </c>
      <c r="D1156" s="417" t="s">
        <v>2793</v>
      </c>
    </row>
    <row r="1157" spans="1:4" x14ac:dyDescent="0.45">
      <c r="A1157" s="408">
        <v>3961</v>
      </c>
      <c r="B1157" s="414" t="s">
        <v>2795</v>
      </c>
      <c r="C1157" s="409">
        <v>339910</v>
      </c>
      <c r="D1157" s="417" t="s">
        <v>2793</v>
      </c>
    </row>
    <row r="1158" spans="1:4" x14ac:dyDescent="0.45">
      <c r="A1158" s="408">
        <v>3069</v>
      </c>
      <c r="B1158" s="414" t="s">
        <v>2202</v>
      </c>
      <c r="C1158" s="409">
        <v>339920</v>
      </c>
      <c r="D1158" s="417" t="s">
        <v>1227</v>
      </c>
    </row>
    <row r="1159" spans="1:4" x14ac:dyDescent="0.45">
      <c r="A1159" s="408">
        <v>3949</v>
      </c>
      <c r="B1159" s="414" t="s">
        <v>2796</v>
      </c>
      <c r="C1159" s="409">
        <v>339920</v>
      </c>
      <c r="D1159" s="417" t="s">
        <v>1227</v>
      </c>
    </row>
    <row r="1160" spans="1:4" x14ac:dyDescent="0.45">
      <c r="A1160" s="408">
        <v>3069</v>
      </c>
      <c r="B1160" s="414" t="s">
        <v>2202</v>
      </c>
      <c r="C1160" s="409">
        <v>339930</v>
      </c>
      <c r="D1160" s="417" t="s">
        <v>1228</v>
      </c>
    </row>
    <row r="1161" spans="1:4" x14ac:dyDescent="0.45">
      <c r="A1161" s="408">
        <v>3942</v>
      </c>
      <c r="B1161" s="414" t="s">
        <v>2797</v>
      </c>
      <c r="C1161" s="409">
        <v>339930</v>
      </c>
      <c r="D1161" s="417" t="s">
        <v>1228</v>
      </c>
    </row>
    <row r="1162" spans="1:4" x14ac:dyDescent="0.45">
      <c r="A1162" s="408">
        <v>3944</v>
      </c>
      <c r="B1162" s="414" t="s">
        <v>2762</v>
      </c>
      <c r="C1162" s="409">
        <v>339930</v>
      </c>
      <c r="D1162" s="417" t="s">
        <v>1228</v>
      </c>
    </row>
    <row r="1163" spans="1:4" x14ac:dyDescent="0.45">
      <c r="A1163" s="408">
        <v>3999</v>
      </c>
      <c r="B1163" s="414" t="s">
        <v>2246</v>
      </c>
      <c r="C1163" s="409">
        <v>339930</v>
      </c>
      <c r="D1163" s="417" t="s">
        <v>1228</v>
      </c>
    </row>
    <row r="1164" spans="1:4" x14ac:dyDescent="0.45">
      <c r="A1164" s="408">
        <v>2531</v>
      </c>
      <c r="B1164" s="414" t="s">
        <v>2743</v>
      </c>
      <c r="C1164" s="409">
        <v>339940</v>
      </c>
      <c r="D1164" s="417" t="s">
        <v>1229</v>
      </c>
    </row>
    <row r="1165" spans="1:4" x14ac:dyDescent="0.45">
      <c r="A1165" s="408">
        <v>3579</v>
      </c>
      <c r="B1165" s="414" t="s">
        <v>2588</v>
      </c>
      <c r="C1165" s="409">
        <v>339940</v>
      </c>
      <c r="D1165" s="417" t="s">
        <v>1229</v>
      </c>
    </row>
    <row r="1166" spans="1:4" x14ac:dyDescent="0.45">
      <c r="A1166" s="408">
        <v>3951</v>
      </c>
      <c r="B1166" s="414" t="s">
        <v>2798</v>
      </c>
      <c r="C1166" s="409">
        <v>339940</v>
      </c>
      <c r="D1166" s="417" t="s">
        <v>1229</v>
      </c>
    </row>
    <row r="1167" spans="1:4" x14ac:dyDescent="0.45">
      <c r="A1167" s="408">
        <v>3952</v>
      </c>
      <c r="B1167" s="414" t="s">
        <v>2385</v>
      </c>
      <c r="C1167" s="409">
        <v>339940</v>
      </c>
      <c r="D1167" s="417" t="s">
        <v>1229</v>
      </c>
    </row>
    <row r="1168" spans="1:4" x14ac:dyDescent="0.45">
      <c r="A1168" s="408">
        <v>3953</v>
      </c>
      <c r="B1168" s="414" t="s">
        <v>2799</v>
      </c>
      <c r="C1168" s="409">
        <v>339940</v>
      </c>
      <c r="D1168" s="417" t="s">
        <v>1229</v>
      </c>
    </row>
    <row r="1169" spans="1:4" x14ac:dyDescent="0.45">
      <c r="A1169" s="408">
        <v>3955</v>
      </c>
      <c r="B1169" s="414" t="s">
        <v>2800</v>
      </c>
      <c r="C1169" s="409">
        <v>339940</v>
      </c>
      <c r="D1169" s="417" t="s">
        <v>1229</v>
      </c>
    </row>
    <row r="1170" spans="1:4" x14ac:dyDescent="0.45">
      <c r="A1170" s="408">
        <v>3993</v>
      </c>
      <c r="B1170" s="414" t="s">
        <v>2320</v>
      </c>
      <c r="C1170" s="409">
        <v>339950</v>
      </c>
      <c r="D1170" s="417" t="s">
        <v>1230</v>
      </c>
    </row>
    <row r="1171" spans="1:4" x14ac:dyDescent="0.45">
      <c r="A1171" s="408">
        <v>3053</v>
      </c>
      <c r="B1171" s="414" t="s">
        <v>2801</v>
      </c>
      <c r="C1171" s="409">
        <v>339991</v>
      </c>
      <c r="D1171" s="417" t="s">
        <v>2802</v>
      </c>
    </row>
    <row r="1172" spans="1:4" x14ac:dyDescent="0.45">
      <c r="A1172" s="408">
        <v>3931</v>
      </c>
      <c r="B1172" s="414" t="s">
        <v>2803</v>
      </c>
      <c r="C1172" s="409">
        <v>339992</v>
      </c>
      <c r="D1172" s="417" t="s">
        <v>2804</v>
      </c>
    </row>
    <row r="1173" spans="1:4" x14ac:dyDescent="0.45">
      <c r="A1173" s="408">
        <v>3131</v>
      </c>
      <c r="B1173" s="414" t="s">
        <v>2253</v>
      </c>
      <c r="C1173" s="409">
        <v>339993</v>
      </c>
      <c r="D1173" s="417" t="s">
        <v>2805</v>
      </c>
    </row>
    <row r="1174" spans="1:4" x14ac:dyDescent="0.45">
      <c r="A1174" s="408">
        <v>3961</v>
      </c>
      <c r="B1174" s="414" t="s">
        <v>2795</v>
      </c>
      <c r="C1174" s="409">
        <v>339993</v>
      </c>
      <c r="D1174" s="417" t="s">
        <v>2805</v>
      </c>
    </row>
    <row r="1175" spans="1:4" x14ac:dyDescent="0.45">
      <c r="A1175" s="408">
        <v>3965</v>
      </c>
      <c r="B1175" s="414" t="s">
        <v>2806</v>
      </c>
      <c r="C1175" s="409">
        <v>339993</v>
      </c>
      <c r="D1175" s="417" t="s">
        <v>2805</v>
      </c>
    </row>
    <row r="1176" spans="1:4" x14ac:dyDescent="0.45">
      <c r="A1176" s="408">
        <v>2392</v>
      </c>
      <c r="B1176" s="414" t="s">
        <v>2205</v>
      </c>
      <c r="C1176" s="409">
        <v>339994</v>
      </c>
      <c r="D1176" s="417" t="s">
        <v>2807</v>
      </c>
    </row>
    <row r="1177" spans="1:4" x14ac:dyDescent="0.45">
      <c r="A1177" s="408">
        <v>3991</v>
      </c>
      <c r="B1177" s="414" t="s">
        <v>2808</v>
      </c>
      <c r="C1177" s="409">
        <v>339994</v>
      </c>
      <c r="D1177" s="417" t="s">
        <v>2807</v>
      </c>
    </row>
    <row r="1178" spans="1:4" x14ac:dyDescent="0.45">
      <c r="A1178" s="408">
        <v>3995</v>
      </c>
      <c r="B1178" s="414" t="s">
        <v>2809</v>
      </c>
      <c r="C1178" s="409">
        <v>339995</v>
      </c>
      <c r="D1178" s="417" t="s">
        <v>2810</v>
      </c>
    </row>
    <row r="1179" spans="1:4" x14ac:dyDescent="0.45">
      <c r="A1179" s="408">
        <v>2499</v>
      </c>
      <c r="B1179" s="414" t="s">
        <v>2280</v>
      </c>
      <c r="C1179" s="409">
        <v>339999</v>
      </c>
      <c r="D1179" s="417" t="s">
        <v>2811</v>
      </c>
    </row>
    <row r="1180" spans="1:4" x14ac:dyDescent="0.45">
      <c r="A1180" s="408">
        <v>3634</v>
      </c>
      <c r="B1180" s="414" t="s">
        <v>2598</v>
      </c>
      <c r="C1180" s="409">
        <v>339999</v>
      </c>
      <c r="D1180" s="417" t="s">
        <v>2811</v>
      </c>
    </row>
    <row r="1181" spans="1:4" x14ac:dyDescent="0.45">
      <c r="A1181" s="408">
        <v>3842</v>
      </c>
      <c r="B1181" s="414" t="s">
        <v>2309</v>
      </c>
      <c r="C1181" s="409">
        <v>339999</v>
      </c>
      <c r="D1181" s="417" t="s">
        <v>2811</v>
      </c>
    </row>
    <row r="1182" spans="1:4" x14ac:dyDescent="0.45">
      <c r="A1182" s="408">
        <v>3999</v>
      </c>
      <c r="B1182" s="414" t="s">
        <v>2246</v>
      </c>
      <c r="C1182" s="409">
        <v>339999</v>
      </c>
      <c r="D1182" s="417" t="s">
        <v>2811</v>
      </c>
    </row>
    <row r="1183" spans="1:4" x14ac:dyDescent="0.45">
      <c r="A1183" s="408">
        <v>5012</v>
      </c>
      <c r="B1183" s="414" t="s">
        <v>2812</v>
      </c>
      <c r="C1183" s="409">
        <v>423110</v>
      </c>
      <c r="D1183" s="417" t="s">
        <v>2813</v>
      </c>
    </row>
    <row r="1184" spans="1:4" x14ac:dyDescent="0.45">
      <c r="A1184" s="408">
        <v>5013</v>
      </c>
      <c r="B1184" s="414" t="s">
        <v>2814</v>
      </c>
      <c r="C1184" s="409">
        <v>423120</v>
      </c>
      <c r="D1184" s="417" t="s">
        <v>2815</v>
      </c>
    </row>
    <row r="1185" spans="1:4" x14ac:dyDescent="0.45">
      <c r="A1185" s="408">
        <v>5014</v>
      </c>
      <c r="B1185" s="414" t="s">
        <v>2816</v>
      </c>
      <c r="C1185" s="409">
        <v>423130</v>
      </c>
      <c r="D1185" s="417" t="s">
        <v>2817</v>
      </c>
    </row>
    <row r="1186" spans="1:4" x14ac:dyDescent="0.45">
      <c r="A1186" s="408">
        <v>5015</v>
      </c>
      <c r="B1186" s="414" t="s">
        <v>2818</v>
      </c>
      <c r="C1186" s="409">
        <v>423140</v>
      </c>
      <c r="D1186" s="417" t="s">
        <v>2819</v>
      </c>
    </row>
    <row r="1187" spans="1:4" x14ac:dyDescent="0.45">
      <c r="A1187" s="408">
        <v>5021</v>
      </c>
      <c r="B1187" s="414" t="s">
        <v>2820</v>
      </c>
      <c r="C1187" s="409">
        <v>423210</v>
      </c>
      <c r="D1187" s="417" t="s">
        <v>2821</v>
      </c>
    </row>
    <row r="1188" spans="1:4" x14ac:dyDescent="0.45">
      <c r="A1188" s="408">
        <v>5023</v>
      </c>
      <c r="B1188" s="414" t="s">
        <v>2822</v>
      </c>
      <c r="C1188" s="409">
        <v>423220</v>
      </c>
      <c r="D1188" s="417" t="s">
        <v>2823</v>
      </c>
    </row>
    <row r="1189" spans="1:4" x14ac:dyDescent="0.45">
      <c r="A1189" s="408">
        <v>5031</v>
      </c>
      <c r="B1189" s="414" t="s">
        <v>2824</v>
      </c>
      <c r="C1189" s="409">
        <v>423310</v>
      </c>
      <c r="D1189" s="417" t="s">
        <v>2825</v>
      </c>
    </row>
    <row r="1190" spans="1:4" x14ac:dyDescent="0.45">
      <c r="A1190" s="408">
        <v>5039</v>
      </c>
      <c r="B1190" s="414" t="s">
        <v>2826</v>
      </c>
      <c r="C1190" s="409">
        <v>423310</v>
      </c>
      <c r="D1190" s="417" t="s">
        <v>2825</v>
      </c>
    </row>
    <row r="1191" spans="1:4" x14ac:dyDescent="0.45">
      <c r="A1191" s="408">
        <v>5032</v>
      </c>
      <c r="B1191" s="414" t="s">
        <v>2827</v>
      </c>
      <c r="C1191" s="409">
        <v>423320</v>
      </c>
      <c r="D1191" s="417" t="s">
        <v>2828</v>
      </c>
    </row>
    <row r="1192" spans="1:4" x14ac:dyDescent="0.45">
      <c r="A1192" s="408">
        <v>5033</v>
      </c>
      <c r="B1192" s="414" t="s">
        <v>2829</v>
      </c>
      <c r="C1192" s="409">
        <v>423330</v>
      </c>
      <c r="D1192" s="417" t="s">
        <v>2830</v>
      </c>
    </row>
    <row r="1193" spans="1:4" x14ac:dyDescent="0.45">
      <c r="A1193" s="408">
        <v>5039</v>
      </c>
      <c r="B1193" s="414" t="s">
        <v>2826</v>
      </c>
      <c r="C1193" s="409">
        <v>423390</v>
      </c>
      <c r="D1193" s="417" t="s">
        <v>2831</v>
      </c>
    </row>
    <row r="1194" spans="1:4" x14ac:dyDescent="0.45">
      <c r="A1194" s="408">
        <v>5043</v>
      </c>
      <c r="B1194" s="414" t="s">
        <v>2382</v>
      </c>
      <c r="C1194" s="409">
        <v>423410</v>
      </c>
      <c r="D1194" s="417" t="s">
        <v>2832</v>
      </c>
    </row>
    <row r="1195" spans="1:4" x14ac:dyDescent="0.45">
      <c r="A1195" s="408">
        <v>5044</v>
      </c>
      <c r="B1195" s="414" t="s">
        <v>2833</v>
      </c>
      <c r="C1195" s="409">
        <v>423420</v>
      </c>
      <c r="D1195" s="417" t="s">
        <v>2834</v>
      </c>
    </row>
    <row r="1196" spans="1:4" x14ac:dyDescent="0.45">
      <c r="A1196" s="408">
        <v>5045</v>
      </c>
      <c r="B1196" s="414" t="s">
        <v>2835</v>
      </c>
      <c r="C1196" s="409">
        <v>423430</v>
      </c>
      <c r="D1196" s="417" t="s">
        <v>2836</v>
      </c>
    </row>
    <row r="1197" spans="1:4" x14ac:dyDescent="0.45">
      <c r="A1197" s="408">
        <v>5046</v>
      </c>
      <c r="B1197" s="414" t="s">
        <v>2837</v>
      </c>
      <c r="C1197" s="409">
        <v>423440</v>
      </c>
      <c r="D1197" s="417" t="s">
        <v>2838</v>
      </c>
    </row>
    <row r="1198" spans="1:4" x14ac:dyDescent="0.45">
      <c r="A1198" s="408">
        <v>5047</v>
      </c>
      <c r="B1198" s="414" t="s">
        <v>2839</v>
      </c>
      <c r="C1198" s="409">
        <v>423450</v>
      </c>
      <c r="D1198" s="417" t="s">
        <v>2840</v>
      </c>
    </row>
    <row r="1199" spans="1:4" x14ac:dyDescent="0.45">
      <c r="A1199" s="408">
        <v>5048</v>
      </c>
      <c r="B1199" s="414" t="s">
        <v>2787</v>
      </c>
      <c r="C1199" s="409">
        <v>423460</v>
      </c>
      <c r="D1199" s="417" t="s">
        <v>2841</v>
      </c>
    </row>
    <row r="1200" spans="1:4" x14ac:dyDescent="0.45">
      <c r="A1200" s="408">
        <v>5049</v>
      </c>
      <c r="B1200" s="414" t="s">
        <v>2842</v>
      </c>
      <c r="C1200" s="409">
        <v>423490</v>
      </c>
      <c r="D1200" s="417" t="s">
        <v>2843</v>
      </c>
    </row>
    <row r="1201" spans="1:4" x14ac:dyDescent="0.45">
      <c r="A1201" s="408">
        <v>5051</v>
      </c>
      <c r="B1201" s="414" t="s">
        <v>2844</v>
      </c>
      <c r="C1201" s="409">
        <v>423510</v>
      </c>
      <c r="D1201" s="417" t="s">
        <v>2845</v>
      </c>
    </row>
    <row r="1202" spans="1:4" x14ac:dyDescent="0.45">
      <c r="A1202" s="408">
        <v>5052</v>
      </c>
      <c r="B1202" s="414" t="s">
        <v>2846</v>
      </c>
      <c r="C1202" s="409">
        <v>423520</v>
      </c>
      <c r="D1202" s="417" t="s">
        <v>2847</v>
      </c>
    </row>
    <row r="1203" spans="1:4" ht="25.2" x14ac:dyDescent="0.45">
      <c r="A1203" s="408">
        <v>5063</v>
      </c>
      <c r="B1203" s="414" t="s">
        <v>2848</v>
      </c>
      <c r="C1203" s="409">
        <v>423610</v>
      </c>
      <c r="D1203" s="417" t="s">
        <v>2849</v>
      </c>
    </row>
    <row r="1204" spans="1:4" ht="25.2" x14ac:dyDescent="0.45">
      <c r="A1204" s="408">
        <v>5064</v>
      </c>
      <c r="B1204" s="414" t="s">
        <v>2850</v>
      </c>
      <c r="C1204" s="409">
        <v>423620</v>
      </c>
      <c r="D1204" s="417" t="s">
        <v>2851</v>
      </c>
    </row>
    <row r="1205" spans="1:4" ht="25.2" x14ac:dyDescent="0.45">
      <c r="A1205" s="408">
        <v>5074</v>
      </c>
      <c r="B1205" s="414" t="s">
        <v>2852</v>
      </c>
      <c r="C1205" s="409">
        <v>423620</v>
      </c>
      <c r="D1205" s="417" t="s">
        <v>2851</v>
      </c>
    </row>
    <row r="1206" spans="1:4" x14ac:dyDescent="0.45">
      <c r="A1206" s="408">
        <v>5065</v>
      </c>
      <c r="B1206" s="414" t="s">
        <v>2853</v>
      </c>
      <c r="C1206" s="409">
        <v>423690</v>
      </c>
      <c r="D1206" s="417" t="s">
        <v>2854</v>
      </c>
    </row>
    <row r="1207" spans="1:4" x14ac:dyDescent="0.45">
      <c r="A1207" s="408">
        <v>5072</v>
      </c>
      <c r="B1207" s="414" t="s">
        <v>2855</v>
      </c>
      <c r="C1207" s="409">
        <v>423710</v>
      </c>
      <c r="D1207" s="417" t="s">
        <v>2856</v>
      </c>
    </row>
    <row r="1208" spans="1:4" x14ac:dyDescent="0.45">
      <c r="A1208" s="408">
        <v>5064</v>
      </c>
      <c r="B1208" s="414" t="s">
        <v>2850</v>
      </c>
      <c r="C1208" s="409">
        <v>423720</v>
      </c>
      <c r="D1208" s="417" t="s">
        <v>2857</v>
      </c>
    </row>
    <row r="1209" spans="1:4" x14ac:dyDescent="0.45">
      <c r="A1209" s="408">
        <v>5074</v>
      </c>
      <c r="B1209" s="414" t="s">
        <v>2852</v>
      </c>
      <c r="C1209" s="409">
        <v>423720</v>
      </c>
      <c r="D1209" s="417" t="s">
        <v>2857</v>
      </c>
    </row>
    <row r="1210" spans="1:4" x14ac:dyDescent="0.45">
      <c r="A1210" s="408">
        <v>5075</v>
      </c>
      <c r="B1210" s="414" t="s">
        <v>2858</v>
      </c>
      <c r="C1210" s="409">
        <v>423730</v>
      </c>
      <c r="D1210" s="417" t="s">
        <v>2859</v>
      </c>
    </row>
    <row r="1211" spans="1:4" x14ac:dyDescent="0.45">
      <c r="A1211" s="408">
        <v>5078</v>
      </c>
      <c r="B1211" s="414" t="s">
        <v>2860</v>
      </c>
      <c r="C1211" s="409">
        <v>423740</v>
      </c>
      <c r="D1211" s="417" t="s">
        <v>2861</v>
      </c>
    </row>
    <row r="1212" spans="1:4" ht="25.2" x14ac:dyDescent="0.45">
      <c r="A1212" s="408">
        <v>5082</v>
      </c>
      <c r="B1212" s="414" t="s">
        <v>2862</v>
      </c>
      <c r="C1212" s="409">
        <v>423810</v>
      </c>
      <c r="D1212" s="417" t="s">
        <v>2863</v>
      </c>
    </row>
    <row r="1213" spans="1:4" x14ac:dyDescent="0.45">
      <c r="A1213" s="408">
        <v>5083</v>
      </c>
      <c r="B1213" s="414" t="s">
        <v>2864</v>
      </c>
      <c r="C1213" s="409">
        <v>423820</v>
      </c>
      <c r="D1213" s="417" t="s">
        <v>2865</v>
      </c>
    </row>
    <row r="1214" spans="1:4" x14ac:dyDescent="0.45">
      <c r="A1214" s="408">
        <v>5084</v>
      </c>
      <c r="B1214" s="414" t="s">
        <v>2866</v>
      </c>
      <c r="C1214" s="409">
        <v>423830</v>
      </c>
      <c r="D1214" s="417" t="s">
        <v>2867</v>
      </c>
    </row>
    <row r="1215" spans="1:4" x14ac:dyDescent="0.45">
      <c r="A1215" s="408">
        <v>5085</v>
      </c>
      <c r="B1215" s="414" t="s">
        <v>2868</v>
      </c>
      <c r="C1215" s="409">
        <v>423830</v>
      </c>
      <c r="D1215" s="417" t="s">
        <v>2867</v>
      </c>
    </row>
    <row r="1216" spans="1:4" x14ac:dyDescent="0.45">
      <c r="A1216" s="408">
        <v>5085</v>
      </c>
      <c r="B1216" s="414" t="s">
        <v>2868</v>
      </c>
      <c r="C1216" s="409">
        <v>423840</v>
      </c>
      <c r="D1216" s="417" t="s">
        <v>1266</v>
      </c>
    </row>
    <row r="1217" spans="1:4" x14ac:dyDescent="0.45">
      <c r="A1217" s="408">
        <v>5087</v>
      </c>
      <c r="B1217" s="414" t="s">
        <v>2869</v>
      </c>
      <c r="C1217" s="409">
        <v>423850</v>
      </c>
      <c r="D1217" s="417" t="s">
        <v>2870</v>
      </c>
    </row>
    <row r="1218" spans="1:4" x14ac:dyDescent="0.45">
      <c r="A1218" s="408">
        <v>5088</v>
      </c>
      <c r="B1218" s="414" t="s">
        <v>2871</v>
      </c>
      <c r="C1218" s="409">
        <v>423860</v>
      </c>
      <c r="D1218" s="417" t="s">
        <v>2872</v>
      </c>
    </row>
    <row r="1219" spans="1:4" x14ac:dyDescent="0.45">
      <c r="A1219" s="408">
        <v>5091</v>
      </c>
      <c r="B1219" s="414" t="s">
        <v>2873</v>
      </c>
      <c r="C1219" s="409">
        <v>423910</v>
      </c>
      <c r="D1219" s="417" t="s">
        <v>2874</v>
      </c>
    </row>
    <row r="1220" spans="1:4" x14ac:dyDescent="0.45">
      <c r="A1220" s="408">
        <v>5136</v>
      </c>
      <c r="B1220" s="414" t="s">
        <v>2875</v>
      </c>
      <c r="C1220" s="409">
        <v>423910</v>
      </c>
      <c r="D1220" s="417" t="s">
        <v>2874</v>
      </c>
    </row>
    <row r="1221" spans="1:4" x14ac:dyDescent="0.45">
      <c r="A1221" s="408">
        <v>5137</v>
      </c>
      <c r="B1221" s="414" t="s">
        <v>2876</v>
      </c>
      <c r="C1221" s="409">
        <v>423910</v>
      </c>
      <c r="D1221" s="417" t="s">
        <v>2874</v>
      </c>
    </row>
    <row r="1222" spans="1:4" x14ac:dyDescent="0.45">
      <c r="A1222" s="408">
        <v>5092</v>
      </c>
      <c r="B1222" s="414" t="s">
        <v>2877</v>
      </c>
      <c r="C1222" s="409">
        <v>423920</v>
      </c>
      <c r="D1222" s="417" t="s">
        <v>2878</v>
      </c>
    </row>
    <row r="1223" spans="1:4" x14ac:dyDescent="0.45">
      <c r="A1223" s="408">
        <v>5093</v>
      </c>
      <c r="B1223" s="414" t="s">
        <v>2879</v>
      </c>
      <c r="C1223" s="409">
        <v>423930</v>
      </c>
      <c r="D1223" s="417" t="s">
        <v>2880</v>
      </c>
    </row>
    <row r="1224" spans="1:4" x14ac:dyDescent="0.45">
      <c r="A1224" s="408">
        <v>5094</v>
      </c>
      <c r="B1224" s="414" t="s">
        <v>2881</v>
      </c>
      <c r="C1224" s="409">
        <v>423940</v>
      </c>
      <c r="D1224" s="417" t="s">
        <v>2882</v>
      </c>
    </row>
    <row r="1225" spans="1:4" x14ac:dyDescent="0.45">
      <c r="A1225" s="408">
        <v>5099</v>
      </c>
      <c r="B1225" s="414" t="s">
        <v>2883</v>
      </c>
      <c r="C1225" s="409">
        <v>423990</v>
      </c>
      <c r="D1225" s="417" t="s">
        <v>2884</v>
      </c>
    </row>
    <row r="1226" spans="1:4" x14ac:dyDescent="0.45">
      <c r="A1226" s="408">
        <v>7822</v>
      </c>
      <c r="B1226" s="414" t="s">
        <v>2885</v>
      </c>
      <c r="C1226" s="409">
        <v>423990</v>
      </c>
      <c r="D1226" s="417" t="s">
        <v>2884</v>
      </c>
    </row>
    <row r="1227" spans="1:4" x14ac:dyDescent="0.45">
      <c r="A1227" s="408">
        <v>5111</v>
      </c>
      <c r="B1227" s="414" t="s">
        <v>2886</v>
      </c>
      <c r="C1227" s="409">
        <v>424110</v>
      </c>
      <c r="D1227" s="417" t="s">
        <v>2887</v>
      </c>
    </row>
    <row r="1228" spans="1:4" x14ac:dyDescent="0.45">
      <c r="A1228" s="408">
        <v>5112</v>
      </c>
      <c r="B1228" s="414" t="s">
        <v>2888</v>
      </c>
      <c r="C1228" s="409">
        <v>424120</v>
      </c>
      <c r="D1228" s="417" t="s">
        <v>2889</v>
      </c>
    </row>
    <row r="1229" spans="1:4" x14ac:dyDescent="0.45">
      <c r="A1229" s="408">
        <v>5113</v>
      </c>
      <c r="B1229" s="414" t="s">
        <v>2890</v>
      </c>
      <c r="C1229" s="409">
        <v>424130</v>
      </c>
      <c r="D1229" s="417" t="s">
        <v>2891</v>
      </c>
    </row>
    <row r="1230" spans="1:4" x14ac:dyDescent="0.45">
      <c r="A1230" s="408">
        <v>5122</v>
      </c>
      <c r="B1230" s="414" t="s">
        <v>2892</v>
      </c>
      <c r="C1230" s="409">
        <v>424210</v>
      </c>
      <c r="D1230" s="417" t="s">
        <v>2893</v>
      </c>
    </row>
    <row r="1231" spans="1:4" x14ac:dyDescent="0.45">
      <c r="A1231" s="408">
        <v>5131</v>
      </c>
      <c r="B1231" s="414" t="s">
        <v>2200</v>
      </c>
      <c r="C1231" s="409">
        <v>424310</v>
      </c>
      <c r="D1231" s="417" t="s">
        <v>2894</v>
      </c>
    </row>
    <row r="1232" spans="1:4" x14ac:dyDescent="0.45">
      <c r="A1232" s="408">
        <v>5199</v>
      </c>
      <c r="B1232" s="414" t="s">
        <v>2895</v>
      </c>
      <c r="C1232" s="409">
        <v>424310</v>
      </c>
      <c r="D1232" s="417" t="s">
        <v>2894</v>
      </c>
    </row>
    <row r="1233" spans="1:4" x14ac:dyDescent="0.45">
      <c r="A1233" s="408">
        <v>5139</v>
      </c>
      <c r="B1233" s="414" t="s">
        <v>2896</v>
      </c>
      <c r="C1233" s="409">
        <v>424340</v>
      </c>
      <c r="D1233" s="417" t="s">
        <v>2897</v>
      </c>
    </row>
    <row r="1234" spans="1:4" x14ac:dyDescent="0.45">
      <c r="A1234" s="408">
        <v>5199</v>
      </c>
      <c r="B1234" s="414" t="s">
        <v>2895</v>
      </c>
      <c r="C1234" s="409">
        <v>424340</v>
      </c>
      <c r="D1234" s="417" t="s">
        <v>2897</v>
      </c>
    </row>
    <row r="1235" spans="1:4" x14ac:dyDescent="0.45">
      <c r="A1235" s="408">
        <v>5136</v>
      </c>
      <c r="B1235" s="414" t="s">
        <v>2875</v>
      </c>
      <c r="C1235" s="409">
        <v>424350</v>
      </c>
      <c r="D1235" s="417" t="s">
        <v>1281</v>
      </c>
    </row>
    <row r="1236" spans="1:4" x14ac:dyDescent="0.45">
      <c r="A1236" s="408">
        <v>5137</v>
      </c>
      <c r="B1236" s="414" t="s">
        <v>2876</v>
      </c>
      <c r="C1236" s="409">
        <v>424350</v>
      </c>
      <c r="D1236" s="417" t="s">
        <v>1281</v>
      </c>
    </row>
    <row r="1237" spans="1:4" x14ac:dyDescent="0.45">
      <c r="A1237" s="408">
        <v>5141</v>
      </c>
      <c r="B1237" s="414" t="s">
        <v>2898</v>
      </c>
      <c r="C1237" s="409">
        <v>424410</v>
      </c>
      <c r="D1237" s="417" t="s">
        <v>2899</v>
      </c>
    </row>
    <row r="1238" spans="1:4" x14ac:dyDescent="0.45">
      <c r="A1238" s="408">
        <v>5142</v>
      </c>
      <c r="B1238" s="414" t="s">
        <v>2900</v>
      </c>
      <c r="C1238" s="409">
        <v>424420</v>
      </c>
      <c r="D1238" s="417" t="s">
        <v>2901</v>
      </c>
    </row>
    <row r="1239" spans="1:4" x14ac:dyDescent="0.45">
      <c r="A1239" s="408">
        <v>5143</v>
      </c>
      <c r="B1239" s="414" t="s">
        <v>2902</v>
      </c>
      <c r="C1239" s="409">
        <v>424430</v>
      </c>
      <c r="D1239" s="417" t="s">
        <v>2903</v>
      </c>
    </row>
    <row r="1240" spans="1:4" x14ac:dyDescent="0.45">
      <c r="A1240" s="408">
        <v>5144</v>
      </c>
      <c r="B1240" s="414" t="s">
        <v>2904</v>
      </c>
      <c r="C1240" s="409">
        <v>424440</v>
      </c>
      <c r="D1240" s="417" t="s">
        <v>2905</v>
      </c>
    </row>
    <row r="1241" spans="1:4" x14ac:dyDescent="0.45">
      <c r="A1241" s="408">
        <v>5145</v>
      </c>
      <c r="B1241" s="414" t="s">
        <v>2906</v>
      </c>
      <c r="C1241" s="409">
        <v>424450</v>
      </c>
      <c r="D1241" s="417" t="s">
        <v>2907</v>
      </c>
    </row>
    <row r="1242" spans="1:4" x14ac:dyDescent="0.45">
      <c r="A1242" s="408">
        <v>5146</v>
      </c>
      <c r="B1242" s="414" t="s">
        <v>2908</v>
      </c>
      <c r="C1242" s="409">
        <v>424460</v>
      </c>
      <c r="D1242" s="417" t="s">
        <v>2909</v>
      </c>
    </row>
    <row r="1243" spans="1:4" x14ac:dyDescent="0.45">
      <c r="A1243" s="408">
        <v>5147</v>
      </c>
      <c r="B1243" s="414" t="s">
        <v>2132</v>
      </c>
      <c r="C1243" s="409">
        <v>424470</v>
      </c>
      <c r="D1243" s="417" t="s">
        <v>2910</v>
      </c>
    </row>
    <row r="1244" spans="1:4" x14ac:dyDescent="0.45">
      <c r="A1244" s="408">
        <v>5148</v>
      </c>
      <c r="B1244" s="414" t="s">
        <v>2911</v>
      </c>
      <c r="C1244" s="409">
        <v>424480</v>
      </c>
      <c r="D1244" s="417" t="s">
        <v>2912</v>
      </c>
    </row>
    <row r="1245" spans="1:4" x14ac:dyDescent="0.45">
      <c r="A1245" s="408">
        <v>5149</v>
      </c>
      <c r="B1245" s="414" t="s">
        <v>2165</v>
      </c>
      <c r="C1245" s="409">
        <v>424490</v>
      </c>
      <c r="D1245" s="417" t="s">
        <v>2913</v>
      </c>
    </row>
    <row r="1246" spans="1:4" x14ac:dyDescent="0.45">
      <c r="A1246" s="408">
        <v>5153</v>
      </c>
      <c r="B1246" s="414" t="s">
        <v>2914</v>
      </c>
      <c r="C1246" s="409">
        <v>424510</v>
      </c>
      <c r="D1246" s="417" t="s">
        <v>2915</v>
      </c>
    </row>
    <row r="1247" spans="1:4" x14ac:dyDescent="0.45">
      <c r="A1247" s="408">
        <v>5154</v>
      </c>
      <c r="B1247" s="414" t="s">
        <v>2916</v>
      </c>
      <c r="C1247" s="409">
        <v>424520</v>
      </c>
      <c r="D1247" s="417" t="s">
        <v>2917</v>
      </c>
    </row>
    <row r="1248" spans="1:4" x14ac:dyDescent="0.45">
      <c r="A1248" s="408">
        <v>5159</v>
      </c>
      <c r="B1248" s="414" t="s">
        <v>2918</v>
      </c>
      <c r="C1248" s="409">
        <v>424590</v>
      </c>
      <c r="D1248" s="417" t="s">
        <v>2919</v>
      </c>
    </row>
    <row r="1249" spans="1:4" x14ac:dyDescent="0.45">
      <c r="A1249" s="408">
        <v>5162</v>
      </c>
      <c r="B1249" s="414" t="s">
        <v>2920</v>
      </c>
      <c r="C1249" s="409">
        <v>424610</v>
      </c>
      <c r="D1249" s="417" t="s">
        <v>2921</v>
      </c>
    </row>
    <row r="1250" spans="1:4" x14ac:dyDescent="0.45">
      <c r="A1250" s="408">
        <v>5199</v>
      </c>
      <c r="B1250" s="414" t="s">
        <v>2895</v>
      </c>
      <c r="C1250" s="409">
        <v>424610</v>
      </c>
      <c r="D1250" s="417" t="s">
        <v>2921</v>
      </c>
    </row>
    <row r="1251" spans="1:4" x14ac:dyDescent="0.45">
      <c r="A1251" s="408">
        <v>5169</v>
      </c>
      <c r="B1251" s="414" t="s">
        <v>2922</v>
      </c>
      <c r="C1251" s="409">
        <v>424690</v>
      </c>
      <c r="D1251" s="417" t="s">
        <v>2923</v>
      </c>
    </row>
    <row r="1252" spans="1:4" x14ac:dyDescent="0.45">
      <c r="A1252" s="408">
        <v>5171</v>
      </c>
      <c r="B1252" s="414" t="s">
        <v>1297</v>
      </c>
      <c r="C1252" s="409">
        <v>424710</v>
      </c>
      <c r="D1252" s="417" t="s">
        <v>2924</v>
      </c>
    </row>
    <row r="1253" spans="1:4" ht="25.2" x14ac:dyDescent="0.45">
      <c r="A1253" s="408">
        <v>5172</v>
      </c>
      <c r="B1253" s="414" t="s">
        <v>2925</v>
      </c>
      <c r="C1253" s="409">
        <v>424720</v>
      </c>
      <c r="D1253" s="417" t="s">
        <v>2926</v>
      </c>
    </row>
    <row r="1254" spans="1:4" x14ac:dyDescent="0.45">
      <c r="A1254" s="408">
        <v>5181</v>
      </c>
      <c r="B1254" s="414" t="s">
        <v>2927</v>
      </c>
      <c r="C1254" s="409">
        <v>424810</v>
      </c>
      <c r="D1254" s="417" t="s">
        <v>2928</v>
      </c>
    </row>
    <row r="1255" spans="1:4" x14ac:dyDescent="0.45">
      <c r="A1255" s="408">
        <v>5182</v>
      </c>
      <c r="B1255" s="414" t="s">
        <v>2929</v>
      </c>
      <c r="C1255" s="409">
        <v>424820</v>
      </c>
      <c r="D1255" s="417" t="s">
        <v>2930</v>
      </c>
    </row>
    <row r="1256" spans="1:4" x14ac:dyDescent="0.45">
      <c r="A1256" s="408">
        <v>5191</v>
      </c>
      <c r="B1256" s="414" t="s">
        <v>2931</v>
      </c>
      <c r="C1256" s="409">
        <v>424910</v>
      </c>
      <c r="D1256" s="417" t="s">
        <v>2932</v>
      </c>
    </row>
    <row r="1257" spans="1:4" x14ac:dyDescent="0.45">
      <c r="A1257" s="408">
        <v>5192</v>
      </c>
      <c r="B1257" s="414" t="s">
        <v>2933</v>
      </c>
      <c r="C1257" s="409">
        <v>424920</v>
      </c>
      <c r="D1257" s="417" t="s">
        <v>2934</v>
      </c>
    </row>
    <row r="1258" spans="1:4" x14ac:dyDescent="0.45">
      <c r="A1258" s="408">
        <v>5193</v>
      </c>
      <c r="B1258" s="414" t="s">
        <v>2935</v>
      </c>
      <c r="C1258" s="409">
        <v>424930</v>
      </c>
      <c r="D1258" s="417" t="s">
        <v>2936</v>
      </c>
    </row>
    <row r="1259" spans="1:4" x14ac:dyDescent="0.45">
      <c r="A1259" s="408">
        <v>5194</v>
      </c>
      <c r="B1259" s="414" t="s">
        <v>2937</v>
      </c>
      <c r="C1259" s="409">
        <v>424940</v>
      </c>
      <c r="D1259" s="417" t="s">
        <v>2938</v>
      </c>
    </row>
    <row r="1260" spans="1:4" x14ac:dyDescent="0.45">
      <c r="A1260" s="408">
        <v>5198</v>
      </c>
      <c r="B1260" s="414" t="s">
        <v>2939</v>
      </c>
      <c r="C1260" s="409">
        <v>424950</v>
      </c>
      <c r="D1260" s="417" t="s">
        <v>2940</v>
      </c>
    </row>
    <row r="1261" spans="1:4" x14ac:dyDescent="0.45">
      <c r="A1261" s="408">
        <v>5199</v>
      </c>
      <c r="B1261" s="414" t="s">
        <v>2895</v>
      </c>
      <c r="C1261" s="409">
        <v>424990</v>
      </c>
      <c r="D1261" s="417" t="s">
        <v>2941</v>
      </c>
    </row>
    <row r="1262" spans="1:4" x14ac:dyDescent="0.45">
      <c r="A1262" s="408">
        <v>5012</v>
      </c>
      <c r="B1262" s="414" t="s">
        <v>2812</v>
      </c>
      <c r="C1262" s="409">
        <v>425120</v>
      </c>
      <c r="D1262" s="417" t="s">
        <v>2942</v>
      </c>
    </row>
    <row r="1263" spans="1:4" x14ac:dyDescent="0.45">
      <c r="A1263" s="408">
        <v>5013</v>
      </c>
      <c r="B1263" s="414" t="s">
        <v>2814</v>
      </c>
      <c r="C1263" s="409">
        <v>425120</v>
      </c>
      <c r="D1263" s="417" t="s">
        <v>2942</v>
      </c>
    </row>
    <row r="1264" spans="1:4" x14ac:dyDescent="0.45">
      <c r="A1264" s="408">
        <v>5014</v>
      </c>
      <c r="B1264" s="414" t="s">
        <v>2816</v>
      </c>
      <c r="C1264" s="409">
        <v>425120</v>
      </c>
      <c r="D1264" s="417" t="s">
        <v>2942</v>
      </c>
    </row>
    <row r="1265" spans="1:4" x14ac:dyDescent="0.45">
      <c r="A1265" s="408">
        <v>5015</v>
      </c>
      <c r="B1265" s="414" t="s">
        <v>2818</v>
      </c>
      <c r="C1265" s="409">
        <v>425120</v>
      </c>
      <c r="D1265" s="417" t="s">
        <v>2942</v>
      </c>
    </row>
    <row r="1266" spans="1:4" x14ac:dyDescent="0.45">
      <c r="A1266" s="408">
        <v>5021</v>
      </c>
      <c r="B1266" s="414" t="s">
        <v>2820</v>
      </c>
      <c r="C1266" s="409">
        <v>425120</v>
      </c>
      <c r="D1266" s="417" t="s">
        <v>2942</v>
      </c>
    </row>
    <row r="1267" spans="1:4" x14ac:dyDescent="0.45">
      <c r="A1267" s="408">
        <v>5023</v>
      </c>
      <c r="B1267" s="414" t="s">
        <v>2822</v>
      </c>
      <c r="C1267" s="409">
        <v>425120</v>
      </c>
      <c r="D1267" s="417" t="s">
        <v>2942</v>
      </c>
    </row>
    <row r="1268" spans="1:4" x14ac:dyDescent="0.45">
      <c r="A1268" s="408">
        <v>5031</v>
      </c>
      <c r="B1268" s="414" t="s">
        <v>2824</v>
      </c>
      <c r="C1268" s="409">
        <v>425120</v>
      </c>
      <c r="D1268" s="417" t="s">
        <v>2942</v>
      </c>
    </row>
    <row r="1269" spans="1:4" x14ac:dyDescent="0.45">
      <c r="A1269" s="408">
        <v>5032</v>
      </c>
      <c r="B1269" s="414" t="s">
        <v>2827</v>
      </c>
      <c r="C1269" s="409">
        <v>425120</v>
      </c>
      <c r="D1269" s="417" t="s">
        <v>2942</v>
      </c>
    </row>
    <row r="1270" spans="1:4" x14ac:dyDescent="0.45">
      <c r="A1270" s="408">
        <v>5033</v>
      </c>
      <c r="B1270" s="414" t="s">
        <v>2829</v>
      </c>
      <c r="C1270" s="409">
        <v>425120</v>
      </c>
      <c r="D1270" s="417" t="s">
        <v>2942</v>
      </c>
    </row>
    <row r="1271" spans="1:4" x14ac:dyDescent="0.45">
      <c r="A1271" s="408">
        <v>5039</v>
      </c>
      <c r="B1271" s="414" t="s">
        <v>2826</v>
      </c>
      <c r="C1271" s="409">
        <v>425120</v>
      </c>
      <c r="D1271" s="417" t="s">
        <v>2942</v>
      </c>
    </row>
    <row r="1272" spans="1:4" x14ac:dyDescent="0.45">
      <c r="A1272" s="408">
        <v>5043</v>
      </c>
      <c r="B1272" s="414" t="s">
        <v>2382</v>
      </c>
      <c r="C1272" s="409">
        <v>425120</v>
      </c>
      <c r="D1272" s="417" t="s">
        <v>2942</v>
      </c>
    </row>
    <row r="1273" spans="1:4" x14ac:dyDescent="0.45">
      <c r="A1273" s="408">
        <v>5044</v>
      </c>
      <c r="B1273" s="414" t="s">
        <v>2833</v>
      </c>
      <c r="C1273" s="409">
        <v>425120</v>
      </c>
      <c r="D1273" s="417" t="s">
        <v>2942</v>
      </c>
    </row>
    <row r="1274" spans="1:4" x14ac:dyDescent="0.45">
      <c r="A1274" s="408">
        <v>5045</v>
      </c>
      <c r="B1274" s="414" t="s">
        <v>2835</v>
      </c>
      <c r="C1274" s="409">
        <v>425120</v>
      </c>
      <c r="D1274" s="417" t="s">
        <v>2942</v>
      </c>
    </row>
    <row r="1275" spans="1:4" x14ac:dyDescent="0.45">
      <c r="A1275" s="408">
        <v>5046</v>
      </c>
      <c r="B1275" s="414" t="s">
        <v>2837</v>
      </c>
      <c r="C1275" s="409">
        <v>425120</v>
      </c>
      <c r="D1275" s="417" t="s">
        <v>2942</v>
      </c>
    </row>
    <row r="1276" spans="1:4" x14ac:dyDescent="0.45">
      <c r="A1276" s="408">
        <v>5047</v>
      </c>
      <c r="B1276" s="414" t="s">
        <v>2839</v>
      </c>
      <c r="C1276" s="409">
        <v>425120</v>
      </c>
      <c r="D1276" s="417" t="s">
        <v>2942</v>
      </c>
    </row>
    <row r="1277" spans="1:4" x14ac:dyDescent="0.45">
      <c r="A1277" s="408">
        <v>5048</v>
      </c>
      <c r="B1277" s="414" t="s">
        <v>2787</v>
      </c>
      <c r="C1277" s="409">
        <v>425120</v>
      </c>
      <c r="D1277" s="417" t="s">
        <v>2942</v>
      </c>
    </row>
    <row r="1278" spans="1:4" x14ac:dyDescent="0.45">
      <c r="A1278" s="408">
        <v>5049</v>
      </c>
      <c r="B1278" s="414" t="s">
        <v>2842</v>
      </c>
      <c r="C1278" s="409">
        <v>425120</v>
      </c>
      <c r="D1278" s="417" t="s">
        <v>2942</v>
      </c>
    </row>
    <row r="1279" spans="1:4" x14ac:dyDescent="0.45">
      <c r="A1279" s="408">
        <v>5051</v>
      </c>
      <c r="B1279" s="414" t="s">
        <v>2844</v>
      </c>
      <c r="C1279" s="409">
        <v>425120</v>
      </c>
      <c r="D1279" s="417" t="s">
        <v>2942</v>
      </c>
    </row>
    <row r="1280" spans="1:4" x14ac:dyDescent="0.45">
      <c r="A1280" s="408">
        <v>5052</v>
      </c>
      <c r="B1280" s="414" t="s">
        <v>2846</v>
      </c>
      <c r="C1280" s="409">
        <v>425120</v>
      </c>
      <c r="D1280" s="417" t="s">
        <v>2942</v>
      </c>
    </row>
    <row r="1281" spans="1:4" x14ac:dyDescent="0.45">
      <c r="A1281" s="408">
        <v>5063</v>
      </c>
      <c r="B1281" s="414" t="s">
        <v>2848</v>
      </c>
      <c r="C1281" s="409">
        <v>425120</v>
      </c>
      <c r="D1281" s="417" t="s">
        <v>2942</v>
      </c>
    </row>
    <row r="1282" spans="1:4" x14ac:dyDescent="0.45">
      <c r="A1282" s="408">
        <v>5064</v>
      </c>
      <c r="B1282" s="414" t="s">
        <v>2850</v>
      </c>
      <c r="C1282" s="409">
        <v>425120</v>
      </c>
      <c r="D1282" s="417" t="s">
        <v>2942</v>
      </c>
    </row>
    <row r="1283" spans="1:4" x14ac:dyDescent="0.45">
      <c r="A1283" s="408">
        <v>5065</v>
      </c>
      <c r="B1283" s="414" t="s">
        <v>2853</v>
      </c>
      <c r="C1283" s="409">
        <v>425120</v>
      </c>
      <c r="D1283" s="417" t="s">
        <v>2942</v>
      </c>
    </row>
    <row r="1284" spans="1:4" x14ac:dyDescent="0.45">
      <c r="A1284" s="408">
        <v>5072</v>
      </c>
      <c r="B1284" s="414" t="s">
        <v>2855</v>
      </c>
      <c r="C1284" s="409">
        <v>425120</v>
      </c>
      <c r="D1284" s="417" t="s">
        <v>2942</v>
      </c>
    </row>
    <row r="1285" spans="1:4" x14ac:dyDescent="0.45">
      <c r="A1285" s="408">
        <v>5074</v>
      </c>
      <c r="B1285" s="414" t="s">
        <v>2852</v>
      </c>
      <c r="C1285" s="409">
        <v>425120</v>
      </c>
      <c r="D1285" s="417" t="s">
        <v>2942</v>
      </c>
    </row>
    <row r="1286" spans="1:4" x14ac:dyDescent="0.45">
      <c r="A1286" s="408">
        <v>5075</v>
      </c>
      <c r="B1286" s="414" t="s">
        <v>2858</v>
      </c>
      <c r="C1286" s="409">
        <v>425120</v>
      </c>
      <c r="D1286" s="417" t="s">
        <v>2942</v>
      </c>
    </row>
    <row r="1287" spans="1:4" x14ac:dyDescent="0.45">
      <c r="A1287" s="408">
        <v>5078</v>
      </c>
      <c r="B1287" s="414" t="s">
        <v>2860</v>
      </c>
      <c r="C1287" s="409">
        <v>425120</v>
      </c>
      <c r="D1287" s="417" t="s">
        <v>2942</v>
      </c>
    </row>
    <row r="1288" spans="1:4" x14ac:dyDescent="0.45">
      <c r="A1288" s="408">
        <v>5082</v>
      </c>
      <c r="B1288" s="414" t="s">
        <v>2862</v>
      </c>
      <c r="C1288" s="409">
        <v>425120</v>
      </c>
      <c r="D1288" s="417" t="s">
        <v>2942</v>
      </c>
    </row>
    <row r="1289" spans="1:4" x14ac:dyDescent="0.45">
      <c r="A1289" s="408">
        <v>5083</v>
      </c>
      <c r="B1289" s="414" t="s">
        <v>2864</v>
      </c>
      <c r="C1289" s="409">
        <v>425120</v>
      </c>
      <c r="D1289" s="417" t="s">
        <v>2942</v>
      </c>
    </row>
    <row r="1290" spans="1:4" x14ac:dyDescent="0.45">
      <c r="A1290" s="408">
        <v>5084</v>
      </c>
      <c r="B1290" s="414" t="s">
        <v>2866</v>
      </c>
      <c r="C1290" s="409">
        <v>425120</v>
      </c>
      <c r="D1290" s="417" t="s">
        <v>2942</v>
      </c>
    </row>
    <row r="1291" spans="1:4" x14ac:dyDescent="0.45">
      <c r="A1291" s="408">
        <v>5085</v>
      </c>
      <c r="B1291" s="414" t="s">
        <v>2868</v>
      </c>
      <c r="C1291" s="409">
        <v>425120</v>
      </c>
      <c r="D1291" s="417" t="s">
        <v>2942</v>
      </c>
    </row>
    <row r="1292" spans="1:4" x14ac:dyDescent="0.45">
      <c r="A1292" s="408">
        <v>5087</v>
      </c>
      <c r="B1292" s="414" t="s">
        <v>2869</v>
      </c>
      <c r="C1292" s="409">
        <v>425120</v>
      </c>
      <c r="D1292" s="417" t="s">
        <v>2942</v>
      </c>
    </row>
    <row r="1293" spans="1:4" x14ac:dyDescent="0.45">
      <c r="A1293" s="408">
        <v>5088</v>
      </c>
      <c r="B1293" s="414" t="s">
        <v>2871</v>
      </c>
      <c r="C1293" s="409">
        <v>425120</v>
      </c>
      <c r="D1293" s="417" t="s">
        <v>2942</v>
      </c>
    </row>
    <row r="1294" spans="1:4" x14ac:dyDescent="0.45">
      <c r="A1294" s="408">
        <v>5091</v>
      </c>
      <c r="B1294" s="414" t="s">
        <v>2873</v>
      </c>
      <c r="C1294" s="409">
        <v>425120</v>
      </c>
      <c r="D1294" s="417" t="s">
        <v>2942</v>
      </c>
    </row>
    <row r="1295" spans="1:4" x14ac:dyDescent="0.45">
      <c r="A1295" s="408">
        <v>5092</v>
      </c>
      <c r="B1295" s="414" t="s">
        <v>2877</v>
      </c>
      <c r="C1295" s="409">
        <v>425120</v>
      </c>
      <c r="D1295" s="417" t="s">
        <v>2942</v>
      </c>
    </row>
    <row r="1296" spans="1:4" x14ac:dyDescent="0.45">
      <c r="A1296" s="408">
        <v>5093</v>
      </c>
      <c r="B1296" s="414" t="s">
        <v>2879</v>
      </c>
      <c r="C1296" s="409">
        <v>425120</v>
      </c>
      <c r="D1296" s="417" t="s">
        <v>2942</v>
      </c>
    </row>
    <row r="1297" spans="1:4" x14ac:dyDescent="0.45">
      <c r="A1297" s="408">
        <v>5094</v>
      </c>
      <c r="B1297" s="414" t="s">
        <v>2881</v>
      </c>
      <c r="C1297" s="409">
        <v>425120</v>
      </c>
      <c r="D1297" s="417" t="s">
        <v>2942</v>
      </c>
    </row>
    <row r="1298" spans="1:4" x14ac:dyDescent="0.45">
      <c r="A1298" s="408">
        <v>5099</v>
      </c>
      <c r="B1298" s="414" t="s">
        <v>2883</v>
      </c>
      <c r="C1298" s="409">
        <v>425120</v>
      </c>
      <c r="D1298" s="417" t="s">
        <v>2942</v>
      </c>
    </row>
    <row r="1299" spans="1:4" x14ac:dyDescent="0.45">
      <c r="A1299" s="408">
        <v>5111</v>
      </c>
      <c r="B1299" s="414" t="s">
        <v>2886</v>
      </c>
      <c r="C1299" s="409">
        <v>425120</v>
      </c>
      <c r="D1299" s="417" t="s">
        <v>2942</v>
      </c>
    </row>
    <row r="1300" spans="1:4" x14ac:dyDescent="0.45">
      <c r="A1300" s="408">
        <v>5112</v>
      </c>
      <c r="B1300" s="414" t="s">
        <v>2888</v>
      </c>
      <c r="C1300" s="409">
        <v>425120</v>
      </c>
      <c r="D1300" s="417" t="s">
        <v>2942</v>
      </c>
    </row>
    <row r="1301" spans="1:4" x14ac:dyDescent="0.45">
      <c r="A1301" s="408">
        <v>5113</v>
      </c>
      <c r="B1301" s="414" t="s">
        <v>2890</v>
      </c>
      <c r="C1301" s="409">
        <v>425120</v>
      </c>
      <c r="D1301" s="417" t="s">
        <v>2942</v>
      </c>
    </row>
    <row r="1302" spans="1:4" x14ac:dyDescent="0.45">
      <c r="A1302" s="408">
        <v>5122</v>
      </c>
      <c r="B1302" s="414" t="s">
        <v>2892</v>
      </c>
      <c r="C1302" s="409">
        <v>425120</v>
      </c>
      <c r="D1302" s="417" t="s">
        <v>2942</v>
      </c>
    </row>
    <row r="1303" spans="1:4" x14ac:dyDescent="0.45">
      <c r="A1303" s="408">
        <v>5131</v>
      </c>
      <c r="B1303" s="414" t="s">
        <v>2200</v>
      </c>
      <c r="C1303" s="409">
        <v>425120</v>
      </c>
      <c r="D1303" s="417" t="s">
        <v>2942</v>
      </c>
    </row>
    <row r="1304" spans="1:4" x14ac:dyDescent="0.45">
      <c r="A1304" s="408">
        <v>5136</v>
      </c>
      <c r="B1304" s="414" t="s">
        <v>2875</v>
      </c>
      <c r="C1304" s="409">
        <v>425120</v>
      </c>
      <c r="D1304" s="417" t="s">
        <v>2942</v>
      </c>
    </row>
    <row r="1305" spans="1:4" x14ac:dyDescent="0.45">
      <c r="A1305" s="408">
        <v>5137</v>
      </c>
      <c r="B1305" s="414" t="s">
        <v>2876</v>
      </c>
      <c r="C1305" s="409">
        <v>425120</v>
      </c>
      <c r="D1305" s="417" t="s">
        <v>2942</v>
      </c>
    </row>
    <row r="1306" spans="1:4" x14ac:dyDescent="0.45">
      <c r="A1306" s="408">
        <v>5139</v>
      </c>
      <c r="B1306" s="414" t="s">
        <v>2896</v>
      </c>
      <c r="C1306" s="409">
        <v>425120</v>
      </c>
      <c r="D1306" s="417" t="s">
        <v>2942</v>
      </c>
    </row>
    <row r="1307" spans="1:4" x14ac:dyDescent="0.45">
      <c r="A1307" s="408">
        <v>5141</v>
      </c>
      <c r="B1307" s="414" t="s">
        <v>2898</v>
      </c>
      <c r="C1307" s="409">
        <v>425120</v>
      </c>
      <c r="D1307" s="417" t="s">
        <v>2942</v>
      </c>
    </row>
    <row r="1308" spans="1:4" x14ac:dyDescent="0.45">
      <c r="A1308" s="408">
        <v>5142</v>
      </c>
      <c r="B1308" s="414" t="s">
        <v>2900</v>
      </c>
      <c r="C1308" s="409">
        <v>425120</v>
      </c>
      <c r="D1308" s="417" t="s">
        <v>2942</v>
      </c>
    </row>
    <row r="1309" spans="1:4" x14ac:dyDescent="0.45">
      <c r="A1309" s="408">
        <v>5143</v>
      </c>
      <c r="B1309" s="414" t="s">
        <v>2902</v>
      </c>
      <c r="C1309" s="409">
        <v>425120</v>
      </c>
      <c r="D1309" s="417" t="s">
        <v>2942</v>
      </c>
    </row>
    <row r="1310" spans="1:4" x14ac:dyDescent="0.45">
      <c r="A1310" s="408">
        <v>5144</v>
      </c>
      <c r="B1310" s="414" t="s">
        <v>2904</v>
      </c>
      <c r="C1310" s="409">
        <v>425120</v>
      </c>
      <c r="D1310" s="417" t="s">
        <v>2942</v>
      </c>
    </row>
    <row r="1311" spans="1:4" x14ac:dyDescent="0.45">
      <c r="A1311" s="408">
        <v>5145</v>
      </c>
      <c r="B1311" s="414" t="s">
        <v>2906</v>
      </c>
      <c r="C1311" s="409">
        <v>425120</v>
      </c>
      <c r="D1311" s="417" t="s">
        <v>2942</v>
      </c>
    </row>
    <row r="1312" spans="1:4" x14ac:dyDescent="0.45">
      <c r="A1312" s="408">
        <v>5146</v>
      </c>
      <c r="B1312" s="414" t="s">
        <v>2908</v>
      </c>
      <c r="C1312" s="409">
        <v>425120</v>
      </c>
      <c r="D1312" s="417" t="s">
        <v>2942</v>
      </c>
    </row>
    <row r="1313" spans="1:4" x14ac:dyDescent="0.45">
      <c r="A1313" s="408">
        <v>5147</v>
      </c>
      <c r="B1313" s="414" t="s">
        <v>2132</v>
      </c>
      <c r="C1313" s="409">
        <v>425120</v>
      </c>
      <c r="D1313" s="417" t="s">
        <v>2942</v>
      </c>
    </row>
    <row r="1314" spans="1:4" x14ac:dyDescent="0.45">
      <c r="A1314" s="408">
        <v>5148</v>
      </c>
      <c r="B1314" s="414" t="s">
        <v>2911</v>
      </c>
      <c r="C1314" s="409">
        <v>425120</v>
      </c>
      <c r="D1314" s="417" t="s">
        <v>2942</v>
      </c>
    </row>
    <row r="1315" spans="1:4" x14ac:dyDescent="0.45">
      <c r="A1315" s="408">
        <v>5149</v>
      </c>
      <c r="B1315" s="414" t="s">
        <v>2165</v>
      </c>
      <c r="C1315" s="409">
        <v>425120</v>
      </c>
      <c r="D1315" s="417" t="s">
        <v>2942</v>
      </c>
    </row>
    <row r="1316" spans="1:4" x14ac:dyDescent="0.45">
      <c r="A1316" s="408">
        <v>5153</v>
      </c>
      <c r="B1316" s="414" t="s">
        <v>2914</v>
      </c>
      <c r="C1316" s="409">
        <v>425120</v>
      </c>
      <c r="D1316" s="417" t="s">
        <v>2942</v>
      </c>
    </row>
    <row r="1317" spans="1:4" x14ac:dyDescent="0.45">
      <c r="A1317" s="408">
        <v>5154</v>
      </c>
      <c r="B1317" s="414" t="s">
        <v>2916</v>
      </c>
      <c r="C1317" s="409">
        <v>425120</v>
      </c>
      <c r="D1317" s="417" t="s">
        <v>2942</v>
      </c>
    </row>
    <row r="1318" spans="1:4" x14ac:dyDescent="0.45">
      <c r="A1318" s="408">
        <v>5159</v>
      </c>
      <c r="B1318" s="414" t="s">
        <v>2918</v>
      </c>
      <c r="C1318" s="409">
        <v>425120</v>
      </c>
      <c r="D1318" s="417" t="s">
        <v>2942</v>
      </c>
    </row>
    <row r="1319" spans="1:4" x14ac:dyDescent="0.45">
      <c r="A1319" s="408">
        <v>5162</v>
      </c>
      <c r="B1319" s="414" t="s">
        <v>2920</v>
      </c>
      <c r="C1319" s="409">
        <v>425120</v>
      </c>
      <c r="D1319" s="417" t="s">
        <v>2942</v>
      </c>
    </row>
    <row r="1320" spans="1:4" x14ac:dyDescent="0.45">
      <c r="A1320" s="408">
        <v>5169</v>
      </c>
      <c r="B1320" s="414" t="s">
        <v>2922</v>
      </c>
      <c r="C1320" s="409">
        <v>425120</v>
      </c>
      <c r="D1320" s="417" t="s">
        <v>2942</v>
      </c>
    </row>
    <row r="1321" spans="1:4" x14ac:dyDescent="0.45">
      <c r="A1321" s="408">
        <v>5172</v>
      </c>
      <c r="B1321" s="414" t="s">
        <v>2925</v>
      </c>
      <c r="C1321" s="409">
        <v>425120</v>
      </c>
      <c r="D1321" s="417" t="s">
        <v>2942</v>
      </c>
    </row>
    <row r="1322" spans="1:4" x14ac:dyDescent="0.45">
      <c r="A1322" s="408">
        <v>5181</v>
      </c>
      <c r="B1322" s="414" t="s">
        <v>2927</v>
      </c>
      <c r="C1322" s="409">
        <v>425120</v>
      </c>
      <c r="D1322" s="417" t="s">
        <v>2942</v>
      </c>
    </row>
    <row r="1323" spans="1:4" x14ac:dyDescent="0.45">
      <c r="A1323" s="408">
        <v>5182</v>
      </c>
      <c r="B1323" s="414" t="s">
        <v>2929</v>
      </c>
      <c r="C1323" s="409">
        <v>425120</v>
      </c>
      <c r="D1323" s="417" t="s">
        <v>2942</v>
      </c>
    </row>
    <row r="1324" spans="1:4" x14ac:dyDescent="0.45">
      <c r="A1324" s="408">
        <v>5191</v>
      </c>
      <c r="B1324" s="414" t="s">
        <v>2931</v>
      </c>
      <c r="C1324" s="409">
        <v>425120</v>
      </c>
      <c r="D1324" s="417" t="s">
        <v>2942</v>
      </c>
    </row>
    <row r="1325" spans="1:4" x14ac:dyDescent="0.45">
      <c r="A1325" s="408">
        <v>5192</v>
      </c>
      <c r="B1325" s="414" t="s">
        <v>2933</v>
      </c>
      <c r="C1325" s="409">
        <v>425120</v>
      </c>
      <c r="D1325" s="417" t="s">
        <v>2942</v>
      </c>
    </row>
    <row r="1326" spans="1:4" x14ac:dyDescent="0.45">
      <c r="A1326" s="408">
        <v>5193</v>
      </c>
      <c r="B1326" s="414" t="s">
        <v>2935</v>
      </c>
      <c r="C1326" s="409">
        <v>425120</v>
      </c>
      <c r="D1326" s="417" t="s">
        <v>2942</v>
      </c>
    </row>
    <row r="1327" spans="1:4" x14ac:dyDescent="0.45">
      <c r="A1327" s="408">
        <v>5194</v>
      </c>
      <c r="B1327" s="414" t="s">
        <v>2937</v>
      </c>
      <c r="C1327" s="409">
        <v>425120</v>
      </c>
      <c r="D1327" s="417" t="s">
        <v>2942</v>
      </c>
    </row>
    <row r="1328" spans="1:4" x14ac:dyDescent="0.45">
      <c r="A1328" s="408">
        <v>5198</v>
      </c>
      <c r="B1328" s="414" t="s">
        <v>2939</v>
      </c>
      <c r="C1328" s="409">
        <v>425120</v>
      </c>
      <c r="D1328" s="417" t="s">
        <v>2942</v>
      </c>
    </row>
    <row r="1329" spans="1:4" x14ac:dyDescent="0.45">
      <c r="A1329" s="408">
        <v>5199</v>
      </c>
      <c r="B1329" s="414" t="s">
        <v>2895</v>
      </c>
      <c r="C1329" s="409">
        <v>425120</v>
      </c>
      <c r="D1329" s="417" t="s">
        <v>2942</v>
      </c>
    </row>
    <row r="1330" spans="1:4" x14ac:dyDescent="0.45">
      <c r="A1330" s="408">
        <v>5012</v>
      </c>
      <c r="B1330" s="414" t="s">
        <v>2812</v>
      </c>
      <c r="C1330" s="409">
        <v>425120</v>
      </c>
      <c r="D1330" s="417" t="s">
        <v>2942</v>
      </c>
    </row>
    <row r="1331" spans="1:4" x14ac:dyDescent="0.45">
      <c r="A1331" s="408">
        <v>5013</v>
      </c>
      <c r="B1331" s="414" t="s">
        <v>2814</v>
      </c>
      <c r="C1331" s="409">
        <v>425120</v>
      </c>
      <c r="D1331" s="417" t="s">
        <v>2942</v>
      </c>
    </row>
    <row r="1332" spans="1:4" x14ac:dyDescent="0.45">
      <c r="A1332" s="408">
        <v>5014</v>
      </c>
      <c r="B1332" s="414" t="s">
        <v>2816</v>
      </c>
      <c r="C1332" s="409">
        <v>425120</v>
      </c>
      <c r="D1332" s="417" t="s">
        <v>2942</v>
      </c>
    </row>
    <row r="1333" spans="1:4" x14ac:dyDescent="0.45">
      <c r="A1333" s="408">
        <v>5015</v>
      </c>
      <c r="B1333" s="414" t="s">
        <v>2818</v>
      </c>
      <c r="C1333" s="409">
        <v>425120</v>
      </c>
      <c r="D1333" s="417" t="s">
        <v>2942</v>
      </c>
    </row>
    <row r="1334" spans="1:4" x14ac:dyDescent="0.45">
      <c r="A1334" s="408">
        <v>5021</v>
      </c>
      <c r="B1334" s="414" t="s">
        <v>2820</v>
      </c>
      <c r="C1334" s="409">
        <v>425120</v>
      </c>
      <c r="D1334" s="417" t="s">
        <v>2942</v>
      </c>
    </row>
    <row r="1335" spans="1:4" x14ac:dyDescent="0.45">
      <c r="A1335" s="408">
        <v>5023</v>
      </c>
      <c r="B1335" s="414" t="s">
        <v>2822</v>
      </c>
      <c r="C1335" s="409">
        <v>425120</v>
      </c>
      <c r="D1335" s="417" t="s">
        <v>2942</v>
      </c>
    </row>
    <row r="1336" spans="1:4" x14ac:dyDescent="0.45">
      <c r="A1336" s="408">
        <v>5031</v>
      </c>
      <c r="B1336" s="414" t="s">
        <v>2824</v>
      </c>
      <c r="C1336" s="409">
        <v>425120</v>
      </c>
      <c r="D1336" s="417" t="s">
        <v>2942</v>
      </c>
    </row>
    <row r="1337" spans="1:4" x14ac:dyDescent="0.45">
      <c r="A1337" s="408">
        <v>5032</v>
      </c>
      <c r="B1337" s="414" t="s">
        <v>2827</v>
      </c>
      <c r="C1337" s="409">
        <v>425120</v>
      </c>
      <c r="D1337" s="417" t="s">
        <v>2942</v>
      </c>
    </row>
    <row r="1338" spans="1:4" x14ac:dyDescent="0.45">
      <c r="A1338" s="408">
        <v>5033</v>
      </c>
      <c r="B1338" s="414" t="s">
        <v>2829</v>
      </c>
      <c r="C1338" s="409">
        <v>425120</v>
      </c>
      <c r="D1338" s="417" t="s">
        <v>2942</v>
      </c>
    </row>
    <row r="1339" spans="1:4" x14ac:dyDescent="0.45">
      <c r="A1339" s="408">
        <v>5039</v>
      </c>
      <c r="B1339" s="414" t="s">
        <v>2826</v>
      </c>
      <c r="C1339" s="409">
        <v>425120</v>
      </c>
      <c r="D1339" s="417" t="s">
        <v>2942</v>
      </c>
    </row>
    <row r="1340" spans="1:4" x14ac:dyDescent="0.45">
      <c r="A1340" s="408">
        <v>5043</v>
      </c>
      <c r="B1340" s="414" t="s">
        <v>2382</v>
      </c>
      <c r="C1340" s="409">
        <v>425120</v>
      </c>
      <c r="D1340" s="417" t="s">
        <v>2942</v>
      </c>
    </row>
    <row r="1341" spans="1:4" x14ac:dyDescent="0.45">
      <c r="A1341" s="408">
        <v>5044</v>
      </c>
      <c r="B1341" s="414" t="s">
        <v>2833</v>
      </c>
      <c r="C1341" s="409">
        <v>425120</v>
      </c>
      <c r="D1341" s="417" t="s">
        <v>2942</v>
      </c>
    </row>
    <row r="1342" spans="1:4" x14ac:dyDescent="0.45">
      <c r="A1342" s="408">
        <v>5045</v>
      </c>
      <c r="B1342" s="414" t="s">
        <v>2835</v>
      </c>
      <c r="C1342" s="409">
        <v>425120</v>
      </c>
      <c r="D1342" s="417" t="s">
        <v>2942</v>
      </c>
    </row>
    <row r="1343" spans="1:4" x14ac:dyDescent="0.45">
      <c r="A1343" s="408">
        <v>5046</v>
      </c>
      <c r="B1343" s="414" t="s">
        <v>2837</v>
      </c>
      <c r="C1343" s="409">
        <v>425120</v>
      </c>
      <c r="D1343" s="417" t="s">
        <v>2942</v>
      </c>
    </row>
    <row r="1344" spans="1:4" x14ac:dyDescent="0.45">
      <c r="A1344" s="408">
        <v>5047</v>
      </c>
      <c r="B1344" s="414" t="s">
        <v>2839</v>
      </c>
      <c r="C1344" s="409">
        <v>425120</v>
      </c>
      <c r="D1344" s="417" t="s">
        <v>2942</v>
      </c>
    </row>
    <row r="1345" spans="1:4" x14ac:dyDescent="0.45">
      <c r="A1345" s="408">
        <v>5048</v>
      </c>
      <c r="B1345" s="414" t="s">
        <v>2787</v>
      </c>
      <c r="C1345" s="409">
        <v>425120</v>
      </c>
      <c r="D1345" s="417" t="s">
        <v>2942</v>
      </c>
    </row>
    <row r="1346" spans="1:4" x14ac:dyDescent="0.45">
      <c r="A1346" s="408">
        <v>5049</v>
      </c>
      <c r="B1346" s="414" t="s">
        <v>2842</v>
      </c>
      <c r="C1346" s="409">
        <v>425120</v>
      </c>
      <c r="D1346" s="417" t="s">
        <v>2942</v>
      </c>
    </row>
    <row r="1347" spans="1:4" x14ac:dyDescent="0.45">
      <c r="A1347" s="408">
        <v>5051</v>
      </c>
      <c r="B1347" s="414" t="s">
        <v>2844</v>
      </c>
      <c r="C1347" s="409">
        <v>425120</v>
      </c>
      <c r="D1347" s="417" t="s">
        <v>2942</v>
      </c>
    </row>
    <row r="1348" spans="1:4" x14ac:dyDescent="0.45">
      <c r="A1348" s="408">
        <v>5052</v>
      </c>
      <c r="B1348" s="414" t="s">
        <v>2846</v>
      </c>
      <c r="C1348" s="409">
        <v>425120</v>
      </c>
      <c r="D1348" s="417" t="s">
        <v>2942</v>
      </c>
    </row>
    <row r="1349" spans="1:4" x14ac:dyDescent="0.45">
      <c r="A1349" s="408">
        <v>5063</v>
      </c>
      <c r="B1349" s="414" t="s">
        <v>2848</v>
      </c>
      <c r="C1349" s="409">
        <v>425120</v>
      </c>
      <c r="D1349" s="417" t="s">
        <v>2942</v>
      </c>
    </row>
    <row r="1350" spans="1:4" x14ac:dyDescent="0.45">
      <c r="A1350" s="408">
        <v>5064</v>
      </c>
      <c r="B1350" s="414" t="s">
        <v>2850</v>
      </c>
      <c r="C1350" s="409">
        <v>425120</v>
      </c>
      <c r="D1350" s="417" t="s">
        <v>2942</v>
      </c>
    </row>
    <row r="1351" spans="1:4" x14ac:dyDescent="0.45">
      <c r="A1351" s="408">
        <v>5065</v>
      </c>
      <c r="B1351" s="414" t="s">
        <v>2853</v>
      </c>
      <c r="C1351" s="409">
        <v>425120</v>
      </c>
      <c r="D1351" s="417" t="s">
        <v>2942</v>
      </c>
    </row>
    <row r="1352" spans="1:4" x14ac:dyDescent="0.45">
      <c r="A1352" s="408">
        <v>5072</v>
      </c>
      <c r="B1352" s="414" t="s">
        <v>2855</v>
      </c>
      <c r="C1352" s="409">
        <v>425120</v>
      </c>
      <c r="D1352" s="417" t="s">
        <v>2942</v>
      </c>
    </row>
    <row r="1353" spans="1:4" x14ac:dyDescent="0.45">
      <c r="A1353" s="408">
        <v>5074</v>
      </c>
      <c r="B1353" s="414" t="s">
        <v>2852</v>
      </c>
      <c r="C1353" s="409">
        <v>425120</v>
      </c>
      <c r="D1353" s="417" t="s">
        <v>2942</v>
      </c>
    </row>
    <row r="1354" spans="1:4" x14ac:dyDescent="0.45">
      <c r="A1354" s="408">
        <v>5075</v>
      </c>
      <c r="B1354" s="414" t="s">
        <v>2858</v>
      </c>
      <c r="C1354" s="409">
        <v>425120</v>
      </c>
      <c r="D1354" s="417" t="s">
        <v>2942</v>
      </c>
    </row>
    <row r="1355" spans="1:4" x14ac:dyDescent="0.45">
      <c r="A1355" s="408">
        <v>5078</v>
      </c>
      <c r="B1355" s="414" t="s">
        <v>2860</v>
      </c>
      <c r="C1355" s="409">
        <v>425120</v>
      </c>
      <c r="D1355" s="417" t="s">
        <v>2942</v>
      </c>
    </row>
    <row r="1356" spans="1:4" x14ac:dyDescent="0.45">
      <c r="A1356" s="408">
        <v>5082</v>
      </c>
      <c r="B1356" s="414" t="s">
        <v>2862</v>
      </c>
      <c r="C1356" s="409">
        <v>425120</v>
      </c>
      <c r="D1356" s="417" t="s">
        <v>2942</v>
      </c>
    </row>
    <row r="1357" spans="1:4" x14ac:dyDescent="0.45">
      <c r="A1357" s="408">
        <v>5083</v>
      </c>
      <c r="B1357" s="414" t="s">
        <v>2864</v>
      </c>
      <c r="C1357" s="409">
        <v>425120</v>
      </c>
      <c r="D1357" s="417" t="s">
        <v>2942</v>
      </c>
    </row>
    <row r="1358" spans="1:4" x14ac:dyDescent="0.45">
      <c r="A1358" s="408">
        <v>5084</v>
      </c>
      <c r="B1358" s="414" t="s">
        <v>2866</v>
      </c>
      <c r="C1358" s="409">
        <v>425120</v>
      </c>
      <c r="D1358" s="417" t="s">
        <v>2942</v>
      </c>
    </row>
    <row r="1359" spans="1:4" x14ac:dyDescent="0.45">
      <c r="A1359" s="408">
        <v>5085</v>
      </c>
      <c r="B1359" s="414" t="s">
        <v>2868</v>
      </c>
      <c r="C1359" s="409">
        <v>425120</v>
      </c>
      <c r="D1359" s="417" t="s">
        <v>2942</v>
      </c>
    </row>
    <row r="1360" spans="1:4" x14ac:dyDescent="0.45">
      <c r="A1360" s="408">
        <v>5087</v>
      </c>
      <c r="B1360" s="414" t="s">
        <v>2869</v>
      </c>
      <c r="C1360" s="409">
        <v>425120</v>
      </c>
      <c r="D1360" s="417" t="s">
        <v>2942</v>
      </c>
    </row>
    <row r="1361" spans="1:4" x14ac:dyDescent="0.45">
      <c r="A1361" s="408">
        <v>5088</v>
      </c>
      <c r="B1361" s="414" t="s">
        <v>2871</v>
      </c>
      <c r="C1361" s="409">
        <v>425120</v>
      </c>
      <c r="D1361" s="417" t="s">
        <v>2942</v>
      </c>
    </row>
    <row r="1362" spans="1:4" x14ac:dyDescent="0.45">
      <c r="A1362" s="408">
        <v>5091</v>
      </c>
      <c r="B1362" s="414" t="s">
        <v>2873</v>
      </c>
      <c r="C1362" s="409">
        <v>425120</v>
      </c>
      <c r="D1362" s="417" t="s">
        <v>2942</v>
      </c>
    </row>
    <row r="1363" spans="1:4" x14ac:dyDescent="0.45">
      <c r="A1363" s="408">
        <v>5092</v>
      </c>
      <c r="B1363" s="414" t="s">
        <v>2877</v>
      </c>
      <c r="C1363" s="409">
        <v>425120</v>
      </c>
      <c r="D1363" s="417" t="s">
        <v>2942</v>
      </c>
    </row>
    <row r="1364" spans="1:4" x14ac:dyDescent="0.45">
      <c r="A1364" s="408">
        <v>5093</v>
      </c>
      <c r="B1364" s="414" t="s">
        <v>2879</v>
      </c>
      <c r="C1364" s="409">
        <v>425120</v>
      </c>
      <c r="D1364" s="417" t="s">
        <v>2942</v>
      </c>
    </row>
    <row r="1365" spans="1:4" x14ac:dyDescent="0.45">
      <c r="A1365" s="408">
        <v>5094</v>
      </c>
      <c r="B1365" s="414" t="s">
        <v>2881</v>
      </c>
      <c r="C1365" s="409">
        <v>425120</v>
      </c>
      <c r="D1365" s="417" t="s">
        <v>2942</v>
      </c>
    </row>
    <row r="1366" spans="1:4" x14ac:dyDescent="0.45">
      <c r="A1366" s="408">
        <v>5099</v>
      </c>
      <c r="B1366" s="414" t="s">
        <v>2883</v>
      </c>
      <c r="C1366" s="409">
        <v>425120</v>
      </c>
      <c r="D1366" s="417" t="s">
        <v>2942</v>
      </c>
    </row>
    <row r="1367" spans="1:4" x14ac:dyDescent="0.45">
      <c r="A1367" s="408">
        <v>5111</v>
      </c>
      <c r="B1367" s="414" t="s">
        <v>2886</v>
      </c>
      <c r="C1367" s="409">
        <v>425120</v>
      </c>
      <c r="D1367" s="417" t="s">
        <v>2942</v>
      </c>
    </row>
    <row r="1368" spans="1:4" x14ac:dyDescent="0.45">
      <c r="A1368" s="408">
        <v>5112</v>
      </c>
      <c r="B1368" s="414" t="s">
        <v>2888</v>
      </c>
      <c r="C1368" s="409">
        <v>425120</v>
      </c>
      <c r="D1368" s="417" t="s">
        <v>2942</v>
      </c>
    </row>
    <row r="1369" spans="1:4" x14ac:dyDescent="0.45">
      <c r="A1369" s="408">
        <v>5113</v>
      </c>
      <c r="B1369" s="414" t="s">
        <v>2890</v>
      </c>
      <c r="C1369" s="409">
        <v>425120</v>
      </c>
      <c r="D1369" s="417" t="s">
        <v>2942</v>
      </c>
    </row>
    <row r="1370" spans="1:4" x14ac:dyDescent="0.45">
      <c r="A1370" s="408">
        <v>5122</v>
      </c>
      <c r="B1370" s="414" t="s">
        <v>2892</v>
      </c>
      <c r="C1370" s="409">
        <v>425120</v>
      </c>
      <c r="D1370" s="417" t="s">
        <v>2942</v>
      </c>
    </row>
    <row r="1371" spans="1:4" x14ac:dyDescent="0.45">
      <c r="A1371" s="408">
        <v>5131</v>
      </c>
      <c r="B1371" s="414" t="s">
        <v>2200</v>
      </c>
      <c r="C1371" s="409">
        <v>425120</v>
      </c>
      <c r="D1371" s="417" t="s">
        <v>2942</v>
      </c>
    </row>
    <row r="1372" spans="1:4" x14ac:dyDescent="0.45">
      <c r="A1372" s="408">
        <v>5136</v>
      </c>
      <c r="B1372" s="414" t="s">
        <v>2875</v>
      </c>
      <c r="C1372" s="409">
        <v>425120</v>
      </c>
      <c r="D1372" s="417" t="s">
        <v>2942</v>
      </c>
    </row>
    <row r="1373" spans="1:4" x14ac:dyDescent="0.45">
      <c r="A1373" s="408">
        <v>5137</v>
      </c>
      <c r="B1373" s="414" t="s">
        <v>2876</v>
      </c>
      <c r="C1373" s="409">
        <v>425120</v>
      </c>
      <c r="D1373" s="417" t="s">
        <v>2942</v>
      </c>
    </row>
    <row r="1374" spans="1:4" x14ac:dyDescent="0.45">
      <c r="A1374" s="408">
        <v>5139</v>
      </c>
      <c r="B1374" s="414" t="s">
        <v>2896</v>
      </c>
      <c r="C1374" s="409">
        <v>425120</v>
      </c>
      <c r="D1374" s="417" t="s">
        <v>2942</v>
      </c>
    </row>
    <row r="1375" spans="1:4" x14ac:dyDescent="0.45">
      <c r="A1375" s="408">
        <v>5141</v>
      </c>
      <c r="B1375" s="414" t="s">
        <v>2898</v>
      </c>
      <c r="C1375" s="409">
        <v>425120</v>
      </c>
      <c r="D1375" s="417" t="s">
        <v>2942</v>
      </c>
    </row>
    <row r="1376" spans="1:4" x14ac:dyDescent="0.45">
      <c r="A1376" s="408">
        <v>5142</v>
      </c>
      <c r="B1376" s="414" t="s">
        <v>2900</v>
      </c>
      <c r="C1376" s="409">
        <v>425120</v>
      </c>
      <c r="D1376" s="417" t="s">
        <v>2942</v>
      </c>
    </row>
    <row r="1377" spans="1:4" x14ac:dyDescent="0.45">
      <c r="A1377" s="408">
        <v>5143</v>
      </c>
      <c r="B1377" s="414" t="s">
        <v>2902</v>
      </c>
      <c r="C1377" s="409">
        <v>425120</v>
      </c>
      <c r="D1377" s="417" t="s">
        <v>2942</v>
      </c>
    </row>
    <row r="1378" spans="1:4" x14ac:dyDescent="0.45">
      <c r="A1378" s="408">
        <v>5144</v>
      </c>
      <c r="B1378" s="414" t="s">
        <v>2904</v>
      </c>
      <c r="C1378" s="409">
        <v>425120</v>
      </c>
      <c r="D1378" s="417" t="s">
        <v>2942</v>
      </c>
    </row>
    <row r="1379" spans="1:4" x14ac:dyDescent="0.45">
      <c r="A1379" s="408">
        <v>5145</v>
      </c>
      <c r="B1379" s="414" t="s">
        <v>2906</v>
      </c>
      <c r="C1379" s="409">
        <v>425120</v>
      </c>
      <c r="D1379" s="417" t="s">
        <v>2942</v>
      </c>
    </row>
    <row r="1380" spans="1:4" x14ac:dyDescent="0.45">
      <c r="A1380" s="408">
        <v>5146</v>
      </c>
      <c r="B1380" s="414" t="s">
        <v>2908</v>
      </c>
      <c r="C1380" s="409">
        <v>425120</v>
      </c>
      <c r="D1380" s="417" t="s">
        <v>2942</v>
      </c>
    </row>
    <row r="1381" spans="1:4" x14ac:dyDescent="0.45">
      <c r="A1381" s="408">
        <v>5147</v>
      </c>
      <c r="B1381" s="414" t="s">
        <v>2132</v>
      </c>
      <c r="C1381" s="409">
        <v>425120</v>
      </c>
      <c r="D1381" s="417" t="s">
        <v>2942</v>
      </c>
    </row>
    <row r="1382" spans="1:4" x14ac:dyDescent="0.45">
      <c r="A1382" s="408">
        <v>5148</v>
      </c>
      <c r="B1382" s="414" t="s">
        <v>2911</v>
      </c>
      <c r="C1382" s="409">
        <v>425120</v>
      </c>
      <c r="D1382" s="417" t="s">
        <v>2942</v>
      </c>
    </row>
    <row r="1383" spans="1:4" x14ac:dyDescent="0.45">
      <c r="A1383" s="408">
        <v>5149</v>
      </c>
      <c r="B1383" s="414" t="s">
        <v>2165</v>
      </c>
      <c r="C1383" s="409">
        <v>425120</v>
      </c>
      <c r="D1383" s="417" t="s">
        <v>2942</v>
      </c>
    </row>
    <row r="1384" spans="1:4" x14ac:dyDescent="0.45">
      <c r="A1384" s="408">
        <v>5153</v>
      </c>
      <c r="B1384" s="414" t="s">
        <v>2914</v>
      </c>
      <c r="C1384" s="409">
        <v>425120</v>
      </c>
      <c r="D1384" s="417" t="s">
        <v>2942</v>
      </c>
    </row>
    <row r="1385" spans="1:4" x14ac:dyDescent="0.45">
      <c r="A1385" s="408">
        <v>5154</v>
      </c>
      <c r="B1385" s="414" t="s">
        <v>2916</v>
      </c>
      <c r="C1385" s="409">
        <v>425120</v>
      </c>
      <c r="D1385" s="417" t="s">
        <v>2942</v>
      </c>
    </row>
    <row r="1386" spans="1:4" x14ac:dyDescent="0.45">
      <c r="A1386" s="408">
        <v>5159</v>
      </c>
      <c r="B1386" s="414" t="s">
        <v>2918</v>
      </c>
      <c r="C1386" s="409">
        <v>425120</v>
      </c>
      <c r="D1386" s="417" t="s">
        <v>2942</v>
      </c>
    </row>
    <row r="1387" spans="1:4" x14ac:dyDescent="0.45">
      <c r="A1387" s="408">
        <v>5162</v>
      </c>
      <c r="B1387" s="414" t="s">
        <v>2920</v>
      </c>
      <c r="C1387" s="409">
        <v>425120</v>
      </c>
      <c r="D1387" s="417" t="s">
        <v>2942</v>
      </c>
    </row>
    <row r="1388" spans="1:4" x14ac:dyDescent="0.45">
      <c r="A1388" s="408">
        <v>5169</v>
      </c>
      <c r="B1388" s="414" t="s">
        <v>2922</v>
      </c>
      <c r="C1388" s="409">
        <v>425120</v>
      </c>
      <c r="D1388" s="417" t="s">
        <v>2942</v>
      </c>
    </row>
    <row r="1389" spans="1:4" x14ac:dyDescent="0.45">
      <c r="A1389" s="408">
        <v>5172</v>
      </c>
      <c r="B1389" s="414" t="s">
        <v>2925</v>
      </c>
      <c r="C1389" s="409">
        <v>425120</v>
      </c>
      <c r="D1389" s="417" t="s">
        <v>2942</v>
      </c>
    </row>
    <row r="1390" spans="1:4" x14ac:dyDescent="0.45">
      <c r="A1390" s="408">
        <v>5181</v>
      </c>
      <c r="B1390" s="414" t="s">
        <v>2927</v>
      </c>
      <c r="C1390" s="409">
        <v>425120</v>
      </c>
      <c r="D1390" s="417" t="s">
        <v>2942</v>
      </c>
    </row>
    <row r="1391" spans="1:4" x14ac:dyDescent="0.45">
      <c r="A1391" s="408">
        <v>5182</v>
      </c>
      <c r="B1391" s="414" t="s">
        <v>2929</v>
      </c>
      <c r="C1391" s="409">
        <v>425120</v>
      </c>
      <c r="D1391" s="417" t="s">
        <v>2942</v>
      </c>
    </row>
    <row r="1392" spans="1:4" x14ac:dyDescent="0.45">
      <c r="A1392" s="408">
        <v>5191</v>
      </c>
      <c r="B1392" s="414" t="s">
        <v>2931</v>
      </c>
      <c r="C1392" s="409">
        <v>425120</v>
      </c>
      <c r="D1392" s="417" t="s">
        <v>2942</v>
      </c>
    </row>
    <row r="1393" spans="1:4" x14ac:dyDescent="0.45">
      <c r="A1393" s="408">
        <v>5192</v>
      </c>
      <c r="B1393" s="414" t="s">
        <v>2933</v>
      </c>
      <c r="C1393" s="409">
        <v>425120</v>
      </c>
      <c r="D1393" s="417" t="s">
        <v>2942</v>
      </c>
    </row>
    <row r="1394" spans="1:4" x14ac:dyDescent="0.45">
      <c r="A1394" s="408">
        <v>5193</v>
      </c>
      <c r="B1394" s="414" t="s">
        <v>2935</v>
      </c>
      <c r="C1394" s="409">
        <v>425120</v>
      </c>
      <c r="D1394" s="417" t="s">
        <v>2942</v>
      </c>
    </row>
    <row r="1395" spans="1:4" x14ac:dyDescent="0.45">
      <c r="A1395" s="408">
        <v>5194</v>
      </c>
      <c r="B1395" s="414" t="s">
        <v>2937</v>
      </c>
      <c r="C1395" s="409">
        <v>425120</v>
      </c>
      <c r="D1395" s="417" t="s">
        <v>2942</v>
      </c>
    </row>
    <row r="1396" spans="1:4" x14ac:dyDescent="0.45">
      <c r="A1396" s="408">
        <v>5198</v>
      </c>
      <c r="B1396" s="414" t="s">
        <v>2939</v>
      </c>
      <c r="C1396" s="409">
        <v>425120</v>
      </c>
      <c r="D1396" s="417" t="s">
        <v>2942</v>
      </c>
    </row>
    <row r="1397" spans="1:4" x14ac:dyDescent="0.45">
      <c r="A1397" s="408">
        <v>5199</v>
      </c>
      <c r="B1397" s="414" t="s">
        <v>2895</v>
      </c>
      <c r="C1397" s="409">
        <v>425120</v>
      </c>
      <c r="D1397" s="417" t="s">
        <v>2942</v>
      </c>
    </row>
    <row r="1398" spans="1:4" x14ac:dyDescent="0.45">
      <c r="A1398" s="408">
        <v>7389</v>
      </c>
      <c r="B1398" s="414" t="s">
        <v>2177</v>
      </c>
      <c r="C1398" s="409">
        <v>425120</v>
      </c>
      <c r="D1398" s="417" t="s">
        <v>2942</v>
      </c>
    </row>
    <row r="1399" spans="1:4" x14ac:dyDescent="0.45">
      <c r="A1399" s="408">
        <v>5511</v>
      </c>
      <c r="B1399" s="414" t="s">
        <v>2943</v>
      </c>
      <c r="C1399" s="409">
        <v>441110</v>
      </c>
      <c r="D1399" s="417" t="s">
        <v>2944</v>
      </c>
    </row>
    <row r="1400" spans="1:4" x14ac:dyDescent="0.45">
      <c r="A1400" s="408">
        <v>5521</v>
      </c>
      <c r="B1400" s="414" t="s">
        <v>1311</v>
      </c>
      <c r="C1400" s="409">
        <v>441120</v>
      </c>
      <c r="D1400" s="417" t="s">
        <v>2945</v>
      </c>
    </row>
    <row r="1401" spans="1:4" x14ac:dyDescent="0.45">
      <c r="A1401" s="408">
        <v>5561</v>
      </c>
      <c r="B1401" s="414" t="s">
        <v>1312</v>
      </c>
      <c r="C1401" s="409">
        <v>441210</v>
      </c>
      <c r="D1401" s="417" t="s">
        <v>2946</v>
      </c>
    </row>
    <row r="1402" spans="1:4" x14ac:dyDescent="0.45">
      <c r="A1402" s="408">
        <v>5551</v>
      </c>
      <c r="B1402" s="414" t="s">
        <v>1313</v>
      </c>
      <c r="C1402" s="409">
        <v>441222</v>
      </c>
      <c r="D1402" s="417" t="s">
        <v>2947</v>
      </c>
    </row>
    <row r="1403" spans="1:4" x14ac:dyDescent="0.45">
      <c r="A1403" s="408">
        <v>5571</v>
      </c>
      <c r="B1403" s="414" t="s">
        <v>2948</v>
      </c>
      <c r="C1403" s="409">
        <v>441227</v>
      </c>
      <c r="D1403" s="417" t="s">
        <v>2949</v>
      </c>
    </row>
    <row r="1404" spans="1:4" x14ac:dyDescent="0.45">
      <c r="A1404" s="408">
        <v>5599</v>
      </c>
      <c r="B1404" s="414" t="s">
        <v>2950</v>
      </c>
      <c r="C1404" s="409">
        <v>441227</v>
      </c>
      <c r="D1404" s="417" t="s">
        <v>2949</v>
      </c>
    </row>
    <row r="1405" spans="1:4" x14ac:dyDescent="0.45">
      <c r="A1405" s="408">
        <v>5961</v>
      </c>
      <c r="B1405" s="414" t="s">
        <v>2951</v>
      </c>
      <c r="C1405" s="409">
        <v>441227</v>
      </c>
      <c r="D1405" s="417" t="s">
        <v>2949</v>
      </c>
    </row>
    <row r="1406" spans="1:4" x14ac:dyDescent="0.45">
      <c r="A1406" s="408">
        <v>5013</v>
      </c>
      <c r="B1406" s="414" t="s">
        <v>2814</v>
      </c>
      <c r="C1406" s="409">
        <v>441330</v>
      </c>
      <c r="D1406" s="417" t="s">
        <v>2952</v>
      </c>
    </row>
    <row r="1407" spans="1:4" x14ac:dyDescent="0.45">
      <c r="A1407" s="408">
        <v>5015</v>
      </c>
      <c r="B1407" s="414" t="s">
        <v>2818</v>
      </c>
      <c r="C1407" s="409">
        <v>441330</v>
      </c>
      <c r="D1407" s="417" t="s">
        <v>2952</v>
      </c>
    </row>
    <row r="1408" spans="1:4" x14ac:dyDescent="0.45">
      <c r="A1408" s="408">
        <v>5531</v>
      </c>
      <c r="B1408" s="414" t="s">
        <v>2953</v>
      </c>
      <c r="C1408" s="409">
        <v>441330</v>
      </c>
      <c r="D1408" s="417" t="s">
        <v>2952</v>
      </c>
    </row>
    <row r="1409" spans="1:4" x14ac:dyDescent="0.45">
      <c r="A1409" s="408">
        <v>5731</v>
      </c>
      <c r="B1409" s="414" t="s">
        <v>2954</v>
      </c>
      <c r="C1409" s="409">
        <v>441330</v>
      </c>
      <c r="D1409" s="417" t="s">
        <v>2952</v>
      </c>
    </row>
    <row r="1410" spans="1:4" x14ac:dyDescent="0.45">
      <c r="A1410" s="408">
        <v>5961</v>
      </c>
      <c r="B1410" s="414" t="s">
        <v>2951</v>
      </c>
      <c r="C1410" s="409">
        <v>441330</v>
      </c>
      <c r="D1410" s="417" t="s">
        <v>2952</v>
      </c>
    </row>
    <row r="1411" spans="1:4" x14ac:dyDescent="0.45">
      <c r="A1411" s="408">
        <v>5963</v>
      </c>
      <c r="B1411" s="414" t="s">
        <v>2955</v>
      </c>
      <c r="C1411" s="409">
        <v>441330</v>
      </c>
      <c r="D1411" s="417" t="s">
        <v>2952</v>
      </c>
    </row>
    <row r="1412" spans="1:4" x14ac:dyDescent="0.45">
      <c r="A1412" s="408">
        <v>5014</v>
      </c>
      <c r="B1412" s="414" t="s">
        <v>2816</v>
      </c>
      <c r="C1412" s="409">
        <v>441340</v>
      </c>
      <c r="D1412" s="417" t="s">
        <v>2956</v>
      </c>
    </row>
    <row r="1413" spans="1:4" x14ac:dyDescent="0.45">
      <c r="A1413" s="408">
        <v>5531</v>
      </c>
      <c r="B1413" s="414" t="s">
        <v>2953</v>
      </c>
      <c r="C1413" s="409">
        <v>441340</v>
      </c>
      <c r="D1413" s="417" t="s">
        <v>2956</v>
      </c>
    </row>
    <row r="1414" spans="1:4" x14ac:dyDescent="0.45">
      <c r="A1414" s="408">
        <v>5031</v>
      </c>
      <c r="B1414" s="414" t="s">
        <v>2824</v>
      </c>
      <c r="C1414" s="409">
        <v>444110</v>
      </c>
      <c r="D1414" s="417" t="s">
        <v>2957</v>
      </c>
    </row>
    <row r="1415" spans="1:4" x14ac:dyDescent="0.45">
      <c r="A1415" s="408">
        <v>5211</v>
      </c>
      <c r="B1415" s="414" t="s">
        <v>2958</v>
      </c>
      <c r="C1415" s="409">
        <v>444110</v>
      </c>
      <c r="D1415" s="417" t="s">
        <v>2957</v>
      </c>
    </row>
    <row r="1416" spans="1:4" x14ac:dyDescent="0.45">
      <c r="A1416" s="408">
        <v>5231</v>
      </c>
      <c r="B1416" s="414" t="s">
        <v>2959</v>
      </c>
      <c r="C1416" s="409">
        <v>444120</v>
      </c>
      <c r="D1416" s="417" t="s">
        <v>2960</v>
      </c>
    </row>
    <row r="1417" spans="1:4" x14ac:dyDescent="0.45">
      <c r="A1417" s="408">
        <v>5072</v>
      </c>
      <c r="B1417" s="414" t="s">
        <v>2855</v>
      </c>
      <c r="C1417" s="409">
        <v>444140</v>
      </c>
      <c r="D1417" s="417" t="s">
        <v>2961</v>
      </c>
    </row>
    <row r="1418" spans="1:4" x14ac:dyDescent="0.45">
      <c r="A1418" s="408">
        <v>5251</v>
      </c>
      <c r="B1418" s="414" t="s">
        <v>1323</v>
      </c>
      <c r="C1418" s="409">
        <v>444140</v>
      </c>
      <c r="D1418" s="417" t="s">
        <v>2961</v>
      </c>
    </row>
    <row r="1419" spans="1:4" x14ac:dyDescent="0.45">
      <c r="A1419" s="408">
        <v>7699</v>
      </c>
      <c r="B1419" s="414" t="s">
        <v>1949</v>
      </c>
      <c r="C1419" s="409">
        <v>444140</v>
      </c>
      <c r="D1419" s="417" t="s">
        <v>2961</v>
      </c>
    </row>
    <row r="1420" spans="1:4" x14ac:dyDescent="0.45">
      <c r="A1420" s="408">
        <v>5961</v>
      </c>
      <c r="B1420" s="414" t="s">
        <v>2951</v>
      </c>
      <c r="C1420" s="409">
        <v>444140</v>
      </c>
      <c r="D1420" s="417" t="s">
        <v>2961</v>
      </c>
    </row>
    <row r="1421" spans="1:4" x14ac:dyDescent="0.45">
      <c r="A1421" s="408">
        <v>5963</v>
      </c>
      <c r="B1421" s="414" t="s">
        <v>2955</v>
      </c>
      <c r="C1421" s="409">
        <v>444140</v>
      </c>
      <c r="D1421" s="417" t="s">
        <v>2961</v>
      </c>
    </row>
    <row r="1422" spans="1:4" x14ac:dyDescent="0.45">
      <c r="A1422" s="408">
        <v>5032</v>
      </c>
      <c r="B1422" s="414" t="s">
        <v>2827</v>
      </c>
      <c r="C1422" s="409">
        <v>444180</v>
      </c>
      <c r="D1422" s="417" t="s">
        <v>2962</v>
      </c>
    </row>
    <row r="1423" spans="1:4" x14ac:dyDescent="0.45">
      <c r="A1423" s="408">
        <v>5033</v>
      </c>
      <c r="B1423" s="414" t="s">
        <v>2829</v>
      </c>
      <c r="C1423" s="409">
        <v>444180</v>
      </c>
      <c r="D1423" s="417" t="s">
        <v>2962</v>
      </c>
    </row>
    <row r="1424" spans="1:4" x14ac:dyDescent="0.45">
      <c r="A1424" s="408">
        <v>5039</v>
      </c>
      <c r="B1424" s="414" t="s">
        <v>2826</v>
      </c>
      <c r="C1424" s="409">
        <v>444180</v>
      </c>
      <c r="D1424" s="417" t="s">
        <v>2962</v>
      </c>
    </row>
    <row r="1425" spans="1:4" x14ac:dyDescent="0.45">
      <c r="A1425" s="408">
        <v>5063</v>
      </c>
      <c r="B1425" s="414" t="s">
        <v>2848</v>
      </c>
      <c r="C1425" s="409">
        <v>444180</v>
      </c>
      <c r="D1425" s="417" t="s">
        <v>2962</v>
      </c>
    </row>
    <row r="1426" spans="1:4" x14ac:dyDescent="0.45">
      <c r="A1426" s="408">
        <v>5064</v>
      </c>
      <c r="B1426" s="414" t="s">
        <v>2850</v>
      </c>
      <c r="C1426" s="409">
        <v>444180</v>
      </c>
      <c r="D1426" s="417" t="s">
        <v>2962</v>
      </c>
    </row>
    <row r="1427" spans="1:4" x14ac:dyDescent="0.45">
      <c r="A1427" s="408">
        <v>5074</v>
      </c>
      <c r="B1427" s="414" t="s">
        <v>2852</v>
      </c>
      <c r="C1427" s="409">
        <v>444180</v>
      </c>
      <c r="D1427" s="417" t="s">
        <v>2962</v>
      </c>
    </row>
    <row r="1428" spans="1:4" x14ac:dyDescent="0.45">
      <c r="A1428" s="408">
        <v>5099</v>
      </c>
      <c r="B1428" s="414" t="s">
        <v>2883</v>
      </c>
      <c r="C1428" s="409">
        <v>444180</v>
      </c>
      <c r="D1428" s="417" t="s">
        <v>2962</v>
      </c>
    </row>
    <row r="1429" spans="1:4" x14ac:dyDescent="0.45">
      <c r="A1429" s="408">
        <v>5211</v>
      </c>
      <c r="B1429" s="414" t="s">
        <v>2958</v>
      </c>
      <c r="C1429" s="409">
        <v>444180</v>
      </c>
      <c r="D1429" s="417" t="s">
        <v>2962</v>
      </c>
    </row>
    <row r="1430" spans="1:4" x14ac:dyDescent="0.45">
      <c r="A1430" s="408">
        <v>5231</v>
      </c>
      <c r="B1430" s="414" t="s">
        <v>2959</v>
      </c>
      <c r="C1430" s="409">
        <v>444180</v>
      </c>
      <c r="D1430" s="417" t="s">
        <v>2962</v>
      </c>
    </row>
    <row r="1431" spans="1:4" x14ac:dyDescent="0.45">
      <c r="A1431" s="408">
        <v>5961</v>
      </c>
      <c r="B1431" s="414" t="s">
        <v>2951</v>
      </c>
      <c r="C1431" s="409">
        <v>444180</v>
      </c>
      <c r="D1431" s="417" t="s">
        <v>2962</v>
      </c>
    </row>
    <row r="1432" spans="1:4" x14ac:dyDescent="0.45">
      <c r="A1432" s="408">
        <v>5963</v>
      </c>
      <c r="B1432" s="414" t="s">
        <v>2955</v>
      </c>
      <c r="C1432" s="409">
        <v>444180</v>
      </c>
      <c r="D1432" s="417" t="s">
        <v>2962</v>
      </c>
    </row>
    <row r="1433" spans="1:4" x14ac:dyDescent="0.45">
      <c r="A1433" s="408">
        <v>5083</v>
      </c>
      <c r="B1433" s="414" t="s">
        <v>2864</v>
      </c>
      <c r="C1433" s="409">
        <v>444230</v>
      </c>
      <c r="D1433" s="417" t="s">
        <v>2963</v>
      </c>
    </row>
    <row r="1434" spans="1:4" x14ac:dyDescent="0.45">
      <c r="A1434" s="408">
        <v>5261</v>
      </c>
      <c r="B1434" s="414" t="s">
        <v>2964</v>
      </c>
      <c r="C1434" s="409">
        <v>444230</v>
      </c>
      <c r="D1434" s="417" t="s">
        <v>2963</v>
      </c>
    </row>
    <row r="1435" spans="1:4" x14ac:dyDescent="0.45">
      <c r="A1435" s="408">
        <v>7699</v>
      </c>
      <c r="B1435" s="414" t="s">
        <v>1949</v>
      </c>
      <c r="C1435" s="409">
        <v>444230</v>
      </c>
      <c r="D1435" s="417" t="s">
        <v>2963</v>
      </c>
    </row>
    <row r="1436" spans="1:4" x14ac:dyDescent="0.45">
      <c r="A1436" s="408">
        <v>5961</v>
      </c>
      <c r="B1436" s="414" t="s">
        <v>2951</v>
      </c>
      <c r="C1436" s="409">
        <v>444230</v>
      </c>
      <c r="D1436" s="417" t="s">
        <v>2963</v>
      </c>
    </row>
    <row r="1437" spans="1:4" x14ac:dyDescent="0.45">
      <c r="A1437" s="408">
        <v>5963</v>
      </c>
      <c r="B1437" s="414" t="s">
        <v>2955</v>
      </c>
      <c r="C1437" s="409">
        <v>444230</v>
      </c>
      <c r="D1437" s="417" t="s">
        <v>2963</v>
      </c>
    </row>
    <row r="1438" spans="1:4" x14ac:dyDescent="0.45">
      <c r="A1438" s="408">
        <v>5153</v>
      </c>
      <c r="B1438" s="414" t="s">
        <v>2914</v>
      </c>
      <c r="C1438" s="409">
        <v>444240</v>
      </c>
      <c r="D1438" s="417" t="s">
        <v>2965</v>
      </c>
    </row>
    <row r="1439" spans="1:4" x14ac:dyDescent="0.45">
      <c r="A1439" s="408">
        <v>5159</v>
      </c>
      <c r="B1439" s="414" t="s">
        <v>2918</v>
      </c>
      <c r="C1439" s="409">
        <v>444240</v>
      </c>
      <c r="D1439" s="417" t="s">
        <v>2965</v>
      </c>
    </row>
    <row r="1440" spans="1:4" x14ac:dyDescent="0.45">
      <c r="A1440" s="408">
        <v>5191</v>
      </c>
      <c r="B1440" s="414" t="s">
        <v>2931</v>
      </c>
      <c r="C1440" s="409">
        <v>444240</v>
      </c>
      <c r="D1440" s="417" t="s">
        <v>2965</v>
      </c>
    </row>
    <row r="1441" spans="1:4" x14ac:dyDescent="0.45">
      <c r="A1441" s="408">
        <v>5193</v>
      </c>
      <c r="B1441" s="414" t="s">
        <v>2935</v>
      </c>
      <c r="C1441" s="409">
        <v>444240</v>
      </c>
      <c r="D1441" s="417" t="s">
        <v>2965</v>
      </c>
    </row>
    <row r="1442" spans="1:4" x14ac:dyDescent="0.45">
      <c r="A1442" s="408">
        <v>5261</v>
      </c>
      <c r="B1442" s="414" t="s">
        <v>2964</v>
      </c>
      <c r="C1442" s="409">
        <v>444240</v>
      </c>
      <c r="D1442" s="417" t="s">
        <v>2965</v>
      </c>
    </row>
    <row r="1443" spans="1:4" x14ac:dyDescent="0.45">
      <c r="A1443" s="408">
        <v>5961</v>
      </c>
      <c r="B1443" s="414" t="s">
        <v>2951</v>
      </c>
      <c r="C1443" s="409">
        <v>444240</v>
      </c>
      <c r="D1443" s="417" t="s">
        <v>2965</v>
      </c>
    </row>
    <row r="1444" spans="1:4" x14ac:dyDescent="0.45">
      <c r="A1444" s="408">
        <v>5963</v>
      </c>
      <c r="B1444" s="414" t="s">
        <v>2955</v>
      </c>
      <c r="C1444" s="409">
        <v>444240</v>
      </c>
      <c r="D1444" s="417" t="s">
        <v>2965</v>
      </c>
    </row>
    <row r="1445" spans="1:4" x14ac:dyDescent="0.45">
      <c r="A1445" s="408">
        <v>5141</v>
      </c>
      <c r="B1445" s="414" t="s">
        <v>2898</v>
      </c>
      <c r="C1445" s="409">
        <v>445110</v>
      </c>
      <c r="D1445" s="417" t="s">
        <v>2966</v>
      </c>
    </row>
    <row r="1446" spans="1:4" x14ac:dyDescent="0.45">
      <c r="A1446" s="408">
        <v>5411</v>
      </c>
      <c r="B1446" s="414" t="s">
        <v>2967</v>
      </c>
      <c r="C1446" s="409">
        <v>445110</v>
      </c>
      <c r="D1446" s="417" t="s">
        <v>2966</v>
      </c>
    </row>
    <row r="1447" spans="1:4" x14ac:dyDescent="0.45">
      <c r="A1447" s="408">
        <v>5411</v>
      </c>
      <c r="B1447" s="414" t="s">
        <v>2967</v>
      </c>
      <c r="C1447" s="409">
        <v>445131</v>
      </c>
      <c r="D1447" s="414" t="s">
        <v>1333</v>
      </c>
    </row>
    <row r="1448" spans="1:4" x14ac:dyDescent="0.45">
      <c r="A1448" s="408">
        <v>5961</v>
      </c>
      <c r="B1448" s="414" t="s">
        <v>2951</v>
      </c>
      <c r="C1448" s="409">
        <v>445131</v>
      </c>
      <c r="D1448" s="414" t="s">
        <v>1333</v>
      </c>
    </row>
    <row r="1449" spans="1:4" x14ac:dyDescent="0.45">
      <c r="A1449" s="408">
        <v>5963</v>
      </c>
      <c r="B1449" s="414" t="s">
        <v>2955</v>
      </c>
      <c r="C1449" s="409">
        <v>445131</v>
      </c>
      <c r="D1449" s="414" t="s">
        <v>1333</v>
      </c>
    </row>
    <row r="1450" spans="1:4" x14ac:dyDescent="0.45">
      <c r="A1450" s="408">
        <v>5962</v>
      </c>
      <c r="B1450" s="414" t="s">
        <v>2968</v>
      </c>
      <c r="C1450" s="409">
        <v>445132</v>
      </c>
      <c r="D1450" s="417" t="s">
        <v>2969</v>
      </c>
    </row>
    <row r="1451" spans="1:4" x14ac:dyDescent="0.45">
      <c r="A1451" s="408">
        <v>5148</v>
      </c>
      <c r="B1451" s="414" t="s">
        <v>2911</v>
      </c>
      <c r="C1451" s="409">
        <v>445230</v>
      </c>
      <c r="D1451" s="417" t="s">
        <v>2970</v>
      </c>
    </row>
    <row r="1452" spans="1:4" x14ac:dyDescent="0.45">
      <c r="A1452" s="408">
        <v>5431</v>
      </c>
      <c r="B1452" s="414" t="s">
        <v>1335</v>
      </c>
      <c r="C1452" s="409">
        <v>445230</v>
      </c>
      <c r="D1452" s="417" t="s">
        <v>2970</v>
      </c>
    </row>
    <row r="1453" spans="1:4" x14ac:dyDescent="0.45">
      <c r="A1453" s="408">
        <v>5144</v>
      </c>
      <c r="B1453" s="414" t="s">
        <v>2904</v>
      </c>
      <c r="C1453" s="409">
        <v>445240</v>
      </c>
      <c r="D1453" s="417" t="s">
        <v>2971</v>
      </c>
    </row>
    <row r="1454" spans="1:4" x14ac:dyDescent="0.45">
      <c r="A1454" s="408">
        <v>5147</v>
      </c>
      <c r="B1454" s="414" t="s">
        <v>2132</v>
      </c>
      <c r="C1454" s="409">
        <v>445240</v>
      </c>
      <c r="D1454" s="417" t="s">
        <v>2971</v>
      </c>
    </row>
    <row r="1455" spans="1:4" x14ac:dyDescent="0.45">
      <c r="A1455" s="408">
        <v>5421</v>
      </c>
      <c r="B1455" s="414" t="s">
        <v>2972</v>
      </c>
      <c r="C1455" s="409">
        <v>445240</v>
      </c>
      <c r="D1455" s="417" t="s">
        <v>2971</v>
      </c>
    </row>
    <row r="1456" spans="1:4" x14ac:dyDescent="0.45">
      <c r="A1456" s="408">
        <v>5499</v>
      </c>
      <c r="B1456" s="414" t="s">
        <v>2973</v>
      </c>
      <c r="C1456" s="409">
        <v>445240</v>
      </c>
      <c r="D1456" s="417" t="s">
        <v>2971</v>
      </c>
    </row>
    <row r="1457" spans="1:4" x14ac:dyDescent="0.45">
      <c r="A1457" s="408">
        <v>5421</v>
      </c>
      <c r="B1457" s="414" t="s">
        <v>2972</v>
      </c>
      <c r="C1457" s="409">
        <v>445240</v>
      </c>
      <c r="D1457" s="417" t="s">
        <v>2971</v>
      </c>
    </row>
    <row r="1458" spans="1:4" x14ac:dyDescent="0.45">
      <c r="A1458" s="408">
        <v>5961</v>
      </c>
      <c r="B1458" s="414" t="s">
        <v>2951</v>
      </c>
      <c r="C1458" s="409">
        <v>445240</v>
      </c>
      <c r="D1458" s="417" t="s">
        <v>2971</v>
      </c>
    </row>
    <row r="1459" spans="1:4" x14ac:dyDescent="0.45">
      <c r="A1459" s="408">
        <v>5963</v>
      </c>
      <c r="B1459" s="414" t="s">
        <v>2955</v>
      </c>
      <c r="C1459" s="409">
        <v>445240</v>
      </c>
      <c r="D1459" s="417" t="s">
        <v>2971</v>
      </c>
    </row>
    <row r="1460" spans="1:4" x14ac:dyDescent="0.45">
      <c r="A1460" s="408">
        <v>5146</v>
      </c>
      <c r="B1460" s="414" t="s">
        <v>2908</v>
      </c>
      <c r="C1460" s="409">
        <v>445250</v>
      </c>
      <c r="D1460" s="417" t="s">
        <v>2974</v>
      </c>
    </row>
    <row r="1461" spans="1:4" x14ac:dyDescent="0.45">
      <c r="A1461" s="408">
        <v>5421</v>
      </c>
      <c r="B1461" s="414" t="s">
        <v>2972</v>
      </c>
      <c r="C1461" s="409">
        <v>445250</v>
      </c>
      <c r="D1461" s="417" t="s">
        <v>2974</v>
      </c>
    </row>
    <row r="1462" spans="1:4" x14ac:dyDescent="0.45">
      <c r="A1462" s="408">
        <v>5421</v>
      </c>
      <c r="B1462" s="414" t="s">
        <v>2972</v>
      </c>
      <c r="C1462" s="409">
        <v>445250</v>
      </c>
      <c r="D1462" s="417" t="s">
        <v>2974</v>
      </c>
    </row>
    <row r="1463" spans="1:4" x14ac:dyDescent="0.45">
      <c r="A1463" s="408">
        <v>5961</v>
      </c>
      <c r="B1463" s="414" t="s">
        <v>2951</v>
      </c>
      <c r="C1463" s="409">
        <v>445250</v>
      </c>
      <c r="D1463" s="417" t="s">
        <v>2974</v>
      </c>
    </row>
    <row r="1464" spans="1:4" x14ac:dyDescent="0.45">
      <c r="A1464" s="408">
        <v>5963</v>
      </c>
      <c r="B1464" s="414" t="s">
        <v>2955</v>
      </c>
      <c r="C1464" s="409">
        <v>445250</v>
      </c>
      <c r="D1464" s="417" t="s">
        <v>2974</v>
      </c>
    </row>
    <row r="1465" spans="1:4" x14ac:dyDescent="0.45">
      <c r="A1465" s="408">
        <v>5461</v>
      </c>
      <c r="B1465" s="414" t="s">
        <v>913</v>
      </c>
      <c r="C1465" s="409">
        <v>445291</v>
      </c>
      <c r="D1465" s="417" t="s">
        <v>2975</v>
      </c>
    </row>
    <row r="1466" spans="1:4" x14ac:dyDescent="0.45">
      <c r="A1466" s="408">
        <v>5145</v>
      </c>
      <c r="B1466" s="414" t="s">
        <v>2906</v>
      </c>
      <c r="C1466" s="409">
        <v>445292</v>
      </c>
      <c r="D1466" s="417" t="s">
        <v>2976</v>
      </c>
    </row>
    <row r="1467" spans="1:4" x14ac:dyDescent="0.45">
      <c r="A1467" s="408">
        <v>5441</v>
      </c>
      <c r="B1467" s="414" t="s">
        <v>2105</v>
      </c>
      <c r="C1467" s="409">
        <v>445292</v>
      </c>
      <c r="D1467" s="417" t="s">
        <v>2976</v>
      </c>
    </row>
    <row r="1468" spans="1:4" x14ac:dyDescent="0.45">
      <c r="A1468" s="408">
        <v>5143</v>
      </c>
      <c r="B1468" s="414" t="s">
        <v>2902</v>
      </c>
      <c r="C1468" s="409">
        <v>445298</v>
      </c>
      <c r="D1468" s="417" t="s">
        <v>2977</v>
      </c>
    </row>
    <row r="1469" spans="1:4" x14ac:dyDescent="0.45">
      <c r="A1469" s="408">
        <v>5149</v>
      </c>
      <c r="B1469" s="414" t="s">
        <v>2165</v>
      </c>
      <c r="C1469" s="409">
        <v>445298</v>
      </c>
      <c r="D1469" s="417" t="s">
        <v>2977</v>
      </c>
    </row>
    <row r="1470" spans="1:4" x14ac:dyDescent="0.45">
      <c r="A1470" s="408">
        <v>5451</v>
      </c>
      <c r="B1470" s="414" t="s">
        <v>2978</v>
      </c>
      <c r="C1470" s="409">
        <v>445298</v>
      </c>
      <c r="D1470" s="417" t="s">
        <v>2977</v>
      </c>
    </row>
    <row r="1471" spans="1:4" x14ac:dyDescent="0.45">
      <c r="A1471" s="408">
        <v>5499</v>
      </c>
      <c r="B1471" s="414" t="s">
        <v>2973</v>
      </c>
      <c r="C1471" s="409">
        <v>445298</v>
      </c>
      <c r="D1471" s="417" t="s">
        <v>2977</v>
      </c>
    </row>
    <row r="1472" spans="1:4" x14ac:dyDescent="0.45">
      <c r="A1472" s="408">
        <v>5961</v>
      </c>
      <c r="B1472" s="414" t="s">
        <v>2951</v>
      </c>
      <c r="C1472" s="409">
        <v>445298</v>
      </c>
      <c r="D1472" s="417" t="s">
        <v>2977</v>
      </c>
    </row>
    <row r="1473" spans="1:4" x14ac:dyDescent="0.45">
      <c r="A1473" s="408">
        <v>5963</v>
      </c>
      <c r="B1473" s="414" t="s">
        <v>2955</v>
      </c>
      <c r="C1473" s="409">
        <v>445298</v>
      </c>
      <c r="D1473" s="417" t="s">
        <v>2977</v>
      </c>
    </row>
    <row r="1474" spans="1:4" x14ac:dyDescent="0.45">
      <c r="A1474" s="408">
        <v>5181</v>
      </c>
      <c r="B1474" s="414" t="s">
        <v>2927</v>
      </c>
      <c r="C1474" s="409">
        <v>445320</v>
      </c>
      <c r="D1474" s="417" t="s">
        <v>2979</v>
      </c>
    </row>
    <row r="1475" spans="1:4" x14ac:dyDescent="0.45">
      <c r="A1475" s="408">
        <v>5182</v>
      </c>
      <c r="B1475" s="414" t="s">
        <v>2929</v>
      </c>
      <c r="C1475" s="409">
        <v>445320</v>
      </c>
      <c r="D1475" s="417" t="s">
        <v>2979</v>
      </c>
    </row>
    <row r="1476" spans="1:4" x14ac:dyDescent="0.45">
      <c r="A1476" s="408">
        <v>5921</v>
      </c>
      <c r="B1476" s="414" t="s">
        <v>2980</v>
      </c>
      <c r="C1476" s="409">
        <v>445320</v>
      </c>
      <c r="D1476" s="417" t="s">
        <v>2979</v>
      </c>
    </row>
    <row r="1477" spans="1:4" x14ac:dyDescent="0.45">
      <c r="A1477" s="408">
        <v>5961</v>
      </c>
      <c r="B1477" s="414" t="s">
        <v>2951</v>
      </c>
      <c r="C1477" s="409">
        <v>445320</v>
      </c>
      <c r="D1477" s="417" t="s">
        <v>2979</v>
      </c>
    </row>
    <row r="1478" spans="1:4" x14ac:dyDescent="0.45">
      <c r="A1478" s="408">
        <v>5963</v>
      </c>
      <c r="B1478" s="414" t="s">
        <v>2955</v>
      </c>
      <c r="C1478" s="409">
        <v>445320</v>
      </c>
      <c r="D1478" s="417" t="s">
        <v>2979</v>
      </c>
    </row>
    <row r="1479" spans="1:4" x14ac:dyDescent="0.45">
      <c r="A1479" s="408">
        <v>5021</v>
      </c>
      <c r="B1479" s="414" t="s">
        <v>2820</v>
      </c>
      <c r="C1479" s="409">
        <v>449110</v>
      </c>
      <c r="D1479" s="417" t="s">
        <v>2981</v>
      </c>
    </row>
    <row r="1480" spans="1:4" x14ac:dyDescent="0.45">
      <c r="A1480" s="408">
        <v>5712</v>
      </c>
      <c r="B1480" s="414" t="s">
        <v>1349</v>
      </c>
      <c r="C1480" s="409">
        <v>449110</v>
      </c>
      <c r="D1480" s="417" t="s">
        <v>2981</v>
      </c>
    </row>
    <row r="1481" spans="1:4" x14ac:dyDescent="0.45">
      <c r="A1481" s="408">
        <v>5961</v>
      </c>
      <c r="B1481" s="414" t="s">
        <v>2951</v>
      </c>
      <c r="C1481" s="409">
        <v>449110</v>
      </c>
      <c r="D1481" s="417" t="s">
        <v>2981</v>
      </c>
    </row>
    <row r="1482" spans="1:4" x14ac:dyDescent="0.45">
      <c r="A1482" s="408">
        <v>5963</v>
      </c>
      <c r="B1482" s="414" t="s">
        <v>2955</v>
      </c>
      <c r="C1482" s="409">
        <v>449110</v>
      </c>
      <c r="D1482" s="417" t="s">
        <v>2981</v>
      </c>
    </row>
    <row r="1483" spans="1:4" x14ac:dyDescent="0.45">
      <c r="A1483" s="408">
        <v>5023</v>
      </c>
      <c r="B1483" s="414" t="s">
        <v>2822</v>
      </c>
      <c r="C1483" s="409">
        <v>449121</v>
      </c>
      <c r="D1483" s="417" t="s">
        <v>2982</v>
      </c>
    </row>
    <row r="1484" spans="1:4" x14ac:dyDescent="0.45">
      <c r="A1484" s="408">
        <v>5713</v>
      </c>
      <c r="B1484" s="414" t="s">
        <v>1351</v>
      </c>
      <c r="C1484" s="409">
        <v>449121</v>
      </c>
      <c r="D1484" s="417" t="s">
        <v>2982</v>
      </c>
    </row>
    <row r="1485" spans="1:4" x14ac:dyDescent="0.45">
      <c r="A1485" s="408">
        <v>5961</v>
      </c>
      <c r="B1485" s="414" t="s">
        <v>2951</v>
      </c>
      <c r="C1485" s="409">
        <v>449121</v>
      </c>
      <c r="D1485" s="417" t="s">
        <v>2982</v>
      </c>
    </row>
    <row r="1486" spans="1:4" x14ac:dyDescent="0.45">
      <c r="A1486" s="408">
        <v>5963</v>
      </c>
      <c r="B1486" s="414" t="s">
        <v>2955</v>
      </c>
      <c r="C1486" s="409">
        <v>449121</v>
      </c>
      <c r="D1486" s="417" t="s">
        <v>2982</v>
      </c>
    </row>
    <row r="1487" spans="1:4" x14ac:dyDescent="0.45">
      <c r="A1487" s="408">
        <v>5714</v>
      </c>
      <c r="B1487" s="414" t="s">
        <v>2206</v>
      </c>
      <c r="C1487" s="409">
        <v>449122</v>
      </c>
      <c r="D1487" s="417" t="s">
        <v>2983</v>
      </c>
    </row>
    <row r="1488" spans="1:4" x14ac:dyDescent="0.45">
      <c r="A1488" s="408">
        <v>5719</v>
      </c>
      <c r="B1488" s="414" t="s">
        <v>2417</v>
      </c>
      <c r="C1488" s="409">
        <v>449122</v>
      </c>
      <c r="D1488" s="417" t="s">
        <v>2983</v>
      </c>
    </row>
    <row r="1489" spans="1:4" x14ac:dyDescent="0.45">
      <c r="A1489" s="408">
        <v>5961</v>
      </c>
      <c r="B1489" s="414" t="s">
        <v>2951</v>
      </c>
      <c r="C1489" s="409">
        <v>449122</v>
      </c>
      <c r="D1489" s="417" t="s">
        <v>2983</v>
      </c>
    </row>
    <row r="1490" spans="1:4" x14ac:dyDescent="0.45">
      <c r="A1490" s="408">
        <v>5963</v>
      </c>
      <c r="B1490" s="414" t="s">
        <v>2955</v>
      </c>
      <c r="C1490" s="409">
        <v>449122</v>
      </c>
      <c r="D1490" s="417" t="s">
        <v>2983</v>
      </c>
    </row>
    <row r="1491" spans="1:4" x14ac:dyDescent="0.45">
      <c r="A1491" s="408">
        <v>5719</v>
      </c>
      <c r="B1491" s="414" t="s">
        <v>2417</v>
      </c>
      <c r="C1491" s="409">
        <v>449129</v>
      </c>
      <c r="D1491" s="417" t="s">
        <v>2984</v>
      </c>
    </row>
    <row r="1492" spans="1:4" x14ac:dyDescent="0.45">
      <c r="A1492" s="408">
        <v>7699</v>
      </c>
      <c r="B1492" s="414" t="s">
        <v>1949</v>
      </c>
      <c r="C1492" s="409">
        <v>449129</v>
      </c>
      <c r="D1492" s="417" t="s">
        <v>2984</v>
      </c>
    </row>
    <row r="1493" spans="1:4" x14ac:dyDescent="0.45">
      <c r="A1493" s="408">
        <v>5961</v>
      </c>
      <c r="B1493" s="414" t="s">
        <v>2951</v>
      </c>
      <c r="C1493" s="409">
        <v>449129</v>
      </c>
      <c r="D1493" s="417" t="s">
        <v>2984</v>
      </c>
    </row>
    <row r="1494" spans="1:4" x14ac:dyDescent="0.45">
      <c r="A1494" s="408">
        <v>5963</v>
      </c>
      <c r="B1494" s="414" t="s">
        <v>2955</v>
      </c>
      <c r="C1494" s="409">
        <v>449129</v>
      </c>
      <c r="D1494" s="417" t="s">
        <v>2984</v>
      </c>
    </row>
    <row r="1495" spans="1:4" x14ac:dyDescent="0.45">
      <c r="A1495" s="408">
        <v>5064</v>
      </c>
      <c r="B1495" s="414" t="s">
        <v>2850</v>
      </c>
      <c r="C1495" s="409">
        <v>449210</v>
      </c>
      <c r="D1495" s="417" t="s">
        <v>1358</v>
      </c>
    </row>
    <row r="1496" spans="1:4" x14ac:dyDescent="0.45">
      <c r="A1496" s="408">
        <v>5722</v>
      </c>
      <c r="B1496" s="414" t="s">
        <v>1357</v>
      </c>
      <c r="C1496" s="409">
        <v>449210</v>
      </c>
      <c r="D1496" s="417" t="s">
        <v>1358</v>
      </c>
    </row>
    <row r="1497" spans="1:4" x14ac:dyDescent="0.45">
      <c r="A1497" s="408">
        <v>7623</v>
      </c>
      <c r="B1497" s="414" t="s">
        <v>2985</v>
      </c>
      <c r="C1497" s="409">
        <v>449210</v>
      </c>
      <c r="D1497" s="417" t="s">
        <v>1358</v>
      </c>
    </row>
    <row r="1498" spans="1:4" x14ac:dyDescent="0.45">
      <c r="A1498" s="408">
        <v>7629</v>
      </c>
      <c r="B1498" s="414" t="s">
        <v>2986</v>
      </c>
      <c r="C1498" s="409">
        <v>449210</v>
      </c>
      <c r="D1498" s="417" t="s">
        <v>1358</v>
      </c>
    </row>
    <row r="1499" spans="1:4" x14ac:dyDescent="0.45">
      <c r="A1499" s="408">
        <v>5045</v>
      </c>
      <c r="B1499" s="414" t="s">
        <v>2835</v>
      </c>
      <c r="C1499" s="409">
        <v>449210</v>
      </c>
      <c r="D1499" s="417" t="s">
        <v>1358</v>
      </c>
    </row>
    <row r="1500" spans="1:4" x14ac:dyDescent="0.45">
      <c r="A1500" s="408">
        <v>5064</v>
      </c>
      <c r="B1500" s="414" t="s">
        <v>2850</v>
      </c>
      <c r="C1500" s="409">
        <v>449210</v>
      </c>
      <c r="D1500" s="417" t="s">
        <v>1358</v>
      </c>
    </row>
    <row r="1501" spans="1:4" x14ac:dyDescent="0.45">
      <c r="A1501" s="408">
        <v>5065</v>
      </c>
      <c r="B1501" s="414" t="s">
        <v>2853</v>
      </c>
      <c r="C1501" s="409">
        <v>449210</v>
      </c>
      <c r="D1501" s="417" t="s">
        <v>1358</v>
      </c>
    </row>
    <row r="1502" spans="1:4" x14ac:dyDescent="0.45">
      <c r="A1502" s="408">
        <v>5065</v>
      </c>
      <c r="B1502" s="414" t="s">
        <v>2853</v>
      </c>
      <c r="C1502" s="409">
        <v>449210</v>
      </c>
      <c r="D1502" s="417" t="s">
        <v>1358</v>
      </c>
    </row>
    <row r="1503" spans="1:4" x14ac:dyDescent="0.45">
      <c r="A1503" s="408">
        <v>5099</v>
      </c>
      <c r="B1503" s="414" t="s">
        <v>2883</v>
      </c>
      <c r="C1503" s="409">
        <v>449210</v>
      </c>
      <c r="D1503" s="417" t="s">
        <v>1358</v>
      </c>
    </row>
    <row r="1504" spans="1:4" x14ac:dyDescent="0.45">
      <c r="A1504" s="408">
        <v>5731</v>
      </c>
      <c r="B1504" s="414" t="s">
        <v>2954</v>
      </c>
      <c r="C1504" s="409">
        <v>449210</v>
      </c>
      <c r="D1504" s="417" t="s">
        <v>1358</v>
      </c>
    </row>
    <row r="1505" spans="1:4" x14ac:dyDescent="0.45">
      <c r="A1505" s="408">
        <v>5734</v>
      </c>
      <c r="B1505" s="414" t="s">
        <v>2987</v>
      </c>
      <c r="C1505" s="409">
        <v>449210</v>
      </c>
      <c r="D1505" s="417" t="s">
        <v>1358</v>
      </c>
    </row>
    <row r="1506" spans="1:4" x14ac:dyDescent="0.45">
      <c r="A1506" s="408">
        <v>5735</v>
      </c>
      <c r="B1506" s="414" t="s">
        <v>2988</v>
      </c>
      <c r="C1506" s="409">
        <v>449210</v>
      </c>
      <c r="D1506" s="417" t="s">
        <v>1358</v>
      </c>
    </row>
    <row r="1507" spans="1:4" x14ac:dyDescent="0.45">
      <c r="A1507" s="408">
        <v>5946</v>
      </c>
      <c r="B1507" s="414" t="s">
        <v>2989</v>
      </c>
      <c r="C1507" s="409">
        <v>449210</v>
      </c>
      <c r="D1507" s="417" t="s">
        <v>1358</v>
      </c>
    </row>
    <row r="1508" spans="1:4" x14ac:dyDescent="0.45">
      <c r="A1508" s="408">
        <v>5999</v>
      </c>
      <c r="B1508" s="414" t="s">
        <v>2788</v>
      </c>
      <c r="C1508" s="409">
        <v>449210</v>
      </c>
      <c r="D1508" s="417" t="s">
        <v>1358</v>
      </c>
    </row>
    <row r="1509" spans="1:4" x14ac:dyDescent="0.45">
      <c r="A1509" s="408">
        <v>7378</v>
      </c>
      <c r="B1509" s="414" t="s">
        <v>2990</v>
      </c>
      <c r="C1509" s="409">
        <v>449210</v>
      </c>
      <c r="D1509" s="417" t="s">
        <v>1358</v>
      </c>
    </row>
    <row r="1510" spans="1:4" x14ac:dyDescent="0.45">
      <c r="A1510" s="408">
        <v>7622</v>
      </c>
      <c r="B1510" s="414" t="s">
        <v>2071</v>
      </c>
      <c r="C1510" s="409">
        <v>449210</v>
      </c>
      <c r="D1510" s="417" t="s">
        <v>1358</v>
      </c>
    </row>
    <row r="1511" spans="1:4" x14ac:dyDescent="0.45">
      <c r="A1511" s="408">
        <v>5961</v>
      </c>
      <c r="B1511" s="414" t="s">
        <v>2951</v>
      </c>
      <c r="C1511" s="409">
        <v>449210</v>
      </c>
      <c r="D1511" s="417" t="s">
        <v>1358</v>
      </c>
    </row>
    <row r="1512" spans="1:4" x14ac:dyDescent="0.45">
      <c r="A1512" s="408">
        <v>5963</v>
      </c>
      <c r="B1512" s="414" t="s">
        <v>2955</v>
      </c>
      <c r="C1512" s="409">
        <v>449210</v>
      </c>
      <c r="D1512" s="417" t="s">
        <v>1358</v>
      </c>
    </row>
    <row r="1513" spans="1:4" x14ac:dyDescent="0.45">
      <c r="A1513" s="408">
        <v>5311</v>
      </c>
      <c r="B1513" s="414" t="s">
        <v>1360</v>
      </c>
      <c r="C1513" s="409">
        <v>455110</v>
      </c>
      <c r="D1513" s="417" t="s">
        <v>2991</v>
      </c>
    </row>
    <row r="1514" spans="1:4" x14ac:dyDescent="0.45">
      <c r="A1514" s="408">
        <v>5399</v>
      </c>
      <c r="B1514" s="414" t="s">
        <v>2992</v>
      </c>
      <c r="C1514" s="409">
        <v>455110</v>
      </c>
      <c r="D1514" s="417" t="s">
        <v>2991</v>
      </c>
    </row>
    <row r="1515" spans="1:4" x14ac:dyDescent="0.45">
      <c r="A1515" s="408">
        <v>5411</v>
      </c>
      <c r="B1515" s="414" t="s">
        <v>2967</v>
      </c>
      <c r="C1515" s="409">
        <v>455110</v>
      </c>
      <c r="D1515" s="417" t="s">
        <v>2991</v>
      </c>
    </row>
    <row r="1516" spans="1:4" x14ac:dyDescent="0.45">
      <c r="A1516" s="408">
        <v>5961</v>
      </c>
      <c r="B1516" s="414" t="s">
        <v>2951</v>
      </c>
      <c r="C1516" s="409">
        <v>455110</v>
      </c>
      <c r="D1516" s="417" t="s">
        <v>2991</v>
      </c>
    </row>
    <row r="1517" spans="1:4" x14ac:dyDescent="0.45">
      <c r="A1517" s="408">
        <v>5311</v>
      </c>
      <c r="B1517" s="414" t="s">
        <v>1360</v>
      </c>
      <c r="C1517" s="409">
        <v>455211</v>
      </c>
      <c r="D1517" s="417" t="s">
        <v>2993</v>
      </c>
    </row>
    <row r="1518" spans="1:4" x14ac:dyDescent="0.45">
      <c r="A1518" s="408">
        <v>5399</v>
      </c>
      <c r="B1518" s="414" t="s">
        <v>2992</v>
      </c>
      <c r="C1518" s="409">
        <v>455211</v>
      </c>
      <c r="D1518" s="417" t="s">
        <v>2993</v>
      </c>
    </row>
    <row r="1519" spans="1:4" x14ac:dyDescent="0.45">
      <c r="A1519" s="408">
        <v>5411</v>
      </c>
      <c r="B1519" s="414" t="s">
        <v>2967</v>
      </c>
      <c r="C1519" s="409">
        <v>455211</v>
      </c>
      <c r="D1519" s="417" t="s">
        <v>2993</v>
      </c>
    </row>
    <row r="1520" spans="1:4" x14ac:dyDescent="0.45">
      <c r="A1520" s="408">
        <v>5961</v>
      </c>
      <c r="B1520" s="414" t="s">
        <v>2951</v>
      </c>
      <c r="C1520" s="409">
        <v>455211</v>
      </c>
      <c r="D1520" s="417" t="s">
        <v>2993</v>
      </c>
    </row>
    <row r="1521" spans="1:4" x14ac:dyDescent="0.45">
      <c r="A1521" s="408">
        <v>5331</v>
      </c>
      <c r="B1521" s="414" t="s">
        <v>2994</v>
      </c>
      <c r="C1521" s="409">
        <v>455219</v>
      </c>
      <c r="D1521" s="417" t="s">
        <v>2995</v>
      </c>
    </row>
    <row r="1522" spans="1:4" x14ac:dyDescent="0.45">
      <c r="A1522" s="408">
        <v>5399</v>
      </c>
      <c r="B1522" s="414" t="s">
        <v>2992</v>
      </c>
      <c r="C1522" s="409">
        <v>455219</v>
      </c>
      <c r="D1522" s="417" t="s">
        <v>2995</v>
      </c>
    </row>
    <row r="1523" spans="1:4" x14ac:dyDescent="0.45">
      <c r="A1523" s="408">
        <v>5531</v>
      </c>
      <c r="B1523" s="414" t="s">
        <v>2953</v>
      </c>
      <c r="C1523" s="409">
        <v>455219</v>
      </c>
      <c r="D1523" s="417" t="s">
        <v>2995</v>
      </c>
    </row>
    <row r="1524" spans="1:4" x14ac:dyDescent="0.45">
      <c r="A1524" s="408">
        <v>5961</v>
      </c>
      <c r="B1524" s="414" t="s">
        <v>2951</v>
      </c>
      <c r="C1524" s="409">
        <v>455219</v>
      </c>
      <c r="D1524" s="417" t="s">
        <v>2995</v>
      </c>
    </row>
    <row r="1525" spans="1:4" x14ac:dyDescent="0.45">
      <c r="A1525" s="408">
        <v>5963</v>
      </c>
      <c r="B1525" s="414" t="s">
        <v>2955</v>
      </c>
      <c r="C1525" s="409">
        <v>455219</v>
      </c>
      <c r="D1525" s="417" t="s">
        <v>2995</v>
      </c>
    </row>
    <row r="1526" spans="1:4" x14ac:dyDescent="0.45">
      <c r="A1526" s="408">
        <v>5122</v>
      </c>
      <c r="B1526" s="414" t="s">
        <v>2892</v>
      </c>
      <c r="C1526" s="409">
        <v>456110</v>
      </c>
      <c r="D1526" s="417" t="s">
        <v>2996</v>
      </c>
    </row>
    <row r="1527" spans="1:4" x14ac:dyDescent="0.45">
      <c r="A1527" s="408">
        <v>5912</v>
      </c>
      <c r="B1527" s="414" t="s">
        <v>2997</v>
      </c>
      <c r="C1527" s="409">
        <v>456110</v>
      </c>
      <c r="D1527" s="417" t="s">
        <v>2996</v>
      </c>
    </row>
    <row r="1528" spans="1:4" x14ac:dyDescent="0.45">
      <c r="A1528" s="408">
        <v>5961</v>
      </c>
      <c r="B1528" s="414" t="s">
        <v>2951</v>
      </c>
      <c r="C1528" s="409">
        <v>456110</v>
      </c>
      <c r="D1528" s="417" t="s">
        <v>2996</v>
      </c>
    </row>
    <row r="1529" spans="1:4" x14ac:dyDescent="0.45">
      <c r="A1529" s="408">
        <v>5963</v>
      </c>
      <c r="B1529" s="414" t="s">
        <v>2955</v>
      </c>
      <c r="C1529" s="409">
        <v>456110</v>
      </c>
      <c r="D1529" s="417" t="s">
        <v>2996</v>
      </c>
    </row>
    <row r="1530" spans="1:4" x14ac:dyDescent="0.45">
      <c r="A1530" s="408">
        <v>5087</v>
      </c>
      <c r="B1530" s="414" t="s">
        <v>2869</v>
      </c>
      <c r="C1530" s="409">
        <v>456120</v>
      </c>
      <c r="D1530" s="417" t="s">
        <v>2998</v>
      </c>
    </row>
    <row r="1531" spans="1:4" x14ac:dyDescent="0.45">
      <c r="A1531" s="408">
        <v>5122</v>
      </c>
      <c r="B1531" s="414" t="s">
        <v>2892</v>
      </c>
      <c r="C1531" s="409">
        <v>456120</v>
      </c>
      <c r="D1531" s="417" t="s">
        <v>2998</v>
      </c>
    </row>
    <row r="1532" spans="1:4" x14ac:dyDescent="0.45">
      <c r="A1532" s="408">
        <v>5999</v>
      </c>
      <c r="B1532" s="414" t="s">
        <v>2788</v>
      </c>
      <c r="C1532" s="409">
        <v>456120</v>
      </c>
      <c r="D1532" s="417" t="s">
        <v>2998</v>
      </c>
    </row>
    <row r="1533" spans="1:4" x14ac:dyDescent="0.45">
      <c r="A1533" s="408">
        <v>5961</v>
      </c>
      <c r="B1533" s="414" t="s">
        <v>2951</v>
      </c>
      <c r="C1533" s="409">
        <v>456120</v>
      </c>
      <c r="D1533" s="417" t="s">
        <v>2998</v>
      </c>
    </row>
    <row r="1534" spans="1:4" x14ac:dyDescent="0.45">
      <c r="A1534" s="408">
        <v>5963</v>
      </c>
      <c r="B1534" s="414" t="s">
        <v>2955</v>
      </c>
      <c r="C1534" s="409">
        <v>456120</v>
      </c>
      <c r="D1534" s="417" t="s">
        <v>2998</v>
      </c>
    </row>
    <row r="1535" spans="1:4" x14ac:dyDescent="0.45">
      <c r="A1535" s="408">
        <v>5995</v>
      </c>
      <c r="B1535" s="414" t="s">
        <v>1368</v>
      </c>
      <c r="C1535" s="409">
        <v>456130</v>
      </c>
      <c r="D1535" s="417" t="s">
        <v>2999</v>
      </c>
    </row>
    <row r="1536" spans="1:4" x14ac:dyDescent="0.45">
      <c r="A1536" s="408">
        <v>5961</v>
      </c>
      <c r="B1536" s="414" t="s">
        <v>2951</v>
      </c>
      <c r="C1536" s="409">
        <v>456130</v>
      </c>
      <c r="D1536" s="417" t="s">
        <v>2999</v>
      </c>
    </row>
    <row r="1537" spans="1:4" x14ac:dyDescent="0.45">
      <c r="A1537" s="408">
        <v>5963</v>
      </c>
      <c r="B1537" s="414" t="s">
        <v>2955</v>
      </c>
      <c r="C1537" s="409">
        <v>456130</v>
      </c>
      <c r="D1537" s="417" t="s">
        <v>2999</v>
      </c>
    </row>
    <row r="1538" spans="1:4" x14ac:dyDescent="0.45">
      <c r="A1538" s="408">
        <v>5122</v>
      </c>
      <c r="B1538" s="414" t="s">
        <v>2892</v>
      </c>
      <c r="C1538" s="409">
        <v>456191</v>
      </c>
      <c r="D1538" s="417" t="s">
        <v>3000</v>
      </c>
    </row>
    <row r="1539" spans="1:4" x14ac:dyDescent="0.45">
      <c r="A1539" s="408">
        <v>5499</v>
      </c>
      <c r="B1539" s="414" t="s">
        <v>2973</v>
      </c>
      <c r="C1539" s="409">
        <v>456191</v>
      </c>
      <c r="D1539" s="417" t="s">
        <v>3000</v>
      </c>
    </row>
    <row r="1540" spans="1:4" x14ac:dyDescent="0.45">
      <c r="A1540" s="408">
        <v>5961</v>
      </c>
      <c r="B1540" s="414" t="s">
        <v>2951</v>
      </c>
      <c r="C1540" s="409">
        <v>456191</v>
      </c>
      <c r="D1540" s="417" t="s">
        <v>3000</v>
      </c>
    </row>
    <row r="1541" spans="1:4" x14ac:dyDescent="0.45">
      <c r="A1541" s="408">
        <v>5963</v>
      </c>
      <c r="B1541" s="414" t="s">
        <v>2955</v>
      </c>
      <c r="C1541" s="409">
        <v>456191</v>
      </c>
      <c r="D1541" s="417" t="s">
        <v>3000</v>
      </c>
    </row>
    <row r="1542" spans="1:4" x14ac:dyDescent="0.45">
      <c r="A1542" s="408">
        <v>5047</v>
      </c>
      <c r="B1542" s="414" t="s">
        <v>2839</v>
      </c>
      <c r="C1542" s="409">
        <v>456199</v>
      </c>
      <c r="D1542" s="417" t="s">
        <v>3001</v>
      </c>
    </row>
    <row r="1543" spans="1:4" x14ac:dyDescent="0.45">
      <c r="A1543" s="408">
        <v>5999</v>
      </c>
      <c r="B1543" s="414" t="s">
        <v>2788</v>
      </c>
      <c r="C1543" s="409">
        <v>456199</v>
      </c>
      <c r="D1543" s="417" t="s">
        <v>3001</v>
      </c>
    </row>
    <row r="1544" spans="1:4" x14ac:dyDescent="0.45">
      <c r="A1544" s="408">
        <v>5961</v>
      </c>
      <c r="B1544" s="414" t="s">
        <v>2951</v>
      </c>
      <c r="C1544" s="409">
        <v>456199</v>
      </c>
      <c r="D1544" s="417" t="s">
        <v>3001</v>
      </c>
    </row>
    <row r="1545" spans="1:4" x14ac:dyDescent="0.45">
      <c r="A1545" s="408">
        <v>5963</v>
      </c>
      <c r="B1545" s="414" t="s">
        <v>2955</v>
      </c>
      <c r="C1545" s="409">
        <v>456199</v>
      </c>
      <c r="D1545" s="417" t="s">
        <v>3001</v>
      </c>
    </row>
    <row r="1546" spans="1:4" x14ac:dyDescent="0.45">
      <c r="A1546" s="408">
        <v>5411</v>
      </c>
      <c r="B1546" s="414" t="s">
        <v>2967</v>
      </c>
      <c r="C1546" s="409">
        <v>457110</v>
      </c>
      <c r="D1546" s="417" t="s">
        <v>3002</v>
      </c>
    </row>
    <row r="1547" spans="1:4" x14ac:dyDescent="0.45">
      <c r="A1547" s="408">
        <v>5541</v>
      </c>
      <c r="B1547" s="414" t="s">
        <v>3003</v>
      </c>
      <c r="C1547" s="409">
        <v>457110</v>
      </c>
      <c r="D1547" s="417" t="s">
        <v>3002</v>
      </c>
    </row>
    <row r="1548" spans="1:4" x14ac:dyDescent="0.45">
      <c r="A1548" s="408">
        <v>5541</v>
      </c>
      <c r="B1548" s="414" t="s">
        <v>3003</v>
      </c>
      <c r="C1548" s="409">
        <v>457120</v>
      </c>
      <c r="D1548" s="417" t="s">
        <v>3004</v>
      </c>
    </row>
    <row r="1549" spans="1:4" x14ac:dyDescent="0.45">
      <c r="A1549" s="408">
        <v>5171</v>
      </c>
      <c r="B1549" s="414" t="s">
        <v>1297</v>
      </c>
      <c r="C1549" s="409">
        <v>457210</v>
      </c>
      <c r="D1549" s="417" t="s">
        <v>3005</v>
      </c>
    </row>
    <row r="1550" spans="1:4" x14ac:dyDescent="0.45">
      <c r="A1550" s="408">
        <v>5171</v>
      </c>
      <c r="B1550" s="414" t="s">
        <v>1297</v>
      </c>
      <c r="C1550" s="409">
        <v>457210</v>
      </c>
      <c r="D1550" s="417" t="s">
        <v>3005</v>
      </c>
    </row>
    <row r="1551" spans="1:4" x14ac:dyDescent="0.45">
      <c r="A1551" s="408">
        <v>5983</v>
      </c>
      <c r="B1551" s="414" t="s">
        <v>3006</v>
      </c>
      <c r="C1551" s="409">
        <v>457210</v>
      </c>
      <c r="D1551" s="417" t="s">
        <v>3005</v>
      </c>
    </row>
    <row r="1552" spans="1:4" x14ac:dyDescent="0.45">
      <c r="A1552" s="408">
        <v>5984</v>
      </c>
      <c r="B1552" s="414" t="s">
        <v>3007</v>
      </c>
      <c r="C1552" s="409">
        <v>457210</v>
      </c>
      <c r="D1552" s="417" t="s">
        <v>3005</v>
      </c>
    </row>
    <row r="1553" spans="1:4" x14ac:dyDescent="0.45">
      <c r="A1553" s="408">
        <v>5989</v>
      </c>
      <c r="B1553" s="414" t="s">
        <v>3008</v>
      </c>
      <c r="C1553" s="409">
        <v>457210</v>
      </c>
      <c r="D1553" s="417" t="s">
        <v>3005</v>
      </c>
    </row>
    <row r="1554" spans="1:4" x14ac:dyDescent="0.45">
      <c r="A1554" s="408">
        <v>5136</v>
      </c>
      <c r="B1554" s="414" t="s">
        <v>2875</v>
      </c>
      <c r="C1554" s="409">
        <v>458110</v>
      </c>
      <c r="D1554" s="417" t="s">
        <v>3009</v>
      </c>
    </row>
    <row r="1555" spans="1:4" x14ac:dyDescent="0.45">
      <c r="A1555" s="408">
        <v>5611</v>
      </c>
      <c r="B1555" s="414" t="s">
        <v>3010</v>
      </c>
      <c r="C1555" s="409">
        <v>458110</v>
      </c>
      <c r="D1555" s="417" t="s">
        <v>3009</v>
      </c>
    </row>
    <row r="1556" spans="1:4" x14ac:dyDescent="0.45">
      <c r="A1556" s="408">
        <v>5137</v>
      </c>
      <c r="B1556" s="414" t="s">
        <v>2876</v>
      </c>
      <c r="C1556" s="409">
        <v>458110</v>
      </c>
      <c r="D1556" s="417" t="s">
        <v>3009</v>
      </c>
    </row>
    <row r="1557" spans="1:4" x14ac:dyDescent="0.45">
      <c r="A1557" s="408">
        <v>5621</v>
      </c>
      <c r="B1557" s="414" t="s">
        <v>1379</v>
      </c>
      <c r="C1557" s="409">
        <v>458110</v>
      </c>
      <c r="D1557" s="417" t="s">
        <v>3009</v>
      </c>
    </row>
    <row r="1558" spans="1:4" x14ac:dyDescent="0.45">
      <c r="A1558" s="408">
        <v>5137</v>
      </c>
      <c r="B1558" s="414" t="s">
        <v>2876</v>
      </c>
      <c r="C1558" s="409">
        <v>458110</v>
      </c>
      <c r="D1558" s="417" t="s">
        <v>3009</v>
      </c>
    </row>
    <row r="1559" spans="1:4" x14ac:dyDescent="0.45">
      <c r="A1559" s="408">
        <v>5641</v>
      </c>
      <c r="B1559" s="414" t="s">
        <v>3011</v>
      </c>
      <c r="C1559" s="409">
        <v>458110</v>
      </c>
      <c r="D1559" s="417" t="s">
        <v>3009</v>
      </c>
    </row>
    <row r="1560" spans="1:4" x14ac:dyDescent="0.45">
      <c r="A1560" s="408">
        <v>5651</v>
      </c>
      <c r="B1560" s="414" t="s">
        <v>1381</v>
      </c>
      <c r="C1560" s="409">
        <v>458110</v>
      </c>
      <c r="D1560" s="417" t="s">
        <v>3009</v>
      </c>
    </row>
    <row r="1561" spans="1:4" x14ac:dyDescent="0.45">
      <c r="A1561" s="408">
        <v>5611</v>
      </c>
      <c r="B1561" s="414" t="s">
        <v>3010</v>
      </c>
      <c r="C1561" s="409">
        <v>458110</v>
      </c>
      <c r="D1561" s="417" t="s">
        <v>3009</v>
      </c>
    </row>
    <row r="1562" spans="1:4" x14ac:dyDescent="0.45">
      <c r="A1562" s="408">
        <v>5632</v>
      </c>
      <c r="B1562" s="414" t="s">
        <v>3012</v>
      </c>
      <c r="C1562" s="409">
        <v>458110</v>
      </c>
      <c r="D1562" s="417" t="s">
        <v>3009</v>
      </c>
    </row>
    <row r="1563" spans="1:4" x14ac:dyDescent="0.45">
      <c r="A1563" s="408">
        <v>5699</v>
      </c>
      <c r="B1563" s="414" t="s">
        <v>2243</v>
      </c>
      <c r="C1563" s="409">
        <v>458110</v>
      </c>
      <c r="D1563" s="417" t="s">
        <v>3009</v>
      </c>
    </row>
    <row r="1564" spans="1:4" x14ac:dyDescent="0.45">
      <c r="A1564" s="408">
        <v>5136</v>
      </c>
      <c r="B1564" s="414" t="s">
        <v>2875</v>
      </c>
      <c r="C1564" s="409">
        <v>458110</v>
      </c>
      <c r="D1564" s="417" t="s">
        <v>3009</v>
      </c>
    </row>
    <row r="1565" spans="1:4" x14ac:dyDescent="0.45">
      <c r="A1565" s="408">
        <v>5137</v>
      </c>
      <c r="B1565" s="414" t="s">
        <v>2876</v>
      </c>
      <c r="C1565" s="409">
        <v>458110</v>
      </c>
      <c r="D1565" s="417" t="s">
        <v>3009</v>
      </c>
    </row>
    <row r="1566" spans="1:4" x14ac:dyDescent="0.45">
      <c r="A1566" s="408">
        <v>5621</v>
      </c>
      <c r="B1566" s="414" t="s">
        <v>1379</v>
      </c>
      <c r="C1566" s="409">
        <v>458110</v>
      </c>
      <c r="D1566" s="417" t="s">
        <v>3009</v>
      </c>
    </row>
    <row r="1567" spans="1:4" x14ac:dyDescent="0.45">
      <c r="A1567" s="408">
        <v>5632</v>
      </c>
      <c r="B1567" s="414" t="s">
        <v>3012</v>
      </c>
      <c r="C1567" s="409">
        <v>458110</v>
      </c>
      <c r="D1567" s="417" t="s">
        <v>3009</v>
      </c>
    </row>
    <row r="1568" spans="1:4" x14ac:dyDescent="0.45">
      <c r="A1568" s="408">
        <v>5699</v>
      </c>
      <c r="B1568" s="414" t="s">
        <v>2243</v>
      </c>
      <c r="C1568" s="409">
        <v>458110</v>
      </c>
      <c r="D1568" s="417" t="s">
        <v>3009</v>
      </c>
    </row>
    <row r="1569" spans="1:4" x14ac:dyDescent="0.45">
      <c r="A1569" s="408">
        <v>5961</v>
      </c>
      <c r="B1569" s="414" t="s">
        <v>2951</v>
      </c>
      <c r="C1569" s="409">
        <v>458110</v>
      </c>
      <c r="D1569" s="417" t="s">
        <v>3009</v>
      </c>
    </row>
    <row r="1570" spans="1:4" x14ac:dyDescent="0.45">
      <c r="A1570" s="408">
        <v>5963</v>
      </c>
      <c r="B1570" s="414" t="s">
        <v>2955</v>
      </c>
      <c r="C1570" s="409">
        <v>458110</v>
      </c>
      <c r="D1570" s="417" t="s">
        <v>3009</v>
      </c>
    </row>
    <row r="1571" spans="1:4" x14ac:dyDescent="0.45">
      <c r="A1571" s="408">
        <v>5139</v>
      </c>
      <c r="B1571" s="414" t="s">
        <v>2896</v>
      </c>
      <c r="C1571" s="409">
        <v>458210</v>
      </c>
      <c r="D1571" s="417" t="s">
        <v>3013</v>
      </c>
    </row>
    <row r="1572" spans="1:4" x14ac:dyDescent="0.45">
      <c r="A1572" s="408">
        <v>5661</v>
      </c>
      <c r="B1572" s="414" t="s">
        <v>1384</v>
      </c>
      <c r="C1572" s="409">
        <v>458210</v>
      </c>
      <c r="D1572" s="417" t="s">
        <v>3013</v>
      </c>
    </row>
    <row r="1573" spans="1:4" x14ac:dyDescent="0.45">
      <c r="A1573" s="408">
        <v>5961</v>
      </c>
      <c r="B1573" s="414" t="s">
        <v>2951</v>
      </c>
      <c r="C1573" s="409">
        <v>458210</v>
      </c>
      <c r="D1573" s="417" t="s">
        <v>3013</v>
      </c>
    </row>
    <row r="1574" spans="1:4" x14ac:dyDescent="0.45">
      <c r="A1574" s="408">
        <v>5963</v>
      </c>
      <c r="B1574" s="414" t="s">
        <v>2955</v>
      </c>
      <c r="C1574" s="409">
        <v>458210</v>
      </c>
      <c r="D1574" s="417" t="s">
        <v>3013</v>
      </c>
    </row>
    <row r="1575" spans="1:4" x14ac:dyDescent="0.45">
      <c r="A1575" s="408">
        <v>5094</v>
      </c>
      <c r="B1575" s="414" t="s">
        <v>2881</v>
      </c>
      <c r="C1575" s="409">
        <v>458310</v>
      </c>
      <c r="D1575" s="417" t="s">
        <v>3014</v>
      </c>
    </row>
    <row r="1576" spans="1:4" x14ac:dyDescent="0.45">
      <c r="A1576" s="408">
        <v>5944</v>
      </c>
      <c r="B1576" s="414" t="s">
        <v>1386</v>
      </c>
      <c r="C1576" s="409">
        <v>458310</v>
      </c>
      <c r="D1576" s="417" t="s">
        <v>3014</v>
      </c>
    </row>
    <row r="1577" spans="1:4" x14ac:dyDescent="0.45">
      <c r="A1577" s="408">
        <v>7631</v>
      </c>
      <c r="B1577" s="414" t="s">
        <v>3015</v>
      </c>
      <c r="C1577" s="409">
        <v>458310</v>
      </c>
      <c r="D1577" s="417" t="s">
        <v>3014</v>
      </c>
    </row>
    <row r="1578" spans="1:4" x14ac:dyDescent="0.45">
      <c r="A1578" s="408">
        <v>5961</v>
      </c>
      <c r="B1578" s="414" t="s">
        <v>2951</v>
      </c>
      <c r="C1578" s="409">
        <v>458310</v>
      </c>
      <c r="D1578" s="417" t="s">
        <v>3014</v>
      </c>
    </row>
    <row r="1579" spans="1:4" x14ac:dyDescent="0.45">
      <c r="A1579" s="408">
        <v>5963</v>
      </c>
      <c r="B1579" s="414" t="s">
        <v>2955</v>
      </c>
      <c r="C1579" s="409">
        <v>458310</v>
      </c>
      <c r="D1579" s="417" t="s">
        <v>3014</v>
      </c>
    </row>
    <row r="1580" spans="1:4" x14ac:dyDescent="0.45">
      <c r="A1580" s="408">
        <v>5948</v>
      </c>
      <c r="B1580" s="414" t="s">
        <v>1388</v>
      </c>
      <c r="C1580" s="409">
        <v>458320</v>
      </c>
      <c r="D1580" s="417" t="s">
        <v>3016</v>
      </c>
    </row>
    <row r="1581" spans="1:4" x14ac:dyDescent="0.45">
      <c r="A1581" s="408">
        <v>5961</v>
      </c>
      <c r="B1581" s="414" t="s">
        <v>2951</v>
      </c>
      <c r="C1581" s="409">
        <v>458320</v>
      </c>
      <c r="D1581" s="417" t="s">
        <v>3016</v>
      </c>
    </row>
    <row r="1582" spans="1:4" x14ac:dyDescent="0.45">
      <c r="A1582" s="408">
        <v>5963</v>
      </c>
      <c r="B1582" s="414" t="s">
        <v>2955</v>
      </c>
      <c r="C1582" s="409">
        <v>458320</v>
      </c>
      <c r="D1582" s="417" t="s">
        <v>3016</v>
      </c>
    </row>
    <row r="1583" spans="1:4" x14ac:dyDescent="0.45">
      <c r="A1583" s="408">
        <v>5091</v>
      </c>
      <c r="B1583" s="414" t="s">
        <v>2873</v>
      </c>
      <c r="C1583" s="409">
        <v>459110</v>
      </c>
      <c r="D1583" s="417" t="s">
        <v>3017</v>
      </c>
    </row>
    <row r="1584" spans="1:4" x14ac:dyDescent="0.45">
      <c r="A1584" s="408">
        <v>5099</v>
      </c>
      <c r="B1584" s="414" t="s">
        <v>2883</v>
      </c>
      <c r="C1584" s="409">
        <v>459110</v>
      </c>
      <c r="D1584" s="417" t="s">
        <v>3017</v>
      </c>
    </row>
    <row r="1585" spans="1:4" x14ac:dyDescent="0.45">
      <c r="A1585" s="408">
        <v>5941</v>
      </c>
      <c r="B1585" s="414" t="s">
        <v>3018</v>
      </c>
      <c r="C1585" s="409">
        <v>459110</v>
      </c>
      <c r="D1585" s="417" t="s">
        <v>3017</v>
      </c>
    </row>
    <row r="1586" spans="1:4" x14ac:dyDescent="0.45">
      <c r="A1586" s="408">
        <v>7699</v>
      </c>
      <c r="B1586" s="414" t="s">
        <v>1949</v>
      </c>
      <c r="C1586" s="409">
        <v>459110</v>
      </c>
      <c r="D1586" s="417" t="s">
        <v>3017</v>
      </c>
    </row>
    <row r="1587" spans="1:4" x14ac:dyDescent="0.45">
      <c r="A1587" s="408">
        <v>5961</v>
      </c>
      <c r="B1587" s="414" t="s">
        <v>2951</v>
      </c>
      <c r="C1587" s="409">
        <v>459110</v>
      </c>
      <c r="D1587" s="417" t="s">
        <v>3017</v>
      </c>
    </row>
    <row r="1588" spans="1:4" x14ac:dyDescent="0.45">
      <c r="A1588" s="408">
        <v>5963</v>
      </c>
      <c r="B1588" s="414" t="s">
        <v>2955</v>
      </c>
      <c r="C1588" s="409">
        <v>459110</v>
      </c>
      <c r="D1588" s="417" t="s">
        <v>3017</v>
      </c>
    </row>
    <row r="1589" spans="1:4" x14ac:dyDescent="0.45">
      <c r="A1589" s="408">
        <v>5092</v>
      </c>
      <c r="B1589" s="414" t="s">
        <v>2877</v>
      </c>
      <c r="C1589" s="409">
        <v>459120</v>
      </c>
      <c r="D1589" s="417" t="s">
        <v>3019</v>
      </c>
    </row>
    <row r="1590" spans="1:4" x14ac:dyDescent="0.45">
      <c r="A1590" s="408">
        <v>5099</v>
      </c>
      <c r="B1590" s="414" t="s">
        <v>2883</v>
      </c>
      <c r="C1590" s="409">
        <v>459120</v>
      </c>
      <c r="D1590" s="417" t="s">
        <v>3019</v>
      </c>
    </row>
    <row r="1591" spans="1:4" x14ac:dyDescent="0.45">
      <c r="A1591" s="408">
        <v>5945</v>
      </c>
      <c r="B1591" s="414" t="s">
        <v>3020</v>
      </c>
      <c r="C1591" s="409">
        <v>459120</v>
      </c>
      <c r="D1591" s="417" t="s">
        <v>3019</v>
      </c>
    </row>
    <row r="1592" spans="1:4" x14ac:dyDescent="0.45">
      <c r="A1592" s="408">
        <v>5961</v>
      </c>
      <c r="B1592" s="414" t="s">
        <v>2951</v>
      </c>
      <c r="C1592" s="409">
        <v>459120</v>
      </c>
      <c r="D1592" s="417" t="s">
        <v>3019</v>
      </c>
    </row>
    <row r="1593" spans="1:4" x14ac:dyDescent="0.45">
      <c r="A1593" s="408">
        <v>5963</v>
      </c>
      <c r="B1593" s="414" t="s">
        <v>2955</v>
      </c>
      <c r="C1593" s="409">
        <v>459120</v>
      </c>
      <c r="D1593" s="417" t="s">
        <v>3019</v>
      </c>
    </row>
    <row r="1594" spans="1:4" x14ac:dyDescent="0.45">
      <c r="A1594" s="408">
        <v>5131</v>
      </c>
      <c r="B1594" s="414" t="s">
        <v>2200</v>
      </c>
      <c r="C1594" s="409">
        <v>459130</v>
      </c>
      <c r="D1594" s="417" t="s">
        <v>3021</v>
      </c>
    </row>
    <row r="1595" spans="1:4" x14ac:dyDescent="0.45">
      <c r="A1595" s="408">
        <v>5714</v>
      </c>
      <c r="B1595" s="414" t="s">
        <v>2206</v>
      </c>
      <c r="C1595" s="409">
        <v>459130</v>
      </c>
      <c r="D1595" s="417" t="s">
        <v>3021</v>
      </c>
    </row>
    <row r="1596" spans="1:4" x14ac:dyDescent="0.45">
      <c r="A1596" s="408">
        <v>5949</v>
      </c>
      <c r="B1596" s="414" t="s">
        <v>3022</v>
      </c>
      <c r="C1596" s="409">
        <v>459130</v>
      </c>
      <c r="D1596" s="417" t="s">
        <v>3021</v>
      </c>
    </row>
    <row r="1597" spans="1:4" x14ac:dyDescent="0.45">
      <c r="A1597" s="408">
        <v>5961</v>
      </c>
      <c r="B1597" s="414" t="s">
        <v>2951</v>
      </c>
      <c r="C1597" s="409">
        <v>459130</v>
      </c>
      <c r="D1597" s="417" t="s">
        <v>3021</v>
      </c>
    </row>
    <row r="1598" spans="1:4" x14ac:dyDescent="0.45">
      <c r="A1598" s="408">
        <v>5963</v>
      </c>
      <c r="B1598" s="414" t="s">
        <v>2955</v>
      </c>
      <c r="C1598" s="409">
        <v>459130</v>
      </c>
      <c r="D1598" s="417" t="s">
        <v>3021</v>
      </c>
    </row>
    <row r="1599" spans="1:4" x14ac:dyDescent="0.45">
      <c r="A1599" s="408">
        <v>5736</v>
      </c>
      <c r="B1599" s="414" t="s">
        <v>3023</v>
      </c>
      <c r="C1599" s="409">
        <v>459140</v>
      </c>
      <c r="D1599" s="417" t="s">
        <v>3024</v>
      </c>
    </row>
    <row r="1600" spans="1:4" x14ac:dyDescent="0.45">
      <c r="A1600" s="408">
        <v>5961</v>
      </c>
      <c r="B1600" s="414" t="s">
        <v>2951</v>
      </c>
      <c r="C1600" s="409">
        <v>459140</v>
      </c>
      <c r="D1600" s="417" t="s">
        <v>3024</v>
      </c>
    </row>
    <row r="1601" spans="1:4" x14ac:dyDescent="0.45">
      <c r="A1601" s="408">
        <v>5963</v>
      </c>
      <c r="B1601" s="414" t="s">
        <v>2955</v>
      </c>
      <c r="C1601" s="409">
        <v>459140</v>
      </c>
      <c r="D1601" s="417" t="s">
        <v>3024</v>
      </c>
    </row>
    <row r="1602" spans="1:4" x14ac:dyDescent="0.45">
      <c r="A1602" s="408">
        <v>5192</v>
      </c>
      <c r="B1602" s="414" t="s">
        <v>2933</v>
      </c>
      <c r="C1602" s="409">
        <v>459210</v>
      </c>
      <c r="D1602" s="417" t="s">
        <v>3025</v>
      </c>
    </row>
    <row r="1603" spans="1:4" x14ac:dyDescent="0.45">
      <c r="A1603" s="408">
        <v>5942</v>
      </c>
      <c r="B1603" s="414" t="s">
        <v>1398</v>
      </c>
      <c r="C1603" s="409">
        <v>459210</v>
      </c>
      <c r="D1603" s="417" t="s">
        <v>3025</v>
      </c>
    </row>
    <row r="1604" spans="1:4" x14ac:dyDescent="0.45">
      <c r="A1604" s="408">
        <v>5994</v>
      </c>
      <c r="B1604" s="414" t="s">
        <v>1400</v>
      </c>
      <c r="C1604" s="409">
        <v>459210</v>
      </c>
      <c r="D1604" s="417" t="s">
        <v>3025</v>
      </c>
    </row>
    <row r="1605" spans="1:4" x14ac:dyDescent="0.45">
      <c r="A1605" s="408">
        <v>5961</v>
      </c>
      <c r="B1605" s="414" t="s">
        <v>2951</v>
      </c>
      <c r="C1605" s="409">
        <v>459210</v>
      </c>
      <c r="D1605" s="417" t="s">
        <v>3025</v>
      </c>
    </row>
    <row r="1606" spans="1:4" x14ac:dyDescent="0.45">
      <c r="A1606" s="408">
        <v>5963</v>
      </c>
      <c r="B1606" s="414" t="s">
        <v>2955</v>
      </c>
      <c r="C1606" s="409">
        <v>459210</v>
      </c>
      <c r="D1606" s="417" t="s">
        <v>3025</v>
      </c>
    </row>
    <row r="1607" spans="1:4" x14ac:dyDescent="0.45">
      <c r="A1607" s="408">
        <v>5992</v>
      </c>
      <c r="B1607" s="414" t="s">
        <v>1401</v>
      </c>
      <c r="C1607" s="409">
        <v>459310</v>
      </c>
      <c r="D1607" s="417" t="s">
        <v>3026</v>
      </c>
    </row>
    <row r="1608" spans="1:4" x14ac:dyDescent="0.45">
      <c r="A1608" s="408">
        <v>5961</v>
      </c>
      <c r="B1608" s="414" t="s">
        <v>2951</v>
      </c>
      <c r="C1608" s="409">
        <v>459310</v>
      </c>
      <c r="D1608" s="417" t="s">
        <v>3026</v>
      </c>
    </row>
    <row r="1609" spans="1:4" x14ac:dyDescent="0.45">
      <c r="A1609" s="408">
        <v>5963</v>
      </c>
      <c r="B1609" s="414" t="s">
        <v>2955</v>
      </c>
      <c r="C1609" s="409">
        <v>459310</v>
      </c>
      <c r="D1609" s="417" t="s">
        <v>3026</v>
      </c>
    </row>
    <row r="1610" spans="1:4" x14ac:dyDescent="0.45">
      <c r="A1610" s="408">
        <v>5044</v>
      </c>
      <c r="B1610" s="414" t="s">
        <v>2833</v>
      </c>
      <c r="C1610" s="409">
        <v>459410</v>
      </c>
      <c r="D1610" s="417" t="s">
        <v>3027</v>
      </c>
    </row>
    <row r="1611" spans="1:4" x14ac:dyDescent="0.45">
      <c r="A1611" s="408">
        <v>5049</v>
      </c>
      <c r="B1611" s="414" t="s">
        <v>2842</v>
      </c>
      <c r="C1611" s="409">
        <v>459410</v>
      </c>
      <c r="D1611" s="417" t="s">
        <v>3027</v>
      </c>
    </row>
    <row r="1612" spans="1:4" x14ac:dyDescent="0.45">
      <c r="A1612" s="408">
        <v>5111</v>
      </c>
      <c r="B1612" s="414" t="s">
        <v>2886</v>
      </c>
      <c r="C1612" s="409">
        <v>459410</v>
      </c>
      <c r="D1612" s="417" t="s">
        <v>3027</v>
      </c>
    </row>
    <row r="1613" spans="1:4" x14ac:dyDescent="0.45">
      <c r="A1613" s="408">
        <v>5112</v>
      </c>
      <c r="B1613" s="414" t="s">
        <v>2888</v>
      </c>
      <c r="C1613" s="409">
        <v>459410</v>
      </c>
      <c r="D1613" s="417" t="s">
        <v>3027</v>
      </c>
    </row>
    <row r="1614" spans="1:4" x14ac:dyDescent="0.45">
      <c r="A1614" s="408">
        <v>5943</v>
      </c>
      <c r="B1614" s="414" t="s">
        <v>3028</v>
      </c>
      <c r="C1614" s="409">
        <v>459410</v>
      </c>
      <c r="D1614" s="417" t="s">
        <v>3027</v>
      </c>
    </row>
    <row r="1615" spans="1:4" x14ac:dyDescent="0.45">
      <c r="A1615" s="408">
        <v>5961</v>
      </c>
      <c r="B1615" s="414" t="s">
        <v>2951</v>
      </c>
      <c r="C1615" s="409">
        <v>459410</v>
      </c>
      <c r="D1615" s="417" t="s">
        <v>3027</v>
      </c>
    </row>
    <row r="1616" spans="1:4" x14ac:dyDescent="0.45">
      <c r="A1616" s="408">
        <v>5963</v>
      </c>
      <c r="B1616" s="414" t="s">
        <v>2955</v>
      </c>
      <c r="C1616" s="409">
        <v>459410</v>
      </c>
      <c r="D1616" s="417" t="s">
        <v>3027</v>
      </c>
    </row>
    <row r="1617" spans="1:4" x14ac:dyDescent="0.45">
      <c r="A1617" s="408">
        <v>5199</v>
      </c>
      <c r="B1617" s="414" t="s">
        <v>2895</v>
      </c>
      <c r="C1617" s="409">
        <v>459420</v>
      </c>
      <c r="D1617" s="417" t="s">
        <v>3029</v>
      </c>
    </row>
    <row r="1618" spans="1:4" x14ac:dyDescent="0.45">
      <c r="A1618" s="408">
        <v>5947</v>
      </c>
      <c r="B1618" s="414" t="s">
        <v>3030</v>
      </c>
      <c r="C1618" s="409">
        <v>459420</v>
      </c>
      <c r="D1618" s="417" t="s">
        <v>3029</v>
      </c>
    </row>
    <row r="1619" spans="1:4" x14ac:dyDescent="0.45">
      <c r="A1619" s="408">
        <v>5961</v>
      </c>
      <c r="B1619" s="414" t="s">
        <v>2951</v>
      </c>
      <c r="C1619" s="409">
        <v>459420</v>
      </c>
      <c r="D1619" s="417" t="s">
        <v>3029</v>
      </c>
    </row>
    <row r="1620" spans="1:4" x14ac:dyDescent="0.45">
      <c r="A1620" s="408">
        <v>5963</v>
      </c>
      <c r="B1620" s="414" t="s">
        <v>2955</v>
      </c>
      <c r="C1620" s="409">
        <v>459420</v>
      </c>
      <c r="D1620" s="417" t="s">
        <v>3029</v>
      </c>
    </row>
    <row r="1621" spans="1:4" x14ac:dyDescent="0.45">
      <c r="A1621" s="408">
        <v>5932</v>
      </c>
      <c r="B1621" s="414" t="s">
        <v>1407</v>
      </c>
      <c r="C1621" s="409">
        <v>459510</v>
      </c>
      <c r="D1621" s="417" t="s">
        <v>3031</v>
      </c>
    </row>
    <row r="1622" spans="1:4" x14ac:dyDescent="0.45">
      <c r="A1622" s="408">
        <v>5961</v>
      </c>
      <c r="B1622" s="414" t="s">
        <v>2951</v>
      </c>
      <c r="C1622" s="409">
        <v>459510</v>
      </c>
      <c r="D1622" s="417" t="s">
        <v>3031</v>
      </c>
    </row>
    <row r="1623" spans="1:4" x14ac:dyDescent="0.45">
      <c r="A1623" s="408">
        <v>5963</v>
      </c>
      <c r="B1623" s="414" t="s">
        <v>2955</v>
      </c>
      <c r="C1623" s="409">
        <v>459510</v>
      </c>
      <c r="D1623" s="417" t="s">
        <v>3031</v>
      </c>
    </row>
    <row r="1624" spans="1:4" x14ac:dyDescent="0.45">
      <c r="A1624" s="408">
        <v>5149</v>
      </c>
      <c r="B1624" s="414" t="s">
        <v>2165</v>
      </c>
      <c r="C1624" s="409">
        <v>459910</v>
      </c>
      <c r="D1624" s="417" t="s">
        <v>3032</v>
      </c>
    </row>
    <row r="1625" spans="1:4" x14ac:dyDescent="0.45">
      <c r="A1625" s="408">
        <v>5199</v>
      </c>
      <c r="B1625" s="414" t="s">
        <v>2895</v>
      </c>
      <c r="C1625" s="409">
        <v>459910</v>
      </c>
      <c r="D1625" s="417" t="s">
        <v>3032</v>
      </c>
    </row>
    <row r="1626" spans="1:4" x14ac:dyDescent="0.45">
      <c r="A1626" s="408">
        <v>5999</v>
      </c>
      <c r="B1626" s="414" t="s">
        <v>2788</v>
      </c>
      <c r="C1626" s="409">
        <v>459910</v>
      </c>
      <c r="D1626" s="417" t="s">
        <v>3032</v>
      </c>
    </row>
    <row r="1627" spans="1:4" x14ac:dyDescent="0.45">
      <c r="A1627" s="408">
        <v>5961</v>
      </c>
      <c r="B1627" s="414" t="s">
        <v>2951</v>
      </c>
      <c r="C1627" s="409">
        <v>459910</v>
      </c>
      <c r="D1627" s="417" t="s">
        <v>3032</v>
      </c>
    </row>
    <row r="1628" spans="1:4" x14ac:dyDescent="0.45">
      <c r="A1628" s="408">
        <v>5963</v>
      </c>
      <c r="B1628" s="414" t="s">
        <v>2955</v>
      </c>
      <c r="C1628" s="409">
        <v>459910</v>
      </c>
      <c r="D1628" s="417" t="s">
        <v>3032</v>
      </c>
    </row>
    <row r="1629" spans="1:4" x14ac:dyDescent="0.45">
      <c r="A1629" s="408">
        <v>5999</v>
      </c>
      <c r="B1629" s="414" t="s">
        <v>2788</v>
      </c>
      <c r="C1629" s="409">
        <v>459920</v>
      </c>
      <c r="D1629" s="417" t="s">
        <v>3033</v>
      </c>
    </row>
    <row r="1630" spans="1:4" x14ac:dyDescent="0.45">
      <c r="A1630" s="408">
        <v>5961</v>
      </c>
      <c r="B1630" s="414" t="s">
        <v>2951</v>
      </c>
      <c r="C1630" s="409">
        <v>459920</v>
      </c>
      <c r="D1630" s="417" t="s">
        <v>3033</v>
      </c>
    </row>
    <row r="1631" spans="1:4" x14ac:dyDescent="0.45">
      <c r="A1631" s="408">
        <v>5963</v>
      </c>
      <c r="B1631" s="414" t="s">
        <v>2955</v>
      </c>
      <c r="C1631" s="409">
        <v>459920</v>
      </c>
      <c r="D1631" s="417" t="s">
        <v>3033</v>
      </c>
    </row>
    <row r="1632" spans="1:4" x14ac:dyDescent="0.45">
      <c r="A1632" s="408">
        <v>5271</v>
      </c>
      <c r="B1632" s="414" t="s">
        <v>3034</v>
      </c>
      <c r="C1632" s="409">
        <v>459930</v>
      </c>
      <c r="D1632" s="417" t="s">
        <v>3035</v>
      </c>
    </row>
    <row r="1633" spans="1:4" x14ac:dyDescent="0.45">
      <c r="A1633" s="408">
        <v>5194</v>
      </c>
      <c r="B1633" s="414" t="s">
        <v>2937</v>
      </c>
      <c r="C1633" s="409">
        <v>459991</v>
      </c>
      <c r="D1633" s="417" t="s">
        <v>3036</v>
      </c>
    </row>
    <row r="1634" spans="1:4" x14ac:dyDescent="0.45">
      <c r="A1634" s="408">
        <v>5199</v>
      </c>
      <c r="B1634" s="414" t="s">
        <v>2895</v>
      </c>
      <c r="C1634" s="409">
        <v>459991</v>
      </c>
      <c r="D1634" s="417" t="s">
        <v>3036</v>
      </c>
    </row>
    <row r="1635" spans="1:4" x14ac:dyDescent="0.45">
      <c r="A1635" s="408">
        <v>5993</v>
      </c>
      <c r="B1635" s="414" t="s">
        <v>3037</v>
      </c>
      <c r="C1635" s="409">
        <v>459991</v>
      </c>
      <c r="D1635" s="417" t="s">
        <v>3036</v>
      </c>
    </row>
    <row r="1636" spans="1:4" x14ac:dyDescent="0.45">
      <c r="A1636" s="408">
        <v>5961</v>
      </c>
      <c r="B1636" s="414" t="s">
        <v>2951</v>
      </c>
      <c r="C1636" s="409">
        <v>459991</v>
      </c>
      <c r="D1636" s="417" t="s">
        <v>3036</v>
      </c>
    </row>
    <row r="1637" spans="1:4" x14ac:dyDescent="0.45">
      <c r="A1637" s="408">
        <v>5963</v>
      </c>
      <c r="B1637" s="414" t="s">
        <v>2955</v>
      </c>
      <c r="C1637" s="409">
        <v>459991</v>
      </c>
      <c r="D1637" s="417" t="s">
        <v>3036</v>
      </c>
    </row>
    <row r="1638" spans="1:4" x14ac:dyDescent="0.45">
      <c r="A1638" s="408">
        <v>5085</v>
      </c>
      <c r="B1638" s="414" t="s">
        <v>2868</v>
      </c>
      <c r="C1638" s="409">
        <v>459999</v>
      </c>
      <c r="D1638" s="417" t="s">
        <v>3038</v>
      </c>
    </row>
    <row r="1639" spans="1:4" x14ac:dyDescent="0.45">
      <c r="A1639" s="408">
        <v>5113</v>
      </c>
      <c r="B1639" s="414" t="s">
        <v>2890</v>
      </c>
      <c r="C1639" s="409">
        <v>459999</v>
      </c>
      <c r="D1639" s="417" t="s">
        <v>3038</v>
      </c>
    </row>
    <row r="1640" spans="1:4" x14ac:dyDescent="0.45">
      <c r="A1640" s="408">
        <v>5162</v>
      </c>
      <c r="B1640" s="414" t="s">
        <v>2920</v>
      </c>
      <c r="C1640" s="409">
        <v>459999</v>
      </c>
      <c r="D1640" s="417" t="s">
        <v>3038</v>
      </c>
    </row>
    <row r="1641" spans="1:4" x14ac:dyDescent="0.45">
      <c r="A1641" s="408">
        <v>5999</v>
      </c>
      <c r="B1641" s="414" t="s">
        <v>2788</v>
      </c>
      <c r="C1641" s="409">
        <v>459999</v>
      </c>
      <c r="D1641" s="417" t="s">
        <v>3038</v>
      </c>
    </row>
    <row r="1642" spans="1:4" x14ac:dyDescent="0.45">
      <c r="A1642" s="408">
        <v>5961</v>
      </c>
      <c r="B1642" s="414" t="s">
        <v>2951</v>
      </c>
      <c r="C1642" s="409">
        <v>459999</v>
      </c>
      <c r="D1642" s="417" t="s">
        <v>3038</v>
      </c>
    </row>
    <row r="1643" spans="1:4" x14ac:dyDescent="0.45">
      <c r="A1643" s="408">
        <v>5963</v>
      </c>
      <c r="B1643" s="414" t="s">
        <v>2955</v>
      </c>
      <c r="C1643" s="409">
        <v>459999</v>
      </c>
      <c r="D1643" s="417" t="s">
        <v>3038</v>
      </c>
    </row>
    <row r="1644" spans="1:4" x14ac:dyDescent="0.45">
      <c r="A1644" s="408">
        <v>4512</v>
      </c>
      <c r="B1644" s="414" t="s">
        <v>3039</v>
      </c>
      <c r="C1644" s="409">
        <v>481111</v>
      </c>
      <c r="D1644" s="417" t="s">
        <v>3040</v>
      </c>
    </row>
    <row r="1645" spans="1:4" x14ac:dyDescent="0.45">
      <c r="A1645" s="408">
        <v>4512</v>
      </c>
      <c r="B1645" s="414" t="s">
        <v>3039</v>
      </c>
      <c r="C1645" s="409">
        <v>481112</v>
      </c>
      <c r="D1645" s="417" t="s">
        <v>3041</v>
      </c>
    </row>
    <row r="1646" spans="1:4" x14ac:dyDescent="0.45">
      <c r="A1646" s="408">
        <v>4522</v>
      </c>
      <c r="B1646" s="414" t="s">
        <v>3042</v>
      </c>
      <c r="C1646" s="409">
        <v>481211</v>
      </c>
      <c r="D1646" s="417" t="s">
        <v>3043</v>
      </c>
    </row>
    <row r="1647" spans="1:4" x14ac:dyDescent="0.45">
      <c r="A1647" s="408">
        <v>4522</v>
      </c>
      <c r="B1647" s="414" t="s">
        <v>3042</v>
      </c>
      <c r="C1647" s="409">
        <v>481212</v>
      </c>
      <c r="D1647" s="417" t="s">
        <v>3044</v>
      </c>
    </row>
    <row r="1648" spans="1:4" x14ac:dyDescent="0.45">
      <c r="A1648" s="408">
        <v>4522</v>
      </c>
      <c r="B1648" s="414" t="s">
        <v>3042</v>
      </c>
      <c r="C1648" s="409">
        <v>481219</v>
      </c>
      <c r="D1648" s="417" t="s">
        <v>3045</v>
      </c>
    </row>
    <row r="1649" spans="1:4" x14ac:dyDescent="0.45">
      <c r="A1649" s="408">
        <v>7319</v>
      </c>
      <c r="B1649" s="414" t="s">
        <v>3046</v>
      </c>
      <c r="C1649" s="409">
        <v>481219</v>
      </c>
      <c r="D1649" s="417" t="s">
        <v>3045</v>
      </c>
    </row>
    <row r="1650" spans="1:4" x14ac:dyDescent="0.45">
      <c r="A1650" s="408">
        <v>7335</v>
      </c>
      <c r="B1650" s="414" t="s">
        <v>1627</v>
      </c>
      <c r="C1650" s="409">
        <v>481219</v>
      </c>
      <c r="D1650" s="417" t="s">
        <v>3045</v>
      </c>
    </row>
    <row r="1651" spans="1:4" x14ac:dyDescent="0.45">
      <c r="A1651" s="408">
        <v>7997</v>
      </c>
      <c r="B1651" s="414" t="s">
        <v>3047</v>
      </c>
      <c r="C1651" s="409">
        <v>481219</v>
      </c>
      <c r="D1651" s="417" t="s">
        <v>3045</v>
      </c>
    </row>
    <row r="1652" spans="1:4" x14ac:dyDescent="0.45">
      <c r="A1652" s="408">
        <v>4011</v>
      </c>
      <c r="B1652" s="414" t="s">
        <v>3048</v>
      </c>
      <c r="C1652" s="409">
        <v>482111</v>
      </c>
      <c r="D1652" s="417" t="s">
        <v>3049</v>
      </c>
    </row>
    <row r="1653" spans="1:4" x14ac:dyDescent="0.45">
      <c r="A1653" s="408">
        <v>4013</v>
      </c>
      <c r="B1653" s="414" t="s">
        <v>3050</v>
      </c>
      <c r="C1653" s="409">
        <v>482112</v>
      </c>
      <c r="D1653" s="417" t="s">
        <v>3051</v>
      </c>
    </row>
    <row r="1654" spans="1:4" x14ac:dyDescent="0.45">
      <c r="A1654" s="408">
        <v>4412</v>
      </c>
      <c r="B1654" s="414" t="s">
        <v>3052</v>
      </c>
      <c r="C1654" s="409">
        <v>483111</v>
      </c>
      <c r="D1654" s="417" t="s">
        <v>3053</v>
      </c>
    </row>
    <row r="1655" spans="1:4" x14ac:dyDescent="0.45">
      <c r="A1655" s="408">
        <v>4481</v>
      </c>
      <c r="B1655" s="414" t="s">
        <v>3054</v>
      </c>
      <c r="C1655" s="409">
        <v>483112</v>
      </c>
      <c r="D1655" s="417" t="s">
        <v>3055</v>
      </c>
    </row>
    <row r="1656" spans="1:4" x14ac:dyDescent="0.45">
      <c r="A1656" s="408">
        <v>4424</v>
      </c>
      <c r="B1656" s="414" t="s">
        <v>3056</v>
      </c>
      <c r="C1656" s="409">
        <v>483113</v>
      </c>
      <c r="D1656" s="417" t="s">
        <v>3057</v>
      </c>
    </row>
    <row r="1657" spans="1:4" x14ac:dyDescent="0.45">
      <c r="A1657" s="408">
        <v>4432</v>
      </c>
      <c r="B1657" s="414" t="s">
        <v>3058</v>
      </c>
      <c r="C1657" s="409">
        <v>483113</v>
      </c>
      <c r="D1657" s="417" t="s">
        <v>3057</v>
      </c>
    </row>
    <row r="1658" spans="1:4" x14ac:dyDescent="0.45">
      <c r="A1658" s="408">
        <v>4481</v>
      </c>
      <c r="B1658" s="414" t="s">
        <v>3054</v>
      </c>
      <c r="C1658" s="409">
        <v>483114</v>
      </c>
      <c r="D1658" s="417" t="s">
        <v>3059</v>
      </c>
    </row>
    <row r="1659" spans="1:4" x14ac:dyDescent="0.45">
      <c r="A1659" s="408">
        <v>4482</v>
      </c>
      <c r="B1659" s="414" t="s">
        <v>3060</v>
      </c>
      <c r="C1659" s="409">
        <v>483114</v>
      </c>
      <c r="D1659" s="417" t="s">
        <v>3059</v>
      </c>
    </row>
    <row r="1660" spans="1:4" x14ac:dyDescent="0.45">
      <c r="A1660" s="408">
        <v>4449</v>
      </c>
      <c r="B1660" s="414" t="s">
        <v>3061</v>
      </c>
      <c r="C1660" s="409">
        <v>483211</v>
      </c>
      <c r="D1660" s="417" t="s">
        <v>3062</v>
      </c>
    </row>
    <row r="1661" spans="1:4" x14ac:dyDescent="0.45">
      <c r="A1661" s="408">
        <v>4499</v>
      </c>
      <c r="B1661" s="414" t="s">
        <v>3063</v>
      </c>
      <c r="C1661" s="409">
        <v>483211</v>
      </c>
      <c r="D1661" s="417" t="s">
        <v>3062</v>
      </c>
    </row>
    <row r="1662" spans="1:4" x14ac:dyDescent="0.45">
      <c r="A1662" s="408">
        <v>4482</v>
      </c>
      <c r="B1662" s="414" t="s">
        <v>3060</v>
      </c>
      <c r="C1662" s="409">
        <v>483212</v>
      </c>
      <c r="D1662" s="417" t="s">
        <v>3064</v>
      </c>
    </row>
    <row r="1663" spans="1:4" x14ac:dyDescent="0.45">
      <c r="A1663" s="408">
        <v>4489</v>
      </c>
      <c r="B1663" s="414" t="s">
        <v>3065</v>
      </c>
      <c r="C1663" s="409">
        <v>483212</v>
      </c>
      <c r="D1663" s="417" t="s">
        <v>3064</v>
      </c>
    </row>
    <row r="1664" spans="1:4" x14ac:dyDescent="0.45">
      <c r="A1664" s="408">
        <v>4212</v>
      </c>
      <c r="B1664" s="414" t="s">
        <v>3066</v>
      </c>
      <c r="C1664" s="409">
        <v>484110</v>
      </c>
      <c r="D1664" s="417" t="s">
        <v>3067</v>
      </c>
    </row>
    <row r="1665" spans="1:4" x14ac:dyDescent="0.45">
      <c r="A1665" s="408">
        <v>4214</v>
      </c>
      <c r="B1665" s="414" t="s">
        <v>3068</v>
      </c>
      <c r="C1665" s="409">
        <v>484110</v>
      </c>
      <c r="D1665" s="417" t="s">
        <v>3067</v>
      </c>
    </row>
    <row r="1666" spans="1:4" x14ac:dyDescent="0.45">
      <c r="A1666" s="408">
        <v>4213</v>
      </c>
      <c r="B1666" s="414" t="s">
        <v>3069</v>
      </c>
      <c r="C1666" s="409">
        <v>484121</v>
      </c>
      <c r="D1666" s="417" t="s">
        <v>3070</v>
      </c>
    </row>
    <row r="1667" spans="1:4" x14ac:dyDescent="0.45">
      <c r="A1667" s="408">
        <v>4213</v>
      </c>
      <c r="B1667" s="414" t="s">
        <v>3069</v>
      </c>
      <c r="C1667" s="409">
        <v>484122</v>
      </c>
      <c r="D1667" s="417" t="s">
        <v>3071</v>
      </c>
    </row>
    <row r="1668" spans="1:4" x14ac:dyDescent="0.45">
      <c r="A1668" s="408">
        <v>4212</v>
      </c>
      <c r="B1668" s="414" t="s">
        <v>3066</v>
      </c>
      <c r="C1668" s="409">
        <v>484210</v>
      </c>
      <c r="D1668" s="417" t="s">
        <v>1432</v>
      </c>
    </row>
    <row r="1669" spans="1:4" x14ac:dyDescent="0.45">
      <c r="A1669" s="408">
        <v>4213</v>
      </c>
      <c r="B1669" s="414" t="s">
        <v>3069</v>
      </c>
      <c r="C1669" s="409">
        <v>484210</v>
      </c>
      <c r="D1669" s="417" t="s">
        <v>1432</v>
      </c>
    </row>
    <row r="1670" spans="1:4" x14ac:dyDescent="0.45">
      <c r="A1670" s="408">
        <v>4214</v>
      </c>
      <c r="B1670" s="414" t="s">
        <v>3068</v>
      </c>
      <c r="C1670" s="409">
        <v>484210</v>
      </c>
      <c r="D1670" s="417" t="s">
        <v>1432</v>
      </c>
    </row>
    <row r="1671" spans="1:4" x14ac:dyDescent="0.45">
      <c r="A1671" s="408">
        <v>4212</v>
      </c>
      <c r="B1671" s="414" t="s">
        <v>3066</v>
      </c>
      <c r="C1671" s="409">
        <v>484220</v>
      </c>
      <c r="D1671" s="417" t="s">
        <v>3072</v>
      </c>
    </row>
    <row r="1672" spans="1:4" x14ac:dyDescent="0.45">
      <c r="A1672" s="408">
        <v>4214</v>
      </c>
      <c r="B1672" s="414" t="s">
        <v>3068</v>
      </c>
      <c r="C1672" s="409">
        <v>484220</v>
      </c>
      <c r="D1672" s="417" t="s">
        <v>3072</v>
      </c>
    </row>
    <row r="1673" spans="1:4" x14ac:dyDescent="0.45">
      <c r="A1673" s="408">
        <v>4213</v>
      </c>
      <c r="B1673" s="414" t="s">
        <v>3069</v>
      </c>
      <c r="C1673" s="409">
        <v>484230</v>
      </c>
      <c r="D1673" s="417" t="s">
        <v>3073</v>
      </c>
    </row>
    <row r="1674" spans="1:4" x14ac:dyDescent="0.45">
      <c r="A1674" s="408">
        <v>4111</v>
      </c>
      <c r="B1674" s="414" t="s">
        <v>3074</v>
      </c>
      <c r="C1674" s="409">
        <v>485111</v>
      </c>
      <c r="D1674" s="417" t="s">
        <v>3075</v>
      </c>
    </row>
    <row r="1675" spans="1:4" x14ac:dyDescent="0.45">
      <c r="A1675" s="408">
        <v>4111</v>
      </c>
      <c r="B1675" s="414" t="s">
        <v>3074</v>
      </c>
      <c r="C1675" s="409">
        <v>485112</v>
      </c>
      <c r="D1675" s="417" t="s">
        <v>3076</v>
      </c>
    </row>
    <row r="1676" spans="1:4" x14ac:dyDescent="0.45">
      <c r="A1676" s="408">
        <v>4111</v>
      </c>
      <c r="B1676" s="414" t="s">
        <v>3074</v>
      </c>
      <c r="C1676" s="409">
        <v>485113</v>
      </c>
      <c r="D1676" s="417" t="s">
        <v>3077</v>
      </c>
    </row>
    <row r="1677" spans="1:4" x14ac:dyDescent="0.45">
      <c r="A1677" s="408">
        <v>4111</v>
      </c>
      <c r="B1677" s="414" t="s">
        <v>3074</v>
      </c>
      <c r="C1677" s="409">
        <v>485119</v>
      </c>
      <c r="D1677" s="417" t="s">
        <v>3078</v>
      </c>
    </row>
    <row r="1678" spans="1:4" x14ac:dyDescent="0.45">
      <c r="A1678" s="408">
        <v>4131</v>
      </c>
      <c r="B1678" s="414" t="s">
        <v>3079</v>
      </c>
      <c r="C1678" s="409">
        <v>485210</v>
      </c>
      <c r="D1678" s="417" t="s">
        <v>1439</v>
      </c>
    </row>
    <row r="1679" spans="1:4" x14ac:dyDescent="0.45">
      <c r="A1679" s="408">
        <v>4121</v>
      </c>
      <c r="B1679" s="414" t="s">
        <v>3080</v>
      </c>
      <c r="C1679" s="409">
        <v>485310</v>
      </c>
      <c r="D1679" s="417" t="s">
        <v>3081</v>
      </c>
    </row>
    <row r="1680" spans="1:4" x14ac:dyDescent="0.45">
      <c r="A1680" s="408">
        <v>4899</v>
      </c>
      <c r="B1680" s="414" t="s">
        <v>3082</v>
      </c>
      <c r="C1680" s="409">
        <v>485310</v>
      </c>
      <c r="D1680" s="417" t="s">
        <v>3081</v>
      </c>
    </row>
    <row r="1681" spans="1:4" x14ac:dyDescent="0.45">
      <c r="A1681" s="408">
        <v>4119</v>
      </c>
      <c r="B1681" s="414" t="s">
        <v>3083</v>
      </c>
      <c r="C1681" s="409">
        <v>485320</v>
      </c>
      <c r="D1681" s="417" t="s">
        <v>1442</v>
      </c>
    </row>
    <row r="1682" spans="1:4" x14ac:dyDescent="0.45">
      <c r="A1682" s="408">
        <v>4119</v>
      </c>
      <c r="B1682" s="414" t="s">
        <v>3083</v>
      </c>
      <c r="C1682" s="409">
        <v>485410</v>
      </c>
      <c r="D1682" s="417" t="s">
        <v>1443</v>
      </c>
    </row>
    <row r="1683" spans="1:4" x14ac:dyDescent="0.45">
      <c r="A1683" s="408">
        <v>4151</v>
      </c>
      <c r="B1683" s="414" t="s">
        <v>3084</v>
      </c>
      <c r="C1683" s="409">
        <v>485410</v>
      </c>
      <c r="D1683" s="417" t="s">
        <v>1443</v>
      </c>
    </row>
    <row r="1684" spans="1:4" x14ac:dyDescent="0.45">
      <c r="A1684" s="408">
        <v>4141</v>
      </c>
      <c r="B1684" s="414" t="s">
        <v>3085</v>
      </c>
      <c r="C1684" s="409">
        <v>485510</v>
      </c>
      <c r="D1684" s="417" t="s">
        <v>1444</v>
      </c>
    </row>
    <row r="1685" spans="1:4" x14ac:dyDescent="0.45">
      <c r="A1685" s="408">
        <v>4142</v>
      </c>
      <c r="B1685" s="414" t="s">
        <v>3086</v>
      </c>
      <c r="C1685" s="409">
        <v>485510</v>
      </c>
      <c r="D1685" s="417" t="s">
        <v>1444</v>
      </c>
    </row>
    <row r="1686" spans="1:4" x14ac:dyDescent="0.45">
      <c r="A1686" s="408">
        <v>4119</v>
      </c>
      <c r="B1686" s="414" t="s">
        <v>3083</v>
      </c>
      <c r="C1686" s="409">
        <v>485991</v>
      </c>
      <c r="D1686" s="417" t="s">
        <v>3087</v>
      </c>
    </row>
    <row r="1687" spans="1:4" x14ac:dyDescent="0.45">
      <c r="A1687" s="408">
        <v>4111</v>
      </c>
      <c r="B1687" s="414" t="s">
        <v>3074</v>
      </c>
      <c r="C1687" s="409">
        <v>485999</v>
      </c>
      <c r="D1687" s="417" t="s">
        <v>3088</v>
      </c>
    </row>
    <row r="1688" spans="1:4" x14ac:dyDescent="0.45">
      <c r="A1688" s="408">
        <v>4119</v>
      </c>
      <c r="B1688" s="414" t="s">
        <v>3083</v>
      </c>
      <c r="C1688" s="409">
        <v>485999</v>
      </c>
      <c r="D1688" s="417" t="s">
        <v>3088</v>
      </c>
    </row>
    <row r="1689" spans="1:4" x14ac:dyDescent="0.45">
      <c r="A1689" s="408">
        <v>4612</v>
      </c>
      <c r="B1689" s="414" t="s">
        <v>3089</v>
      </c>
      <c r="C1689" s="409">
        <v>486110</v>
      </c>
      <c r="D1689" s="417" t="s">
        <v>1447</v>
      </c>
    </row>
    <row r="1690" spans="1:4" x14ac:dyDescent="0.45">
      <c r="A1690" s="408">
        <v>4922</v>
      </c>
      <c r="B1690" s="414" t="s">
        <v>3090</v>
      </c>
      <c r="C1690" s="409">
        <v>486210</v>
      </c>
      <c r="D1690" s="417" t="s">
        <v>1448</v>
      </c>
    </row>
    <row r="1691" spans="1:4" x14ac:dyDescent="0.45">
      <c r="A1691" s="408">
        <v>4923</v>
      </c>
      <c r="B1691" s="414" t="s">
        <v>2015</v>
      </c>
      <c r="C1691" s="409">
        <v>486210</v>
      </c>
      <c r="D1691" s="417" t="s">
        <v>1448</v>
      </c>
    </row>
    <row r="1692" spans="1:4" x14ac:dyDescent="0.45">
      <c r="A1692" s="408">
        <v>4613</v>
      </c>
      <c r="B1692" s="414" t="s">
        <v>3091</v>
      </c>
      <c r="C1692" s="409">
        <v>486910</v>
      </c>
      <c r="D1692" s="417" t="s">
        <v>1449</v>
      </c>
    </row>
    <row r="1693" spans="1:4" x14ac:dyDescent="0.45">
      <c r="A1693" s="408">
        <v>4619</v>
      </c>
      <c r="B1693" s="414" t="s">
        <v>3092</v>
      </c>
      <c r="C1693" s="409">
        <v>486990</v>
      </c>
      <c r="D1693" s="417" t="s">
        <v>1450</v>
      </c>
    </row>
    <row r="1694" spans="1:4" x14ac:dyDescent="0.45">
      <c r="A1694" s="408">
        <v>4119</v>
      </c>
      <c r="B1694" s="414" t="s">
        <v>3083</v>
      </c>
      <c r="C1694" s="409">
        <v>487110</v>
      </c>
      <c r="D1694" s="417" t="s">
        <v>1451</v>
      </c>
    </row>
    <row r="1695" spans="1:4" x14ac:dyDescent="0.45">
      <c r="A1695" s="408">
        <v>4789</v>
      </c>
      <c r="B1695" s="414" t="s">
        <v>3093</v>
      </c>
      <c r="C1695" s="409">
        <v>487110</v>
      </c>
      <c r="D1695" s="417" t="s">
        <v>1451</v>
      </c>
    </row>
    <row r="1696" spans="1:4" x14ac:dyDescent="0.45">
      <c r="A1696" s="408">
        <v>7999</v>
      </c>
      <c r="B1696" s="414" t="s">
        <v>3094</v>
      </c>
      <c r="C1696" s="409">
        <v>487110</v>
      </c>
      <c r="D1696" s="417" t="s">
        <v>1451</v>
      </c>
    </row>
    <row r="1697" spans="1:4" x14ac:dyDescent="0.45">
      <c r="A1697" s="408">
        <v>4489</v>
      </c>
      <c r="B1697" s="414" t="s">
        <v>3065</v>
      </c>
      <c r="C1697" s="409">
        <v>487210</v>
      </c>
      <c r="D1697" s="417" t="s">
        <v>1452</v>
      </c>
    </row>
    <row r="1698" spans="1:4" x14ac:dyDescent="0.45">
      <c r="A1698" s="408">
        <v>7999</v>
      </c>
      <c r="B1698" s="414" t="s">
        <v>3094</v>
      </c>
      <c r="C1698" s="409">
        <v>487210</v>
      </c>
      <c r="D1698" s="417" t="s">
        <v>1452</v>
      </c>
    </row>
    <row r="1699" spans="1:4" x14ac:dyDescent="0.45">
      <c r="A1699" s="408">
        <v>4522</v>
      </c>
      <c r="B1699" s="414" t="s">
        <v>3042</v>
      </c>
      <c r="C1699" s="409">
        <v>487990</v>
      </c>
      <c r="D1699" s="417" t="s">
        <v>1453</v>
      </c>
    </row>
    <row r="1700" spans="1:4" x14ac:dyDescent="0.45">
      <c r="A1700" s="408">
        <v>7999</v>
      </c>
      <c r="B1700" s="414" t="s">
        <v>3094</v>
      </c>
      <c r="C1700" s="409">
        <v>487990</v>
      </c>
      <c r="D1700" s="417" t="s">
        <v>1453</v>
      </c>
    </row>
    <row r="1701" spans="1:4" x14ac:dyDescent="0.45">
      <c r="A1701" s="408">
        <v>4581</v>
      </c>
      <c r="B1701" s="414" t="s">
        <v>3095</v>
      </c>
      <c r="C1701" s="409">
        <v>488111</v>
      </c>
      <c r="D1701" s="417" t="s">
        <v>1454</v>
      </c>
    </row>
    <row r="1702" spans="1:4" x14ac:dyDescent="0.45">
      <c r="A1702" s="408">
        <v>9621</v>
      </c>
      <c r="B1702" s="414" t="s">
        <v>3096</v>
      </c>
      <c r="C1702" s="409">
        <v>488111</v>
      </c>
      <c r="D1702" s="417" t="s">
        <v>1454</v>
      </c>
    </row>
    <row r="1703" spans="1:4" x14ac:dyDescent="0.45">
      <c r="A1703" s="408">
        <v>4581</v>
      </c>
      <c r="B1703" s="414" t="s">
        <v>3095</v>
      </c>
      <c r="C1703" s="409">
        <v>488119</v>
      </c>
      <c r="D1703" s="417" t="s">
        <v>3097</v>
      </c>
    </row>
    <row r="1704" spans="1:4" x14ac:dyDescent="0.45">
      <c r="A1704" s="408">
        <v>4959</v>
      </c>
      <c r="B1704" s="414" t="s">
        <v>3098</v>
      </c>
      <c r="C1704" s="409">
        <v>488119</v>
      </c>
      <c r="D1704" s="417" t="s">
        <v>3097</v>
      </c>
    </row>
    <row r="1705" spans="1:4" x14ac:dyDescent="0.45">
      <c r="A1705" s="408">
        <v>7997</v>
      </c>
      <c r="B1705" s="414" t="s">
        <v>3047</v>
      </c>
      <c r="C1705" s="409">
        <v>488119</v>
      </c>
      <c r="D1705" s="417" t="s">
        <v>3097</v>
      </c>
    </row>
    <row r="1706" spans="1:4" x14ac:dyDescent="0.45">
      <c r="A1706" s="408">
        <v>4581</v>
      </c>
      <c r="B1706" s="414" t="s">
        <v>3095</v>
      </c>
      <c r="C1706" s="409">
        <v>488190</v>
      </c>
      <c r="D1706" s="417" t="s">
        <v>1456</v>
      </c>
    </row>
    <row r="1707" spans="1:4" x14ac:dyDescent="0.45">
      <c r="A1707" s="408">
        <v>4013</v>
      </c>
      <c r="B1707" s="414" t="s">
        <v>3050</v>
      </c>
      <c r="C1707" s="409">
        <v>488210</v>
      </c>
      <c r="D1707" s="417" t="s">
        <v>1457</v>
      </c>
    </row>
    <row r="1708" spans="1:4" x14ac:dyDescent="0.45">
      <c r="A1708" s="408">
        <v>4741</v>
      </c>
      <c r="B1708" s="414" t="s">
        <v>3099</v>
      </c>
      <c r="C1708" s="409">
        <v>488210</v>
      </c>
      <c r="D1708" s="417" t="s">
        <v>1457</v>
      </c>
    </row>
    <row r="1709" spans="1:4" x14ac:dyDescent="0.45">
      <c r="A1709" s="408">
        <v>4789</v>
      </c>
      <c r="B1709" s="414" t="s">
        <v>3093</v>
      </c>
      <c r="C1709" s="409">
        <v>488210</v>
      </c>
      <c r="D1709" s="417" t="s">
        <v>1457</v>
      </c>
    </row>
    <row r="1710" spans="1:4" x14ac:dyDescent="0.45">
      <c r="A1710" s="408">
        <v>4491</v>
      </c>
      <c r="B1710" s="414" t="s">
        <v>1459</v>
      </c>
      <c r="C1710" s="409">
        <v>488310</v>
      </c>
      <c r="D1710" s="417" t="s">
        <v>1458</v>
      </c>
    </row>
    <row r="1711" spans="1:4" x14ac:dyDescent="0.45">
      <c r="A1711" s="408">
        <v>4499</v>
      </c>
      <c r="B1711" s="414" t="s">
        <v>3063</v>
      </c>
      <c r="C1711" s="409">
        <v>488310</v>
      </c>
      <c r="D1711" s="417" t="s">
        <v>1458</v>
      </c>
    </row>
    <row r="1712" spans="1:4" x14ac:dyDescent="0.45">
      <c r="A1712" s="408">
        <v>4491</v>
      </c>
      <c r="B1712" s="414" t="s">
        <v>1459</v>
      </c>
      <c r="C1712" s="409">
        <v>488320</v>
      </c>
      <c r="D1712" s="417" t="s">
        <v>1459</v>
      </c>
    </row>
    <row r="1713" spans="1:4" x14ac:dyDescent="0.45">
      <c r="A1713" s="408">
        <v>4492</v>
      </c>
      <c r="B1713" s="414" t="s">
        <v>3100</v>
      </c>
      <c r="C1713" s="409">
        <v>488330</v>
      </c>
      <c r="D1713" s="417" t="s">
        <v>3101</v>
      </c>
    </row>
    <row r="1714" spans="1:4" x14ac:dyDescent="0.45">
      <c r="A1714" s="408">
        <v>4499</v>
      </c>
      <c r="B1714" s="414" t="s">
        <v>3063</v>
      </c>
      <c r="C1714" s="409">
        <v>488330</v>
      </c>
      <c r="D1714" s="417" t="s">
        <v>3101</v>
      </c>
    </row>
    <row r="1715" spans="1:4" x14ac:dyDescent="0.45">
      <c r="A1715" s="408">
        <v>3731</v>
      </c>
      <c r="B1715" s="414" t="s">
        <v>2756</v>
      </c>
      <c r="C1715" s="409">
        <v>488390</v>
      </c>
      <c r="D1715" s="417" t="s">
        <v>1461</v>
      </c>
    </row>
    <row r="1716" spans="1:4" x14ac:dyDescent="0.45">
      <c r="A1716" s="408">
        <v>4499</v>
      </c>
      <c r="B1716" s="414" t="s">
        <v>3063</v>
      </c>
      <c r="C1716" s="409">
        <v>488390</v>
      </c>
      <c r="D1716" s="417" t="s">
        <v>1461</v>
      </c>
    </row>
    <row r="1717" spans="1:4" x14ac:dyDescent="0.45">
      <c r="A1717" s="408">
        <v>4785</v>
      </c>
      <c r="B1717" s="414" t="s">
        <v>3102</v>
      </c>
      <c r="C1717" s="409">
        <v>488390</v>
      </c>
      <c r="D1717" s="417" t="s">
        <v>1461</v>
      </c>
    </row>
    <row r="1718" spans="1:4" x14ac:dyDescent="0.45">
      <c r="A1718" s="408">
        <v>7699</v>
      </c>
      <c r="B1718" s="414" t="s">
        <v>1949</v>
      </c>
      <c r="C1718" s="409">
        <v>488390</v>
      </c>
      <c r="D1718" s="417" t="s">
        <v>1461</v>
      </c>
    </row>
    <row r="1719" spans="1:4" x14ac:dyDescent="0.45">
      <c r="A1719" s="408">
        <v>7549</v>
      </c>
      <c r="B1719" s="414" t="s">
        <v>3103</v>
      </c>
      <c r="C1719" s="409">
        <v>488410</v>
      </c>
      <c r="D1719" s="417" t="s">
        <v>1462</v>
      </c>
    </row>
    <row r="1720" spans="1:4" x14ac:dyDescent="0.45">
      <c r="A1720" s="408">
        <v>4173</v>
      </c>
      <c r="B1720" s="414" t="s">
        <v>3104</v>
      </c>
      <c r="C1720" s="409">
        <v>488490</v>
      </c>
      <c r="D1720" s="417" t="s">
        <v>3105</v>
      </c>
    </row>
    <row r="1721" spans="1:4" x14ac:dyDescent="0.45">
      <c r="A1721" s="408">
        <v>4231</v>
      </c>
      <c r="B1721" s="414" t="s">
        <v>3106</v>
      </c>
      <c r="C1721" s="409">
        <v>488490</v>
      </c>
      <c r="D1721" s="417" t="s">
        <v>3105</v>
      </c>
    </row>
    <row r="1722" spans="1:4" x14ac:dyDescent="0.45">
      <c r="A1722" s="408">
        <v>4785</v>
      </c>
      <c r="B1722" s="414" t="s">
        <v>3102</v>
      </c>
      <c r="C1722" s="409">
        <v>488490</v>
      </c>
      <c r="D1722" s="417" t="s">
        <v>3105</v>
      </c>
    </row>
    <row r="1723" spans="1:4" x14ac:dyDescent="0.45">
      <c r="A1723" s="408">
        <v>4959</v>
      </c>
      <c r="B1723" s="414" t="s">
        <v>3098</v>
      </c>
      <c r="C1723" s="409">
        <v>488490</v>
      </c>
      <c r="D1723" s="417" t="s">
        <v>3105</v>
      </c>
    </row>
    <row r="1724" spans="1:4" x14ac:dyDescent="0.45">
      <c r="A1724" s="408">
        <v>7389</v>
      </c>
      <c r="B1724" s="414" t="s">
        <v>2177</v>
      </c>
      <c r="C1724" s="409">
        <v>488490</v>
      </c>
      <c r="D1724" s="417" t="s">
        <v>3105</v>
      </c>
    </row>
    <row r="1725" spans="1:4" x14ac:dyDescent="0.45">
      <c r="A1725" s="408">
        <v>4731</v>
      </c>
      <c r="B1725" s="414" t="s">
        <v>1464</v>
      </c>
      <c r="C1725" s="409">
        <v>488510</v>
      </c>
      <c r="D1725" s="417" t="s">
        <v>3107</v>
      </c>
    </row>
    <row r="1726" spans="1:4" x14ac:dyDescent="0.45">
      <c r="A1726" s="408">
        <v>4783</v>
      </c>
      <c r="B1726" s="414" t="s">
        <v>1465</v>
      </c>
      <c r="C1726" s="409">
        <v>488991</v>
      </c>
      <c r="D1726" s="417" t="s">
        <v>3108</v>
      </c>
    </row>
    <row r="1727" spans="1:4" x14ac:dyDescent="0.45">
      <c r="A1727" s="408">
        <v>4729</v>
      </c>
      <c r="B1727" s="414" t="s">
        <v>3109</v>
      </c>
      <c r="C1727" s="409">
        <v>488999</v>
      </c>
      <c r="D1727" s="417" t="s">
        <v>3110</v>
      </c>
    </row>
    <row r="1728" spans="1:4" x14ac:dyDescent="0.45">
      <c r="A1728" s="408">
        <v>4789</v>
      </c>
      <c r="B1728" s="414" t="s">
        <v>3093</v>
      </c>
      <c r="C1728" s="409">
        <v>488999</v>
      </c>
      <c r="D1728" s="417" t="s">
        <v>3110</v>
      </c>
    </row>
    <row r="1729" spans="1:4" x14ac:dyDescent="0.45">
      <c r="A1729" s="408">
        <v>4311</v>
      </c>
      <c r="B1729" s="414" t="s">
        <v>3111</v>
      </c>
      <c r="C1729" s="409">
        <v>491110</v>
      </c>
      <c r="D1729" s="417" t="s">
        <v>1467</v>
      </c>
    </row>
    <row r="1730" spans="1:4" x14ac:dyDescent="0.45">
      <c r="A1730" s="408">
        <v>7389</v>
      </c>
      <c r="B1730" s="414" t="s">
        <v>2177</v>
      </c>
      <c r="C1730" s="409">
        <v>491110</v>
      </c>
      <c r="D1730" s="417" t="s">
        <v>1467</v>
      </c>
    </row>
    <row r="1731" spans="1:4" x14ac:dyDescent="0.45">
      <c r="A1731" s="408">
        <v>4215</v>
      </c>
      <c r="B1731" s="414" t="s">
        <v>3112</v>
      </c>
      <c r="C1731" s="409">
        <v>492110</v>
      </c>
      <c r="D1731" s="417" t="s">
        <v>1468</v>
      </c>
    </row>
    <row r="1732" spans="1:4" x14ac:dyDescent="0.45">
      <c r="A1732" s="408">
        <v>4513</v>
      </c>
      <c r="B1732" s="414" t="s">
        <v>3113</v>
      </c>
      <c r="C1732" s="409">
        <v>492110</v>
      </c>
      <c r="D1732" s="417" t="s">
        <v>1468</v>
      </c>
    </row>
    <row r="1733" spans="1:4" x14ac:dyDescent="0.45">
      <c r="A1733" s="408">
        <v>4215</v>
      </c>
      <c r="B1733" s="414" t="s">
        <v>3112</v>
      </c>
      <c r="C1733" s="409">
        <v>492210</v>
      </c>
      <c r="D1733" s="417" t="s">
        <v>1469</v>
      </c>
    </row>
    <row r="1734" spans="1:4" x14ac:dyDescent="0.45">
      <c r="A1734" s="408">
        <v>4225</v>
      </c>
      <c r="B1734" s="414" t="s">
        <v>1470</v>
      </c>
      <c r="C1734" s="409">
        <v>493110</v>
      </c>
      <c r="D1734" s="417" t="s">
        <v>3114</v>
      </c>
    </row>
    <row r="1735" spans="1:4" x14ac:dyDescent="0.45">
      <c r="A1735" s="408">
        <v>4226</v>
      </c>
      <c r="B1735" s="414" t="s">
        <v>3115</v>
      </c>
      <c r="C1735" s="409">
        <v>493110</v>
      </c>
      <c r="D1735" s="417" t="s">
        <v>3114</v>
      </c>
    </row>
    <row r="1736" spans="1:4" x14ac:dyDescent="0.45">
      <c r="A1736" s="408">
        <v>4222</v>
      </c>
      <c r="B1736" s="414" t="s">
        <v>1471</v>
      </c>
      <c r="C1736" s="409">
        <v>493120</v>
      </c>
      <c r="D1736" s="417" t="s">
        <v>1471</v>
      </c>
    </row>
    <row r="1737" spans="1:4" x14ac:dyDescent="0.45">
      <c r="A1737" s="408">
        <v>4226</v>
      </c>
      <c r="B1737" s="414" t="s">
        <v>3115</v>
      </c>
      <c r="C1737" s="409">
        <v>493120</v>
      </c>
      <c r="D1737" s="417" t="s">
        <v>1471</v>
      </c>
    </row>
    <row r="1738" spans="1:4" x14ac:dyDescent="0.45">
      <c r="A1738" s="408">
        <v>4221</v>
      </c>
      <c r="B1738" s="414" t="s">
        <v>1472</v>
      </c>
      <c r="C1738" s="409">
        <v>493130</v>
      </c>
      <c r="D1738" s="417" t="s">
        <v>1472</v>
      </c>
    </row>
    <row r="1739" spans="1:4" x14ac:dyDescent="0.45">
      <c r="A1739" s="408">
        <v>4226</v>
      </c>
      <c r="B1739" s="414" t="s">
        <v>3115</v>
      </c>
      <c r="C1739" s="409">
        <v>493190</v>
      </c>
      <c r="D1739" s="417" t="s">
        <v>1473</v>
      </c>
    </row>
    <row r="1740" spans="1:4" x14ac:dyDescent="0.45">
      <c r="A1740" s="408">
        <v>7812</v>
      </c>
      <c r="B1740" s="414" t="s">
        <v>1474</v>
      </c>
      <c r="C1740" s="409">
        <v>512110</v>
      </c>
      <c r="D1740" s="417" t="s">
        <v>3116</v>
      </c>
    </row>
    <row r="1741" spans="1:4" x14ac:dyDescent="0.45">
      <c r="A1741" s="408">
        <v>7822</v>
      </c>
      <c r="B1741" s="414" t="s">
        <v>2885</v>
      </c>
      <c r="C1741" s="409">
        <v>512120</v>
      </c>
      <c r="D1741" s="417" t="s">
        <v>1475</v>
      </c>
    </row>
    <row r="1742" spans="1:4" x14ac:dyDescent="0.45">
      <c r="A1742" s="408">
        <v>7829</v>
      </c>
      <c r="B1742" s="414" t="s">
        <v>3117</v>
      </c>
      <c r="C1742" s="409">
        <v>512120</v>
      </c>
      <c r="D1742" s="417" t="s">
        <v>1475</v>
      </c>
    </row>
    <row r="1743" spans="1:4" x14ac:dyDescent="0.45">
      <c r="A1743" s="408">
        <v>7832</v>
      </c>
      <c r="B1743" s="414" t="s">
        <v>3118</v>
      </c>
      <c r="C1743" s="409">
        <v>512131</v>
      </c>
      <c r="D1743" s="417" t="s">
        <v>3119</v>
      </c>
    </row>
    <row r="1744" spans="1:4" x14ac:dyDescent="0.45">
      <c r="A1744" s="408">
        <v>7833</v>
      </c>
      <c r="B1744" s="414" t="s">
        <v>3120</v>
      </c>
      <c r="C1744" s="409">
        <v>512132</v>
      </c>
      <c r="D1744" s="417" t="s">
        <v>3121</v>
      </c>
    </row>
    <row r="1745" spans="1:4" x14ac:dyDescent="0.45">
      <c r="A1745" s="408">
        <v>7819</v>
      </c>
      <c r="B1745" s="414" t="s">
        <v>2695</v>
      </c>
      <c r="C1745" s="409">
        <v>512191</v>
      </c>
      <c r="D1745" s="417" t="s">
        <v>3122</v>
      </c>
    </row>
    <row r="1746" spans="1:4" x14ac:dyDescent="0.45">
      <c r="A1746" s="408">
        <v>7819</v>
      </c>
      <c r="B1746" s="414" t="s">
        <v>2695</v>
      </c>
      <c r="C1746" s="409">
        <v>512199</v>
      </c>
      <c r="D1746" s="417" t="s">
        <v>3123</v>
      </c>
    </row>
    <row r="1747" spans="1:4" x14ac:dyDescent="0.45">
      <c r="A1747" s="408">
        <v>7829</v>
      </c>
      <c r="B1747" s="414" t="s">
        <v>3117</v>
      </c>
      <c r="C1747" s="409">
        <v>512199</v>
      </c>
      <c r="D1747" s="417" t="s">
        <v>3123</v>
      </c>
    </row>
    <row r="1748" spans="1:4" x14ac:dyDescent="0.45">
      <c r="A1748" s="408">
        <v>2731</v>
      </c>
      <c r="B1748" s="414" t="s">
        <v>3124</v>
      </c>
      <c r="C1748" s="409">
        <v>512230</v>
      </c>
      <c r="D1748" s="417" t="s">
        <v>1480</v>
      </c>
    </row>
    <row r="1749" spans="1:4" x14ac:dyDescent="0.45">
      <c r="A1749" s="408">
        <v>2741</v>
      </c>
      <c r="B1749" s="414" t="s">
        <v>3125</v>
      </c>
      <c r="C1749" s="409">
        <v>512230</v>
      </c>
      <c r="D1749" s="417" t="s">
        <v>1480</v>
      </c>
    </row>
    <row r="1750" spans="1:4" x14ac:dyDescent="0.45">
      <c r="A1750" s="408">
        <v>8999</v>
      </c>
      <c r="B1750" s="414" t="s">
        <v>3126</v>
      </c>
      <c r="C1750" s="409">
        <v>512230</v>
      </c>
      <c r="D1750" s="417" t="s">
        <v>1480</v>
      </c>
    </row>
    <row r="1751" spans="1:4" x14ac:dyDescent="0.45">
      <c r="A1751" s="408">
        <v>7389</v>
      </c>
      <c r="B1751" s="414" t="s">
        <v>2177</v>
      </c>
      <c r="C1751" s="409">
        <v>512240</v>
      </c>
      <c r="D1751" s="417" t="s">
        <v>1481</v>
      </c>
    </row>
    <row r="1752" spans="1:4" x14ac:dyDescent="0.45">
      <c r="A1752" s="408">
        <v>3652</v>
      </c>
      <c r="B1752" s="414" t="s">
        <v>2693</v>
      </c>
      <c r="C1752" s="409">
        <v>512250</v>
      </c>
      <c r="D1752" s="417" t="s">
        <v>1482</v>
      </c>
    </row>
    <row r="1753" spans="1:4" x14ac:dyDescent="0.45">
      <c r="A1753" s="408">
        <v>8999</v>
      </c>
      <c r="B1753" s="414" t="s">
        <v>3126</v>
      </c>
      <c r="C1753" s="409">
        <v>512250</v>
      </c>
      <c r="D1753" s="417" t="s">
        <v>1482</v>
      </c>
    </row>
    <row r="1754" spans="1:4" x14ac:dyDescent="0.45">
      <c r="A1754" s="408">
        <v>7389</v>
      </c>
      <c r="B1754" s="414" t="s">
        <v>2177</v>
      </c>
      <c r="C1754" s="409">
        <v>512290</v>
      </c>
      <c r="D1754" s="417" t="s">
        <v>1483</v>
      </c>
    </row>
    <row r="1755" spans="1:4" x14ac:dyDescent="0.45">
      <c r="A1755" s="408">
        <v>7922</v>
      </c>
      <c r="B1755" s="414" t="s">
        <v>3127</v>
      </c>
      <c r="C1755" s="409">
        <v>512290</v>
      </c>
      <c r="D1755" s="417" t="s">
        <v>1483</v>
      </c>
    </row>
    <row r="1756" spans="1:4" x14ac:dyDescent="0.45">
      <c r="A1756" s="408">
        <v>2711</v>
      </c>
      <c r="B1756" s="414" t="s">
        <v>3128</v>
      </c>
      <c r="C1756" s="409">
        <v>513110</v>
      </c>
      <c r="D1756" s="417" t="s">
        <v>3129</v>
      </c>
    </row>
    <row r="1757" spans="1:4" x14ac:dyDescent="0.45">
      <c r="A1757" s="408">
        <v>2711</v>
      </c>
      <c r="B1757" s="414" t="s">
        <v>3128</v>
      </c>
      <c r="C1757" s="409">
        <v>513110</v>
      </c>
      <c r="D1757" s="417" t="s">
        <v>3129</v>
      </c>
    </row>
    <row r="1758" spans="1:4" x14ac:dyDescent="0.45">
      <c r="A1758" s="408">
        <v>2721</v>
      </c>
      <c r="B1758" s="414" t="s">
        <v>3130</v>
      </c>
      <c r="C1758" s="409">
        <v>513120</v>
      </c>
      <c r="D1758" s="417" t="s">
        <v>3131</v>
      </c>
    </row>
    <row r="1759" spans="1:4" x14ac:dyDescent="0.45">
      <c r="A1759" s="408">
        <v>2741</v>
      </c>
      <c r="B1759" s="414" t="s">
        <v>3125</v>
      </c>
      <c r="C1759" s="409">
        <v>513120</v>
      </c>
      <c r="D1759" s="417" t="s">
        <v>3131</v>
      </c>
    </row>
    <row r="1760" spans="1:4" x14ac:dyDescent="0.45">
      <c r="A1760" s="408">
        <v>2721</v>
      </c>
      <c r="B1760" s="414" t="s">
        <v>3130</v>
      </c>
      <c r="C1760" s="409">
        <v>513120</v>
      </c>
      <c r="D1760" s="417" t="s">
        <v>3131</v>
      </c>
    </row>
    <row r="1761" spans="1:4" x14ac:dyDescent="0.45">
      <c r="A1761" s="408">
        <v>2731</v>
      </c>
      <c r="B1761" s="414" t="s">
        <v>3124</v>
      </c>
      <c r="C1761" s="409">
        <v>513130</v>
      </c>
      <c r="D1761" s="417" t="s">
        <v>3132</v>
      </c>
    </row>
    <row r="1762" spans="1:4" x14ac:dyDescent="0.45">
      <c r="A1762" s="408">
        <v>2741</v>
      </c>
      <c r="B1762" s="414" t="s">
        <v>3125</v>
      </c>
      <c r="C1762" s="409">
        <v>513130</v>
      </c>
      <c r="D1762" s="417" t="s">
        <v>3132</v>
      </c>
    </row>
    <row r="1763" spans="1:4" x14ac:dyDescent="0.45">
      <c r="A1763" s="408">
        <v>2731</v>
      </c>
      <c r="B1763" s="414" t="s">
        <v>3124</v>
      </c>
      <c r="C1763" s="409">
        <v>513130</v>
      </c>
      <c r="D1763" s="417" t="s">
        <v>3132</v>
      </c>
    </row>
    <row r="1764" spans="1:4" x14ac:dyDescent="0.45">
      <c r="A1764" s="408">
        <v>2741</v>
      </c>
      <c r="B1764" s="414" t="s">
        <v>3125</v>
      </c>
      <c r="C1764" s="409">
        <v>513140</v>
      </c>
      <c r="D1764" s="417" t="s">
        <v>3133</v>
      </c>
    </row>
    <row r="1765" spans="1:4" x14ac:dyDescent="0.45">
      <c r="A1765" s="408">
        <v>7331</v>
      </c>
      <c r="B1765" s="414" t="s">
        <v>3134</v>
      </c>
      <c r="C1765" s="409">
        <v>513140</v>
      </c>
      <c r="D1765" s="417" t="s">
        <v>3133</v>
      </c>
    </row>
    <row r="1766" spans="1:4" x14ac:dyDescent="0.45">
      <c r="A1766" s="408">
        <v>2771</v>
      </c>
      <c r="B1766" s="414" t="s">
        <v>2316</v>
      </c>
      <c r="C1766" s="409">
        <v>513191</v>
      </c>
      <c r="D1766" s="417" t="s">
        <v>3135</v>
      </c>
    </row>
    <row r="1767" spans="1:4" x14ac:dyDescent="0.45">
      <c r="A1767" s="408">
        <v>2741</v>
      </c>
      <c r="B1767" s="414" t="s">
        <v>3125</v>
      </c>
      <c r="C1767" s="409">
        <v>513199</v>
      </c>
      <c r="D1767" s="417" t="s">
        <v>3136</v>
      </c>
    </row>
    <row r="1768" spans="1:4" x14ac:dyDescent="0.45">
      <c r="A1768" s="408">
        <v>8999</v>
      </c>
      <c r="B1768" s="414" t="s">
        <v>3126</v>
      </c>
      <c r="C1768" s="409">
        <v>513199</v>
      </c>
      <c r="D1768" s="417" t="s">
        <v>3136</v>
      </c>
    </row>
    <row r="1769" spans="1:4" x14ac:dyDescent="0.45">
      <c r="A1769" s="408">
        <v>2741</v>
      </c>
      <c r="B1769" s="414" t="s">
        <v>3125</v>
      </c>
      <c r="C1769" s="409">
        <v>513199</v>
      </c>
      <c r="D1769" s="417" t="s">
        <v>3136</v>
      </c>
    </row>
    <row r="1770" spans="1:4" x14ac:dyDescent="0.45">
      <c r="A1770" s="408">
        <v>7372</v>
      </c>
      <c r="B1770" s="414" t="s">
        <v>2694</v>
      </c>
      <c r="C1770" s="409">
        <v>513210</v>
      </c>
      <c r="D1770" s="417" t="s">
        <v>1490</v>
      </c>
    </row>
    <row r="1771" spans="1:4" x14ac:dyDescent="0.45">
      <c r="A1771" s="408">
        <v>4832</v>
      </c>
      <c r="B1771" s="414" t="s">
        <v>1492</v>
      </c>
      <c r="C1771" s="409">
        <v>516110</v>
      </c>
      <c r="D1771" s="417" t="s">
        <v>3137</v>
      </c>
    </row>
    <row r="1772" spans="1:4" x14ac:dyDescent="0.45">
      <c r="A1772" s="408">
        <v>4833</v>
      </c>
      <c r="B1772" s="414" t="s">
        <v>1493</v>
      </c>
      <c r="C1772" s="409">
        <v>516120</v>
      </c>
      <c r="D1772" s="417" t="s">
        <v>3138</v>
      </c>
    </row>
    <row r="1773" spans="1:4" ht="25.2" x14ac:dyDescent="0.45">
      <c r="A1773" s="408">
        <v>4832</v>
      </c>
      <c r="B1773" s="414" t="s">
        <v>1492</v>
      </c>
      <c r="C1773" s="409">
        <v>516210</v>
      </c>
      <c r="D1773" s="417" t="s">
        <v>1495</v>
      </c>
    </row>
    <row r="1774" spans="1:4" ht="25.2" x14ac:dyDescent="0.45">
      <c r="A1774" s="408">
        <v>4841</v>
      </c>
      <c r="B1774" s="414" t="s">
        <v>3139</v>
      </c>
      <c r="C1774" s="409">
        <v>516210</v>
      </c>
      <c r="D1774" s="417" t="s">
        <v>1495</v>
      </c>
    </row>
    <row r="1775" spans="1:4" ht="25.2" x14ac:dyDescent="0.45">
      <c r="A1775" s="408">
        <v>7383</v>
      </c>
      <c r="B1775" s="414" t="s">
        <v>1497</v>
      </c>
      <c r="C1775" s="409">
        <v>516210</v>
      </c>
      <c r="D1775" s="417" t="s">
        <v>1495</v>
      </c>
    </row>
    <row r="1776" spans="1:4" x14ac:dyDescent="0.45">
      <c r="A1776" s="408">
        <v>4813</v>
      </c>
      <c r="B1776" s="414" t="s">
        <v>3140</v>
      </c>
      <c r="C1776" s="409">
        <v>517111</v>
      </c>
      <c r="D1776" s="417" t="s">
        <v>3141</v>
      </c>
    </row>
    <row r="1777" spans="1:4" x14ac:dyDescent="0.45">
      <c r="A1777" s="408">
        <v>4822</v>
      </c>
      <c r="B1777" s="414" t="s">
        <v>3142</v>
      </c>
      <c r="C1777" s="409">
        <v>517111</v>
      </c>
      <c r="D1777" s="417" t="s">
        <v>3141</v>
      </c>
    </row>
    <row r="1778" spans="1:4" x14ac:dyDescent="0.45">
      <c r="A1778" s="408">
        <v>4841</v>
      </c>
      <c r="B1778" s="414" t="s">
        <v>3139</v>
      </c>
      <c r="C1778" s="409">
        <v>517111</v>
      </c>
      <c r="D1778" s="417" t="s">
        <v>3141</v>
      </c>
    </row>
    <row r="1779" spans="1:4" x14ac:dyDescent="0.45">
      <c r="A1779" s="408">
        <v>7375</v>
      </c>
      <c r="B1779" s="414" t="s">
        <v>3143</v>
      </c>
      <c r="C1779" s="409">
        <v>517111</v>
      </c>
      <c r="D1779" s="417" t="s">
        <v>3141</v>
      </c>
    </row>
    <row r="1780" spans="1:4" x14ac:dyDescent="0.45">
      <c r="A1780" s="408">
        <v>4812</v>
      </c>
      <c r="B1780" s="414" t="s">
        <v>3144</v>
      </c>
      <c r="C1780" s="409">
        <v>517112</v>
      </c>
      <c r="D1780" s="417" t="s">
        <v>1499</v>
      </c>
    </row>
    <row r="1781" spans="1:4" x14ac:dyDescent="0.45">
      <c r="A1781" s="408">
        <v>4899</v>
      </c>
      <c r="B1781" s="414" t="s">
        <v>3082</v>
      </c>
      <c r="C1781" s="409">
        <v>517112</v>
      </c>
      <c r="D1781" s="417" t="s">
        <v>1499</v>
      </c>
    </row>
    <row r="1782" spans="1:4" x14ac:dyDescent="0.45">
      <c r="A1782" s="408">
        <v>4812</v>
      </c>
      <c r="B1782" s="414" t="s">
        <v>3144</v>
      </c>
      <c r="C1782" s="409">
        <v>517121</v>
      </c>
      <c r="D1782" s="417" t="s">
        <v>1500</v>
      </c>
    </row>
    <row r="1783" spans="1:4" x14ac:dyDescent="0.45">
      <c r="A1783" s="408">
        <v>4813</v>
      </c>
      <c r="B1783" s="414" t="s">
        <v>3145</v>
      </c>
      <c r="C1783" s="409">
        <v>517121</v>
      </c>
      <c r="D1783" s="417" t="s">
        <v>1500</v>
      </c>
    </row>
    <row r="1784" spans="1:4" x14ac:dyDescent="0.45">
      <c r="A1784" s="408">
        <v>4813</v>
      </c>
      <c r="B1784" s="414" t="s">
        <v>3145</v>
      </c>
      <c r="C1784" s="409">
        <v>517122</v>
      </c>
      <c r="D1784" s="417" t="s">
        <v>1501</v>
      </c>
    </row>
    <row r="1785" spans="1:4" x14ac:dyDescent="0.45">
      <c r="A1785" s="408">
        <v>4822</v>
      </c>
      <c r="B1785" s="414" t="s">
        <v>3146</v>
      </c>
      <c r="C1785" s="409">
        <v>517122</v>
      </c>
      <c r="D1785" s="417" t="s">
        <v>1501</v>
      </c>
    </row>
    <row r="1786" spans="1:4" x14ac:dyDescent="0.45">
      <c r="A1786" s="408">
        <v>4841</v>
      </c>
      <c r="B1786" s="414" t="s">
        <v>3139</v>
      </c>
      <c r="C1786" s="409">
        <v>517122</v>
      </c>
      <c r="D1786" s="417" t="s">
        <v>1501</v>
      </c>
    </row>
    <row r="1787" spans="1:4" x14ac:dyDescent="0.45">
      <c r="A1787" s="408">
        <v>7375</v>
      </c>
      <c r="B1787" s="414" t="s">
        <v>3143</v>
      </c>
      <c r="C1787" s="409">
        <v>517122</v>
      </c>
      <c r="D1787" s="417" t="s">
        <v>1501</v>
      </c>
    </row>
    <row r="1788" spans="1:4" x14ac:dyDescent="0.45">
      <c r="A1788" s="408">
        <v>4899</v>
      </c>
      <c r="B1788" s="414" t="s">
        <v>3082</v>
      </c>
      <c r="C1788" s="409">
        <v>517410</v>
      </c>
      <c r="D1788" s="417" t="s">
        <v>1502</v>
      </c>
    </row>
    <row r="1789" spans="1:4" x14ac:dyDescent="0.45">
      <c r="A1789" s="408">
        <v>4899</v>
      </c>
      <c r="B1789" s="414" t="s">
        <v>3082</v>
      </c>
      <c r="C1789" s="409">
        <v>517810</v>
      </c>
      <c r="D1789" s="417" t="s">
        <v>3147</v>
      </c>
    </row>
    <row r="1790" spans="1:4" x14ac:dyDescent="0.45">
      <c r="A1790" s="408">
        <v>7375</v>
      </c>
      <c r="B1790" s="414" t="s">
        <v>3143</v>
      </c>
      <c r="C1790" s="409">
        <v>517810</v>
      </c>
      <c r="D1790" s="417" t="s">
        <v>3147</v>
      </c>
    </row>
    <row r="1791" spans="1:4" x14ac:dyDescent="0.45">
      <c r="A1791" s="408">
        <v>7374</v>
      </c>
      <c r="B1791" s="414" t="s">
        <v>3148</v>
      </c>
      <c r="C1791" s="409">
        <v>518210</v>
      </c>
      <c r="D1791" s="417" t="s">
        <v>1505</v>
      </c>
    </row>
    <row r="1792" spans="1:4" x14ac:dyDescent="0.45">
      <c r="A1792" s="408">
        <v>7379</v>
      </c>
      <c r="B1792" s="414" t="s">
        <v>3149</v>
      </c>
      <c r="C1792" s="409">
        <v>518210</v>
      </c>
      <c r="D1792" s="417" t="s">
        <v>1505</v>
      </c>
    </row>
    <row r="1793" spans="1:4" x14ac:dyDescent="0.45">
      <c r="A1793" s="408">
        <v>7389</v>
      </c>
      <c r="B1793" s="414" t="s">
        <v>2177</v>
      </c>
      <c r="C1793" s="409">
        <v>518210</v>
      </c>
      <c r="D1793" s="417" t="s">
        <v>1505</v>
      </c>
    </row>
    <row r="1794" spans="1:4" x14ac:dyDescent="0.45">
      <c r="A1794" s="408">
        <v>7829</v>
      </c>
      <c r="B1794" s="414" t="s">
        <v>3117</v>
      </c>
      <c r="C1794" s="409">
        <v>519210</v>
      </c>
      <c r="D1794" s="417" t="s">
        <v>3150</v>
      </c>
    </row>
    <row r="1795" spans="1:4" x14ac:dyDescent="0.45">
      <c r="A1795" s="408">
        <v>8231</v>
      </c>
      <c r="B1795" s="414" t="s">
        <v>3151</v>
      </c>
      <c r="C1795" s="409">
        <v>519210</v>
      </c>
      <c r="D1795" s="417" t="s">
        <v>3150</v>
      </c>
    </row>
    <row r="1796" spans="1:4" x14ac:dyDescent="0.45">
      <c r="A1796" s="408">
        <v>7389</v>
      </c>
      <c r="B1796" s="414" t="s">
        <v>2177</v>
      </c>
      <c r="C1796" s="409">
        <v>519290</v>
      </c>
      <c r="D1796" s="417" t="s">
        <v>1507</v>
      </c>
    </row>
    <row r="1797" spans="1:4" x14ac:dyDescent="0.45">
      <c r="A1797" s="408">
        <v>6011</v>
      </c>
      <c r="B1797" s="414" t="s">
        <v>3152</v>
      </c>
      <c r="C1797" s="409">
        <v>521110</v>
      </c>
      <c r="D1797" s="417" t="s">
        <v>1509</v>
      </c>
    </row>
    <row r="1798" spans="1:4" x14ac:dyDescent="0.45">
      <c r="A1798" s="408">
        <v>6021</v>
      </c>
      <c r="B1798" s="414" t="s">
        <v>3153</v>
      </c>
      <c r="C1798" s="409">
        <v>522110</v>
      </c>
      <c r="D1798" s="417" t="s">
        <v>3154</v>
      </c>
    </row>
    <row r="1799" spans="1:4" x14ac:dyDescent="0.45">
      <c r="A1799" s="408">
        <v>6022</v>
      </c>
      <c r="B1799" s="414" t="s">
        <v>3155</v>
      </c>
      <c r="C1799" s="409">
        <v>522110</v>
      </c>
      <c r="D1799" s="417" t="s">
        <v>3154</v>
      </c>
    </row>
    <row r="1800" spans="1:4" x14ac:dyDescent="0.45">
      <c r="A1800" s="408">
        <v>6029</v>
      </c>
      <c r="B1800" s="414" t="s">
        <v>3156</v>
      </c>
      <c r="C1800" s="409">
        <v>522110</v>
      </c>
      <c r="D1800" s="417" t="s">
        <v>3154</v>
      </c>
    </row>
    <row r="1801" spans="1:4" x14ac:dyDescent="0.45">
      <c r="A1801" s="408">
        <v>6081</v>
      </c>
      <c r="B1801" s="414" t="s">
        <v>3157</v>
      </c>
      <c r="C1801" s="409">
        <v>522110</v>
      </c>
      <c r="D1801" s="417" t="s">
        <v>3154</v>
      </c>
    </row>
    <row r="1802" spans="1:4" x14ac:dyDescent="0.45">
      <c r="A1802" s="408">
        <v>6061</v>
      </c>
      <c r="B1802" s="414" t="s">
        <v>3158</v>
      </c>
      <c r="C1802" s="409">
        <v>522130</v>
      </c>
      <c r="D1802" s="417" t="s">
        <v>3159</v>
      </c>
    </row>
    <row r="1803" spans="1:4" x14ac:dyDescent="0.45">
      <c r="A1803" s="408">
        <v>6062</v>
      </c>
      <c r="B1803" s="414" t="s">
        <v>3160</v>
      </c>
      <c r="C1803" s="409">
        <v>522130</v>
      </c>
      <c r="D1803" s="417" t="s">
        <v>3159</v>
      </c>
    </row>
    <row r="1804" spans="1:4" x14ac:dyDescent="0.45">
      <c r="A1804" s="408">
        <v>6022</v>
      </c>
      <c r="B1804" s="414" t="s">
        <v>3155</v>
      </c>
      <c r="C1804" s="409">
        <v>522180</v>
      </c>
      <c r="D1804" s="417" t="s">
        <v>3161</v>
      </c>
    </row>
    <row r="1805" spans="1:4" x14ac:dyDescent="0.45">
      <c r="A1805" s="408">
        <v>6035</v>
      </c>
      <c r="B1805" s="414" t="s">
        <v>3162</v>
      </c>
      <c r="C1805" s="409">
        <v>522180</v>
      </c>
      <c r="D1805" s="417" t="s">
        <v>3161</v>
      </c>
    </row>
    <row r="1806" spans="1:4" x14ac:dyDescent="0.45">
      <c r="A1806" s="408">
        <v>6036</v>
      </c>
      <c r="B1806" s="414" t="s">
        <v>3163</v>
      </c>
      <c r="C1806" s="409">
        <v>522180</v>
      </c>
      <c r="D1806" s="417" t="s">
        <v>3161</v>
      </c>
    </row>
    <row r="1807" spans="1:4" x14ac:dyDescent="0.45">
      <c r="A1807" s="408">
        <v>6021</v>
      </c>
      <c r="B1807" s="414" t="s">
        <v>3153</v>
      </c>
      <c r="C1807" s="409">
        <v>522210</v>
      </c>
      <c r="D1807" s="417" t="s">
        <v>3164</v>
      </c>
    </row>
    <row r="1808" spans="1:4" x14ac:dyDescent="0.45">
      <c r="A1808" s="408">
        <v>6022</v>
      </c>
      <c r="B1808" s="414" t="s">
        <v>3155</v>
      </c>
      <c r="C1808" s="409">
        <v>522210</v>
      </c>
      <c r="D1808" s="417" t="s">
        <v>3164</v>
      </c>
    </row>
    <row r="1809" spans="1:4" x14ac:dyDescent="0.45">
      <c r="A1809" s="408">
        <v>6141</v>
      </c>
      <c r="B1809" s="414" t="s">
        <v>3165</v>
      </c>
      <c r="C1809" s="409">
        <v>522210</v>
      </c>
      <c r="D1809" s="417" t="s">
        <v>3164</v>
      </c>
    </row>
    <row r="1810" spans="1:4" x14ac:dyDescent="0.45">
      <c r="A1810" s="408">
        <v>6153</v>
      </c>
      <c r="B1810" s="414" t="s">
        <v>3166</v>
      </c>
      <c r="C1810" s="409">
        <v>522210</v>
      </c>
      <c r="D1810" s="417" t="s">
        <v>3164</v>
      </c>
    </row>
    <row r="1811" spans="1:4" x14ac:dyDescent="0.45">
      <c r="A1811" s="408">
        <v>6141</v>
      </c>
      <c r="B1811" s="414" t="s">
        <v>3165</v>
      </c>
      <c r="C1811" s="409">
        <v>522220</v>
      </c>
      <c r="D1811" s="417" t="s">
        <v>3167</v>
      </c>
    </row>
    <row r="1812" spans="1:4" x14ac:dyDescent="0.45">
      <c r="A1812" s="408">
        <v>6153</v>
      </c>
      <c r="B1812" s="414" t="s">
        <v>3166</v>
      </c>
      <c r="C1812" s="409">
        <v>522220</v>
      </c>
      <c r="D1812" s="417" t="s">
        <v>3167</v>
      </c>
    </row>
    <row r="1813" spans="1:4" x14ac:dyDescent="0.45">
      <c r="A1813" s="408">
        <v>6159</v>
      </c>
      <c r="B1813" s="414" t="s">
        <v>3168</v>
      </c>
      <c r="C1813" s="409">
        <v>522220</v>
      </c>
      <c r="D1813" s="417" t="s">
        <v>3167</v>
      </c>
    </row>
    <row r="1814" spans="1:4" x14ac:dyDescent="0.45">
      <c r="A1814" s="408">
        <v>6141</v>
      </c>
      <c r="B1814" s="414" t="s">
        <v>3165</v>
      </c>
      <c r="C1814" s="409">
        <v>522291</v>
      </c>
      <c r="D1814" s="417" t="s">
        <v>3169</v>
      </c>
    </row>
    <row r="1815" spans="1:4" x14ac:dyDescent="0.45">
      <c r="A1815" s="408">
        <v>6111</v>
      </c>
      <c r="B1815" s="414" t="s">
        <v>3170</v>
      </c>
      <c r="C1815" s="409">
        <v>522292</v>
      </c>
      <c r="D1815" s="417" t="s">
        <v>3171</v>
      </c>
    </row>
    <row r="1816" spans="1:4" x14ac:dyDescent="0.45">
      <c r="A1816" s="408">
        <v>6159</v>
      </c>
      <c r="B1816" s="414" t="s">
        <v>3168</v>
      </c>
      <c r="C1816" s="409">
        <v>522292</v>
      </c>
      <c r="D1816" s="417" t="s">
        <v>3171</v>
      </c>
    </row>
    <row r="1817" spans="1:4" x14ac:dyDescent="0.45">
      <c r="A1817" s="408">
        <v>6162</v>
      </c>
      <c r="B1817" s="414" t="s">
        <v>3172</v>
      </c>
      <c r="C1817" s="409">
        <v>522292</v>
      </c>
      <c r="D1817" s="417" t="s">
        <v>3171</v>
      </c>
    </row>
    <row r="1818" spans="1:4" x14ac:dyDescent="0.45">
      <c r="A1818" s="408">
        <v>6081</v>
      </c>
      <c r="B1818" s="414" t="s">
        <v>3157</v>
      </c>
      <c r="C1818" s="409">
        <v>522299</v>
      </c>
      <c r="D1818" s="417" t="s">
        <v>3173</v>
      </c>
    </row>
    <row r="1819" spans="1:4" x14ac:dyDescent="0.45">
      <c r="A1819" s="408">
        <v>6082</v>
      </c>
      <c r="B1819" s="414" t="s">
        <v>3174</v>
      </c>
      <c r="C1819" s="409">
        <v>522299</v>
      </c>
      <c r="D1819" s="417" t="s">
        <v>3173</v>
      </c>
    </row>
    <row r="1820" spans="1:4" x14ac:dyDescent="0.45">
      <c r="A1820" s="408">
        <v>6111</v>
      </c>
      <c r="B1820" s="414" t="s">
        <v>3170</v>
      </c>
      <c r="C1820" s="409">
        <v>522299</v>
      </c>
      <c r="D1820" s="417" t="s">
        <v>3173</v>
      </c>
    </row>
    <row r="1821" spans="1:4" x14ac:dyDescent="0.45">
      <c r="A1821" s="408">
        <v>6159</v>
      </c>
      <c r="B1821" s="414" t="s">
        <v>3168</v>
      </c>
      <c r="C1821" s="409">
        <v>522299</v>
      </c>
      <c r="D1821" s="417" t="s">
        <v>3173</v>
      </c>
    </row>
    <row r="1822" spans="1:4" x14ac:dyDescent="0.45">
      <c r="A1822" s="408">
        <v>6111</v>
      </c>
      <c r="B1822" s="414" t="s">
        <v>3170</v>
      </c>
      <c r="C1822" s="409">
        <v>522299</v>
      </c>
      <c r="D1822" s="417" t="s">
        <v>3173</v>
      </c>
    </row>
    <row r="1823" spans="1:4" x14ac:dyDescent="0.45">
      <c r="A1823" s="408">
        <v>6159</v>
      </c>
      <c r="B1823" s="414" t="s">
        <v>3168</v>
      </c>
      <c r="C1823" s="409">
        <v>522299</v>
      </c>
      <c r="D1823" s="417" t="s">
        <v>3173</v>
      </c>
    </row>
    <row r="1824" spans="1:4" x14ac:dyDescent="0.45">
      <c r="A1824" s="408">
        <v>5932</v>
      </c>
      <c r="B1824" s="414" t="s">
        <v>1407</v>
      </c>
      <c r="C1824" s="409">
        <v>522299</v>
      </c>
      <c r="D1824" s="417" t="s">
        <v>3173</v>
      </c>
    </row>
    <row r="1825" spans="1:4" x14ac:dyDescent="0.45">
      <c r="A1825" s="408">
        <v>6019</v>
      </c>
      <c r="B1825" s="414" t="s">
        <v>3175</v>
      </c>
      <c r="C1825" s="409">
        <v>522299</v>
      </c>
      <c r="D1825" s="417" t="s">
        <v>3173</v>
      </c>
    </row>
    <row r="1826" spans="1:4" x14ac:dyDescent="0.45">
      <c r="A1826" s="408">
        <v>6081</v>
      </c>
      <c r="B1826" s="414" t="s">
        <v>3157</v>
      </c>
      <c r="C1826" s="409">
        <v>522299</v>
      </c>
      <c r="D1826" s="417" t="s">
        <v>3173</v>
      </c>
    </row>
    <row r="1827" spans="1:4" x14ac:dyDescent="0.45">
      <c r="A1827" s="408">
        <v>6082</v>
      </c>
      <c r="B1827" s="414" t="s">
        <v>3174</v>
      </c>
      <c r="C1827" s="409">
        <v>522299</v>
      </c>
      <c r="D1827" s="417" t="s">
        <v>3173</v>
      </c>
    </row>
    <row r="1828" spans="1:4" x14ac:dyDescent="0.45">
      <c r="A1828" s="408">
        <v>6111</v>
      </c>
      <c r="B1828" s="414" t="s">
        <v>3170</v>
      </c>
      <c r="C1828" s="409">
        <v>522299</v>
      </c>
      <c r="D1828" s="417" t="s">
        <v>3173</v>
      </c>
    </row>
    <row r="1829" spans="1:4" x14ac:dyDescent="0.45">
      <c r="A1829" s="408">
        <v>6141</v>
      </c>
      <c r="B1829" s="414" t="s">
        <v>3165</v>
      </c>
      <c r="C1829" s="409">
        <v>522299</v>
      </c>
      <c r="D1829" s="417" t="s">
        <v>3173</v>
      </c>
    </row>
    <row r="1830" spans="1:4" x14ac:dyDescent="0.45">
      <c r="A1830" s="408">
        <v>6153</v>
      </c>
      <c r="B1830" s="414" t="s">
        <v>3166</v>
      </c>
      <c r="C1830" s="409">
        <v>522299</v>
      </c>
      <c r="D1830" s="417" t="s">
        <v>3173</v>
      </c>
    </row>
    <row r="1831" spans="1:4" x14ac:dyDescent="0.45">
      <c r="A1831" s="408">
        <v>6159</v>
      </c>
      <c r="B1831" s="414" t="s">
        <v>3168</v>
      </c>
      <c r="C1831" s="409">
        <v>522299</v>
      </c>
      <c r="D1831" s="417" t="s">
        <v>3173</v>
      </c>
    </row>
    <row r="1832" spans="1:4" x14ac:dyDescent="0.45">
      <c r="A1832" s="408">
        <v>6163</v>
      </c>
      <c r="B1832" s="414" t="s">
        <v>3176</v>
      </c>
      <c r="C1832" s="409">
        <v>522310</v>
      </c>
      <c r="D1832" s="417" t="s">
        <v>3177</v>
      </c>
    </row>
    <row r="1833" spans="1:4" x14ac:dyDescent="0.45">
      <c r="A1833" s="408">
        <v>6099</v>
      </c>
      <c r="B1833" s="414" t="s">
        <v>3178</v>
      </c>
      <c r="C1833" s="409">
        <v>522320</v>
      </c>
      <c r="D1833" s="417" t="s">
        <v>3179</v>
      </c>
    </row>
    <row r="1834" spans="1:4" x14ac:dyDescent="0.45">
      <c r="A1834" s="408">
        <v>6153</v>
      </c>
      <c r="B1834" s="414" t="s">
        <v>3166</v>
      </c>
      <c r="C1834" s="409">
        <v>522320</v>
      </c>
      <c r="D1834" s="417" t="s">
        <v>3179</v>
      </c>
    </row>
    <row r="1835" spans="1:4" x14ac:dyDescent="0.45">
      <c r="A1835" s="408">
        <v>7389</v>
      </c>
      <c r="B1835" s="414" t="s">
        <v>2177</v>
      </c>
      <c r="C1835" s="409">
        <v>522320</v>
      </c>
      <c r="D1835" s="417" t="s">
        <v>3179</v>
      </c>
    </row>
    <row r="1836" spans="1:4" x14ac:dyDescent="0.45">
      <c r="A1836" s="408">
        <v>6099</v>
      </c>
      <c r="B1836" s="414" t="s">
        <v>3178</v>
      </c>
      <c r="C1836" s="409">
        <v>522390</v>
      </c>
      <c r="D1836" s="417" t="s">
        <v>3180</v>
      </c>
    </row>
    <row r="1837" spans="1:4" x14ac:dyDescent="0.45">
      <c r="A1837" s="408">
        <v>6162</v>
      </c>
      <c r="B1837" s="414" t="s">
        <v>3172</v>
      </c>
      <c r="C1837" s="409">
        <v>522390</v>
      </c>
      <c r="D1837" s="417" t="s">
        <v>3180</v>
      </c>
    </row>
    <row r="1838" spans="1:4" x14ac:dyDescent="0.45">
      <c r="A1838" s="408">
        <v>6211</v>
      </c>
      <c r="B1838" s="414" t="s">
        <v>3181</v>
      </c>
      <c r="C1838" s="409">
        <v>523150</v>
      </c>
      <c r="D1838" s="417" t="s">
        <v>3182</v>
      </c>
    </row>
    <row r="1839" spans="1:4" x14ac:dyDescent="0.45">
      <c r="A1839" s="408">
        <v>6211</v>
      </c>
      <c r="B1839" s="414" t="s">
        <v>3181</v>
      </c>
      <c r="C1839" s="409">
        <v>523150</v>
      </c>
      <c r="D1839" s="417" t="s">
        <v>3182</v>
      </c>
    </row>
    <row r="1840" spans="1:4" x14ac:dyDescent="0.45">
      <c r="A1840" s="408">
        <v>6099</v>
      </c>
      <c r="B1840" s="414" t="s">
        <v>3178</v>
      </c>
      <c r="C1840" s="409">
        <v>523160</v>
      </c>
      <c r="D1840" s="417" t="s">
        <v>3183</v>
      </c>
    </row>
    <row r="1841" spans="1:4" x14ac:dyDescent="0.45">
      <c r="A1841" s="408">
        <v>6221</v>
      </c>
      <c r="B1841" s="414" t="s">
        <v>3184</v>
      </c>
      <c r="C1841" s="409">
        <v>523160</v>
      </c>
      <c r="D1841" s="417" t="s">
        <v>3183</v>
      </c>
    </row>
    <row r="1842" spans="1:4" x14ac:dyDescent="0.45">
      <c r="A1842" s="408">
        <v>6799</v>
      </c>
      <c r="B1842" s="414" t="s">
        <v>3185</v>
      </c>
      <c r="C1842" s="409">
        <v>523160</v>
      </c>
      <c r="D1842" s="417" t="s">
        <v>3183</v>
      </c>
    </row>
    <row r="1843" spans="1:4" x14ac:dyDescent="0.45">
      <c r="A1843" s="408">
        <v>6221</v>
      </c>
      <c r="B1843" s="414" t="s">
        <v>3184</v>
      </c>
      <c r="C1843" s="409">
        <v>523160</v>
      </c>
      <c r="D1843" s="417" t="s">
        <v>3183</v>
      </c>
    </row>
    <row r="1844" spans="1:4" x14ac:dyDescent="0.45">
      <c r="A1844" s="408">
        <v>6231</v>
      </c>
      <c r="B1844" s="414" t="s">
        <v>3186</v>
      </c>
      <c r="C1844" s="409">
        <v>523210</v>
      </c>
      <c r="D1844" s="417" t="s">
        <v>1532</v>
      </c>
    </row>
    <row r="1845" spans="1:4" x14ac:dyDescent="0.45">
      <c r="A1845" s="408">
        <v>6153</v>
      </c>
      <c r="B1845" s="414" t="s">
        <v>3166</v>
      </c>
      <c r="C1845" s="409">
        <v>523910</v>
      </c>
      <c r="D1845" s="417" t="s">
        <v>3187</v>
      </c>
    </row>
    <row r="1846" spans="1:4" x14ac:dyDescent="0.45">
      <c r="A1846" s="408">
        <v>6211</v>
      </c>
      <c r="B1846" s="414" t="s">
        <v>3181</v>
      </c>
      <c r="C1846" s="409">
        <v>523910</v>
      </c>
      <c r="D1846" s="417" t="s">
        <v>3187</v>
      </c>
    </row>
    <row r="1847" spans="1:4" x14ac:dyDescent="0.45">
      <c r="A1847" s="408">
        <v>6792</v>
      </c>
      <c r="B1847" s="414" t="s">
        <v>3188</v>
      </c>
      <c r="C1847" s="409">
        <v>523910</v>
      </c>
      <c r="D1847" s="417" t="s">
        <v>3187</v>
      </c>
    </row>
    <row r="1848" spans="1:4" x14ac:dyDescent="0.45">
      <c r="A1848" s="408">
        <v>6799</v>
      </c>
      <c r="B1848" s="414" t="s">
        <v>3185</v>
      </c>
      <c r="C1848" s="409">
        <v>523910</v>
      </c>
      <c r="D1848" s="417" t="s">
        <v>3187</v>
      </c>
    </row>
    <row r="1849" spans="1:4" x14ac:dyDescent="0.45">
      <c r="A1849" s="408">
        <v>6282</v>
      </c>
      <c r="B1849" s="414" t="s">
        <v>1536</v>
      </c>
      <c r="C1849" s="409">
        <v>523940</v>
      </c>
      <c r="D1849" s="417" t="s">
        <v>3189</v>
      </c>
    </row>
    <row r="1850" spans="1:4" x14ac:dyDescent="0.45">
      <c r="A1850" s="408">
        <v>6371</v>
      </c>
      <c r="B1850" s="414" t="s">
        <v>3190</v>
      </c>
      <c r="C1850" s="409">
        <v>523940</v>
      </c>
      <c r="D1850" s="417" t="s">
        <v>3189</v>
      </c>
    </row>
    <row r="1851" spans="1:4" x14ac:dyDescent="0.45">
      <c r="A1851" s="408">
        <v>6733</v>
      </c>
      <c r="B1851" s="414" t="s">
        <v>3191</v>
      </c>
      <c r="C1851" s="409">
        <v>523940</v>
      </c>
      <c r="D1851" s="417" t="s">
        <v>3189</v>
      </c>
    </row>
    <row r="1852" spans="1:4" x14ac:dyDescent="0.45">
      <c r="A1852" s="408">
        <v>6799</v>
      </c>
      <c r="B1852" s="414" t="s">
        <v>3185</v>
      </c>
      <c r="C1852" s="409">
        <v>523940</v>
      </c>
      <c r="D1852" s="417" t="s">
        <v>3189</v>
      </c>
    </row>
    <row r="1853" spans="1:4" x14ac:dyDescent="0.45">
      <c r="A1853" s="408">
        <v>6282</v>
      </c>
      <c r="B1853" s="414" t="s">
        <v>1536</v>
      </c>
      <c r="C1853" s="409">
        <v>523940</v>
      </c>
      <c r="D1853" s="417" t="s">
        <v>3189</v>
      </c>
    </row>
    <row r="1854" spans="1:4" x14ac:dyDescent="0.45">
      <c r="A1854" s="408">
        <v>6091</v>
      </c>
      <c r="B1854" s="414" t="s">
        <v>3192</v>
      </c>
      <c r="C1854" s="409">
        <v>523991</v>
      </c>
      <c r="D1854" s="417" t="s">
        <v>3193</v>
      </c>
    </row>
    <row r="1855" spans="1:4" x14ac:dyDescent="0.45">
      <c r="A1855" s="408">
        <v>6099</v>
      </c>
      <c r="B1855" s="414" t="s">
        <v>3178</v>
      </c>
      <c r="C1855" s="409">
        <v>523991</v>
      </c>
      <c r="D1855" s="417" t="s">
        <v>3193</v>
      </c>
    </row>
    <row r="1856" spans="1:4" x14ac:dyDescent="0.45">
      <c r="A1856" s="408">
        <v>6289</v>
      </c>
      <c r="B1856" s="414" t="s">
        <v>3194</v>
      </c>
      <c r="C1856" s="409">
        <v>523991</v>
      </c>
      <c r="D1856" s="417" t="s">
        <v>3193</v>
      </c>
    </row>
    <row r="1857" spans="1:4" x14ac:dyDescent="0.45">
      <c r="A1857" s="408">
        <v>6733</v>
      </c>
      <c r="B1857" s="414" t="s">
        <v>3191</v>
      </c>
      <c r="C1857" s="409">
        <v>523991</v>
      </c>
      <c r="D1857" s="417" t="s">
        <v>3193</v>
      </c>
    </row>
    <row r="1858" spans="1:4" x14ac:dyDescent="0.45">
      <c r="A1858" s="408">
        <v>6211</v>
      </c>
      <c r="B1858" s="414" t="s">
        <v>3181</v>
      </c>
      <c r="C1858" s="409">
        <v>523999</v>
      </c>
      <c r="D1858" s="417" t="s">
        <v>3195</v>
      </c>
    </row>
    <row r="1859" spans="1:4" x14ac:dyDescent="0.45">
      <c r="A1859" s="408">
        <v>6289</v>
      </c>
      <c r="B1859" s="414" t="s">
        <v>3194</v>
      </c>
      <c r="C1859" s="409">
        <v>523999</v>
      </c>
      <c r="D1859" s="417" t="s">
        <v>3195</v>
      </c>
    </row>
    <row r="1860" spans="1:4" x14ac:dyDescent="0.45">
      <c r="A1860" s="408">
        <v>6311</v>
      </c>
      <c r="B1860" s="414" t="s">
        <v>3196</v>
      </c>
      <c r="C1860" s="409">
        <v>524113</v>
      </c>
      <c r="D1860" s="417" t="s">
        <v>3197</v>
      </c>
    </row>
    <row r="1861" spans="1:4" x14ac:dyDescent="0.45">
      <c r="A1861" s="408">
        <v>6321</v>
      </c>
      <c r="B1861" s="414" t="s">
        <v>3198</v>
      </c>
      <c r="C1861" s="409">
        <v>524113</v>
      </c>
      <c r="D1861" s="417" t="s">
        <v>3197</v>
      </c>
    </row>
    <row r="1862" spans="1:4" x14ac:dyDescent="0.45">
      <c r="A1862" s="408">
        <v>6321</v>
      </c>
      <c r="B1862" s="414" t="s">
        <v>3198</v>
      </c>
      <c r="C1862" s="409">
        <v>524114</v>
      </c>
      <c r="D1862" s="417" t="s">
        <v>3199</v>
      </c>
    </row>
    <row r="1863" spans="1:4" x14ac:dyDescent="0.45">
      <c r="A1863" s="408">
        <v>6324</v>
      </c>
      <c r="B1863" s="414" t="s">
        <v>3200</v>
      </c>
      <c r="C1863" s="409">
        <v>524114</v>
      </c>
      <c r="D1863" s="417" t="s">
        <v>3199</v>
      </c>
    </row>
    <row r="1864" spans="1:4" x14ac:dyDescent="0.45">
      <c r="A1864" s="408">
        <v>6331</v>
      </c>
      <c r="B1864" s="414" t="s">
        <v>3201</v>
      </c>
      <c r="C1864" s="409">
        <v>524126</v>
      </c>
      <c r="D1864" s="417" t="s">
        <v>3202</v>
      </c>
    </row>
    <row r="1865" spans="1:4" x14ac:dyDescent="0.45">
      <c r="A1865" s="408">
        <v>6351</v>
      </c>
      <c r="B1865" s="414" t="s">
        <v>3203</v>
      </c>
      <c r="C1865" s="409">
        <v>524126</v>
      </c>
      <c r="D1865" s="417" t="s">
        <v>3202</v>
      </c>
    </row>
    <row r="1866" spans="1:4" x14ac:dyDescent="0.45">
      <c r="A1866" s="408">
        <v>6361</v>
      </c>
      <c r="B1866" s="414" t="s">
        <v>3204</v>
      </c>
      <c r="C1866" s="409">
        <v>524127</v>
      </c>
      <c r="D1866" s="417" t="s">
        <v>3205</v>
      </c>
    </row>
    <row r="1867" spans="1:4" x14ac:dyDescent="0.45">
      <c r="A1867" s="408">
        <v>6311</v>
      </c>
      <c r="B1867" s="414" t="s">
        <v>3196</v>
      </c>
      <c r="C1867" s="409">
        <v>524128</v>
      </c>
      <c r="D1867" s="417" t="s">
        <v>3206</v>
      </c>
    </row>
    <row r="1868" spans="1:4" x14ac:dyDescent="0.45">
      <c r="A1868" s="408">
        <v>6331</v>
      </c>
      <c r="B1868" s="414" t="s">
        <v>3201</v>
      </c>
      <c r="C1868" s="409">
        <v>524128</v>
      </c>
      <c r="D1868" s="417" t="s">
        <v>3206</v>
      </c>
    </row>
    <row r="1869" spans="1:4" x14ac:dyDescent="0.45">
      <c r="A1869" s="408">
        <v>6351</v>
      </c>
      <c r="B1869" s="414" t="s">
        <v>3203</v>
      </c>
      <c r="C1869" s="409">
        <v>524128</v>
      </c>
      <c r="D1869" s="417" t="s">
        <v>3206</v>
      </c>
    </row>
    <row r="1870" spans="1:4" x14ac:dyDescent="0.45">
      <c r="A1870" s="408">
        <v>6399</v>
      </c>
      <c r="B1870" s="414" t="s">
        <v>3207</v>
      </c>
      <c r="C1870" s="409">
        <v>524128</v>
      </c>
      <c r="D1870" s="417" t="s">
        <v>3206</v>
      </c>
    </row>
    <row r="1871" spans="1:4" x14ac:dyDescent="0.45">
      <c r="A1871" s="408">
        <v>6311</v>
      </c>
      <c r="B1871" s="414" t="s">
        <v>3196</v>
      </c>
      <c r="C1871" s="409">
        <v>524130</v>
      </c>
      <c r="D1871" s="417" t="s">
        <v>3208</v>
      </c>
    </row>
    <row r="1872" spans="1:4" x14ac:dyDescent="0.45">
      <c r="A1872" s="408">
        <v>6321</v>
      </c>
      <c r="B1872" s="414" t="s">
        <v>3198</v>
      </c>
      <c r="C1872" s="409">
        <v>524130</v>
      </c>
      <c r="D1872" s="417" t="s">
        <v>3208</v>
      </c>
    </row>
    <row r="1873" spans="1:4" x14ac:dyDescent="0.45">
      <c r="A1873" s="408">
        <v>6324</v>
      </c>
      <c r="B1873" s="414" t="s">
        <v>3200</v>
      </c>
      <c r="C1873" s="409">
        <v>524130</v>
      </c>
      <c r="D1873" s="417" t="s">
        <v>3208</v>
      </c>
    </row>
    <row r="1874" spans="1:4" x14ac:dyDescent="0.45">
      <c r="A1874" s="408">
        <v>6331</v>
      </c>
      <c r="B1874" s="414" t="s">
        <v>3201</v>
      </c>
      <c r="C1874" s="409">
        <v>524130</v>
      </c>
      <c r="D1874" s="417" t="s">
        <v>3208</v>
      </c>
    </row>
    <row r="1875" spans="1:4" x14ac:dyDescent="0.45">
      <c r="A1875" s="408">
        <v>6351</v>
      </c>
      <c r="B1875" s="414" t="s">
        <v>3203</v>
      </c>
      <c r="C1875" s="409">
        <v>524130</v>
      </c>
      <c r="D1875" s="417" t="s">
        <v>3208</v>
      </c>
    </row>
    <row r="1876" spans="1:4" x14ac:dyDescent="0.45">
      <c r="A1876" s="408">
        <v>6361</v>
      </c>
      <c r="B1876" s="414" t="s">
        <v>3204</v>
      </c>
      <c r="C1876" s="409">
        <v>524130</v>
      </c>
      <c r="D1876" s="417" t="s">
        <v>3208</v>
      </c>
    </row>
    <row r="1877" spans="1:4" x14ac:dyDescent="0.45">
      <c r="A1877" s="408">
        <v>6411</v>
      </c>
      <c r="B1877" s="414" t="s">
        <v>3209</v>
      </c>
      <c r="C1877" s="409">
        <v>524210</v>
      </c>
      <c r="D1877" s="417" t="s">
        <v>3210</v>
      </c>
    </row>
    <row r="1878" spans="1:4" x14ac:dyDescent="0.45">
      <c r="A1878" s="408">
        <v>6411</v>
      </c>
      <c r="B1878" s="414" t="s">
        <v>3209</v>
      </c>
      <c r="C1878" s="409">
        <v>524291</v>
      </c>
      <c r="D1878" s="417" t="s">
        <v>3211</v>
      </c>
    </row>
    <row r="1879" spans="1:4" ht="25.2" x14ac:dyDescent="0.45">
      <c r="A1879" s="408">
        <v>6371</v>
      </c>
      <c r="B1879" s="414" t="s">
        <v>3190</v>
      </c>
      <c r="C1879" s="409">
        <v>524292</v>
      </c>
      <c r="D1879" s="417" t="s">
        <v>3212</v>
      </c>
    </row>
    <row r="1880" spans="1:4" ht="25.2" x14ac:dyDescent="0.45">
      <c r="A1880" s="408">
        <v>6411</v>
      </c>
      <c r="B1880" s="414" t="s">
        <v>3209</v>
      </c>
      <c r="C1880" s="409">
        <v>524292</v>
      </c>
      <c r="D1880" s="417" t="s">
        <v>3212</v>
      </c>
    </row>
    <row r="1881" spans="1:4" x14ac:dyDescent="0.45">
      <c r="A1881" s="408">
        <v>6411</v>
      </c>
      <c r="B1881" s="414" t="s">
        <v>3209</v>
      </c>
      <c r="C1881" s="409">
        <v>524298</v>
      </c>
      <c r="D1881" s="417" t="s">
        <v>3213</v>
      </c>
    </row>
    <row r="1882" spans="1:4" x14ac:dyDescent="0.45">
      <c r="A1882" s="408">
        <v>6371</v>
      </c>
      <c r="B1882" s="414" t="s">
        <v>3190</v>
      </c>
      <c r="C1882" s="409">
        <v>525110</v>
      </c>
      <c r="D1882" s="417" t="s">
        <v>3214</v>
      </c>
    </row>
    <row r="1883" spans="1:4" x14ac:dyDescent="0.45">
      <c r="A1883" s="408">
        <v>6371</v>
      </c>
      <c r="B1883" s="414" t="s">
        <v>3190</v>
      </c>
      <c r="C1883" s="409">
        <v>525120</v>
      </c>
      <c r="D1883" s="417" t="s">
        <v>3215</v>
      </c>
    </row>
    <row r="1884" spans="1:4" x14ac:dyDescent="0.45">
      <c r="A1884" s="408">
        <v>6321</v>
      </c>
      <c r="B1884" s="414" t="s">
        <v>3198</v>
      </c>
      <c r="C1884" s="409">
        <v>525190</v>
      </c>
      <c r="D1884" s="417" t="s">
        <v>3216</v>
      </c>
    </row>
    <row r="1885" spans="1:4" x14ac:dyDescent="0.45">
      <c r="A1885" s="408">
        <v>6324</v>
      </c>
      <c r="B1885" s="414" t="s">
        <v>3200</v>
      </c>
      <c r="C1885" s="409">
        <v>525190</v>
      </c>
      <c r="D1885" s="417" t="s">
        <v>3216</v>
      </c>
    </row>
    <row r="1886" spans="1:4" x14ac:dyDescent="0.45">
      <c r="A1886" s="408">
        <v>6331</v>
      </c>
      <c r="B1886" s="414" t="s">
        <v>3201</v>
      </c>
      <c r="C1886" s="409">
        <v>525190</v>
      </c>
      <c r="D1886" s="417" t="s">
        <v>3216</v>
      </c>
    </row>
    <row r="1887" spans="1:4" x14ac:dyDescent="0.45">
      <c r="A1887" s="408">
        <v>6733</v>
      </c>
      <c r="B1887" s="414" t="s">
        <v>3191</v>
      </c>
      <c r="C1887" s="409">
        <v>525190</v>
      </c>
      <c r="D1887" s="417" t="s">
        <v>3216</v>
      </c>
    </row>
    <row r="1888" spans="1:4" x14ac:dyDescent="0.45">
      <c r="A1888" s="408">
        <v>6722</v>
      </c>
      <c r="B1888" s="414" t="s">
        <v>3217</v>
      </c>
      <c r="C1888" s="409">
        <v>525910</v>
      </c>
      <c r="D1888" s="417" t="s">
        <v>3218</v>
      </c>
    </row>
    <row r="1889" spans="1:4" x14ac:dyDescent="0.45">
      <c r="A1889" s="408">
        <v>6733</v>
      </c>
      <c r="B1889" s="414" t="s">
        <v>3191</v>
      </c>
      <c r="C1889" s="409">
        <v>525920</v>
      </c>
      <c r="D1889" s="417" t="s">
        <v>3219</v>
      </c>
    </row>
    <row r="1890" spans="1:4" x14ac:dyDescent="0.45">
      <c r="A1890" s="408">
        <v>6371</v>
      </c>
      <c r="B1890" s="414" t="s">
        <v>3190</v>
      </c>
      <c r="C1890" s="409">
        <v>525990</v>
      </c>
      <c r="D1890" s="417" t="s">
        <v>3220</v>
      </c>
    </row>
    <row r="1891" spans="1:4" x14ac:dyDescent="0.45">
      <c r="A1891" s="408">
        <v>6726</v>
      </c>
      <c r="B1891" s="414" t="s">
        <v>3221</v>
      </c>
      <c r="C1891" s="409">
        <v>525990</v>
      </c>
      <c r="D1891" s="417" t="s">
        <v>3220</v>
      </c>
    </row>
    <row r="1892" spans="1:4" x14ac:dyDescent="0.45">
      <c r="A1892" s="408">
        <v>6798</v>
      </c>
      <c r="B1892" s="414" t="s">
        <v>3222</v>
      </c>
      <c r="C1892" s="409">
        <v>525990</v>
      </c>
      <c r="D1892" s="417" t="s">
        <v>3220</v>
      </c>
    </row>
    <row r="1893" spans="1:4" x14ac:dyDescent="0.45">
      <c r="A1893" s="408">
        <v>6513</v>
      </c>
      <c r="B1893" s="414" t="s">
        <v>3223</v>
      </c>
      <c r="C1893" s="409">
        <v>531110</v>
      </c>
      <c r="D1893" s="417" t="s">
        <v>3224</v>
      </c>
    </row>
    <row r="1894" spans="1:4" x14ac:dyDescent="0.45">
      <c r="A1894" s="408">
        <v>6514</v>
      </c>
      <c r="B1894" s="414" t="s">
        <v>3225</v>
      </c>
      <c r="C1894" s="409">
        <v>531110</v>
      </c>
      <c r="D1894" s="417" t="s">
        <v>3224</v>
      </c>
    </row>
    <row r="1895" spans="1:4" x14ac:dyDescent="0.45">
      <c r="A1895" s="408">
        <v>6531</v>
      </c>
      <c r="B1895" s="414" t="s">
        <v>3226</v>
      </c>
      <c r="C1895" s="409">
        <v>531110</v>
      </c>
      <c r="D1895" s="417" t="s">
        <v>3224</v>
      </c>
    </row>
    <row r="1896" spans="1:4" x14ac:dyDescent="0.45">
      <c r="A1896" s="408">
        <v>6798</v>
      </c>
      <c r="B1896" s="414" t="s">
        <v>3222</v>
      </c>
      <c r="C1896" s="409">
        <v>531110</v>
      </c>
      <c r="D1896" s="417" t="s">
        <v>3224</v>
      </c>
    </row>
    <row r="1897" spans="1:4" x14ac:dyDescent="0.45">
      <c r="A1897" s="408">
        <v>6512</v>
      </c>
      <c r="B1897" s="414" t="s">
        <v>3227</v>
      </c>
      <c r="C1897" s="409">
        <v>531120</v>
      </c>
      <c r="D1897" s="417" t="s">
        <v>3228</v>
      </c>
    </row>
    <row r="1898" spans="1:4" x14ac:dyDescent="0.45">
      <c r="A1898" s="408">
        <v>6798</v>
      </c>
      <c r="B1898" s="414" t="s">
        <v>3222</v>
      </c>
      <c r="C1898" s="409">
        <v>531120</v>
      </c>
      <c r="D1898" s="417" t="s">
        <v>3228</v>
      </c>
    </row>
    <row r="1899" spans="1:4" x14ac:dyDescent="0.45">
      <c r="A1899" s="408">
        <v>4225</v>
      </c>
      <c r="B1899" s="414" t="s">
        <v>1470</v>
      </c>
      <c r="C1899" s="409">
        <v>531130</v>
      </c>
      <c r="D1899" s="417" t="s">
        <v>3229</v>
      </c>
    </row>
    <row r="1900" spans="1:4" x14ac:dyDescent="0.45">
      <c r="A1900" s="408">
        <v>6798</v>
      </c>
      <c r="B1900" s="414" t="s">
        <v>3222</v>
      </c>
      <c r="C1900" s="409">
        <v>531130</v>
      </c>
      <c r="D1900" s="417" t="s">
        <v>3229</v>
      </c>
    </row>
    <row r="1901" spans="1:4" x14ac:dyDescent="0.45">
      <c r="A1901" s="408">
        <v>6515</v>
      </c>
      <c r="B1901" s="414" t="s">
        <v>3230</v>
      </c>
      <c r="C1901" s="409">
        <v>531190</v>
      </c>
      <c r="D1901" s="417" t="s">
        <v>3231</v>
      </c>
    </row>
    <row r="1902" spans="1:4" x14ac:dyDescent="0.45">
      <c r="A1902" s="408">
        <v>6517</v>
      </c>
      <c r="B1902" s="414" t="s">
        <v>3232</v>
      </c>
      <c r="C1902" s="409">
        <v>531190</v>
      </c>
      <c r="D1902" s="417" t="s">
        <v>3231</v>
      </c>
    </row>
    <row r="1903" spans="1:4" x14ac:dyDescent="0.45">
      <c r="A1903" s="408">
        <v>6519</v>
      </c>
      <c r="B1903" s="414" t="s">
        <v>3233</v>
      </c>
      <c r="C1903" s="409">
        <v>531190</v>
      </c>
      <c r="D1903" s="417" t="s">
        <v>3231</v>
      </c>
    </row>
    <row r="1904" spans="1:4" x14ac:dyDescent="0.45">
      <c r="A1904" s="408">
        <v>6798</v>
      </c>
      <c r="B1904" s="414" t="s">
        <v>3222</v>
      </c>
      <c r="C1904" s="409">
        <v>531190</v>
      </c>
      <c r="D1904" s="417" t="s">
        <v>3231</v>
      </c>
    </row>
    <row r="1905" spans="1:4" x14ac:dyDescent="0.45">
      <c r="A1905" s="408">
        <v>6531</v>
      </c>
      <c r="B1905" s="414" t="s">
        <v>3226</v>
      </c>
      <c r="C1905" s="409">
        <v>531210</v>
      </c>
      <c r="D1905" s="417" t="s">
        <v>1560</v>
      </c>
    </row>
    <row r="1906" spans="1:4" x14ac:dyDescent="0.45">
      <c r="A1906" s="408">
        <v>6531</v>
      </c>
      <c r="B1906" s="414" t="s">
        <v>3226</v>
      </c>
      <c r="C1906" s="409">
        <v>531311</v>
      </c>
      <c r="D1906" s="417" t="s">
        <v>3234</v>
      </c>
    </row>
    <row r="1907" spans="1:4" x14ac:dyDescent="0.45">
      <c r="A1907" s="408">
        <v>6531</v>
      </c>
      <c r="B1907" s="414" t="s">
        <v>3226</v>
      </c>
      <c r="C1907" s="409">
        <v>531312</v>
      </c>
      <c r="D1907" s="417" t="s">
        <v>3235</v>
      </c>
    </row>
    <row r="1908" spans="1:4" x14ac:dyDescent="0.45">
      <c r="A1908" s="408">
        <v>6531</v>
      </c>
      <c r="B1908" s="414" t="s">
        <v>3226</v>
      </c>
      <c r="C1908" s="409">
        <v>531320</v>
      </c>
      <c r="D1908" s="417" t="s">
        <v>3236</v>
      </c>
    </row>
    <row r="1909" spans="1:4" x14ac:dyDescent="0.45">
      <c r="A1909" s="408">
        <v>6531</v>
      </c>
      <c r="B1909" s="414" t="s">
        <v>3226</v>
      </c>
      <c r="C1909" s="409">
        <v>531390</v>
      </c>
      <c r="D1909" s="417" t="s">
        <v>3237</v>
      </c>
    </row>
    <row r="1910" spans="1:4" x14ac:dyDescent="0.45">
      <c r="A1910" s="408">
        <v>7514</v>
      </c>
      <c r="B1910" s="414" t="s">
        <v>1565</v>
      </c>
      <c r="C1910" s="409">
        <v>532111</v>
      </c>
      <c r="D1910" s="417" t="s">
        <v>3238</v>
      </c>
    </row>
    <row r="1911" spans="1:4" x14ac:dyDescent="0.45">
      <c r="A1911" s="408">
        <v>7515</v>
      </c>
      <c r="B1911" s="414" t="s">
        <v>1566</v>
      </c>
      <c r="C1911" s="409">
        <v>532112</v>
      </c>
      <c r="D1911" s="417" t="s">
        <v>3239</v>
      </c>
    </row>
    <row r="1912" spans="1:4" x14ac:dyDescent="0.45">
      <c r="A1912" s="408">
        <v>7513</v>
      </c>
      <c r="B1912" s="414" t="s">
        <v>3240</v>
      </c>
      <c r="C1912" s="409">
        <v>532120</v>
      </c>
      <c r="D1912" s="417" t="s">
        <v>3241</v>
      </c>
    </row>
    <row r="1913" spans="1:4" x14ac:dyDescent="0.45">
      <c r="A1913" s="408">
        <v>7519</v>
      </c>
      <c r="B1913" s="414" t="s">
        <v>3242</v>
      </c>
      <c r="C1913" s="409">
        <v>532120</v>
      </c>
      <c r="D1913" s="417" t="s">
        <v>3241</v>
      </c>
    </row>
    <row r="1914" spans="1:4" x14ac:dyDescent="0.45">
      <c r="A1914" s="408">
        <v>7359</v>
      </c>
      <c r="B1914" s="414" t="s">
        <v>3243</v>
      </c>
      <c r="C1914" s="409">
        <v>532210</v>
      </c>
      <c r="D1914" s="417" t="s">
        <v>1568</v>
      </c>
    </row>
    <row r="1915" spans="1:4" x14ac:dyDescent="0.45">
      <c r="A1915" s="408">
        <v>7299</v>
      </c>
      <c r="B1915" s="414" t="s">
        <v>3244</v>
      </c>
      <c r="C1915" s="409">
        <v>532281</v>
      </c>
      <c r="D1915" s="417" t="s">
        <v>1569</v>
      </c>
    </row>
    <row r="1916" spans="1:4" x14ac:dyDescent="0.45">
      <c r="A1916" s="408">
        <v>7819</v>
      </c>
      <c r="B1916" s="414" t="s">
        <v>2695</v>
      </c>
      <c r="C1916" s="409">
        <v>532281</v>
      </c>
      <c r="D1916" s="417" t="s">
        <v>1569</v>
      </c>
    </row>
    <row r="1917" spans="1:4" x14ac:dyDescent="0.45">
      <c r="A1917" s="408">
        <v>7841</v>
      </c>
      <c r="B1917" s="414" t="s">
        <v>3245</v>
      </c>
      <c r="C1917" s="409">
        <v>532282</v>
      </c>
      <c r="D1917" s="417" t="s">
        <v>1570</v>
      </c>
    </row>
    <row r="1918" spans="1:4" x14ac:dyDescent="0.45">
      <c r="A1918" s="408">
        <v>7352</v>
      </c>
      <c r="B1918" s="414" t="s">
        <v>3246</v>
      </c>
      <c r="C1918" s="409">
        <v>532283</v>
      </c>
      <c r="D1918" s="417" t="s">
        <v>3247</v>
      </c>
    </row>
    <row r="1919" spans="1:4" x14ac:dyDescent="0.45">
      <c r="A1919" s="408">
        <v>7999</v>
      </c>
      <c r="B1919" s="414" t="s">
        <v>3094</v>
      </c>
      <c r="C1919" s="409">
        <v>532284</v>
      </c>
      <c r="D1919" s="417" t="s">
        <v>3248</v>
      </c>
    </row>
    <row r="1920" spans="1:4" x14ac:dyDescent="0.45">
      <c r="A1920" s="408">
        <v>7359</v>
      </c>
      <c r="B1920" s="414" t="s">
        <v>3243</v>
      </c>
      <c r="C1920" s="409">
        <v>532289</v>
      </c>
      <c r="D1920" s="417" t="s">
        <v>3249</v>
      </c>
    </row>
    <row r="1921" spans="1:4" x14ac:dyDescent="0.45">
      <c r="A1921" s="408">
        <v>7359</v>
      </c>
      <c r="B1921" s="414" t="s">
        <v>3243</v>
      </c>
      <c r="C1921" s="409">
        <v>532310</v>
      </c>
      <c r="D1921" s="417" t="s">
        <v>1574</v>
      </c>
    </row>
    <row r="1922" spans="1:4" x14ac:dyDescent="0.45">
      <c r="A1922" s="408">
        <v>4499</v>
      </c>
      <c r="B1922" s="414" t="s">
        <v>3063</v>
      </c>
      <c r="C1922" s="409">
        <v>532411</v>
      </c>
      <c r="D1922" s="417" t="s">
        <v>3250</v>
      </c>
    </row>
    <row r="1923" spans="1:4" x14ac:dyDescent="0.45">
      <c r="A1923" s="408">
        <v>4741</v>
      </c>
      <c r="B1923" s="414" t="s">
        <v>3099</v>
      </c>
      <c r="C1923" s="409">
        <v>532411</v>
      </c>
      <c r="D1923" s="417" t="s">
        <v>3250</v>
      </c>
    </row>
    <row r="1924" spans="1:4" x14ac:dyDescent="0.45">
      <c r="A1924" s="408">
        <v>7359</v>
      </c>
      <c r="B1924" s="414" t="s">
        <v>3243</v>
      </c>
      <c r="C1924" s="409">
        <v>532411</v>
      </c>
      <c r="D1924" s="417" t="s">
        <v>3250</v>
      </c>
    </row>
    <row r="1925" spans="1:4" x14ac:dyDescent="0.45">
      <c r="A1925" s="408">
        <v>7353</v>
      </c>
      <c r="B1925" s="414" t="s">
        <v>2079</v>
      </c>
      <c r="C1925" s="409">
        <v>532412</v>
      </c>
      <c r="D1925" s="417" t="s">
        <v>3251</v>
      </c>
    </row>
    <row r="1926" spans="1:4" x14ac:dyDescent="0.45">
      <c r="A1926" s="408">
        <v>7359</v>
      </c>
      <c r="B1926" s="414" t="s">
        <v>3243</v>
      </c>
      <c r="C1926" s="409">
        <v>532412</v>
      </c>
      <c r="D1926" s="417" t="s">
        <v>3251</v>
      </c>
    </row>
    <row r="1927" spans="1:4" x14ac:dyDescent="0.45">
      <c r="A1927" s="408">
        <v>7359</v>
      </c>
      <c r="B1927" s="414" t="s">
        <v>3243</v>
      </c>
      <c r="C1927" s="409">
        <v>532420</v>
      </c>
      <c r="D1927" s="417" t="s">
        <v>1577</v>
      </c>
    </row>
    <row r="1928" spans="1:4" x14ac:dyDescent="0.45">
      <c r="A1928" s="408">
        <v>7377</v>
      </c>
      <c r="B1928" s="414" t="s">
        <v>3252</v>
      </c>
      <c r="C1928" s="409">
        <v>532420</v>
      </c>
      <c r="D1928" s="417" t="s">
        <v>1577</v>
      </c>
    </row>
    <row r="1929" spans="1:4" x14ac:dyDescent="0.45">
      <c r="A1929" s="408">
        <v>7352</v>
      </c>
      <c r="B1929" s="414" t="s">
        <v>3246</v>
      </c>
      <c r="C1929" s="409">
        <v>532490</v>
      </c>
      <c r="D1929" s="417" t="s">
        <v>3253</v>
      </c>
    </row>
    <row r="1930" spans="1:4" x14ac:dyDescent="0.45">
      <c r="A1930" s="408">
        <v>7359</v>
      </c>
      <c r="B1930" s="414" t="s">
        <v>3243</v>
      </c>
      <c r="C1930" s="409">
        <v>532490</v>
      </c>
      <c r="D1930" s="417" t="s">
        <v>3253</v>
      </c>
    </row>
    <row r="1931" spans="1:4" x14ac:dyDescent="0.45">
      <c r="A1931" s="408">
        <v>7819</v>
      </c>
      <c r="B1931" s="414" t="s">
        <v>2695</v>
      </c>
      <c r="C1931" s="409">
        <v>532490</v>
      </c>
      <c r="D1931" s="417" t="s">
        <v>3253</v>
      </c>
    </row>
    <row r="1932" spans="1:4" x14ac:dyDescent="0.45">
      <c r="A1932" s="408">
        <v>7922</v>
      </c>
      <c r="B1932" s="414" t="s">
        <v>3127</v>
      </c>
      <c r="C1932" s="409">
        <v>532490</v>
      </c>
      <c r="D1932" s="417" t="s">
        <v>3253</v>
      </c>
    </row>
    <row r="1933" spans="1:4" x14ac:dyDescent="0.45">
      <c r="A1933" s="408">
        <v>6792</v>
      </c>
      <c r="B1933" s="414" t="s">
        <v>3188</v>
      </c>
      <c r="C1933" s="409">
        <v>533110</v>
      </c>
      <c r="D1933" s="417" t="s">
        <v>1579</v>
      </c>
    </row>
    <row r="1934" spans="1:4" x14ac:dyDescent="0.45">
      <c r="A1934" s="408">
        <v>6794</v>
      </c>
      <c r="B1934" s="414" t="s">
        <v>3254</v>
      </c>
      <c r="C1934" s="409">
        <v>533110</v>
      </c>
      <c r="D1934" s="417" t="s">
        <v>1579</v>
      </c>
    </row>
    <row r="1935" spans="1:4" x14ac:dyDescent="0.45">
      <c r="A1935" s="408">
        <v>8111</v>
      </c>
      <c r="B1935" s="414" t="s">
        <v>3255</v>
      </c>
      <c r="C1935" s="409">
        <v>541110</v>
      </c>
      <c r="D1935" s="417" t="s">
        <v>1580</v>
      </c>
    </row>
    <row r="1936" spans="1:4" x14ac:dyDescent="0.45">
      <c r="A1936" s="408" t="s">
        <v>1906</v>
      </c>
      <c r="B1936" s="414"/>
      <c r="C1936" s="409">
        <v>541120</v>
      </c>
      <c r="D1936" s="417" t="s">
        <v>1581</v>
      </c>
    </row>
    <row r="1937" spans="1:4" x14ac:dyDescent="0.45">
      <c r="A1937" s="408">
        <v>6541</v>
      </c>
      <c r="B1937" s="414" t="s">
        <v>3256</v>
      </c>
      <c r="C1937" s="409">
        <v>541191</v>
      </c>
      <c r="D1937" s="417" t="s">
        <v>3257</v>
      </c>
    </row>
    <row r="1938" spans="1:4" x14ac:dyDescent="0.45">
      <c r="A1938" s="408">
        <v>7389</v>
      </c>
      <c r="B1938" s="414" t="s">
        <v>2177</v>
      </c>
      <c r="C1938" s="409">
        <v>541199</v>
      </c>
      <c r="D1938" s="417" t="s">
        <v>3258</v>
      </c>
    </row>
    <row r="1939" spans="1:4" x14ac:dyDescent="0.45">
      <c r="A1939" s="408">
        <v>8721</v>
      </c>
      <c r="B1939" s="414" t="s">
        <v>3259</v>
      </c>
      <c r="C1939" s="409">
        <v>541211</v>
      </c>
      <c r="D1939" s="417" t="s">
        <v>3260</v>
      </c>
    </row>
    <row r="1940" spans="1:4" x14ac:dyDescent="0.45">
      <c r="A1940" s="408">
        <v>7291</v>
      </c>
      <c r="B1940" s="414" t="s">
        <v>3261</v>
      </c>
      <c r="C1940" s="409">
        <v>541213</v>
      </c>
      <c r="D1940" s="417" t="s">
        <v>3262</v>
      </c>
    </row>
    <row r="1941" spans="1:4" x14ac:dyDescent="0.45">
      <c r="A1941" s="408">
        <v>7819</v>
      </c>
      <c r="B1941" s="414" t="s">
        <v>2695</v>
      </c>
      <c r="C1941" s="409">
        <v>541214</v>
      </c>
      <c r="D1941" s="417" t="s">
        <v>3263</v>
      </c>
    </row>
    <row r="1942" spans="1:4" x14ac:dyDescent="0.45">
      <c r="A1942" s="408">
        <v>8721</v>
      </c>
      <c r="B1942" s="414" t="s">
        <v>3259</v>
      </c>
      <c r="C1942" s="409">
        <v>541214</v>
      </c>
      <c r="D1942" s="417" t="s">
        <v>3263</v>
      </c>
    </row>
    <row r="1943" spans="1:4" x14ac:dyDescent="0.45">
      <c r="A1943" s="408">
        <v>8721</v>
      </c>
      <c r="B1943" s="414" t="s">
        <v>3259</v>
      </c>
      <c r="C1943" s="409">
        <v>541219</v>
      </c>
      <c r="D1943" s="417" t="s">
        <v>3264</v>
      </c>
    </row>
    <row r="1944" spans="1:4" x14ac:dyDescent="0.45">
      <c r="A1944" s="408">
        <v>8712</v>
      </c>
      <c r="B1944" s="414" t="s">
        <v>1588</v>
      </c>
      <c r="C1944" s="409">
        <v>541310</v>
      </c>
      <c r="D1944" s="417" t="s">
        <v>1588</v>
      </c>
    </row>
    <row r="1945" spans="1:4" x14ac:dyDescent="0.45">
      <c r="A1945" s="408">
        <v>781</v>
      </c>
      <c r="B1945" s="414" t="s">
        <v>3265</v>
      </c>
      <c r="C1945" s="409">
        <v>541320</v>
      </c>
      <c r="D1945" s="417" t="s">
        <v>1589</v>
      </c>
    </row>
    <row r="1946" spans="1:4" x14ac:dyDescent="0.45">
      <c r="A1946" s="408">
        <v>8748</v>
      </c>
      <c r="B1946" s="414" t="s">
        <v>3266</v>
      </c>
      <c r="C1946" s="409">
        <v>541320</v>
      </c>
      <c r="D1946" s="417" t="s">
        <v>1589</v>
      </c>
    </row>
    <row r="1947" spans="1:4" x14ac:dyDescent="0.45">
      <c r="A1947" s="408">
        <v>8711</v>
      </c>
      <c r="B1947" s="414" t="s">
        <v>1590</v>
      </c>
      <c r="C1947" s="409">
        <v>541330</v>
      </c>
      <c r="D1947" s="417" t="s">
        <v>1590</v>
      </c>
    </row>
    <row r="1948" spans="1:4" x14ac:dyDescent="0.45">
      <c r="A1948" s="408">
        <v>8748</v>
      </c>
      <c r="B1948" s="414" t="s">
        <v>3266</v>
      </c>
      <c r="C1948" s="409">
        <v>541330</v>
      </c>
      <c r="D1948" s="417" t="s">
        <v>1590</v>
      </c>
    </row>
    <row r="1949" spans="1:4" x14ac:dyDescent="0.45">
      <c r="A1949" s="408">
        <v>7389</v>
      </c>
      <c r="B1949" s="414" t="s">
        <v>2177</v>
      </c>
      <c r="C1949" s="409">
        <v>541340</v>
      </c>
      <c r="D1949" s="417" t="s">
        <v>1591</v>
      </c>
    </row>
    <row r="1950" spans="1:4" x14ac:dyDescent="0.45">
      <c r="A1950" s="408">
        <v>7389</v>
      </c>
      <c r="B1950" s="414" t="s">
        <v>2177</v>
      </c>
      <c r="C1950" s="409">
        <v>541350</v>
      </c>
      <c r="D1950" s="417" t="s">
        <v>1592</v>
      </c>
    </row>
    <row r="1951" spans="1:4" x14ac:dyDescent="0.45">
      <c r="A1951" s="408">
        <v>1081</v>
      </c>
      <c r="B1951" s="414" t="s">
        <v>1998</v>
      </c>
      <c r="C1951" s="409">
        <v>541360</v>
      </c>
      <c r="D1951" s="417" t="s">
        <v>1593</v>
      </c>
    </row>
    <row r="1952" spans="1:4" x14ac:dyDescent="0.45">
      <c r="A1952" s="408">
        <v>1382</v>
      </c>
      <c r="B1952" s="414" t="s">
        <v>1993</v>
      </c>
      <c r="C1952" s="409">
        <v>541360</v>
      </c>
      <c r="D1952" s="417" t="s">
        <v>1593</v>
      </c>
    </row>
    <row r="1953" spans="1:4" x14ac:dyDescent="0.45">
      <c r="A1953" s="408">
        <v>1481</v>
      </c>
      <c r="B1953" s="414" t="s">
        <v>2076</v>
      </c>
      <c r="C1953" s="409">
        <v>541360</v>
      </c>
      <c r="D1953" s="417" t="s">
        <v>1593</v>
      </c>
    </row>
    <row r="1954" spans="1:4" x14ac:dyDescent="0.45">
      <c r="A1954" s="408">
        <v>8713</v>
      </c>
      <c r="B1954" s="414" t="s">
        <v>3267</v>
      </c>
      <c r="C1954" s="409">
        <v>541360</v>
      </c>
      <c r="D1954" s="417" t="s">
        <v>1593</v>
      </c>
    </row>
    <row r="1955" spans="1:4" x14ac:dyDescent="0.45">
      <c r="A1955" s="408">
        <v>7389</v>
      </c>
      <c r="B1955" s="414" t="s">
        <v>2177</v>
      </c>
      <c r="C1955" s="409">
        <v>541370</v>
      </c>
      <c r="D1955" s="417" t="s">
        <v>1594</v>
      </c>
    </row>
    <row r="1956" spans="1:4" x14ac:dyDescent="0.45">
      <c r="A1956" s="408">
        <v>8713</v>
      </c>
      <c r="B1956" s="414" t="s">
        <v>3267</v>
      </c>
      <c r="C1956" s="409">
        <v>541370</v>
      </c>
      <c r="D1956" s="417" t="s">
        <v>1594</v>
      </c>
    </row>
    <row r="1957" spans="1:4" x14ac:dyDescent="0.45">
      <c r="A1957" s="408">
        <v>8734</v>
      </c>
      <c r="B1957" s="414" t="s">
        <v>1595</v>
      </c>
      <c r="C1957" s="409">
        <v>541380</v>
      </c>
      <c r="D1957" s="417" t="s">
        <v>1596</v>
      </c>
    </row>
    <row r="1958" spans="1:4" x14ac:dyDescent="0.45">
      <c r="A1958" s="408">
        <v>7389</v>
      </c>
      <c r="B1958" s="414" t="s">
        <v>2177</v>
      </c>
      <c r="C1958" s="409">
        <v>541410</v>
      </c>
      <c r="D1958" s="417" t="s">
        <v>1597</v>
      </c>
    </row>
    <row r="1959" spans="1:4" x14ac:dyDescent="0.45">
      <c r="A1959" s="408">
        <v>7389</v>
      </c>
      <c r="B1959" s="414" t="s">
        <v>2177</v>
      </c>
      <c r="C1959" s="409">
        <v>541420</v>
      </c>
      <c r="D1959" s="417" t="s">
        <v>1598</v>
      </c>
    </row>
    <row r="1960" spans="1:4" x14ac:dyDescent="0.45">
      <c r="A1960" s="408">
        <v>7336</v>
      </c>
      <c r="B1960" s="414" t="s">
        <v>3268</v>
      </c>
      <c r="C1960" s="409">
        <v>541430</v>
      </c>
      <c r="D1960" s="417" t="s">
        <v>1599</v>
      </c>
    </row>
    <row r="1961" spans="1:4" x14ac:dyDescent="0.45">
      <c r="A1961" s="408">
        <v>8099</v>
      </c>
      <c r="B1961" s="414" t="s">
        <v>3269</v>
      </c>
      <c r="C1961" s="409">
        <v>541430</v>
      </c>
      <c r="D1961" s="417" t="s">
        <v>1599</v>
      </c>
    </row>
    <row r="1962" spans="1:4" x14ac:dyDescent="0.45">
      <c r="A1962" s="408">
        <v>7389</v>
      </c>
      <c r="B1962" s="414" t="s">
        <v>2177</v>
      </c>
      <c r="C1962" s="409">
        <v>541490</v>
      </c>
      <c r="D1962" s="417" t="s">
        <v>1600</v>
      </c>
    </row>
    <row r="1963" spans="1:4" x14ac:dyDescent="0.45">
      <c r="A1963" s="408">
        <v>7371</v>
      </c>
      <c r="B1963" s="414" t="s">
        <v>1601</v>
      </c>
      <c r="C1963" s="409">
        <v>541511</v>
      </c>
      <c r="D1963" s="417" t="s">
        <v>3270</v>
      </c>
    </row>
    <row r="1964" spans="1:4" x14ac:dyDescent="0.45">
      <c r="A1964" s="408">
        <v>7373</v>
      </c>
      <c r="B1964" s="414" t="s">
        <v>3271</v>
      </c>
      <c r="C1964" s="409">
        <v>541512</v>
      </c>
      <c r="D1964" s="417" t="s">
        <v>3272</v>
      </c>
    </row>
    <row r="1965" spans="1:4" x14ac:dyDescent="0.45">
      <c r="A1965" s="408">
        <v>7379</v>
      </c>
      <c r="B1965" s="414" t="s">
        <v>3149</v>
      </c>
      <c r="C1965" s="409">
        <v>541512</v>
      </c>
      <c r="D1965" s="417" t="s">
        <v>3272</v>
      </c>
    </row>
    <row r="1966" spans="1:4" x14ac:dyDescent="0.45">
      <c r="A1966" s="408">
        <v>7376</v>
      </c>
      <c r="B1966" s="414" t="s">
        <v>3273</v>
      </c>
      <c r="C1966" s="409">
        <v>541513</v>
      </c>
      <c r="D1966" s="417" t="s">
        <v>3274</v>
      </c>
    </row>
    <row r="1967" spans="1:4" x14ac:dyDescent="0.45">
      <c r="A1967" s="408">
        <v>7379</v>
      </c>
      <c r="B1967" s="414" t="s">
        <v>3149</v>
      </c>
      <c r="C1967" s="409">
        <v>541519</v>
      </c>
      <c r="D1967" s="417" t="s">
        <v>1604</v>
      </c>
    </row>
    <row r="1968" spans="1:4" x14ac:dyDescent="0.45">
      <c r="A1968" s="408">
        <v>8742</v>
      </c>
      <c r="B1968" s="414" t="s">
        <v>3275</v>
      </c>
      <c r="C1968" s="409">
        <v>541611</v>
      </c>
      <c r="D1968" s="417" t="s">
        <v>3276</v>
      </c>
    </row>
    <row r="1969" spans="1:4" x14ac:dyDescent="0.45">
      <c r="A1969" s="408">
        <v>7361</v>
      </c>
      <c r="B1969" s="414" t="s">
        <v>3277</v>
      </c>
      <c r="C1969" s="409">
        <v>541612</v>
      </c>
      <c r="D1969" s="417" t="s">
        <v>3278</v>
      </c>
    </row>
    <row r="1970" spans="1:4" x14ac:dyDescent="0.45">
      <c r="A1970" s="408">
        <v>8742</v>
      </c>
      <c r="B1970" s="414" t="s">
        <v>3275</v>
      </c>
      <c r="C1970" s="409">
        <v>541612</v>
      </c>
      <c r="D1970" s="417" t="s">
        <v>3278</v>
      </c>
    </row>
    <row r="1971" spans="1:4" x14ac:dyDescent="0.45">
      <c r="A1971" s="408">
        <v>8999</v>
      </c>
      <c r="B1971" s="414" t="s">
        <v>3126</v>
      </c>
      <c r="C1971" s="409">
        <v>541612</v>
      </c>
      <c r="D1971" s="417" t="s">
        <v>3278</v>
      </c>
    </row>
    <row r="1972" spans="1:4" x14ac:dyDescent="0.45">
      <c r="A1972" s="408">
        <v>8742</v>
      </c>
      <c r="B1972" s="414" t="s">
        <v>3275</v>
      </c>
      <c r="C1972" s="409">
        <v>541613</v>
      </c>
      <c r="D1972" s="417" t="s">
        <v>3279</v>
      </c>
    </row>
    <row r="1973" spans="1:4" x14ac:dyDescent="0.45">
      <c r="A1973" s="408">
        <v>4731</v>
      </c>
      <c r="B1973" s="414" t="s">
        <v>1464</v>
      </c>
      <c r="C1973" s="409">
        <v>541614</v>
      </c>
      <c r="D1973" s="417" t="s">
        <v>3280</v>
      </c>
    </row>
    <row r="1974" spans="1:4" x14ac:dyDescent="0.45">
      <c r="A1974" s="408">
        <v>8742</v>
      </c>
      <c r="B1974" s="414" t="s">
        <v>3275</v>
      </c>
      <c r="C1974" s="409">
        <v>541614</v>
      </c>
      <c r="D1974" s="417" t="s">
        <v>3280</v>
      </c>
    </row>
    <row r="1975" spans="1:4" x14ac:dyDescent="0.45">
      <c r="A1975" s="408">
        <v>8748</v>
      </c>
      <c r="B1975" s="414" t="s">
        <v>3266</v>
      </c>
      <c r="C1975" s="409">
        <v>541618</v>
      </c>
      <c r="D1975" s="417" t="s">
        <v>3281</v>
      </c>
    </row>
    <row r="1976" spans="1:4" x14ac:dyDescent="0.45">
      <c r="A1976" s="408">
        <v>8999</v>
      </c>
      <c r="B1976" s="414" t="s">
        <v>3126</v>
      </c>
      <c r="C1976" s="409">
        <v>541620</v>
      </c>
      <c r="D1976" s="417" t="s">
        <v>1610</v>
      </c>
    </row>
    <row r="1977" spans="1:4" x14ac:dyDescent="0.45">
      <c r="A1977" s="408">
        <v>781</v>
      </c>
      <c r="B1977" s="414" t="s">
        <v>3265</v>
      </c>
      <c r="C1977" s="409">
        <v>541690</v>
      </c>
      <c r="D1977" s="417" t="s">
        <v>1611</v>
      </c>
    </row>
    <row r="1978" spans="1:4" x14ac:dyDescent="0.45">
      <c r="A1978" s="408">
        <v>7819</v>
      </c>
      <c r="B1978" s="414" t="s">
        <v>2695</v>
      </c>
      <c r="C1978" s="409">
        <v>541690</v>
      </c>
      <c r="D1978" s="417" t="s">
        <v>1611</v>
      </c>
    </row>
    <row r="1979" spans="1:4" x14ac:dyDescent="0.45">
      <c r="A1979" s="408">
        <v>8748</v>
      </c>
      <c r="B1979" s="414" t="s">
        <v>3266</v>
      </c>
      <c r="C1979" s="409">
        <v>541690</v>
      </c>
      <c r="D1979" s="417" t="s">
        <v>1611</v>
      </c>
    </row>
    <row r="1980" spans="1:4" x14ac:dyDescent="0.45">
      <c r="A1980" s="408">
        <v>8999</v>
      </c>
      <c r="B1980" s="414" t="s">
        <v>3126</v>
      </c>
      <c r="C1980" s="409">
        <v>541690</v>
      </c>
      <c r="D1980" s="417" t="s">
        <v>1611</v>
      </c>
    </row>
    <row r="1981" spans="1:4" x14ac:dyDescent="0.45">
      <c r="A1981" s="408">
        <v>3721</v>
      </c>
      <c r="B1981" s="414" t="s">
        <v>3282</v>
      </c>
      <c r="C1981" s="409">
        <v>541713</v>
      </c>
      <c r="D1981" s="417" t="s">
        <v>3283</v>
      </c>
    </row>
    <row r="1982" spans="1:4" ht="25.2" x14ac:dyDescent="0.45">
      <c r="A1982" s="408">
        <v>3724</v>
      </c>
      <c r="B1982" s="414" t="s">
        <v>3284</v>
      </c>
      <c r="C1982" s="409">
        <v>541713</v>
      </c>
      <c r="D1982" s="417" t="s">
        <v>3283</v>
      </c>
    </row>
    <row r="1983" spans="1:4" ht="25.2" x14ac:dyDescent="0.45">
      <c r="A1983" s="408">
        <v>3728</v>
      </c>
      <c r="B1983" s="414" t="s">
        <v>3285</v>
      </c>
      <c r="C1983" s="409">
        <v>541713</v>
      </c>
      <c r="D1983" s="417" t="s">
        <v>3283</v>
      </c>
    </row>
    <row r="1984" spans="1:4" ht="25.2" x14ac:dyDescent="0.45">
      <c r="A1984" s="408">
        <v>3761</v>
      </c>
      <c r="B1984" s="414" t="s">
        <v>3286</v>
      </c>
      <c r="C1984" s="409">
        <v>541713</v>
      </c>
      <c r="D1984" s="417" t="s">
        <v>3283</v>
      </c>
    </row>
    <row r="1985" spans="1:4" ht="25.2" x14ac:dyDescent="0.45">
      <c r="A1985" s="408">
        <v>3764</v>
      </c>
      <c r="B1985" s="414" t="s">
        <v>3287</v>
      </c>
      <c r="C1985" s="409">
        <v>541713</v>
      </c>
      <c r="D1985" s="417" t="s">
        <v>3283</v>
      </c>
    </row>
    <row r="1986" spans="1:4" ht="25.2" x14ac:dyDescent="0.45">
      <c r="A1986" s="408">
        <v>3769</v>
      </c>
      <c r="B1986" s="414" t="s">
        <v>3288</v>
      </c>
      <c r="C1986" s="409">
        <v>541713</v>
      </c>
      <c r="D1986" s="417" t="s">
        <v>3283</v>
      </c>
    </row>
    <row r="1987" spans="1:4" x14ac:dyDescent="0.45">
      <c r="A1987" s="408">
        <v>8731</v>
      </c>
      <c r="B1987" s="414" t="s">
        <v>3289</v>
      </c>
      <c r="C1987" s="409">
        <v>541713</v>
      </c>
      <c r="D1987" s="417" t="s">
        <v>3283</v>
      </c>
    </row>
    <row r="1988" spans="1:4" x14ac:dyDescent="0.45">
      <c r="A1988" s="408">
        <v>8733</v>
      </c>
      <c r="B1988" s="414" t="s">
        <v>3290</v>
      </c>
      <c r="C1988" s="409">
        <v>541713</v>
      </c>
      <c r="D1988" s="417" t="s">
        <v>3283</v>
      </c>
    </row>
    <row r="1989" spans="1:4" x14ac:dyDescent="0.45">
      <c r="A1989" s="408">
        <v>8731</v>
      </c>
      <c r="B1989" s="414" t="s">
        <v>3289</v>
      </c>
      <c r="C1989" s="409">
        <v>541714</v>
      </c>
      <c r="D1989" s="417" t="s">
        <v>1613</v>
      </c>
    </row>
    <row r="1990" spans="1:4" x14ac:dyDescent="0.45">
      <c r="A1990" s="408">
        <v>8733</v>
      </c>
      <c r="B1990" s="414" t="s">
        <v>3290</v>
      </c>
      <c r="C1990" s="409">
        <v>541714</v>
      </c>
      <c r="D1990" s="417" t="s">
        <v>1613</v>
      </c>
    </row>
    <row r="1991" spans="1:4" ht="25.2" x14ac:dyDescent="0.45">
      <c r="A1991" s="408">
        <v>8731</v>
      </c>
      <c r="B1991" s="414" t="s">
        <v>3289</v>
      </c>
      <c r="C1991" s="409">
        <v>541715</v>
      </c>
      <c r="D1991" s="417" t="s">
        <v>3291</v>
      </c>
    </row>
    <row r="1992" spans="1:4" ht="25.2" x14ac:dyDescent="0.45">
      <c r="A1992" s="408">
        <v>8733</v>
      </c>
      <c r="B1992" s="414" t="s">
        <v>3290</v>
      </c>
      <c r="C1992" s="409">
        <v>541715</v>
      </c>
      <c r="D1992" s="417" t="s">
        <v>3291</v>
      </c>
    </row>
    <row r="1993" spans="1:4" x14ac:dyDescent="0.45">
      <c r="A1993" s="408">
        <v>8732</v>
      </c>
      <c r="B1993" s="414" t="s">
        <v>3292</v>
      </c>
      <c r="C1993" s="409">
        <v>541720</v>
      </c>
      <c r="D1993" s="417" t="s">
        <v>3293</v>
      </c>
    </row>
    <row r="1994" spans="1:4" x14ac:dyDescent="0.45">
      <c r="A1994" s="408">
        <v>8733</v>
      </c>
      <c r="B1994" s="414" t="s">
        <v>3290</v>
      </c>
      <c r="C1994" s="409">
        <v>541720</v>
      </c>
      <c r="D1994" s="417" t="s">
        <v>3293</v>
      </c>
    </row>
    <row r="1995" spans="1:4" x14ac:dyDescent="0.45">
      <c r="A1995" s="408">
        <v>7311</v>
      </c>
      <c r="B1995" s="414" t="s">
        <v>1616</v>
      </c>
      <c r="C1995" s="409">
        <v>541810</v>
      </c>
      <c r="D1995" s="417" t="s">
        <v>1616</v>
      </c>
    </row>
    <row r="1996" spans="1:4" x14ac:dyDescent="0.45">
      <c r="A1996" s="408">
        <v>8743</v>
      </c>
      <c r="B1996" s="414" t="s">
        <v>3294</v>
      </c>
      <c r="C1996" s="409">
        <v>541820</v>
      </c>
      <c r="D1996" s="417" t="s">
        <v>1617</v>
      </c>
    </row>
    <row r="1997" spans="1:4" x14ac:dyDescent="0.45">
      <c r="A1997" s="408">
        <v>7319</v>
      </c>
      <c r="B1997" s="414" t="s">
        <v>3046</v>
      </c>
      <c r="C1997" s="409">
        <v>541830</v>
      </c>
      <c r="D1997" s="417" t="s">
        <v>1618</v>
      </c>
    </row>
    <row r="1998" spans="1:4" x14ac:dyDescent="0.45">
      <c r="A1998" s="408">
        <v>7313</v>
      </c>
      <c r="B1998" s="414" t="s">
        <v>3295</v>
      </c>
      <c r="C1998" s="409">
        <v>541840</v>
      </c>
      <c r="D1998" s="417" t="s">
        <v>1619</v>
      </c>
    </row>
    <row r="1999" spans="1:4" x14ac:dyDescent="0.45">
      <c r="A1999" s="408">
        <v>7312</v>
      </c>
      <c r="B1999" s="414" t="s">
        <v>3296</v>
      </c>
      <c r="C1999" s="409">
        <v>541850</v>
      </c>
      <c r="D1999" s="417" t="s">
        <v>1621</v>
      </c>
    </row>
    <row r="2000" spans="1:4" x14ac:dyDescent="0.45">
      <c r="A2000" s="408">
        <v>7319</v>
      </c>
      <c r="B2000" s="414" t="s">
        <v>3046</v>
      </c>
      <c r="C2000" s="409">
        <v>541850</v>
      </c>
      <c r="D2000" s="417" t="s">
        <v>1621</v>
      </c>
    </row>
    <row r="2001" spans="1:4" x14ac:dyDescent="0.45">
      <c r="A2001" s="408">
        <v>7331</v>
      </c>
      <c r="B2001" s="414" t="s">
        <v>3134</v>
      </c>
      <c r="C2001" s="409">
        <v>541860</v>
      </c>
      <c r="D2001" s="417" t="s">
        <v>1622</v>
      </c>
    </row>
    <row r="2002" spans="1:4" x14ac:dyDescent="0.45">
      <c r="A2002" s="408">
        <v>7319</v>
      </c>
      <c r="B2002" s="414" t="s">
        <v>3046</v>
      </c>
      <c r="C2002" s="409">
        <v>541870</v>
      </c>
      <c r="D2002" s="417" t="s">
        <v>1623</v>
      </c>
    </row>
    <row r="2003" spans="1:4" x14ac:dyDescent="0.45">
      <c r="A2003" s="408">
        <v>7389</v>
      </c>
      <c r="B2003" s="414" t="s">
        <v>2177</v>
      </c>
      <c r="C2003" s="409">
        <v>541870</v>
      </c>
      <c r="D2003" s="417" t="s">
        <v>1623</v>
      </c>
    </row>
    <row r="2004" spans="1:4" x14ac:dyDescent="0.45">
      <c r="A2004" s="408">
        <v>5199</v>
      </c>
      <c r="B2004" s="414" t="s">
        <v>2895</v>
      </c>
      <c r="C2004" s="409">
        <v>541890</v>
      </c>
      <c r="D2004" s="417" t="s">
        <v>3297</v>
      </c>
    </row>
    <row r="2005" spans="1:4" x14ac:dyDescent="0.45">
      <c r="A2005" s="408">
        <v>7319</v>
      </c>
      <c r="B2005" s="414" t="s">
        <v>3046</v>
      </c>
      <c r="C2005" s="409">
        <v>541890</v>
      </c>
      <c r="D2005" s="417" t="s">
        <v>3297</v>
      </c>
    </row>
    <row r="2006" spans="1:4" x14ac:dyDescent="0.45">
      <c r="A2006" s="408">
        <v>7389</v>
      </c>
      <c r="B2006" s="414" t="s">
        <v>2177</v>
      </c>
      <c r="C2006" s="409">
        <v>541890</v>
      </c>
      <c r="D2006" s="417" t="s">
        <v>3297</v>
      </c>
    </row>
    <row r="2007" spans="1:4" x14ac:dyDescent="0.45">
      <c r="A2007" s="408">
        <v>8732</v>
      </c>
      <c r="B2007" s="414" t="s">
        <v>3292</v>
      </c>
      <c r="C2007" s="409">
        <v>541910</v>
      </c>
      <c r="D2007" s="417" t="s">
        <v>1625</v>
      </c>
    </row>
    <row r="2008" spans="1:4" x14ac:dyDescent="0.45">
      <c r="A2008" s="408">
        <v>7221</v>
      </c>
      <c r="B2008" s="414" t="s">
        <v>3298</v>
      </c>
      <c r="C2008" s="409">
        <v>541921</v>
      </c>
      <c r="D2008" s="417" t="s">
        <v>3299</v>
      </c>
    </row>
    <row r="2009" spans="1:4" x14ac:dyDescent="0.45">
      <c r="A2009" s="408">
        <v>7335</v>
      </c>
      <c r="B2009" s="414" t="s">
        <v>1627</v>
      </c>
      <c r="C2009" s="409">
        <v>541922</v>
      </c>
      <c r="D2009" s="417" t="s">
        <v>3300</v>
      </c>
    </row>
    <row r="2010" spans="1:4" x14ac:dyDescent="0.45">
      <c r="A2010" s="408">
        <v>8099</v>
      </c>
      <c r="B2010" s="414" t="s">
        <v>3269</v>
      </c>
      <c r="C2010" s="409">
        <v>541922</v>
      </c>
      <c r="D2010" s="417" t="s">
        <v>3300</v>
      </c>
    </row>
    <row r="2011" spans="1:4" x14ac:dyDescent="0.45">
      <c r="A2011" s="408">
        <v>7389</v>
      </c>
      <c r="B2011" s="414" t="s">
        <v>2177</v>
      </c>
      <c r="C2011" s="409">
        <v>541930</v>
      </c>
      <c r="D2011" s="417" t="s">
        <v>1628</v>
      </c>
    </row>
    <row r="2012" spans="1:4" x14ac:dyDescent="0.45">
      <c r="A2012" s="408">
        <v>741</v>
      </c>
      <c r="B2012" s="414" t="s">
        <v>3301</v>
      </c>
      <c r="C2012" s="409">
        <v>541940</v>
      </c>
      <c r="D2012" s="417" t="s">
        <v>3302</v>
      </c>
    </row>
    <row r="2013" spans="1:4" x14ac:dyDescent="0.45">
      <c r="A2013" s="408">
        <v>742</v>
      </c>
      <c r="B2013" s="414" t="s">
        <v>3303</v>
      </c>
      <c r="C2013" s="409">
        <v>541940</v>
      </c>
      <c r="D2013" s="417" t="s">
        <v>3302</v>
      </c>
    </row>
    <row r="2014" spans="1:4" x14ac:dyDescent="0.45">
      <c r="A2014" s="408">
        <v>8734</v>
      </c>
      <c r="B2014" s="414" t="s">
        <v>1595</v>
      </c>
      <c r="C2014" s="409">
        <v>541940</v>
      </c>
      <c r="D2014" s="417" t="s">
        <v>3302</v>
      </c>
    </row>
    <row r="2015" spans="1:4" x14ac:dyDescent="0.45">
      <c r="A2015" s="408">
        <v>4499</v>
      </c>
      <c r="B2015" s="414" t="s">
        <v>3063</v>
      </c>
      <c r="C2015" s="409">
        <v>541990</v>
      </c>
      <c r="D2015" s="417" t="s">
        <v>1630</v>
      </c>
    </row>
    <row r="2016" spans="1:4" x14ac:dyDescent="0.45">
      <c r="A2016" s="408">
        <v>7299</v>
      </c>
      <c r="B2016" s="414" t="s">
        <v>3244</v>
      </c>
      <c r="C2016" s="409">
        <v>541990</v>
      </c>
      <c r="D2016" s="417" t="s">
        <v>1630</v>
      </c>
    </row>
    <row r="2017" spans="1:4" x14ac:dyDescent="0.45">
      <c r="A2017" s="408">
        <v>7389</v>
      </c>
      <c r="B2017" s="414" t="s">
        <v>2177</v>
      </c>
      <c r="C2017" s="409">
        <v>541990</v>
      </c>
      <c r="D2017" s="417" t="s">
        <v>1630</v>
      </c>
    </row>
    <row r="2018" spans="1:4" x14ac:dyDescent="0.45">
      <c r="A2018" s="408">
        <v>8999</v>
      </c>
      <c r="B2018" s="414" t="s">
        <v>3126</v>
      </c>
      <c r="C2018" s="409">
        <v>541990</v>
      </c>
      <c r="D2018" s="417" t="s">
        <v>1630</v>
      </c>
    </row>
    <row r="2019" spans="1:4" x14ac:dyDescent="0.45">
      <c r="A2019" s="408">
        <v>6712</v>
      </c>
      <c r="B2019" s="414" t="s">
        <v>3304</v>
      </c>
      <c r="C2019" s="409">
        <v>551111</v>
      </c>
      <c r="D2019" s="417" t="s">
        <v>3305</v>
      </c>
    </row>
    <row r="2020" spans="1:4" x14ac:dyDescent="0.45">
      <c r="A2020" s="408">
        <v>6719</v>
      </c>
      <c r="B2020" s="414" t="s">
        <v>3306</v>
      </c>
      <c r="C2020" s="409">
        <v>551112</v>
      </c>
      <c r="D2020" s="417" t="s">
        <v>3307</v>
      </c>
    </row>
    <row r="2021" spans="1:4" x14ac:dyDescent="0.45">
      <c r="A2021" s="408" t="s">
        <v>1906</v>
      </c>
      <c r="B2021" s="414"/>
      <c r="C2021" s="409">
        <v>551114</v>
      </c>
      <c r="D2021" s="417" t="s">
        <v>3308</v>
      </c>
    </row>
    <row r="2022" spans="1:4" x14ac:dyDescent="0.45">
      <c r="A2022" s="408">
        <v>8741</v>
      </c>
      <c r="B2022" s="414" t="s">
        <v>2028</v>
      </c>
      <c r="C2022" s="409">
        <v>561110</v>
      </c>
      <c r="D2022" s="417" t="s">
        <v>1634</v>
      </c>
    </row>
    <row r="2023" spans="1:4" x14ac:dyDescent="0.45">
      <c r="A2023" s="408">
        <v>8744</v>
      </c>
      <c r="B2023" s="414" t="s">
        <v>1635</v>
      </c>
      <c r="C2023" s="409">
        <v>561210</v>
      </c>
      <c r="D2023" s="417" t="s">
        <v>1635</v>
      </c>
    </row>
    <row r="2024" spans="1:4" x14ac:dyDescent="0.45">
      <c r="A2024" s="408">
        <v>7299</v>
      </c>
      <c r="B2024" s="414" t="s">
        <v>3244</v>
      </c>
      <c r="C2024" s="409">
        <v>561311</v>
      </c>
      <c r="D2024" s="417" t="s">
        <v>3309</v>
      </c>
    </row>
    <row r="2025" spans="1:4" x14ac:dyDescent="0.45">
      <c r="A2025" s="408">
        <v>7361</v>
      </c>
      <c r="B2025" s="414" t="s">
        <v>3277</v>
      </c>
      <c r="C2025" s="409">
        <v>561311</v>
      </c>
      <c r="D2025" s="417" t="s">
        <v>3309</v>
      </c>
    </row>
    <row r="2026" spans="1:4" x14ac:dyDescent="0.45">
      <c r="A2026" s="408">
        <v>7819</v>
      </c>
      <c r="B2026" s="414" t="s">
        <v>2695</v>
      </c>
      <c r="C2026" s="409">
        <v>561311</v>
      </c>
      <c r="D2026" s="417" t="s">
        <v>3309</v>
      </c>
    </row>
    <row r="2027" spans="1:4" x14ac:dyDescent="0.45">
      <c r="A2027" s="408">
        <v>7922</v>
      </c>
      <c r="B2027" s="414" t="s">
        <v>3127</v>
      </c>
      <c r="C2027" s="409">
        <v>561311</v>
      </c>
      <c r="D2027" s="417" t="s">
        <v>3309</v>
      </c>
    </row>
    <row r="2028" spans="1:4" x14ac:dyDescent="0.45">
      <c r="A2028" s="408">
        <v>7361</v>
      </c>
      <c r="B2028" s="414" t="s">
        <v>3277</v>
      </c>
      <c r="C2028" s="409">
        <v>561312</v>
      </c>
      <c r="D2028" s="417" t="s">
        <v>3773</v>
      </c>
    </row>
    <row r="2029" spans="1:4" x14ac:dyDescent="0.45">
      <c r="A2029" s="408">
        <v>8742</v>
      </c>
      <c r="B2029" s="414" t="s">
        <v>3275</v>
      </c>
      <c r="C2029" s="409">
        <v>561312</v>
      </c>
      <c r="D2029" s="417" t="s">
        <v>3773</v>
      </c>
    </row>
    <row r="2030" spans="1:4" x14ac:dyDescent="0.45">
      <c r="A2030" s="408">
        <v>8999</v>
      </c>
      <c r="B2030" s="414" t="s">
        <v>3126</v>
      </c>
      <c r="C2030" s="409">
        <v>561312</v>
      </c>
      <c r="D2030" s="417" t="s">
        <v>3773</v>
      </c>
    </row>
    <row r="2031" spans="1:4" x14ac:dyDescent="0.45">
      <c r="A2031" s="408">
        <v>7363</v>
      </c>
      <c r="B2031" s="414" t="s">
        <v>3310</v>
      </c>
      <c r="C2031" s="409">
        <v>561320</v>
      </c>
      <c r="D2031" s="417" t="s">
        <v>1638</v>
      </c>
    </row>
    <row r="2032" spans="1:4" x14ac:dyDescent="0.45">
      <c r="A2032" s="408">
        <v>7363</v>
      </c>
      <c r="B2032" s="414" t="s">
        <v>3310</v>
      </c>
      <c r="C2032" s="409">
        <v>561330</v>
      </c>
      <c r="D2032" s="417" t="s">
        <v>1639</v>
      </c>
    </row>
    <row r="2033" spans="1:4" x14ac:dyDescent="0.45">
      <c r="A2033" s="408">
        <v>7338</v>
      </c>
      <c r="B2033" s="414" t="s">
        <v>3311</v>
      </c>
      <c r="C2033" s="409">
        <v>561410</v>
      </c>
      <c r="D2033" s="417" t="s">
        <v>1640</v>
      </c>
    </row>
    <row r="2034" spans="1:4" x14ac:dyDescent="0.45">
      <c r="A2034" s="408">
        <v>7389</v>
      </c>
      <c r="B2034" s="414" t="s">
        <v>2177</v>
      </c>
      <c r="C2034" s="409">
        <v>561410</v>
      </c>
      <c r="D2034" s="417" t="s">
        <v>1640</v>
      </c>
    </row>
    <row r="2035" spans="1:4" x14ac:dyDescent="0.45">
      <c r="A2035" s="408">
        <v>7389</v>
      </c>
      <c r="B2035" s="414" t="s">
        <v>2177</v>
      </c>
      <c r="C2035" s="409">
        <v>561421</v>
      </c>
      <c r="D2035" s="417" t="s">
        <v>3774</v>
      </c>
    </row>
    <row r="2036" spans="1:4" x14ac:dyDescent="0.45">
      <c r="A2036" s="408">
        <v>7389</v>
      </c>
      <c r="B2036" s="414" t="s">
        <v>2177</v>
      </c>
      <c r="C2036" s="409">
        <v>561422</v>
      </c>
      <c r="D2036" s="417" t="s">
        <v>3312</v>
      </c>
    </row>
    <row r="2037" spans="1:4" x14ac:dyDescent="0.45">
      <c r="A2037" s="408">
        <v>7389</v>
      </c>
      <c r="B2037" s="414" t="s">
        <v>2177</v>
      </c>
      <c r="C2037" s="409">
        <v>561431</v>
      </c>
      <c r="D2037" s="417" t="s">
        <v>3313</v>
      </c>
    </row>
    <row r="2038" spans="1:4" x14ac:dyDescent="0.45">
      <c r="A2038" s="408">
        <v>7334</v>
      </c>
      <c r="B2038" s="414" t="s">
        <v>2318</v>
      </c>
      <c r="C2038" s="409">
        <v>561439</v>
      </c>
      <c r="D2038" s="417" t="s">
        <v>3314</v>
      </c>
    </row>
    <row r="2039" spans="1:4" x14ac:dyDescent="0.45">
      <c r="A2039" s="408">
        <v>7389</v>
      </c>
      <c r="B2039" s="414" t="s">
        <v>2177</v>
      </c>
      <c r="C2039" s="409">
        <v>561439</v>
      </c>
      <c r="D2039" s="417" t="s">
        <v>3314</v>
      </c>
    </row>
    <row r="2040" spans="1:4" x14ac:dyDescent="0.45">
      <c r="A2040" s="408">
        <v>7322</v>
      </c>
      <c r="B2040" s="414" t="s">
        <v>3315</v>
      </c>
      <c r="C2040" s="409">
        <v>561440</v>
      </c>
      <c r="D2040" s="417" t="s">
        <v>1645</v>
      </c>
    </row>
    <row r="2041" spans="1:4" x14ac:dyDescent="0.45">
      <c r="A2041" s="408">
        <v>7389</v>
      </c>
      <c r="B2041" s="414" t="s">
        <v>2177</v>
      </c>
      <c r="C2041" s="409">
        <v>561440</v>
      </c>
      <c r="D2041" s="417" t="s">
        <v>1645</v>
      </c>
    </row>
    <row r="2042" spans="1:4" x14ac:dyDescent="0.45">
      <c r="A2042" s="408">
        <v>7323</v>
      </c>
      <c r="B2042" s="414" t="s">
        <v>3316</v>
      </c>
      <c r="C2042" s="409">
        <v>561450</v>
      </c>
      <c r="D2042" s="417" t="s">
        <v>1646</v>
      </c>
    </row>
    <row r="2043" spans="1:4" x14ac:dyDescent="0.45">
      <c r="A2043" s="408">
        <v>7389</v>
      </c>
      <c r="B2043" s="414" t="s">
        <v>2177</v>
      </c>
      <c r="C2043" s="409">
        <v>561491</v>
      </c>
      <c r="D2043" s="417" t="s">
        <v>3317</v>
      </c>
    </row>
    <row r="2044" spans="1:4" x14ac:dyDescent="0.45">
      <c r="A2044" s="408">
        <v>7338</v>
      </c>
      <c r="B2044" s="414" t="s">
        <v>3311</v>
      </c>
      <c r="C2044" s="409">
        <v>561492</v>
      </c>
      <c r="D2044" s="417" t="s">
        <v>3318</v>
      </c>
    </row>
    <row r="2045" spans="1:4" x14ac:dyDescent="0.45">
      <c r="A2045" s="408">
        <v>7389</v>
      </c>
      <c r="B2045" s="414" t="s">
        <v>2177</v>
      </c>
      <c r="C2045" s="409">
        <v>561499</v>
      </c>
      <c r="D2045" s="417" t="s">
        <v>3319</v>
      </c>
    </row>
    <row r="2046" spans="1:4" x14ac:dyDescent="0.45">
      <c r="A2046" s="408">
        <v>4724</v>
      </c>
      <c r="B2046" s="414" t="s">
        <v>1650</v>
      </c>
      <c r="C2046" s="409">
        <v>561510</v>
      </c>
      <c r="D2046" s="417" t="s">
        <v>1650</v>
      </c>
    </row>
    <row r="2047" spans="1:4" x14ac:dyDescent="0.45">
      <c r="A2047" s="408">
        <v>4725</v>
      </c>
      <c r="B2047" s="414" t="s">
        <v>1651</v>
      </c>
      <c r="C2047" s="409">
        <v>561520</v>
      </c>
      <c r="D2047" s="417" t="s">
        <v>1651</v>
      </c>
    </row>
    <row r="2048" spans="1:4" x14ac:dyDescent="0.45">
      <c r="A2048" s="408">
        <v>7389</v>
      </c>
      <c r="B2048" s="414" t="s">
        <v>2177</v>
      </c>
      <c r="C2048" s="409">
        <v>561591</v>
      </c>
      <c r="D2048" s="417" t="s">
        <v>3320</v>
      </c>
    </row>
    <row r="2049" spans="1:4" x14ac:dyDescent="0.45">
      <c r="A2049" s="408">
        <v>4729</v>
      </c>
      <c r="B2049" s="414" t="s">
        <v>3109</v>
      </c>
      <c r="C2049" s="409">
        <v>561599</v>
      </c>
      <c r="D2049" s="417" t="s">
        <v>3321</v>
      </c>
    </row>
    <row r="2050" spans="1:4" x14ac:dyDescent="0.45">
      <c r="A2050" s="408">
        <v>7389</v>
      </c>
      <c r="B2050" s="414" t="s">
        <v>2177</v>
      </c>
      <c r="C2050" s="409">
        <v>561599</v>
      </c>
      <c r="D2050" s="417" t="s">
        <v>3321</v>
      </c>
    </row>
    <row r="2051" spans="1:4" x14ac:dyDescent="0.45">
      <c r="A2051" s="408">
        <v>7922</v>
      </c>
      <c r="B2051" s="414" t="s">
        <v>3127</v>
      </c>
      <c r="C2051" s="409">
        <v>561599</v>
      </c>
      <c r="D2051" s="417" t="s">
        <v>3321</v>
      </c>
    </row>
    <row r="2052" spans="1:4" x14ac:dyDescent="0.45">
      <c r="A2052" s="408">
        <v>7999</v>
      </c>
      <c r="B2052" s="414" t="s">
        <v>3094</v>
      </c>
      <c r="C2052" s="409">
        <v>561599</v>
      </c>
      <c r="D2052" s="417" t="s">
        <v>3321</v>
      </c>
    </row>
    <row r="2053" spans="1:4" x14ac:dyDescent="0.45">
      <c r="A2053" s="408">
        <v>8699</v>
      </c>
      <c r="B2053" s="414" t="s">
        <v>3322</v>
      </c>
      <c r="C2053" s="409">
        <v>561599</v>
      </c>
      <c r="D2053" s="417" t="s">
        <v>3321</v>
      </c>
    </row>
    <row r="2054" spans="1:4" x14ac:dyDescent="0.45">
      <c r="A2054" s="408">
        <v>7381</v>
      </c>
      <c r="B2054" s="414" t="s">
        <v>3323</v>
      </c>
      <c r="C2054" s="409">
        <v>561611</v>
      </c>
      <c r="D2054" s="417" t="s">
        <v>3324</v>
      </c>
    </row>
    <row r="2055" spans="1:4" x14ac:dyDescent="0.45">
      <c r="A2055" s="408">
        <v>7381</v>
      </c>
      <c r="B2055" s="414" t="s">
        <v>3323</v>
      </c>
      <c r="C2055" s="409">
        <v>561612</v>
      </c>
      <c r="D2055" s="417" t="s">
        <v>3325</v>
      </c>
    </row>
    <row r="2056" spans="1:4" x14ac:dyDescent="0.45">
      <c r="A2056" s="408">
        <v>7381</v>
      </c>
      <c r="B2056" s="414" t="s">
        <v>3323</v>
      </c>
      <c r="C2056" s="409">
        <v>561613</v>
      </c>
      <c r="D2056" s="417" t="s">
        <v>3326</v>
      </c>
    </row>
    <row r="2057" spans="1:4" x14ac:dyDescent="0.45">
      <c r="A2057" s="408">
        <v>7382</v>
      </c>
      <c r="B2057" s="414" t="s">
        <v>3327</v>
      </c>
      <c r="C2057" s="409">
        <v>561621</v>
      </c>
      <c r="D2057" s="417" t="s">
        <v>3328</v>
      </c>
    </row>
    <row r="2058" spans="1:4" x14ac:dyDescent="0.45">
      <c r="A2058" s="408">
        <v>7699</v>
      </c>
      <c r="B2058" s="414" t="s">
        <v>1949</v>
      </c>
      <c r="C2058" s="409">
        <v>561622</v>
      </c>
      <c r="D2058" s="417" t="s">
        <v>3329</v>
      </c>
    </row>
    <row r="2059" spans="1:4" x14ac:dyDescent="0.45">
      <c r="A2059" s="408">
        <v>4959</v>
      </c>
      <c r="B2059" s="414" t="s">
        <v>3098</v>
      </c>
      <c r="C2059" s="409">
        <v>561710</v>
      </c>
      <c r="D2059" s="417" t="s">
        <v>1660</v>
      </c>
    </row>
    <row r="2060" spans="1:4" x14ac:dyDescent="0.45">
      <c r="A2060" s="408">
        <v>7342</v>
      </c>
      <c r="B2060" s="414" t="s">
        <v>3330</v>
      </c>
      <c r="C2060" s="409">
        <v>561710</v>
      </c>
      <c r="D2060" s="417" t="s">
        <v>1660</v>
      </c>
    </row>
    <row r="2061" spans="1:4" x14ac:dyDescent="0.45">
      <c r="A2061" s="408">
        <v>4581</v>
      </c>
      <c r="B2061" s="414" t="s">
        <v>3095</v>
      </c>
      <c r="C2061" s="409">
        <v>561720</v>
      </c>
      <c r="D2061" s="417" t="s">
        <v>3331</v>
      </c>
    </row>
    <row r="2062" spans="1:4" x14ac:dyDescent="0.45">
      <c r="A2062" s="408">
        <v>7342</v>
      </c>
      <c r="B2062" s="414" t="s">
        <v>3330</v>
      </c>
      <c r="C2062" s="409">
        <v>561720</v>
      </c>
      <c r="D2062" s="417" t="s">
        <v>3331</v>
      </c>
    </row>
    <row r="2063" spans="1:4" x14ac:dyDescent="0.45">
      <c r="A2063" s="408">
        <v>7349</v>
      </c>
      <c r="B2063" s="414" t="s">
        <v>3332</v>
      </c>
      <c r="C2063" s="409">
        <v>561720</v>
      </c>
      <c r="D2063" s="417" t="s">
        <v>3331</v>
      </c>
    </row>
    <row r="2064" spans="1:4" x14ac:dyDescent="0.45">
      <c r="A2064" s="408">
        <v>782</v>
      </c>
      <c r="B2064" s="414" t="s">
        <v>3333</v>
      </c>
      <c r="C2064" s="409">
        <v>561730</v>
      </c>
      <c r="D2064" s="417" t="s">
        <v>1662</v>
      </c>
    </row>
    <row r="2065" spans="1:4" x14ac:dyDescent="0.45">
      <c r="A2065" s="408">
        <v>783</v>
      </c>
      <c r="B2065" s="414" t="s">
        <v>3334</v>
      </c>
      <c r="C2065" s="409">
        <v>561730</v>
      </c>
      <c r="D2065" s="417" t="s">
        <v>1662</v>
      </c>
    </row>
    <row r="2066" spans="1:4" x14ac:dyDescent="0.45">
      <c r="A2066" s="408">
        <v>7217</v>
      </c>
      <c r="B2066" s="414" t="s">
        <v>3335</v>
      </c>
      <c r="C2066" s="409">
        <v>561740</v>
      </c>
      <c r="D2066" s="417" t="s">
        <v>1663</v>
      </c>
    </row>
    <row r="2067" spans="1:4" x14ac:dyDescent="0.45">
      <c r="A2067" s="408">
        <v>1799</v>
      </c>
      <c r="B2067" s="414" t="s">
        <v>2039</v>
      </c>
      <c r="C2067" s="409">
        <v>561790</v>
      </c>
      <c r="D2067" s="417" t="s">
        <v>3336</v>
      </c>
    </row>
    <row r="2068" spans="1:4" x14ac:dyDescent="0.45">
      <c r="A2068" s="408">
        <v>4959</v>
      </c>
      <c r="B2068" s="414" t="s">
        <v>3098</v>
      </c>
      <c r="C2068" s="409">
        <v>561790</v>
      </c>
      <c r="D2068" s="417" t="s">
        <v>3336</v>
      </c>
    </row>
    <row r="2069" spans="1:4" x14ac:dyDescent="0.45">
      <c r="A2069" s="408">
        <v>7349</v>
      </c>
      <c r="B2069" s="414" t="s">
        <v>3332</v>
      </c>
      <c r="C2069" s="409">
        <v>561790</v>
      </c>
      <c r="D2069" s="417" t="s">
        <v>3336</v>
      </c>
    </row>
    <row r="2070" spans="1:4" x14ac:dyDescent="0.45">
      <c r="A2070" s="408">
        <v>7389</v>
      </c>
      <c r="B2070" s="414" t="s">
        <v>2177</v>
      </c>
      <c r="C2070" s="409">
        <v>561790</v>
      </c>
      <c r="D2070" s="417" t="s">
        <v>3336</v>
      </c>
    </row>
    <row r="2071" spans="1:4" x14ac:dyDescent="0.45">
      <c r="A2071" s="408">
        <v>7699</v>
      </c>
      <c r="B2071" s="414" t="s">
        <v>1949</v>
      </c>
      <c r="C2071" s="409">
        <v>561790</v>
      </c>
      <c r="D2071" s="417" t="s">
        <v>3336</v>
      </c>
    </row>
    <row r="2072" spans="1:4" x14ac:dyDescent="0.45">
      <c r="A2072" s="408">
        <v>7389</v>
      </c>
      <c r="B2072" s="414" t="s">
        <v>2177</v>
      </c>
      <c r="C2072" s="409">
        <v>561910</v>
      </c>
      <c r="D2072" s="417" t="s">
        <v>1665</v>
      </c>
    </row>
    <row r="2073" spans="1:4" x14ac:dyDescent="0.45">
      <c r="A2073" s="408">
        <v>7389</v>
      </c>
      <c r="B2073" s="414" t="s">
        <v>2177</v>
      </c>
      <c r="C2073" s="409">
        <v>561920</v>
      </c>
      <c r="D2073" s="417" t="s">
        <v>1666</v>
      </c>
    </row>
    <row r="2074" spans="1:4" x14ac:dyDescent="0.45">
      <c r="A2074" s="408">
        <v>7299</v>
      </c>
      <c r="B2074" s="414" t="s">
        <v>3244</v>
      </c>
      <c r="C2074" s="409">
        <v>561990</v>
      </c>
      <c r="D2074" s="417" t="s">
        <v>1667</v>
      </c>
    </row>
    <row r="2075" spans="1:4" x14ac:dyDescent="0.45">
      <c r="A2075" s="408">
        <v>7389</v>
      </c>
      <c r="B2075" s="414" t="s">
        <v>2177</v>
      </c>
      <c r="C2075" s="409">
        <v>561990</v>
      </c>
      <c r="D2075" s="417" t="s">
        <v>1667</v>
      </c>
    </row>
    <row r="2076" spans="1:4" x14ac:dyDescent="0.45">
      <c r="A2076" s="408">
        <v>4212</v>
      </c>
      <c r="B2076" s="414" t="s">
        <v>3066</v>
      </c>
      <c r="C2076" s="409">
        <v>562111</v>
      </c>
      <c r="D2076" s="417" t="s">
        <v>3337</v>
      </c>
    </row>
    <row r="2077" spans="1:4" x14ac:dyDescent="0.45">
      <c r="A2077" s="408">
        <v>4212</v>
      </c>
      <c r="B2077" s="414" t="s">
        <v>3066</v>
      </c>
      <c r="C2077" s="409">
        <v>562112</v>
      </c>
      <c r="D2077" s="417" t="s">
        <v>3338</v>
      </c>
    </row>
    <row r="2078" spans="1:4" x14ac:dyDescent="0.45">
      <c r="A2078" s="408">
        <v>4212</v>
      </c>
      <c r="B2078" s="414" t="s">
        <v>3066</v>
      </c>
      <c r="C2078" s="409">
        <v>562119</v>
      </c>
      <c r="D2078" s="417" t="s">
        <v>3339</v>
      </c>
    </row>
    <row r="2079" spans="1:4" x14ac:dyDescent="0.45">
      <c r="A2079" s="408">
        <v>4953</v>
      </c>
      <c r="B2079" s="414" t="s">
        <v>3340</v>
      </c>
      <c r="C2079" s="409">
        <v>562211</v>
      </c>
      <c r="D2079" s="417" t="s">
        <v>3341</v>
      </c>
    </row>
    <row r="2080" spans="1:4" x14ac:dyDescent="0.45">
      <c r="A2080" s="408">
        <v>4953</v>
      </c>
      <c r="B2080" s="414" t="s">
        <v>3340</v>
      </c>
      <c r="C2080" s="409">
        <v>562212</v>
      </c>
      <c r="D2080" s="417" t="s">
        <v>3342</v>
      </c>
    </row>
    <row r="2081" spans="1:4" x14ac:dyDescent="0.45">
      <c r="A2081" s="408">
        <v>4953</v>
      </c>
      <c r="B2081" s="414" t="s">
        <v>3340</v>
      </c>
      <c r="C2081" s="409">
        <v>562213</v>
      </c>
      <c r="D2081" s="417" t="s">
        <v>3343</v>
      </c>
    </row>
    <row r="2082" spans="1:4" x14ac:dyDescent="0.45">
      <c r="A2082" s="408">
        <v>4953</v>
      </c>
      <c r="B2082" s="414" t="s">
        <v>3340</v>
      </c>
      <c r="C2082" s="409">
        <v>562219</v>
      </c>
      <c r="D2082" s="417" t="s">
        <v>3344</v>
      </c>
    </row>
    <row r="2083" spans="1:4" x14ac:dyDescent="0.45">
      <c r="A2083" s="408">
        <v>1799</v>
      </c>
      <c r="B2083" s="414" t="s">
        <v>2039</v>
      </c>
      <c r="C2083" s="409">
        <v>562910</v>
      </c>
      <c r="D2083" s="417" t="s">
        <v>3345</v>
      </c>
    </row>
    <row r="2084" spans="1:4" x14ac:dyDescent="0.45">
      <c r="A2084" s="408">
        <v>4959</v>
      </c>
      <c r="B2084" s="414" t="s">
        <v>3098</v>
      </c>
      <c r="C2084" s="409">
        <v>562910</v>
      </c>
      <c r="D2084" s="417" t="s">
        <v>3345</v>
      </c>
    </row>
    <row r="2085" spans="1:4" x14ac:dyDescent="0.45">
      <c r="A2085" s="408">
        <v>4953</v>
      </c>
      <c r="B2085" s="414" t="s">
        <v>3340</v>
      </c>
      <c r="C2085" s="409">
        <v>562920</v>
      </c>
      <c r="D2085" s="417" t="s">
        <v>3346</v>
      </c>
    </row>
    <row r="2086" spans="1:4" x14ac:dyDescent="0.45">
      <c r="A2086" s="408">
        <v>7359</v>
      </c>
      <c r="B2086" s="414" t="s">
        <v>3243</v>
      </c>
      <c r="C2086" s="409">
        <v>562991</v>
      </c>
      <c r="D2086" s="417" t="s">
        <v>3347</v>
      </c>
    </row>
    <row r="2087" spans="1:4" x14ac:dyDescent="0.45">
      <c r="A2087" s="408">
        <v>7699</v>
      </c>
      <c r="B2087" s="414" t="s">
        <v>1949</v>
      </c>
      <c r="C2087" s="409">
        <v>562991</v>
      </c>
      <c r="D2087" s="417" t="s">
        <v>3347</v>
      </c>
    </row>
    <row r="2088" spans="1:4" x14ac:dyDescent="0.45">
      <c r="A2088" s="408">
        <v>4959</v>
      </c>
      <c r="B2088" s="414" t="s">
        <v>3098</v>
      </c>
      <c r="C2088" s="409">
        <v>562998</v>
      </c>
      <c r="D2088" s="417" t="s">
        <v>3348</v>
      </c>
    </row>
    <row r="2089" spans="1:4" x14ac:dyDescent="0.45">
      <c r="A2089" s="408">
        <v>7699</v>
      </c>
      <c r="B2089" s="414" t="s">
        <v>1949</v>
      </c>
      <c r="C2089" s="409">
        <v>562998</v>
      </c>
      <c r="D2089" s="417" t="s">
        <v>3348</v>
      </c>
    </row>
    <row r="2090" spans="1:4" x14ac:dyDescent="0.45">
      <c r="A2090" s="408">
        <v>8211</v>
      </c>
      <c r="B2090" s="414" t="s">
        <v>1677</v>
      </c>
      <c r="C2090" s="409">
        <v>611110</v>
      </c>
      <c r="D2090" s="417" t="s">
        <v>3349</v>
      </c>
    </row>
    <row r="2091" spans="1:4" x14ac:dyDescent="0.45">
      <c r="A2091" s="408">
        <v>8222</v>
      </c>
      <c r="B2091" s="414" t="s">
        <v>1678</v>
      </c>
      <c r="C2091" s="409">
        <v>611210</v>
      </c>
      <c r="D2091" s="417" t="s">
        <v>3350</v>
      </c>
    </row>
    <row r="2092" spans="1:4" x14ac:dyDescent="0.45">
      <c r="A2092" s="408">
        <v>8221</v>
      </c>
      <c r="B2092" s="414" t="s">
        <v>3351</v>
      </c>
      <c r="C2092" s="409">
        <v>611310</v>
      </c>
      <c r="D2092" s="417" t="s">
        <v>3352</v>
      </c>
    </row>
    <row r="2093" spans="1:4" x14ac:dyDescent="0.45">
      <c r="A2093" s="408">
        <v>8244</v>
      </c>
      <c r="B2093" s="414" t="s">
        <v>1680</v>
      </c>
      <c r="C2093" s="409">
        <v>611410</v>
      </c>
      <c r="D2093" s="417" t="s">
        <v>3353</v>
      </c>
    </row>
    <row r="2094" spans="1:4" x14ac:dyDescent="0.45">
      <c r="A2094" s="408">
        <v>8243</v>
      </c>
      <c r="B2094" s="414" t="s">
        <v>3354</v>
      </c>
      <c r="C2094" s="409">
        <v>611420</v>
      </c>
      <c r="D2094" s="417" t="s">
        <v>3355</v>
      </c>
    </row>
    <row r="2095" spans="1:4" x14ac:dyDescent="0.45">
      <c r="A2095" s="408">
        <v>8299</v>
      </c>
      <c r="B2095" s="414" t="s">
        <v>3356</v>
      </c>
      <c r="C2095" s="409">
        <v>611430</v>
      </c>
      <c r="D2095" s="417" t="s">
        <v>3357</v>
      </c>
    </row>
    <row r="2096" spans="1:4" x14ac:dyDescent="0.45">
      <c r="A2096" s="408">
        <v>7231</v>
      </c>
      <c r="B2096" s="414" t="s">
        <v>3358</v>
      </c>
      <c r="C2096" s="409">
        <v>611511</v>
      </c>
      <c r="D2096" s="417" t="s">
        <v>3359</v>
      </c>
    </row>
    <row r="2097" spans="1:4" x14ac:dyDescent="0.45">
      <c r="A2097" s="408">
        <v>7241</v>
      </c>
      <c r="B2097" s="414" t="s">
        <v>1795</v>
      </c>
      <c r="C2097" s="409">
        <v>611511</v>
      </c>
      <c r="D2097" s="417" t="s">
        <v>3359</v>
      </c>
    </row>
    <row r="2098" spans="1:4" x14ac:dyDescent="0.45">
      <c r="A2098" s="408">
        <v>8249</v>
      </c>
      <c r="B2098" s="414" t="s">
        <v>3360</v>
      </c>
      <c r="C2098" s="409">
        <v>611512</v>
      </c>
      <c r="D2098" s="417" t="s">
        <v>3361</v>
      </c>
    </row>
    <row r="2099" spans="1:4" x14ac:dyDescent="0.45">
      <c r="A2099" s="408">
        <v>8299</v>
      </c>
      <c r="B2099" s="414" t="s">
        <v>3356</v>
      </c>
      <c r="C2099" s="409">
        <v>611512</v>
      </c>
      <c r="D2099" s="417" t="s">
        <v>3361</v>
      </c>
    </row>
    <row r="2100" spans="1:4" x14ac:dyDescent="0.45">
      <c r="A2100" s="408">
        <v>8249</v>
      </c>
      <c r="B2100" s="414" t="s">
        <v>3360</v>
      </c>
      <c r="C2100" s="409">
        <v>611513</v>
      </c>
      <c r="D2100" s="417" t="s">
        <v>3362</v>
      </c>
    </row>
    <row r="2101" spans="1:4" x14ac:dyDescent="0.45">
      <c r="A2101" s="408">
        <v>8243</v>
      </c>
      <c r="B2101" s="414" t="s">
        <v>3354</v>
      </c>
      <c r="C2101" s="409">
        <v>611519</v>
      </c>
      <c r="D2101" s="417" t="s">
        <v>3363</v>
      </c>
    </row>
    <row r="2102" spans="1:4" x14ac:dyDescent="0.45">
      <c r="A2102" s="408">
        <v>8249</v>
      </c>
      <c r="B2102" s="414" t="s">
        <v>3360</v>
      </c>
      <c r="C2102" s="409">
        <v>611519</v>
      </c>
      <c r="D2102" s="417" t="s">
        <v>3363</v>
      </c>
    </row>
    <row r="2103" spans="1:4" x14ac:dyDescent="0.45">
      <c r="A2103" s="408">
        <v>8299</v>
      </c>
      <c r="B2103" s="414" t="s">
        <v>3356</v>
      </c>
      <c r="C2103" s="409">
        <v>611519</v>
      </c>
      <c r="D2103" s="417" t="s">
        <v>3363</v>
      </c>
    </row>
    <row r="2104" spans="1:4" x14ac:dyDescent="0.45">
      <c r="A2104" s="408">
        <v>7911</v>
      </c>
      <c r="B2104" s="414" t="s">
        <v>3364</v>
      </c>
      <c r="C2104" s="409">
        <v>611610</v>
      </c>
      <c r="D2104" s="417" t="s">
        <v>3365</v>
      </c>
    </row>
    <row r="2105" spans="1:4" x14ac:dyDescent="0.45">
      <c r="A2105" s="408">
        <v>8299</v>
      </c>
      <c r="B2105" s="414" t="s">
        <v>3356</v>
      </c>
      <c r="C2105" s="409">
        <v>611610</v>
      </c>
      <c r="D2105" s="417" t="s">
        <v>3365</v>
      </c>
    </row>
    <row r="2106" spans="1:4" x14ac:dyDescent="0.45">
      <c r="A2106" s="408">
        <v>7999</v>
      </c>
      <c r="B2106" s="414" t="s">
        <v>3094</v>
      </c>
      <c r="C2106" s="409">
        <v>611620</v>
      </c>
      <c r="D2106" s="417" t="s">
        <v>3366</v>
      </c>
    </row>
    <row r="2107" spans="1:4" x14ac:dyDescent="0.45">
      <c r="A2107" s="408">
        <v>8299</v>
      </c>
      <c r="B2107" s="414" t="s">
        <v>3356</v>
      </c>
      <c r="C2107" s="409">
        <v>611620</v>
      </c>
      <c r="D2107" s="417" t="s">
        <v>3366</v>
      </c>
    </row>
    <row r="2108" spans="1:4" x14ac:dyDescent="0.45">
      <c r="A2108" s="408">
        <v>8299</v>
      </c>
      <c r="B2108" s="414" t="s">
        <v>3356</v>
      </c>
      <c r="C2108" s="409">
        <v>611630</v>
      </c>
      <c r="D2108" s="417" t="s">
        <v>3367</v>
      </c>
    </row>
    <row r="2109" spans="1:4" x14ac:dyDescent="0.45">
      <c r="A2109" s="408">
        <v>8299</v>
      </c>
      <c r="B2109" s="414" t="s">
        <v>3356</v>
      </c>
      <c r="C2109" s="409">
        <v>611691</v>
      </c>
      <c r="D2109" s="417" t="s">
        <v>3368</v>
      </c>
    </row>
    <row r="2110" spans="1:4" x14ac:dyDescent="0.45">
      <c r="A2110" s="408">
        <v>8299</v>
      </c>
      <c r="B2110" s="414" t="s">
        <v>3356</v>
      </c>
      <c r="C2110" s="409">
        <v>611692</v>
      </c>
      <c r="D2110" s="417" t="s">
        <v>3369</v>
      </c>
    </row>
    <row r="2111" spans="1:4" x14ac:dyDescent="0.45">
      <c r="A2111" s="408">
        <v>7999</v>
      </c>
      <c r="B2111" s="414" t="s">
        <v>3094</v>
      </c>
      <c r="C2111" s="409">
        <v>611699</v>
      </c>
      <c r="D2111" s="417" t="s">
        <v>3370</v>
      </c>
    </row>
    <row r="2112" spans="1:4" x14ac:dyDescent="0.45">
      <c r="A2112" s="408">
        <v>8299</v>
      </c>
      <c r="B2112" s="414" t="s">
        <v>3356</v>
      </c>
      <c r="C2112" s="409">
        <v>611699</v>
      </c>
      <c r="D2112" s="417" t="s">
        <v>3370</v>
      </c>
    </row>
    <row r="2113" spans="1:4" x14ac:dyDescent="0.45">
      <c r="A2113" s="408">
        <v>8299</v>
      </c>
      <c r="B2113" s="414" t="s">
        <v>3356</v>
      </c>
      <c r="C2113" s="409">
        <v>611710</v>
      </c>
      <c r="D2113" s="417" t="s">
        <v>1693</v>
      </c>
    </row>
    <row r="2114" spans="1:4" x14ac:dyDescent="0.45">
      <c r="A2114" s="408">
        <v>8748</v>
      </c>
      <c r="B2114" s="414" t="s">
        <v>3266</v>
      </c>
      <c r="C2114" s="409">
        <v>611710</v>
      </c>
      <c r="D2114" s="417" t="s">
        <v>1693</v>
      </c>
    </row>
    <row r="2115" spans="1:4" x14ac:dyDescent="0.45">
      <c r="A2115" s="408">
        <v>8011</v>
      </c>
      <c r="B2115" s="414" t="s">
        <v>3371</v>
      </c>
      <c r="C2115" s="409">
        <v>621111</v>
      </c>
      <c r="D2115" s="417" t="s">
        <v>3372</v>
      </c>
    </row>
    <row r="2116" spans="1:4" x14ac:dyDescent="0.45">
      <c r="A2116" s="408">
        <v>8031</v>
      </c>
      <c r="B2116" s="414" t="s">
        <v>3373</v>
      </c>
      <c r="C2116" s="409">
        <v>621111</v>
      </c>
      <c r="D2116" s="417" t="s">
        <v>3372</v>
      </c>
    </row>
    <row r="2117" spans="1:4" x14ac:dyDescent="0.45">
      <c r="A2117" s="408">
        <v>8011</v>
      </c>
      <c r="B2117" s="414" t="s">
        <v>3371</v>
      </c>
      <c r="C2117" s="409">
        <v>621112</v>
      </c>
      <c r="D2117" s="417" t="s">
        <v>3374</v>
      </c>
    </row>
    <row r="2118" spans="1:4" x14ac:dyDescent="0.45">
      <c r="A2118" s="408">
        <v>8031</v>
      </c>
      <c r="B2118" s="414" t="s">
        <v>3373</v>
      </c>
      <c r="C2118" s="409">
        <v>621112</v>
      </c>
      <c r="D2118" s="417" t="s">
        <v>3374</v>
      </c>
    </row>
    <row r="2119" spans="1:4" x14ac:dyDescent="0.45">
      <c r="A2119" s="408">
        <v>8021</v>
      </c>
      <c r="B2119" s="414" t="s">
        <v>3375</v>
      </c>
      <c r="C2119" s="409">
        <v>621210</v>
      </c>
      <c r="D2119" s="417" t="s">
        <v>3376</v>
      </c>
    </row>
    <row r="2120" spans="1:4" x14ac:dyDescent="0.45">
      <c r="A2120" s="408">
        <v>8041</v>
      </c>
      <c r="B2120" s="414" t="s">
        <v>3377</v>
      </c>
      <c r="C2120" s="409">
        <v>621310</v>
      </c>
      <c r="D2120" s="417" t="s">
        <v>3378</v>
      </c>
    </row>
    <row r="2121" spans="1:4" x14ac:dyDescent="0.45">
      <c r="A2121" s="408">
        <v>8042</v>
      </c>
      <c r="B2121" s="414" t="s">
        <v>3379</v>
      </c>
      <c r="C2121" s="409">
        <v>621320</v>
      </c>
      <c r="D2121" s="417" t="s">
        <v>1698</v>
      </c>
    </row>
    <row r="2122" spans="1:4" x14ac:dyDescent="0.45">
      <c r="A2122" s="408">
        <v>8049</v>
      </c>
      <c r="B2122" s="414" t="s">
        <v>3380</v>
      </c>
      <c r="C2122" s="409">
        <v>621330</v>
      </c>
      <c r="D2122" s="417" t="s">
        <v>3381</v>
      </c>
    </row>
    <row r="2123" spans="1:4" x14ac:dyDescent="0.45">
      <c r="A2123" s="408">
        <v>8049</v>
      </c>
      <c r="B2123" s="414" t="s">
        <v>3380</v>
      </c>
      <c r="C2123" s="409">
        <v>621340</v>
      </c>
      <c r="D2123" s="417" t="s">
        <v>3382</v>
      </c>
    </row>
    <row r="2124" spans="1:4" x14ac:dyDescent="0.45">
      <c r="A2124" s="408">
        <v>8043</v>
      </c>
      <c r="B2124" s="414" t="s">
        <v>3383</v>
      </c>
      <c r="C2124" s="409">
        <v>621391</v>
      </c>
      <c r="D2124" s="417" t="s">
        <v>3384</v>
      </c>
    </row>
    <row r="2125" spans="1:4" x14ac:dyDescent="0.45">
      <c r="A2125" s="408">
        <v>8049</v>
      </c>
      <c r="B2125" s="414" t="s">
        <v>3380</v>
      </c>
      <c r="C2125" s="409">
        <v>621399</v>
      </c>
      <c r="D2125" s="417" t="s">
        <v>3385</v>
      </c>
    </row>
    <row r="2126" spans="1:4" x14ac:dyDescent="0.45">
      <c r="A2126" s="408">
        <v>8093</v>
      </c>
      <c r="B2126" s="414" t="s">
        <v>3386</v>
      </c>
      <c r="C2126" s="409">
        <v>621399</v>
      </c>
      <c r="D2126" s="417" t="s">
        <v>3385</v>
      </c>
    </row>
    <row r="2127" spans="1:4" x14ac:dyDescent="0.45">
      <c r="A2127" s="408">
        <v>8093</v>
      </c>
      <c r="B2127" s="414" t="s">
        <v>3386</v>
      </c>
      <c r="C2127" s="409">
        <v>621410</v>
      </c>
      <c r="D2127" s="417" t="s">
        <v>3387</v>
      </c>
    </row>
    <row r="2128" spans="1:4" x14ac:dyDescent="0.45">
      <c r="A2128" s="408">
        <v>8099</v>
      </c>
      <c r="B2128" s="414" t="s">
        <v>3269</v>
      </c>
      <c r="C2128" s="409">
        <v>621410</v>
      </c>
      <c r="D2128" s="417" t="s">
        <v>3387</v>
      </c>
    </row>
    <row r="2129" spans="1:4" x14ac:dyDescent="0.45">
      <c r="A2129" s="408">
        <v>8093</v>
      </c>
      <c r="B2129" s="414" t="s">
        <v>3386</v>
      </c>
      <c r="C2129" s="409">
        <v>621420</v>
      </c>
      <c r="D2129" s="417" t="s">
        <v>3388</v>
      </c>
    </row>
    <row r="2130" spans="1:4" x14ac:dyDescent="0.45">
      <c r="A2130" s="408">
        <v>8011</v>
      </c>
      <c r="B2130" s="414" t="s">
        <v>3371</v>
      </c>
      <c r="C2130" s="409">
        <v>621491</v>
      </c>
      <c r="D2130" s="417" t="s">
        <v>3389</v>
      </c>
    </row>
    <row r="2131" spans="1:4" x14ac:dyDescent="0.45">
      <c r="A2131" s="408">
        <v>8092</v>
      </c>
      <c r="B2131" s="414" t="s">
        <v>1706</v>
      </c>
      <c r="C2131" s="409">
        <v>621492</v>
      </c>
      <c r="D2131" s="417" t="s">
        <v>3390</v>
      </c>
    </row>
    <row r="2132" spans="1:4" x14ac:dyDescent="0.45">
      <c r="A2132" s="408">
        <v>8011</v>
      </c>
      <c r="B2132" s="414" t="s">
        <v>3371</v>
      </c>
      <c r="C2132" s="409">
        <v>621493</v>
      </c>
      <c r="D2132" s="417" t="s">
        <v>3391</v>
      </c>
    </row>
    <row r="2133" spans="1:4" x14ac:dyDescent="0.45">
      <c r="A2133" s="408">
        <v>8093</v>
      </c>
      <c r="B2133" s="414" t="s">
        <v>3386</v>
      </c>
      <c r="C2133" s="409">
        <v>621498</v>
      </c>
      <c r="D2133" s="417" t="s">
        <v>3392</v>
      </c>
    </row>
    <row r="2134" spans="1:4" x14ac:dyDescent="0.45">
      <c r="A2134" s="408">
        <v>8071</v>
      </c>
      <c r="B2134" s="414" t="s">
        <v>1709</v>
      </c>
      <c r="C2134" s="409">
        <v>621511</v>
      </c>
      <c r="D2134" s="417" t="s">
        <v>3393</v>
      </c>
    </row>
    <row r="2135" spans="1:4" x14ac:dyDescent="0.45">
      <c r="A2135" s="408">
        <v>8071</v>
      </c>
      <c r="B2135" s="414" t="s">
        <v>1709</v>
      </c>
      <c r="C2135" s="409">
        <v>621512</v>
      </c>
      <c r="D2135" s="417" t="s">
        <v>3394</v>
      </c>
    </row>
    <row r="2136" spans="1:4" x14ac:dyDescent="0.45">
      <c r="A2136" s="408">
        <v>8082</v>
      </c>
      <c r="B2136" s="414" t="s">
        <v>1711</v>
      </c>
      <c r="C2136" s="409">
        <v>621610</v>
      </c>
      <c r="D2136" s="417" t="s">
        <v>1711</v>
      </c>
    </row>
    <row r="2137" spans="1:4" x14ac:dyDescent="0.45">
      <c r="A2137" s="408">
        <v>4119</v>
      </c>
      <c r="B2137" s="414" t="s">
        <v>3083</v>
      </c>
      <c r="C2137" s="409">
        <v>621910</v>
      </c>
      <c r="D2137" s="417" t="s">
        <v>3395</v>
      </c>
    </row>
    <row r="2138" spans="1:4" x14ac:dyDescent="0.45">
      <c r="A2138" s="408">
        <v>4522</v>
      </c>
      <c r="B2138" s="414" t="s">
        <v>3042</v>
      </c>
      <c r="C2138" s="409">
        <v>621910</v>
      </c>
      <c r="D2138" s="417" t="s">
        <v>3395</v>
      </c>
    </row>
    <row r="2139" spans="1:4" x14ac:dyDescent="0.45">
      <c r="A2139" s="408">
        <v>8099</v>
      </c>
      <c r="B2139" s="414" t="s">
        <v>3269</v>
      </c>
      <c r="C2139" s="409">
        <v>621991</v>
      </c>
      <c r="D2139" s="417" t="s">
        <v>3396</v>
      </c>
    </row>
    <row r="2140" spans="1:4" x14ac:dyDescent="0.45">
      <c r="A2140" s="408">
        <v>8099</v>
      </c>
      <c r="B2140" s="414" t="s">
        <v>3269</v>
      </c>
      <c r="C2140" s="409">
        <v>621999</v>
      </c>
      <c r="D2140" s="417" t="s">
        <v>3397</v>
      </c>
    </row>
    <row r="2141" spans="1:4" x14ac:dyDescent="0.45">
      <c r="A2141" s="408">
        <v>8062</v>
      </c>
      <c r="B2141" s="414" t="s">
        <v>1715</v>
      </c>
      <c r="C2141" s="409">
        <v>622110</v>
      </c>
      <c r="D2141" s="417" t="s">
        <v>3398</v>
      </c>
    </row>
    <row r="2142" spans="1:4" x14ac:dyDescent="0.45">
      <c r="A2142" s="408">
        <v>8069</v>
      </c>
      <c r="B2142" s="414" t="s">
        <v>3399</v>
      </c>
      <c r="C2142" s="409">
        <v>622110</v>
      </c>
      <c r="D2142" s="417" t="s">
        <v>3398</v>
      </c>
    </row>
    <row r="2143" spans="1:4" x14ac:dyDescent="0.45">
      <c r="A2143" s="408">
        <v>8063</v>
      </c>
      <c r="B2143" s="414" t="s">
        <v>3400</v>
      </c>
      <c r="C2143" s="409">
        <v>622210</v>
      </c>
      <c r="D2143" s="417" t="s">
        <v>3401</v>
      </c>
    </row>
    <row r="2144" spans="1:4" x14ac:dyDescent="0.45">
      <c r="A2144" s="408">
        <v>8069</v>
      </c>
      <c r="B2144" s="414" t="s">
        <v>3399</v>
      </c>
      <c r="C2144" s="409">
        <v>622210</v>
      </c>
      <c r="D2144" s="417" t="s">
        <v>3401</v>
      </c>
    </row>
    <row r="2145" spans="1:4" x14ac:dyDescent="0.45">
      <c r="A2145" s="408">
        <v>8069</v>
      </c>
      <c r="B2145" s="414" t="s">
        <v>3399</v>
      </c>
      <c r="C2145" s="409">
        <v>622310</v>
      </c>
      <c r="D2145" s="417" t="s">
        <v>3402</v>
      </c>
    </row>
    <row r="2146" spans="1:4" x14ac:dyDescent="0.45">
      <c r="A2146" s="408">
        <v>8051</v>
      </c>
      <c r="B2146" s="414" t="s">
        <v>3403</v>
      </c>
      <c r="C2146" s="409">
        <v>623110</v>
      </c>
      <c r="D2146" s="417" t="s">
        <v>3404</v>
      </c>
    </row>
    <row r="2147" spans="1:4" x14ac:dyDescent="0.45">
      <c r="A2147" s="408">
        <v>8052</v>
      </c>
      <c r="B2147" s="414" t="s">
        <v>3405</v>
      </c>
      <c r="C2147" s="409">
        <v>623110</v>
      </c>
      <c r="D2147" s="417" t="s">
        <v>3404</v>
      </c>
    </row>
    <row r="2148" spans="1:4" x14ac:dyDescent="0.45">
      <c r="A2148" s="408">
        <v>8059</v>
      </c>
      <c r="B2148" s="414" t="s">
        <v>3406</v>
      </c>
      <c r="C2148" s="409">
        <v>623110</v>
      </c>
      <c r="D2148" s="417" t="s">
        <v>3404</v>
      </c>
    </row>
    <row r="2149" spans="1:4" x14ac:dyDescent="0.45">
      <c r="A2149" s="408">
        <v>8051</v>
      </c>
      <c r="B2149" s="414" t="s">
        <v>3403</v>
      </c>
      <c r="C2149" s="409">
        <v>623210</v>
      </c>
      <c r="D2149" s="417" t="s">
        <v>3407</v>
      </c>
    </row>
    <row r="2150" spans="1:4" x14ac:dyDescent="0.45">
      <c r="A2150" s="408">
        <v>8052</v>
      </c>
      <c r="B2150" s="414" t="s">
        <v>3405</v>
      </c>
      <c r="C2150" s="409">
        <v>623210</v>
      </c>
      <c r="D2150" s="417" t="s">
        <v>3407</v>
      </c>
    </row>
    <row r="2151" spans="1:4" x14ac:dyDescent="0.45">
      <c r="A2151" s="408">
        <v>8059</v>
      </c>
      <c r="B2151" s="414" t="s">
        <v>3406</v>
      </c>
      <c r="C2151" s="409">
        <v>623210</v>
      </c>
      <c r="D2151" s="417" t="s">
        <v>3407</v>
      </c>
    </row>
    <row r="2152" spans="1:4" x14ac:dyDescent="0.45">
      <c r="A2152" s="408">
        <v>8361</v>
      </c>
      <c r="B2152" s="414" t="s">
        <v>3408</v>
      </c>
      <c r="C2152" s="409">
        <v>623210</v>
      </c>
      <c r="D2152" s="417" t="s">
        <v>3407</v>
      </c>
    </row>
    <row r="2153" spans="1:4" x14ac:dyDescent="0.45">
      <c r="A2153" s="408">
        <v>8361</v>
      </c>
      <c r="B2153" s="414" t="s">
        <v>3408</v>
      </c>
      <c r="C2153" s="409">
        <v>623220</v>
      </c>
      <c r="D2153" s="417" t="s">
        <v>3409</v>
      </c>
    </row>
    <row r="2154" spans="1:4" x14ac:dyDescent="0.45">
      <c r="A2154" s="408">
        <v>8051</v>
      </c>
      <c r="B2154" s="414" t="s">
        <v>3403</v>
      </c>
      <c r="C2154" s="409">
        <v>623311</v>
      </c>
      <c r="D2154" s="417" t="s">
        <v>3410</v>
      </c>
    </row>
    <row r="2155" spans="1:4" x14ac:dyDescent="0.45">
      <c r="A2155" s="408">
        <v>8052</v>
      </c>
      <c r="B2155" s="414" t="s">
        <v>3405</v>
      </c>
      <c r="C2155" s="409">
        <v>623311</v>
      </c>
      <c r="D2155" s="417" t="s">
        <v>3410</v>
      </c>
    </row>
    <row r="2156" spans="1:4" x14ac:dyDescent="0.45">
      <c r="A2156" s="408">
        <v>8059</v>
      </c>
      <c r="B2156" s="414" t="s">
        <v>3406</v>
      </c>
      <c r="C2156" s="409">
        <v>623311</v>
      </c>
      <c r="D2156" s="417" t="s">
        <v>3410</v>
      </c>
    </row>
    <row r="2157" spans="1:4" x14ac:dyDescent="0.45">
      <c r="A2157" s="408">
        <v>8361</v>
      </c>
      <c r="B2157" s="414" t="s">
        <v>3408</v>
      </c>
      <c r="C2157" s="409">
        <v>623312</v>
      </c>
      <c r="D2157" s="417" t="s">
        <v>3411</v>
      </c>
    </row>
    <row r="2158" spans="1:4" x14ac:dyDescent="0.45">
      <c r="A2158" s="408">
        <v>8361</v>
      </c>
      <c r="B2158" s="414" t="s">
        <v>3408</v>
      </c>
      <c r="C2158" s="409">
        <v>623990</v>
      </c>
      <c r="D2158" s="417" t="s">
        <v>3412</v>
      </c>
    </row>
    <row r="2159" spans="1:4" x14ac:dyDescent="0.45">
      <c r="A2159" s="408">
        <v>8322</v>
      </c>
      <c r="B2159" s="414" t="s">
        <v>3413</v>
      </c>
      <c r="C2159" s="409">
        <v>624110</v>
      </c>
      <c r="D2159" s="417" t="s">
        <v>3414</v>
      </c>
    </row>
    <row r="2160" spans="1:4" x14ac:dyDescent="0.45">
      <c r="A2160" s="408">
        <v>8322</v>
      </c>
      <c r="B2160" s="414" t="s">
        <v>3413</v>
      </c>
      <c r="C2160" s="409">
        <v>624120</v>
      </c>
      <c r="D2160" s="417" t="s">
        <v>3415</v>
      </c>
    </row>
    <row r="2161" spans="1:4" x14ac:dyDescent="0.45">
      <c r="A2161" s="408">
        <v>8322</v>
      </c>
      <c r="B2161" s="414" t="s">
        <v>3413</v>
      </c>
      <c r="C2161" s="409">
        <v>624190</v>
      </c>
      <c r="D2161" s="417" t="s">
        <v>3416</v>
      </c>
    </row>
    <row r="2162" spans="1:4" x14ac:dyDescent="0.45">
      <c r="A2162" s="408">
        <v>8322</v>
      </c>
      <c r="B2162" s="414" t="s">
        <v>3413</v>
      </c>
      <c r="C2162" s="409">
        <v>624210</v>
      </c>
      <c r="D2162" s="417" t="s">
        <v>3417</v>
      </c>
    </row>
    <row r="2163" spans="1:4" x14ac:dyDescent="0.45">
      <c r="A2163" s="408">
        <v>8322</v>
      </c>
      <c r="B2163" s="414" t="s">
        <v>3413</v>
      </c>
      <c r="C2163" s="409">
        <v>624221</v>
      </c>
      <c r="D2163" s="417" t="s">
        <v>3418</v>
      </c>
    </row>
    <row r="2164" spans="1:4" x14ac:dyDescent="0.45">
      <c r="A2164" s="408">
        <v>8322</v>
      </c>
      <c r="B2164" s="414" t="s">
        <v>3413</v>
      </c>
      <c r="C2164" s="409">
        <v>624229</v>
      </c>
      <c r="D2164" s="417" t="s">
        <v>3419</v>
      </c>
    </row>
    <row r="2165" spans="1:4" x14ac:dyDescent="0.45">
      <c r="A2165" s="408">
        <v>8322</v>
      </c>
      <c r="B2165" s="414" t="s">
        <v>3413</v>
      </c>
      <c r="C2165" s="409">
        <v>624230</v>
      </c>
      <c r="D2165" s="417" t="s">
        <v>3420</v>
      </c>
    </row>
    <row r="2166" spans="1:4" x14ac:dyDescent="0.45">
      <c r="A2166" s="408">
        <v>8331</v>
      </c>
      <c r="B2166" s="414" t="s">
        <v>3421</v>
      </c>
      <c r="C2166" s="409">
        <v>624310</v>
      </c>
      <c r="D2166" s="417" t="s">
        <v>3422</v>
      </c>
    </row>
    <row r="2167" spans="1:4" x14ac:dyDescent="0.45">
      <c r="A2167" s="408">
        <v>8351</v>
      </c>
      <c r="B2167" s="414" t="s">
        <v>1732</v>
      </c>
      <c r="C2167" s="409">
        <v>624410</v>
      </c>
      <c r="D2167" s="417" t="s">
        <v>3423</v>
      </c>
    </row>
    <row r="2168" spans="1:4" x14ac:dyDescent="0.45">
      <c r="A2168" s="408">
        <v>5812</v>
      </c>
      <c r="B2168" s="414" t="s">
        <v>3424</v>
      </c>
      <c r="C2168" s="409">
        <v>711110</v>
      </c>
      <c r="D2168" s="417" t="s">
        <v>3425</v>
      </c>
    </row>
    <row r="2169" spans="1:4" x14ac:dyDescent="0.45">
      <c r="A2169" s="408">
        <v>7922</v>
      </c>
      <c r="B2169" s="414" t="s">
        <v>3127</v>
      </c>
      <c r="C2169" s="409">
        <v>711110</v>
      </c>
      <c r="D2169" s="417" t="s">
        <v>3425</v>
      </c>
    </row>
    <row r="2170" spans="1:4" x14ac:dyDescent="0.45">
      <c r="A2170" s="408">
        <v>7922</v>
      </c>
      <c r="B2170" s="414" t="s">
        <v>3127</v>
      </c>
      <c r="C2170" s="409">
        <v>711120</v>
      </c>
      <c r="D2170" s="417" t="s">
        <v>3426</v>
      </c>
    </row>
    <row r="2171" spans="1:4" x14ac:dyDescent="0.45">
      <c r="A2171" s="408">
        <v>7929</v>
      </c>
      <c r="B2171" s="414" t="s">
        <v>3427</v>
      </c>
      <c r="C2171" s="409">
        <v>711130</v>
      </c>
      <c r="D2171" s="417" t="s">
        <v>3428</v>
      </c>
    </row>
    <row r="2172" spans="1:4" x14ac:dyDescent="0.45">
      <c r="A2172" s="408">
        <v>7929</v>
      </c>
      <c r="B2172" s="414" t="s">
        <v>3427</v>
      </c>
      <c r="C2172" s="409">
        <v>711190</v>
      </c>
      <c r="D2172" s="417" t="s">
        <v>3429</v>
      </c>
    </row>
    <row r="2173" spans="1:4" x14ac:dyDescent="0.45">
      <c r="A2173" s="408">
        <v>7999</v>
      </c>
      <c r="B2173" s="414" t="s">
        <v>3094</v>
      </c>
      <c r="C2173" s="409">
        <v>711190</v>
      </c>
      <c r="D2173" s="417" t="s">
        <v>3429</v>
      </c>
    </row>
    <row r="2174" spans="1:4" x14ac:dyDescent="0.45">
      <c r="A2174" s="408">
        <v>7941</v>
      </c>
      <c r="B2174" s="414" t="s">
        <v>3430</v>
      </c>
      <c r="C2174" s="409">
        <v>711211</v>
      </c>
      <c r="D2174" s="417" t="s">
        <v>3431</v>
      </c>
    </row>
    <row r="2175" spans="1:4" x14ac:dyDescent="0.45">
      <c r="A2175" s="408">
        <v>7948</v>
      </c>
      <c r="B2175" s="414" t="s">
        <v>3432</v>
      </c>
      <c r="C2175" s="409">
        <v>711212</v>
      </c>
      <c r="D2175" s="417" t="s">
        <v>3433</v>
      </c>
    </row>
    <row r="2176" spans="1:4" x14ac:dyDescent="0.45">
      <c r="A2176" s="408">
        <v>7948</v>
      </c>
      <c r="B2176" s="414" t="s">
        <v>3432</v>
      </c>
      <c r="C2176" s="409">
        <v>711219</v>
      </c>
      <c r="D2176" s="417" t="s">
        <v>3434</v>
      </c>
    </row>
    <row r="2177" spans="1:4" x14ac:dyDescent="0.45">
      <c r="A2177" s="408">
        <v>7999</v>
      </c>
      <c r="B2177" s="414" t="s">
        <v>3094</v>
      </c>
      <c r="C2177" s="409">
        <v>711219</v>
      </c>
      <c r="D2177" s="417" t="s">
        <v>3434</v>
      </c>
    </row>
    <row r="2178" spans="1:4" x14ac:dyDescent="0.45">
      <c r="A2178" s="408">
        <v>6512</v>
      </c>
      <c r="B2178" s="414" t="s">
        <v>3227</v>
      </c>
      <c r="C2178" s="409">
        <v>711310</v>
      </c>
      <c r="D2178" s="417" t="s">
        <v>3435</v>
      </c>
    </row>
    <row r="2179" spans="1:4" x14ac:dyDescent="0.45">
      <c r="A2179" s="408">
        <v>7389</v>
      </c>
      <c r="B2179" s="414" t="s">
        <v>2177</v>
      </c>
      <c r="C2179" s="409">
        <v>711310</v>
      </c>
      <c r="D2179" s="417" t="s">
        <v>3435</v>
      </c>
    </row>
    <row r="2180" spans="1:4" x14ac:dyDescent="0.45">
      <c r="A2180" s="408">
        <v>7922</v>
      </c>
      <c r="B2180" s="414" t="s">
        <v>3127</v>
      </c>
      <c r="C2180" s="409">
        <v>711310</v>
      </c>
      <c r="D2180" s="417" t="s">
        <v>3435</v>
      </c>
    </row>
    <row r="2181" spans="1:4" x14ac:dyDescent="0.45">
      <c r="A2181" s="408">
        <v>7941</v>
      </c>
      <c r="B2181" s="414" t="s">
        <v>3430</v>
      </c>
      <c r="C2181" s="409">
        <v>711310</v>
      </c>
      <c r="D2181" s="417" t="s">
        <v>3435</v>
      </c>
    </row>
    <row r="2182" spans="1:4" x14ac:dyDescent="0.45">
      <c r="A2182" s="408">
        <v>7999</v>
      </c>
      <c r="B2182" s="414" t="s">
        <v>3094</v>
      </c>
      <c r="C2182" s="409">
        <v>711310</v>
      </c>
      <c r="D2182" s="417" t="s">
        <v>3435</v>
      </c>
    </row>
    <row r="2183" spans="1:4" x14ac:dyDescent="0.45">
      <c r="A2183" s="408">
        <v>7389</v>
      </c>
      <c r="B2183" s="414" t="s">
        <v>2177</v>
      </c>
      <c r="C2183" s="409">
        <v>711320</v>
      </c>
      <c r="D2183" s="417" t="s">
        <v>3436</v>
      </c>
    </row>
    <row r="2184" spans="1:4" x14ac:dyDescent="0.45">
      <c r="A2184" s="408">
        <v>7922</v>
      </c>
      <c r="B2184" s="414" t="s">
        <v>3127</v>
      </c>
      <c r="C2184" s="409">
        <v>711320</v>
      </c>
      <c r="D2184" s="417" t="s">
        <v>3436</v>
      </c>
    </row>
    <row r="2185" spans="1:4" x14ac:dyDescent="0.45">
      <c r="A2185" s="408">
        <v>7941</v>
      </c>
      <c r="B2185" s="414" t="s">
        <v>3430</v>
      </c>
      <c r="C2185" s="409">
        <v>711320</v>
      </c>
      <c r="D2185" s="417" t="s">
        <v>3436</v>
      </c>
    </row>
    <row r="2186" spans="1:4" x14ac:dyDescent="0.45">
      <c r="A2186" s="408">
        <v>7999</v>
      </c>
      <c r="B2186" s="414" t="s">
        <v>3094</v>
      </c>
      <c r="C2186" s="409">
        <v>711320</v>
      </c>
      <c r="D2186" s="417" t="s">
        <v>3436</v>
      </c>
    </row>
    <row r="2187" spans="1:4" x14ac:dyDescent="0.45">
      <c r="A2187" s="408">
        <v>7389</v>
      </c>
      <c r="B2187" s="414" t="s">
        <v>2177</v>
      </c>
      <c r="C2187" s="409">
        <v>711410</v>
      </c>
      <c r="D2187" s="417" t="s">
        <v>1743</v>
      </c>
    </row>
    <row r="2188" spans="1:4" x14ac:dyDescent="0.45">
      <c r="A2188" s="408">
        <v>7922</v>
      </c>
      <c r="B2188" s="414" t="s">
        <v>3127</v>
      </c>
      <c r="C2188" s="409">
        <v>711410</v>
      </c>
      <c r="D2188" s="417" t="s">
        <v>1743</v>
      </c>
    </row>
    <row r="2189" spans="1:4" x14ac:dyDescent="0.45">
      <c r="A2189" s="408">
        <v>7941</v>
      </c>
      <c r="B2189" s="414" t="s">
        <v>3430</v>
      </c>
      <c r="C2189" s="409">
        <v>711410</v>
      </c>
      <c r="D2189" s="417" t="s">
        <v>1743</v>
      </c>
    </row>
    <row r="2190" spans="1:4" x14ac:dyDescent="0.45">
      <c r="A2190" s="408">
        <v>7383</v>
      </c>
      <c r="B2190" s="414" t="s">
        <v>1497</v>
      </c>
      <c r="C2190" s="409">
        <v>711510</v>
      </c>
      <c r="D2190" s="417" t="s">
        <v>3437</v>
      </c>
    </row>
    <row r="2191" spans="1:4" x14ac:dyDescent="0.45">
      <c r="A2191" s="408">
        <v>7699</v>
      </c>
      <c r="B2191" s="414" t="s">
        <v>1949</v>
      </c>
      <c r="C2191" s="409">
        <v>711510</v>
      </c>
      <c r="D2191" s="417" t="s">
        <v>3437</v>
      </c>
    </row>
    <row r="2192" spans="1:4" x14ac:dyDescent="0.45">
      <c r="A2192" s="408">
        <v>7819</v>
      </c>
      <c r="B2192" s="414" t="s">
        <v>2695</v>
      </c>
      <c r="C2192" s="409">
        <v>711510</v>
      </c>
      <c r="D2192" s="417" t="s">
        <v>3437</v>
      </c>
    </row>
    <row r="2193" spans="1:4" x14ac:dyDescent="0.45">
      <c r="A2193" s="408">
        <v>7922</v>
      </c>
      <c r="B2193" s="414" t="s">
        <v>3127</v>
      </c>
      <c r="C2193" s="409">
        <v>711510</v>
      </c>
      <c r="D2193" s="417" t="s">
        <v>3437</v>
      </c>
    </row>
    <row r="2194" spans="1:4" x14ac:dyDescent="0.45">
      <c r="A2194" s="408">
        <v>7929</v>
      </c>
      <c r="B2194" s="414" t="s">
        <v>3427</v>
      </c>
      <c r="C2194" s="409">
        <v>711510</v>
      </c>
      <c r="D2194" s="417" t="s">
        <v>3437</v>
      </c>
    </row>
    <row r="2195" spans="1:4" x14ac:dyDescent="0.45">
      <c r="A2195" s="408">
        <v>8999</v>
      </c>
      <c r="B2195" s="414" t="s">
        <v>3126</v>
      </c>
      <c r="C2195" s="409">
        <v>711510</v>
      </c>
      <c r="D2195" s="417" t="s">
        <v>3437</v>
      </c>
    </row>
    <row r="2196" spans="1:4" x14ac:dyDescent="0.45">
      <c r="A2196" s="408">
        <v>8412</v>
      </c>
      <c r="B2196" s="414" t="s">
        <v>3438</v>
      </c>
      <c r="C2196" s="409">
        <v>712110</v>
      </c>
      <c r="D2196" s="417" t="s">
        <v>3439</v>
      </c>
    </row>
    <row r="2197" spans="1:4" x14ac:dyDescent="0.45">
      <c r="A2197" s="408">
        <v>8412</v>
      </c>
      <c r="B2197" s="414" t="s">
        <v>3438</v>
      </c>
      <c r="C2197" s="409">
        <v>712120</v>
      </c>
      <c r="D2197" s="417" t="s">
        <v>1746</v>
      </c>
    </row>
    <row r="2198" spans="1:4" x14ac:dyDescent="0.45">
      <c r="A2198" s="408">
        <v>8422</v>
      </c>
      <c r="B2198" s="414" t="s">
        <v>3440</v>
      </c>
      <c r="C2198" s="409">
        <v>712130</v>
      </c>
      <c r="D2198" s="417" t="s">
        <v>3441</v>
      </c>
    </row>
    <row r="2199" spans="1:4" x14ac:dyDescent="0.45">
      <c r="A2199" s="408">
        <v>7999</v>
      </c>
      <c r="B2199" s="414" t="s">
        <v>3094</v>
      </c>
      <c r="C2199" s="409">
        <v>712190</v>
      </c>
      <c r="D2199" s="417" t="s">
        <v>1748</v>
      </c>
    </row>
    <row r="2200" spans="1:4" x14ac:dyDescent="0.45">
      <c r="A2200" s="408">
        <v>8422</v>
      </c>
      <c r="B2200" s="414" t="s">
        <v>3440</v>
      </c>
      <c r="C2200" s="409">
        <v>712190</v>
      </c>
      <c r="D2200" s="417" t="s">
        <v>1748</v>
      </c>
    </row>
    <row r="2201" spans="1:4" x14ac:dyDescent="0.45">
      <c r="A2201" s="408">
        <v>7996</v>
      </c>
      <c r="B2201" s="414" t="s">
        <v>3442</v>
      </c>
      <c r="C2201" s="409">
        <v>713110</v>
      </c>
      <c r="D2201" s="417" t="s">
        <v>3443</v>
      </c>
    </row>
    <row r="2202" spans="1:4" x14ac:dyDescent="0.45">
      <c r="A2202" s="408">
        <v>7993</v>
      </c>
      <c r="B2202" s="414" t="s">
        <v>3444</v>
      </c>
      <c r="C2202" s="409">
        <v>713120</v>
      </c>
      <c r="D2202" s="417" t="s">
        <v>1750</v>
      </c>
    </row>
    <row r="2203" spans="1:4" x14ac:dyDescent="0.45">
      <c r="A2203" s="408">
        <v>7999</v>
      </c>
      <c r="B2203" s="414" t="s">
        <v>3094</v>
      </c>
      <c r="C2203" s="409">
        <v>713210</v>
      </c>
      <c r="D2203" s="417" t="s">
        <v>1751</v>
      </c>
    </row>
    <row r="2204" spans="1:4" x14ac:dyDescent="0.45">
      <c r="A2204" s="408">
        <v>7993</v>
      </c>
      <c r="B2204" s="414" t="s">
        <v>3444</v>
      </c>
      <c r="C2204" s="409">
        <v>713290</v>
      </c>
      <c r="D2204" s="417" t="s">
        <v>3445</v>
      </c>
    </row>
    <row r="2205" spans="1:4" x14ac:dyDescent="0.45">
      <c r="A2205" s="408">
        <v>7999</v>
      </c>
      <c r="B2205" s="414" t="s">
        <v>3094</v>
      </c>
      <c r="C2205" s="409">
        <v>713290</v>
      </c>
      <c r="D2205" s="417" t="s">
        <v>3445</v>
      </c>
    </row>
    <row r="2206" spans="1:4" x14ac:dyDescent="0.45">
      <c r="A2206" s="408">
        <v>7992</v>
      </c>
      <c r="B2206" s="414" t="s">
        <v>3446</v>
      </c>
      <c r="C2206" s="409">
        <v>713910</v>
      </c>
      <c r="D2206" s="417" t="s">
        <v>1753</v>
      </c>
    </row>
    <row r="2207" spans="1:4" x14ac:dyDescent="0.45">
      <c r="A2207" s="408">
        <v>7997</v>
      </c>
      <c r="B2207" s="414" t="s">
        <v>3047</v>
      </c>
      <c r="C2207" s="409">
        <v>713910</v>
      </c>
      <c r="D2207" s="417" t="s">
        <v>1753</v>
      </c>
    </row>
    <row r="2208" spans="1:4" x14ac:dyDescent="0.45">
      <c r="A2208" s="408">
        <v>7999</v>
      </c>
      <c r="B2208" s="414" t="s">
        <v>3094</v>
      </c>
      <c r="C2208" s="409">
        <v>713920</v>
      </c>
      <c r="D2208" s="417" t="s">
        <v>1754</v>
      </c>
    </row>
    <row r="2209" spans="1:4" x14ac:dyDescent="0.45">
      <c r="A2209" s="408">
        <v>4493</v>
      </c>
      <c r="B2209" s="414" t="s">
        <v>1755</v>
      </c>
      <c r="C2209" s="409">
        <v>713930</v>
      </c>
      <c r="D2209" s="417" t="s">
        <v>1755</v>
      </c>
    </row>
    <row r="2210" spans="1:4" x14ac:dyDescent="0.45">
      <c r="A2210" s="408">
        <v>7991</v>
      </c>
      <c r="B2210" s="414" t="s">
        <v>3447</v>
      </c>
      <c r="C2210" s="409">
        <v>713940</v>
      </c>
      <c r="D2210" s="417" t="s">
        <v>3448</v>
      </c>
    </row>
    <row r="2211" spans="1:4" x14ac:dyDescent="0.45">
      <c r="A2211" s="408">
        <v>7997</v>
      </c>
      <c r="B2211" s="414" t="s">
        <v>3047</v>
      </c>
      <c r="C2211" s="409">
        <v>713940</v>
      </c>
      <c r="D2211" s="417" t="s">
        <v>3448</v>
      </c>
    </row>
    <row r="2212" spans="1:4" x14ac:dyDescent="0.45">
      <c r="A2212" s="408">
        <v>7999</v>
      </c>
      <c r="B2212" s="414" t="s">
        <v>3094</v>
      </c>
      <c r="C2212" s="409">
        <v>713940</v>
      </c>
      <c r="D2212" s="417" t="s">
        <v>3448</v>
      </c>
    </row>
    <row r="2213" spans="1:4" x14ac:dyDescent="0.45">
      <c r="A2213" s="408">
        <v>7933</v>
      </c>
      <c r="B2213" s="414" t="s">
        <v>1757</v>
      </c>
      <c r="C2213" s="409">
        <v>713950</v>
      </c>
      <c r="D2213" s="417" t="s">
        <v>1757</v>
      </c>
    </row>
    <row r="2214" spans="1:4" x14ac:dyDescent="0.45">
      <c r="A2214" s="408">
        <v>7911</v>
      </c>
      <c r="B2214" s="414" t="s">
        <v>3364</v>
      </c>
      <c r="C2214" s="409">
        <v>713990</v>
      </c>
      <c r="D2214" s="417" t="s">
        <v>3449</v>
      </c>
    </row>
    <row r="2215" spans="1:4" x14ac:dyDescent="0.45">
      <c r="A2215" s="408">
        <v>7993</v>
      </c>
      <c r="B2215" s="414" t="s">
        <v>3444</v>
      </c>
      <c r="C2215" s="409">
        <v>713990</v>
      </c>
      <c r="D2215" s="417" t="s">
        <v>3449</v>
      </c>
    </row>
    <row r="2216" spans="1:4" x14ac:dyDescent="0.45">
      <c r="A2216" s="408">
        <v>7997</v>
      </c>
      <c r="B2216" s="414" t="s">
        <v>3047</v>
      </c>
      <c r="C2216" s="409">
        <v>713990</v>
      </c>
      <c r="D2216" s="417" t="s">
        <v>3449</v>
      </c>
    </row>
    <row r="2217" spans="1:4" x14ac:dyDescent="0.45">
      <c r="A2217" s="408">
        <v>7999</v>
      </c>
      <c r="B2217" s="414" t="s">
        <v>3094</v>
      </c>
      <c r="C2217" s="409">
        <v>713990</v>
      </c>
      <c r="D2217" s="417" t="s">
        <v>3449</v>
      </c>
    </row>
    <row r="2218" spans="1:4" x14ac:dyDescent="0.45">
      <c r="A2218" s="408">
        <v>7011</v>
      </c>
      <c r="B2218" s="414" t="s">
        <v>3450</v>
      </c>
      <c r="C2218" s="409">
        <v>721110</v>
      </c>
      <c r="D2218" s="417" t="s">
        <v>3451</v>
      </c>
    </row>
    <row r="2219" spans="1:4" x14ac:dyDescent="0.45">
      <c r="A2219" s="408">
        <v>7041</v>
      </c>
      <c r="B2219" s="414" t="s">
        <v>3452</v>
      </c>
      <c r="C2219" s="409">
        <v>721110</v>
      </c>
      <c r="D2219" s="417" t="s">
        <v>3451</v>
      </c>
    </row>
    <row r="2220" spans="1:4" x14ac:dyDescent="0.45">
      <c r="A2220" s="408">
        <v>7011</v>
      </c>
      <c r="B2220" s="414" t="s">
        <v>3450</v>
      </c>
      <c r="C2220" s="409">
        <v>721120</v>
      </c>
      <c r="D2220" s="417" t="s">
        <v>1760</v>
      </c>
    </row>
    <row r="2221" spans="1:4" x14ac:dyDescent="0.45">
      <c r="A2221" s="408">
        <v>7011</v>
      </c>
      <c r="B2221" s="414" t="s">
        <v>3450</v>
      </c>
      <c r="C2221" s="409">
        <v>721191</v>
      </c>
      <c r="D2221" s="417" t="s">
        <v>3453</v>
      </c>
    </row>
    <row r="2222" spans="1:4" x14ac:dyDescent="0.45">
      <c r="A2222" s="408">
        <v>7011</v>
      </c>
      <c r="B2222" s="414" t="s">
        <v>3450</v>
      </c>
      <c r="C2222" s="409">
        <v>721199</v>
      </c>
      <c r="D2222" s="417" t="s">
        <v>3454</v>
      </c>
    </row>
    <row r="2223" spans="1:4" x14ac:dyDescent="0.45">
      <c r="A2223" s="408">
        <v>7033</v>
      </c>
      <c r="B2223" s="414" t="s">
        <v>3455</v>
      </c>
      <c r="C2223" s="409">
        <v>721211</v>
      </c>
      <c r="D2223" s="417" t="s">
        <v>3456</v>
      </c>
    </row>
    <row r="2224" spans="1:4" x14ac:dyDescent="0.45">
      <c r="A2224" s="408">
        <v>7032</v>
      </c>
      <c r="B2224" s="414" t="s">
        <v>3457</v>
      </c>
      <c r="C2224" s="409">
        <v>721214</v>
      </c>
      <c r="D2224" s="417" t="s">
        <v>3458</v>
      </c>
    </row>
    <row r="2225" spans="1:4" x14ac:dyDescent="0.45">
      <c r="A2225" s="408">
        <v>7021</v>
      </c>
      <c r="B2225" s="414" t="s">
        <v>3459</v>
      </c>
      <c r="C2225" s="409">
        <v>721310</v>
      </c>
      <c r="D2225" s="417" t="s">
        <v>3460</v>
      </c>
    </row>
    <row r="2226" spans="1:4" x14ac:dyDescent="0.45">
      <c r="A2226" s="408">
        <v>7041</v>
      </c>
      <c r="B2226" s="414" t="s">
        <v>3452</v>
      </c>
      <c r="C2226" s="409">
        <v>721310</v>
      </c>
      <c r="D2226" s="417" t="s">
        <v>3460</v>
      </c>
    </row>
    <row r="2227" spans="1:4" x14ac:dyDescent="0.45">
      <c r="A2227" s="408">
        <v>4789</v>
      </c>
      <c r="B2227" s="414" t="s">
        <v>3093</v>
      </c>
      <c r="C2227" s="409">
        <v>722310</v>
      </c>
      <c r="D2227" s="417" t="s">
        <v>1766</v>
      </c>
    </row>
    <row r="2228" spans="1:4" x14ac:dyDescent="0.45">
      <c r="A2228" s="408">
        <v>5812</v>
      </c>
      <c r="B2228" s="414" t="s">
        <v>3424</v>
      </c>
      <c r="C2228" s="409">
        <v>722310</v>
      </c>
      <c r="D2228" s="417" t="s">
        <v>1766</v>
      </c>
    </row>
    <row r="2229" spans="1:4" x14ac:dyDescent="0.45">
      <c r="A2229" s="408">
        <v>5812</v>
      </c>
      <c r="B2229" s="414" t="s">
        <v>3424</v>
      </c>
      <c r="C2229" s="409">
        <v>722320</v>
      </c>
      <c r="D2229" s="417" t="s">
        <v>1767</v>
      </c>
    </row>
    <row r="2230" spans="1:4" x14ac:dyDescent="0.45">
      <c r="A2230" s="408">
        <v>5963</v>
      </c>
      <c r="B2230" s="414" t="s">
        <v>2955</v>
      </c>
      <c r="C2230" s="409">
        <v>722330</v>
      </c>
      <c r="D2230" s="417" t="s">
        <v>1768</v>
      </c>
    </row>
    <row r="2231" spans="1:4" x14ac:dyDescent="0.45">
      <c r="A2231" s="408">
        <v>5813</v>
      </c>
      <c r="B2231" s="414" t="s">
        <v>3461</v>
      </c>
      <c r="C2231" s="409">
        <v>722410</v>
      </c>
      <c r="D2231" s="417" t="s">
        <v>3462</v>
      </c>
    </row>
    <row r="2232" spans="1:4" x14ac:dyDescent="0.45">
      <c r="A2232" s="408">
        <v>5812</v>
      </c>
      <c r="B2232" s="414" t="s">
        <v>3424</v>
      </c>
      <c r="C2232" s="409">
        <v>722511</v>
      </c>
      <c r="D2232" s="417" t="s">
        <v>3463</v>
      </c>
    </row>
    <row r="2233" spans="1:4" x14ac:dyDescent="0.45">
      <c r="A2233" s="408">
        <v>5812</v>
      </c>
      <c r="B2233" s="414" t="s">
        <v>3424</v>
      </c>
      <c r="C2233" s="409">
        <v>722513</v>
      </c>
      <c r="D2233" s="417" t="s">
        <v>3464</v>
      </c>
    </row>
    <row r="2234" spans="1:4" x14ac:dyDescent="0.45">
      <c r="A2234" s="408">
        <v>5812</v>
      </c>
      <c r="B2234" s="414" t="s">
        <v>3424</v>
      </c>
      <c r="C2234" s="409">
        <v>722514</v>
      </c>
      <c r="D2234" s="417" t="s">
        <v>3465</v>
      </c>
    </row>
    <row r="2235" spans="1:4" x14ac:dyDescent="0.45">
      <c r="A2235" s="408">
        <v>5461</v>
      </c>
      <c r="B2235" s="414" t="s">
        <v>913</v>
      </c>
      <c r="C2235" s="409">
        <v>722515</v>
      </c>
      <c r="D2235" s="417" t="s">
        <v>3466</v>
      </c>
    </row>
    <row r="2236" spans="1:4" x14ac:dyDescent="0.45">
      <c r="A2236" s="408">
        <v>5812</v>
      </c>
      <c r="B2236" s="414" t="s">
        <v>3424</v>
      </c>
      <c r="C2236" s="409">
        <v>722515</v>
      </c>
      <c r="D2236" s="417" t="s">
        <v>3466</v>
      </c>
    </row>
    <row r="2237" spans="1:4" x14ac:dyDescent="0.45">
      <c r="A2237" s="408">
        <v>7538</v>
      </c>
      <c r="B2237" s="414" t="s">
        <v>3467</v>
      </c>
      <c r="C2237" s="409">
        <v>811111</v>
      </c>
      <c r="D2237" s="417" t="s">
        <v>3468</v>
      </c>
    </row>
    <row r="2238" spans="1:4" x14ac:dyDescent="0.45">
      <c r="A2238" s="408">
        <v>7533</v>
      </c>
      <c r="B2238" s="414" t="s">
        <v>3469</v>
      </c>
      <c r="C2238" s="409">
        <v>811114</v>
      </c>
      <c r="D2238" s="417" t="s">
        <v>3470</v>
      </c>
    </row>
    <row r="2239" spans="1:4" x14ac:dyDescent="0.45">
      <c r="A2239" s="408">
        <v>7537</v>
      </c>
      <c r="B2239" s="414" t="s">
        <v>3471</v>
      </c>
      <c r="C2239" s="409">
        <v>811114</v>
      </c>
      <c r="D2239" s="417" t="s">
        <v>3470</v>
      </c>
    </row>
    <row r="2240" spans="1:4" x14ac:dyDescent="0.45">
      <c r="A2240" s="408">
        <v>7539</v>
      </c>
      <c r="B2240" s="414" t="s">
        <v>3472</v>
      </c>
      <c r="C2240" s="409">
        <v>811114</v>
      </c>
      <c r="D2240" s="417" t="s">
        <v>3470</v>
      </c>
    </row>
    <row r="2241" spans="1:4" x14ac:dyDescent="0.45">
      <c r="A2241" s="408">
        <v>7532</v>
      </c>
      <c r="B2241" s="414" t="s">
        <v>3473</v>
      </c>
      <c r="C2241" s="409">
        <v>811121</v>
      </c>
      <c r="D2241" s="417" t="s">
        <v>3474</v>
      </c>
    </row>
    <row r="2242" spans="1:4" x14ac:dyDescent="0.45">
      <c r="A2242" s="408">
        <v>7536</v>
      </c>
      <c r="B2242" s="414" t="s">
        <v>1780</v>
      </c>
      <c r="C2242" s="409">
        <v>811122</v>
      </c>
      <c r="D2242" s="417" t="s">
        <v>3475</v>
      </c>
    </row>
    <row r="2243" spans="1:4" x14ac:dyDescent="0.45">
      <c r="A2243" s="408">
        <v>7549</v>
      </c>
      <c r="B2243" s="414" t="s">
        <v>3103</v>
      </c>
      <c r="C2243" s="409">
        <v>811122</v>
      </c>
      <c r="D2243" s="417" t="s">
        <v>3475</v>
      </c>
    </row>
    <row r="2244" spans="1:4" x14ac:dyDescent="0.45">
      <c r="A2244" s="408">
        <v>7549</v>
      </c>
      <c r="B2244" s="414" t="s">
        <v>3103</v>
      </c>
      <c r="C2244" s="409">
        <v>811191</v>
      </c>
      <c r="D2244" s="417" t="s">
        <v>3476</v>
      </c>
    </row>
    <row r="2245" spans="1:4" x14ac:dyDescent="0.45">
      <c r="A2245" s="408">
        <v>7542</v>
      </c>
      <c r="B2245" s="414" t="s">
        <v>3477</v>
      </c>
      <c r="C2245" s="409">
        <v>811192</v>
      </c>
      <c r="D2245" s="417" t="s">
        <v>3478</v>
      </c>
    </row>
    <row r="2246" spans="1:4" x14ac:dyDescent="0.45">
      <c r="A2246" s="408">
        <v>7534</v>
      </c>
      <c r="B2246" s="414" t="s">
        <v>2404</v>
      </c>
      <c r="C2246" s="409">
        <v>811198</v>
      </c>
      <c r="D2246" s="417" t="s">
        <v>3479</v>
      </c>
    </row>
    <row r="2247" spans="1:4" x14ac:dyDescent="0.45">
      <c r="A2247" s="408">
        <v>7539</v>
      </c>
      <c r="B2247" s="414" t="s">
        <v>3472</v>
      </c>
      <c r="C2247" s="409">
        <v>811198</v>
      </c>
      <c r="D2247" s="417" t="s">
        <v>3479</v>
      </c>
    </row>
    <row r="2248" spans="1:4" x14ac:dyDescent="0.45">
      <c r="A2248" s="408">
        <v>7549</v>
      </c>
      <c r="B2248" s="414" t="s">
        <v>3103</v>
      </c>
      <c r="C2248" s="409">
        <v>811198</v>
      </c>
      <c r="D2248" s="417" t="s">
        <v>3479</v>
      </c>
    </row>
    <row r="2249" spans="1:4" x14ac:dyDescent="0.45">
      <c r="A2249" s="408">
        <v>7622</v>
      </c>
      <c r="B2249" s="414" t="s">
        <v>2071</v>
      </c>
      <c r="C2249" s="409">
        <v>811210</v>
      </c>
      <c r="D2249" s="417" t="s">
        <v>3480</v>
      </c>
    </row>
    <row r="2250" spans="1:4" x14ac:dyDescent="0.45">
      <c r="A2250" s="408">
        <v>7629</v>
      </c>
      <c r="B2250" s="414" t="s">
        <v>2986</v>
      </c>
      <c r="C2250" s="409">
        <v>811210</v>
      </c>
      <c r="D2250" s="417" t="s">
        <v>3480</v>
      </c>
    </row>
    <row r="2251" spans="1:4" x14ac:dyDescent="0.45">
      <c r="A2251" s="408">
        <v>7699</v>
      </c>
      <c r="B2251" s="414" t="s">
        <v>1949</v>
      </c>
      <c r="C2251" s="409">
        <v>811210</v>
      </c>
      <c r="D2251" s="417" t="s">
        <v>3480</v>
      </c>
    </row>
    <row r="2252" spans="1:4" x14ac:dyDescent="0.45">
      <c r="A2252" s="408">
        <v>7378</v>
      </c>
      <c r="B2252" s="414" t="s">
        <v>2990</v>
      </c>
      <c r="C2252" s="409">
        <v>811210</v>
      </c>
      <c r="D2252" s="417" t="s">
        <v>3480</v>
      </c>
    </row>
    <row r="2253" spans="1:4" x14ac:dyDescent="0.45">
      <c r="A2253" s="408">
        <v>7629</v>
      </c>
      <c r="B2253" s="414" t="s">
        <v>2986</v>
      </c>
      <c r="C2253" s="409">
        <v>811210</v>
      </c>
      <c r="D2253" s="417" t="s">
        <v>3480</v>
      </c>
    </row>
    <row r="2254" spans="1:4" x14ac:dyDescent="0.45">
      <c r="A2254" s="408">
        <v>7699</v>
      </c>
      <c r="B2254" s="414" t="s">
        <v>1949</v>
      </c>
      <c r="C2254" s="409">
        <v>811210</v>
      </c>
      <c r="D2254" s="417" t="s">
        <v>3480</v>
      </c>
    </row>
    <row r="2255" spans="1:4" x14ac:dyDescent="0.45">
      <c r="A2255" s="408">
        <v>7622</v>
      </c>
      <c r="B2255" s="414" t="s">
        <v>2071</v>
      </c>
      <c r="C2255" s="409">
        <v>811210</v>
      </c>
      <c r="D2255" s="417" t="s">
        <v>3480</v>
      </c>
    </row>
    <row r="2256" spans="1:4" x14ac:dyDescent="0.45">
      <c r="A2256" s="408">
        <v>7629</v>
      </c>
      <c r="B2256" s="414" t="s">
        <v>2986</v>
      </c>
      <c r="C2256" s="409">
        <v>811210</v>
      </c>
      <c r="D2256" s="417" t="s">
        <v>3480</v>
      </c>
    </row>
    <row r="2257" spans="1:4" x14ac:dyDescent="0.45">
      <c r="A2257" s="408">
        <v>7629</v>
      </c>
      <c r="B2257" s="414" t="s">
        <v>2986</v>
      </c>
      <c r="C2257" s="409">
        <v>811210</v>
      </c>
      <c r="D2257" s="417" t="s">
        <v>3480</v>
      </c>
    </row>
    <row r="2258" spans="1:4" x14ac:dyDescent="0.45">
      <c r="A2258" s="408">
        <v>7699</v>
      </c>
      <c r="B2258" s="414" t="s">
        <v>1949</v>
      </c>
      <c r="C2258" s="409">
        <v>811210</v>
      </c>
      <c r="D2258" s="417" t="s">
        <v>3480</v>
      </c>
    </row>
    <row r="2259" spans="1:4" ht="25.2" x14ac:dyDescent="0.45">
      <c r="A2259" s="408">
        <v>7623</v>
      </c>
      <c r="B2259" s="414" t="s">
        <v>2985</v>
      </c>
      <c r="C2259" s="409">
        <v>811310</v>
      </c>
      <c r="D2259" s="417" t="s">
        <v>3481</v>
      </c>
    </row>
    <row r="2260" spans="1:4" ht="25.2" x14ac:dyDescent="0.45">
      <c r="A2260" s="408">
        <v>7692</v>
      </c>
      <c r="B2260" s="414" t="s">
        <v>3482</v>
      </c>
      <c r="C2260" s="409">
        <v>811310</v>
      </c>
      <c r="D2260" s="417" t="s">
        <v>3481</v>
      </c>
    </row>
    <row r="2261" spans="1:4" ht="25.2" x14ac:dyDescent="0.45">
      <c r="A2261" s="408">
        <v>7694</v>
      </c>
      <c r="B2261" s="414" t="s">
        <v>2712</v>
      </c>
      <c r="C2261" s="409">
        <v>811310</v>
      </c>
      <c r="D2261" s="417" t="s">
        <v>3481</v>
      </c>
    </row>
    <row r="2262" spans="1:4" ht="25.2" x14ac:dyDescent="0.45">
      <c r="A2262" s="408">
        <v>7699</v>
      </c>
      <c r="B2262" s="414" t="s">
        <v>1949</v>
      </c>
      <c r="C2262" s="409">
        <v>811310</v>
      </c>
      <c r="D2262" s="417" t="s">
        <v>3481</v>
      </c>
    </row>
    <row r="2263" spans="1:4" x14ac:dyDescent="0.45">
      <c r="A2263" s="408">
        <v>7699</v>
      </c>
      <c r="B2263" s="414" t="s">
        <v>1949</v>
      </c>
      <c r="C2263" s="409">
        <v>811411</v>
      </c>
      <c r="D2263" s="417" t="s">
        <v>3483</v>
      </c>
    </row>
    <row r="2264" spans="1:4" x14ac:dyDescent="0.45">
      <c r="A2264" s="408">
        <v>7623</v>
      </c>
      <c r="B2264" s="414" t="s">
        <v>2985</v>
      </c>
      <c r="C2264" s="409">
        <v>811412</v>
      </c>
      <c r="D2264" s="417" t="s">
        <v>3484</v>
      </c>
    </row>
    <row r="2265" spans="1:4" x14ac:dyDescent="0.45">
      <c r="A2265" s="408">
        <v>7629</v>
      </c>
      <c r="B2265" s="414" t="s">
        <v>2986</v>
      </c>
      <c r="C2265" s="409">
        <v>811412</v>
      </c>
      <c r="D2265" s="417" t="s">
        <v>3484</v>
      </c>
    </row>
    <row r="2266" spans="1:4" x14ac:dyDescent="0.45">
      <c r="A2266" s="408">
        <v>7699</v>
      </c>
      <c r="B2266" s="414" t="s">
        <v>1949</v>
      </c>
      <c r="C2266" s="409">
        <v>811412</v>
      </c>
      <c r="D2266" s="417" t="s">
        <v>3484</v>
      </c>
    </row>
    <row r="2267" spans="1:4" x14ac:dyDescent="0.45">
      <c r="A2267" s="408">
        <v>4581</v>
      </c>
      <c r="B2267" s="414" t="s">
        <v>3095</v>
      </c>
      <c r="C2267" s="409">
        <v>811420</v>
      </c>
      <c r="D2267" s="417" t="s">
        <v>1792</v>
      </c>
    </row>
    <row r="2268" spans="1:4" x14ac:dyDescent="0.45">
      <c r="A2268" s="408">
        <v>7641</v>
      </c>
      <c r="B2268" s="414" t="s">
        <v>1792</v>
      </c>
      <c r="C2268" s="409">
        <v>811420</v>
      </c>
      <c r="D2268" s="417" t="s">
        <v>1792</v>
      </c>
    </row>
    <row r="2269" spans="1:4" x14ac:dyDescent="0.45">
      <c r="A2269" s="408">
        <v>7251</v>
      </c>
      <c r="B2269" s="414" t="s">
        <v>3485</v>
      </c>
      <c r="C2269" s="409">
        <v>811430</v>
      </c>
      <c r="D2269" s="417" t="s">
        <v>1793</v>
      </c>
    </row>
    <row r="2270" spans="1:4" x14ac:dyDescent="0.45">
      <c r="A2270" s="408">
        <v>7699</v>
      </c>
      <c r="B2270" s="414" t="s">
        <v>1949</v>
      </c>
      <c r="C2270" s="409">
        <v>811430</v>
      </c>
      <c r="D2270" s="417" t="s">
        <v>1793</v>
      </c>
    </row>
    <row r="2271" spans="1:4" x14ac:dyDescent="0.45">
      <c r="A2271" s="408">
        <v>3732</v>
      </c>
      <c r="B2271" s="414" t="s">
        <v>2759</v>
      </c>
      <c r="C2271" s="409">
        <v>811490</v>
      </c>
      <c r="D2271" s="417" t="s">
        <v>3486</v>
      </c>
    </row>
    <row r="2272" spans="1:4" x14ac:dyDescent="0.45">
      <c r="A2272" s="408">
        <v>7219</v>
      </c>
      <c r="B2272" s="414" t="s">
        <v>3487</v>
      </c>
      <c r="C2272" s="409">
        <v>811490</v>
      </c>
      <c r="D2272" s="417" t="s">
        <v>3486</v>
      </c>
    </row>
    <row r="2273" spans="1:4" x14ac:dyDescent="0.45">
      <c r="A2273" s="408">
        <v>7631</v>
      </c>
      <c r="B2273" s="414" t="s">
        <v>3015</v>
      </c>
      <c r="C2273" s="409">
        <v>811490</v>
      </c>
      <c r="D2273" s="417" t="s">
        <v>3486</v>
      </c>
    </row>
    <row r="2274" spans="1:4" x14ac:dyDescent="0.45">
      <c r="A2274" s="408">
        <v>7699</v>
      </c>
      <c r="B2274" s="414" t="s">
        <v>1949</v>
      </c>
      <c r="C2274" s="409">
        <v>811490</v>
      </c>
      <c r="D2274" s="417" t="s">
        <v>3486</v>
      </c>
    </row>
    <row r="2275" spans="1:4" x14ac:dyDescent="0.45">
      <c r="A2275" s="408">
        <v>7241</v>
      </c>
      <c r="B2275" s="414" t="s">
        <v>1795</v>
      </c>
      <c r="C2275" s="409">
        <v>812111</v>
      </c>
      <c r="D2275" s="417" t="s">
        <v>3488</v>
      </c>
    </row>
    <row r="2276" spans="1:4" x14ac:dyDescent="0.45">
      <c r="A2276" s="408">
        <v>7231</v>
      </c>
      <c r="B2276" s="414" t="s">
        <v>3358</v>
      </c>
      <c r="C2276" s="409">
        <v>812112</v>
      </c>
      <c r="D2276" s="417" t="s">
        <v>3489</v>
      </c>
    </row>
    <row r="2277" spans="1:4" x14ac:dyDescent="0.45">
      <c r="A2277" s="408">
        <v>7231</v>
      </c>
      <c r="B2277" s="414" t="s">
        <v>3358</v>
      </c>
      <c r="C2277" s="409">
        <v>812113</v>
      </c>
      <c r="D2277" s="417" t="s">
        <v>3490</v>
      </c>
    </row>
    <row r="2278" spans="1:4" x14ac:dyDescent="0.45">
      <c r="A2278" s="408">
        <v>7299</v>
      </c>
      <c r="B2278" s="414" t="s">
        <v>3244</v>
      </c>
      <c r="C2278" s="409">
        <v>812191</v>
      </c>
      <c r="D2278" s="417" t="s">
        <v>3491</v>
      </c>
    </row>
    <row r="2279" spans="1:4" x14ac:dyDescent="0.45">
      <c r="A2279" s="408">
        <v>7299</v>
      </c>
      <c r="B2279" s="414" t="s">
        <v>3244</v>
      </c>
      <c r="C2279" s="409">
        <v>812199</v>
      </c>
      <c r="D2279" s="417" t="s">
        <v>3492</v>
      </c>
    </row>
    <row r="2280" spans="1:4" x14ac:dyDescent="0.45">
      <c r="A2280" s="408">
        <v>7261</v>
      </c>
      <c r="B2280" s="414" t="s">
        <v>3493</v>
      </c>
      <c r="C2280" s="409">
        <v>812210</v>
      </c>
      <c r="D2280" s="417" t="s">
        <v>3494</v>
      </c>
    </row>
    <row r="2281" spans="1:4" x14ac:dyDescent="0.45">
      <c r="A2281" s="408">
        <v>6531</v>
      </c>
      <c r="B2281" s="414" t="s">
        <v>3226</v>
      </c>
      <c r="C2281" s="409">
        <v>812220</v>
      </c>
      <c r="D2281" s="417" t="s">
        <v>3495</v>
      </c>
    </row>
    <row r="2282" spans="1:4" x14ac:dyDescent="0.45">
      <c r="A2282" s="408">
        <v>6553</v>
      </c>
      <c r="B2282" s="414" t="s">
        <v>3496</v>
      </c>
      <c r="C2282" s="409">
        <v>812220</v>
      </c>
      <c r="D2282" s="417" t="s">
        <v>3495</v>
      </c>
    </row>
    <row r="2283" spans="1:4" x14ac:dyDescent="0.45">
      <c r="A2283" s="408">
        <v>7261</v>
      </c>
      <c r="B2283" s="414" t="s">
        <v>3493</v>
      </c>
      <c r="C2283" s="409">
        <v>812220</v>
      </c>
      <c r="D2283" s="417" t="s">
        <v>3495</v>
      </c>
    </row>
    <row r="2284" spans="1:4" x14ac:dyDescent="0.45">
      <c r="A2284" s="408">
        <v>7215</v>
      </c>
      <c r="B2284" s="414" t="s">
        <v>3497</v>
      </c>
      <c r="C2284" s="409">
        <v>812310</v>
      </c>
      <c r="D2284" s="417" t="s">
        <v>3498</v>
      </c>
    </row>
    <row r="2285" spans="1:4" x14ac:dyDescent="0.45">
      <c r="A2285" s="408">
        <v>7211</v>
      </c>
      <c r="B2285" s="414" t="s">
        <v>3499</v>
      </c>
      <c r="C2285" s="409">
        <v>812320</v>
      </c>
      <c r="D2285" s="417" t="s">
        <v>3500</v>
      </c>
    </row>
    <row r="2286" spans="1:4" x14ac:dyDescent="0.45">
      <c r="A2286" s="408">
        <v>7212</v>
      </c>
      <c r="B2286" s="414" t="s">
        <v>3501</v>
      </c>
      <c r="C2286" s="409">
        <v>812320</v>
      </c>
      <c r="D2286" s="417" t="s">
        <v>3500</v>
      </c>
    </row>
    <row r="2287" spans="1:4" x14ac:dyDescent="0.45">
      <c r="A2287" s="408">
        <v>7216</v>
      </c>
      <c r="B2287" s="414" t="s">
        <v>3502</v>
      </c>
      <c r="C2287" s="409">
        <v>812320</v>
      </c>
      <c r="D2287" s="417" t="s">
        <v>3500</v>
      </c>
    </row>
    <row r="2288" spans="1:4" x14ac:dyDescent="0.45">
      <c r="A2288" s="408">
        <v>7219</v>
      </c>
      <c r="B2288" s="414" t="s">
        <v>3487</v>
      </c>
      <c r="C2288" s="409">
        <v>812320</v>
      </c>
      <c r="D2288" s="417" t="s">
        <v>3500</v>
      </c>
    </row>
    <row r="2289" spans="1:4" x14ac:dyDescent="0.45">
      <c r="A2289" s="408">
        <v>7251</v>
      </c>
      <c r="B2289" s="414" t="s">
        <v>3485</v>
      </c>
      <c r="C2289" s="409">
        <v>812320</v>
      </c>
      <c r="D2289" s="417" t="s">
        <v>3500</v>
      </c>
    </row>
    <row r="2290" spans="1:4" x14ac:dyDescent="0.45">
      <c r="A2290" s="408">
        <v>7389</v>
      </c>
      <c r="B2290" s="414" t="s">
        <v>2177</v>
      </c>
      <c r="C2290" s="409">
        <v>812320</v>
      </c>
      <c r="D2290" s="417" t="s">
        <v>3500</v>
      </c>
    </row>
    <row r="2291" spans="1:4" x14ac:dyDescent="0.45">
      <c r="A2291" s="408">
        <v>7213</v>
      </c>
      <c r="B2291" s="414" t="s">
        <v>1804</v>
      </c>
      <c r="C2291" s="409">
        <v>812331</v>
      </c>
      <c r="D2291" s="417" t="s">
        <v>3503</v>
      </c>
    </row>
    <row r="2292" spans="1:4" x14ac:dyDescent="0.45">
      <c r="A2292" s="408">
        <v>7219</v>
      </c>
      <c r="B2292" s="414" t="s">
        <v>3487</v>
      </c>
      <c r="C2292" s="409">
        <v>812331</v>
      </c>
      <c r="D2292" s="417" t="s">
        <v>3503</v>
      </c>
    </row>
    <row r="2293" spans="1:4" x14ac:dyDescent="0.45">
      <c r="A2293" s="408">
        <v>7218</v>
      </c>
      <c r="B2293" s="414" t="s">
        <v>1805</v>
      </c>
      <c r="C2293" s="409">
        <v>812332</v>
      </c>
      <c r="D2293" s="417" t="s">
        <v>3504</v>
      </c>
    </row>
    <row r="2294" spans="1:4" x14ac:dyDescent="0.45">
      <c r="A2294" s="408">
        <v>752</v>
      </c>
      <c r="B2294" s="414" t="s">
        <v>1948</v>
      </c>
      <c r="C2294" s="409">
        <v>812910</v>
      </c>
      <c r="D2294" s="417" t="s">
        <v>3505</v>
      </c>
    </row>
    <row r="2295" spans="1:4" x14ac:dyDescent="0.45">
      <c r="A2295" s="408">
        <v>7384</v>
      </c>
      <c r="B2295" s="414" t="s">
        <v>3506</v>
      </c>
      <c r="C2295" s="409">
        <v>812921</v>
      </c>
      <c r="D2295" s="417" t="s">
        <v>3507</v>
      </c>
    </row>
    <row r="2296" spans="1:4" x14ac:dyDescent="0.45">
      <c r="A2296" s="408">
        <v>7384</v>
      </c>
      <c r="B2296" s="414" t="s">
        <v>3506</v>
      </c>
      <c r="C2296" s="409">
        <v>812922</v>
      </c>
      <c r="D2296" s="417" t="s">
        <v>3508</v>
      </c>
    </row>
    <row r="2297" spans="1:4" x14ac:dyDescent="0.45">
      <c r="A2297" s="408">
        <v>7299</v>
      </c>
      <c r="B2297" s="414" t="s">
        <v>3244</v>
      </c>
      <c r="C2297" s="409">
        <v>812930</v>
      </c>
      <c r="D2297" s="417" t="s">
        <v>3509</v>
      </c>
    </row>
    <row r="2298" spans="1:4" x14ac:dyDescent="0.45">
      <c r="A2298" s="408">
        <v>7521</v>
      </c>
      <c r="B2298" s="414" t="s">
        <v>3510</v>
      </c>
      <c r="C2298" s="409">
        <v>812930</v>
      </c>
      <c r="D2298" s="417" t="s">
        <v>3509</v>
      </c>
    </row>
    <row r="2299" spans="1:4" x14ac:dyDescent="0.45">
      <c r="A2299" s="408">
        <v>4899</v>
      </c>
      <c r="B2299" s="414" t="s">
        <v>3082</v>
      </c>
      <c r="C2299" s="409">
        <v>812990</v>
      </c>
      <c r="D2299" s="417" t="s">
        <v>3511</v>
      </c>
    </row>
    <row r="2300" spans="1:4" x14ac:dyDescent="0.45">
      <c r="A2300" s="408">
        <v>7251</v>
      </c>
      <c r="B2300" s="414" t="s">
        <v>3485</v>
      </c>
      <c r="C2300" s="409">
        <v>812990</v>
      </c>
      <c r="D2300" s="417" t="s">
        <v>3511</v>
      </c>
    </row>
    <row r="2301" spans="1:4" x14ac:dyDescent="0.45">
      <c r="A2301" s="408">
        <v>7299</v>
      </c>
      <c r="B2301" s="414" t="s">
        <v>3244</v>
      </c>
      <c r="C2301" s="409">
        <v>812990</v>
      </c>
      <c r="D2301" s="417" t="s">
        <v>3511</v>
      </c>
    </row>
    <row r="2302" spans="1:4" x14ac:dyDescent="0.45">
      <c r="A2302" s="408">
        <v>7389</v>
      </c>
      <c r="B2302" s="414" t="s">
        <v>2177</v>
      </c>
      <c r="C2302" s="409">
        <v>812990</v>
      </c>
      <c r="D2302" s="417" t="s">
        <v>3511</v>
      </c>
    </row>
    <row r="2303" spans="1:4" x14ac:dyDescent="0.45">
      <c r="A2303" s="408">
        <v>7999</v>
      </c>
      <c r="B2303" s="414" t="s">
        <v>3094</v>
      </c>
      <c r="C2303" s="409">
        <v>812990</v>
      </c>
      <c r="D2303" s="417" t="s">
        <v>3511</v>
      </c>
    </row>
    <row r="2304" spans="1:4" x14ac:dyDescent="0.45">
      <c r="A2304" s="408">
        <v>8661</v>
      </c>
      <c r="B2304" s="414" t="s">
        <v>1811</v>
      </c>
      <c r="C2304" s="409">
        <v>813110</v>
      </c>
      <c r="D2304" s="417" t="s">
        <v>3512</v>
      </c>
    </row>
    <row r="2305" spans="1:4" x14ac:dyDescent="0.45">
      <c r="A2305" s="408">
        <v>6732</v>
      </c>
      <c r="B2305" s="414" t="s">
        <v>3513</v>
      </c>
      <c r="C2305" s="409">
        <v>813211</v>
      </c>
      <c r="D2305" s="417" t="s">
        <v>3514</v>
      </c>
    </row>
    <row r="2306" spans="1:4" x14ac:dyDescent="0.45">
      <c r="A2306" s="408">
        <v>8399</v>
      </c>
      <c r="B2306" s="414" t="s">
        <v>3515</v>
      </c>
      <c r="C2306" s="409">
        <v>813212</v>
      </c>
      <c r="D2306" s="417" t="s">
        <v>3516</v>
      </c>
    </row>
    <row r="2307" spans="1:4" x14ac:dyDescent="0.45">
      <c r="A2307" s="408">
        <v>8399</v>
      </c>
      <c r="B2307" s="414" t="s">
        <v>3515</v>
      </c>
      <c r="C2307" s="409">
        <v>813219</v>
      </c>
      <c r="D2307" s="417" t="s">
        <v>3517</v>
      </c>
    </row>
    <row r="2308" spans="1:4" x14ac:dyDescent="0.45">
      <c r="A2308" s="408">
        <v>8399</v>
      </c>
      <c r="B2308" s="414" t="s">
        <v>3515</v>
      </c>
      <c r="C2308" s="409">
        <v>813311</v>
      </c>
      <c r="D2308" s="417" t="s">
        <v>3518</v>
      </c>
    </row>
    <row r="2309" spans="1:4" x14ac:dyDescent="0.45">
      <c r="A2309" s="408">
        <v>8399</v>
      </c>
      <c r="B2309" s="414" t="s">
        <v>3515</v>
      </c>
      <c r="C2309" s="409">
        <v>813312</v>
      </c>
      <c r="D2309" s="417" t="s">
        <v>3519</v>
      </c>
    </row>
    <row r="2310" spans="1:4" x14ac:dyDescent="0.45">
      <c r="A2310" s="408">
        <v>8699</v>
      </c>
      <c r="B2310" s="414" t="s">
        <v>3322</v>
      </c>
      <c r="C2310" s="409">
        <v>813312</v>
      </c>
      <c r="D2310" s="417" t="s">
        <v>3519</v>
      </c>
    </row>
    <row r="2311" spans="1:4" x14ac:dyDescent="0.45">
      <c r="A2311" s="408">
        <v>8399</v>
      </c>
      <c r="B2311" s="414" t="s">
        <v>3515</v>
      </c>
      <c r="C2311" s="409">
        <v>813319</v>
      </c>
      <c r="D2311" s="417" t="s">
        <v>3520</v>
      </c>
    </row>
    <row r="2312" spans="1:4" x14ac:dyDescent="0.45">
      <c r="A2312" s="408">
        <v>8641</v>
      </c>
      <c r="B2312" s="414" t="s">
        <v>3521</v>
      </c>
      <c r="C2312" s="409">
        <v>813319</v>
      </c>
      <c r="D2312" s="417" t="s">
        <v>3520</v>
      </c>
    </row>
    <row r="2313" spans="1:4" x14ac:dyDescent="0.45">
      <c r="A2313" s="408">
        <v>8641</v>
      </c>
      <c r="B2313" s="414" t="s">
        <v>3521</v>
      </c>
      <c r="C2313" s="409">
        <v>813410</v>
      </c>
      <c r="D2313" s="417" t="s">
        <v>3522</v>
      </c>
    </row>
    <row r="2314" spans="1:4" x14ac:dyDescent="0.45">
      <c r="A2314" s="408">
        <v>8699</v>
      </c>
      <c r="B2314" s="414" t="s">
        <v>3322</v>
      </c>
      <c r="C2314" s="409">
        <v>813410</v>
      </c>
      <c r="D2314" s="417" t="s">
        <v>3522</v>
      </c>
    </row>
    <row r="2315" spans="1:4" x14ac:dyDescent="0.45">
      <c r="A2315" s="408">
        <v>8611</v>
      </c>
      <c r="B2315" s="414" t="s">
        <v>1819</v>
      </c>
      <c r="C2315" s="409">
        <v>813910</v>
      </c>
      <c r="D2315" s="417" t="s">
        <v>3523</v>
      </c>
    </row>
    <row r="2316" spans="1:4" x14ac:dyDescent="0.45">
      <c r="A2316" s="408">
        <v>8699</v>
      </c>
      <c r="B2316" s="414" t="s">
        <v>3322</v>
      </c>
      <c r="C2316" s="409">
        <v>813910</v>
      </c>
      <c r="D2316" s="417" t="s">
        <v>3523</v>
      </c>
    </row>
    <row r="2317" spans="1:4" x14ac:dyDescent="0.45">
      <c r="A2317" s="408">
        <v>8621</v>
      </c>
      <c r="B2317" s="414" t="s">
        <v>1820</v>
      </c>
      <c r="C2317" s="409">
        <v>813920</v>
      </c>
      <c r="D2317" s="417" t="s">
        <v>3524</v>
      </c>
    </row>
    <row r="2318" spans="1:4" x14ac:dyDescent="0.45">
      <c r="A2318" s="408">
        <v>8631</v>
      </c>
      <c r="B2318" s="414" t="s">
        <v>3525</v>
      </c>
      <c r="C2318" s="409">
        <v>813930</v>
      </c>
      <c r="D2318" s="417" t="s">
        <v>3526</v>
      </c>
    </row>
    <row r="2319" spans="1:4" x14ac:dyDescent="0.45">
      <c r="A2319" s="408">
        <v>8651</v>
      </c>
      <c r="B2319" s="414" t="s">
        <v>1822</v>
      </c>
      <c r="C2319" s="409">
        <v>813940</v>
      </c>
      <c r="D2319" s="417" t="s">
        <v>3527</v>
      </c>
    </row>
    <row r="2320" spans="1:4" ht="25.2" x14ac:dyDescent="0.45">
      <c r="A2320" s="408">
        <v>6531</v>
      </c>
      <c r="B2320" s="414" t="s">
        <v>3226</v>
      </c>
      <c r="C2320" s="409">
        <v>813990</v>
      </c>
      <c r="D2320" s="417" t="s">
        <v>3528</v>
      </c>
    </row>
    <row r="2321" spans="1:4" ht="25.2" x14ac:dyDescent="0.45">
      <c r="A2321" s="408">
        <v>8641</v>
      </c>
      <c r="B2321" s="414" t="s">
        <v>3521</v>
      </c>
      <c r="C2321" s="409">
        <v>813990</v>
      </c>
      <c r="D2321" s="417" t="s">
        <v>3528</v>
      </c>
    </row>
    <row r="2322" spans="1:4" ht="25.2" x14ac:dyDescent="0.45">
      <c r="A2322" s="408">
        <v>8699</v>
      </c>
      <c r="B2322" s="414" t="s">
        <v>3322</v>
      </c>
      <c r="C2322" s="409">
        <v>813990</v>
      </c>
      <c r="D2322" s="417" t="s">
        <v>3528</v>
      </c>
    </row>
    <row r="2323" spans="1:4" x14ac:dyDescent="0.45">
      <c r="A2323" s="408">
        <v>8811</v>
      </c>
      <c r="B2323" s="414" t="s">
        <v>1824</v>
      </c>
      <c r="C2323" s="409">
        <v>814110</v>
      </c>
      <c r="D2323" s="417" t="s">
        <v>1824</v>
      </c>
    </row>
    <row r="2324" spans="1:4" x14ac:dyDescent="0.45">
      <c r="A2324" s="408">
        <v>9111</v>
      </c>
      <c r="B2324" s="414" t="s">
        <v>1825</v>
      </c>
      <c r="C2324" s="409">
        <v>921110</v>
      </c>
      <c r="D2324" s="417" t="s">
        <v>3529</v>
      </c>
    </row>
    <row r="2325" spans="1:4" x14ac:dyDescent="0.45">
      <c r="A2325" s="408">
        <v>9121</v>
      </c>
      <c r="B2325" s="414" t="s">
        <v>1826</v>
      </c>
      <c r="C2325" s="409">
        <v>921120</v>
      </c>
      <c r="D2325" s="417" t="s">
        <v>3530</v>
      </c>
    </row>
    <row r="2326" spans="1:4" x14ac:dyDescent="0.45">
      <c r="A2326" s="408">
        <v>9311</v>
      </c>
      <c r="B2326" s="414" t="s">
        <v>3531</v>
      </c>
      <c r="C2326" s="409">
        <v>921130</v>
      </c>
      <c r="D2326" s="417" t="s">
        <v>3532</v>
      </c>
    </row>
    <row r="2327" spans="1:4" x14ac:dyDescent="0.45">
      <c r="A2327" s="408">
        <v>9131</v>
      </c>
      <c r="B2327" s="414" t="s">
        <v>3533</v>
      </c>
      <c r="C2327" s="409">
        <v>921140</v>
      </c>
      <c r="D2327" s="417" t="s">
        <v>3534</v>
      </c>
    </row>
    <row r="2328" spans="1:4" x14ac:dyDescent="0.45">
      <c r="A2328" s="408">
        <v>8641</v>
      </c>
      <c r="B2328" s="414" t="s">
        <v>3521</v>
      </c>
      <c r="C2328" s="409">
        <v>921150</v>
      </c>
      <c r="D2328" s="417" t="s">
        <v>3535</v>
      </c>
    </row>
    <row r="2329" spans="1:4" x14ac:dyDescent="0.45">
      <c r="A2329" s="408">
        <v>9199</v>
      </c>
      <c r="B2329" s="414" t="s">
        <v>3536</v>
      </c>
      <c r="C2329" s="409">
        <v>921190</v>
      </c>
      <c r="D2329" s="417" t="s">
        <v>3537</v>
      </c>
    </row>
    <row r="2330" spans="1:4" x14ac:dyDescent="0.45">
      <c r="A2330" s="408">
        <v>9211</v>
      </c>
      <c r="B2330" s="414" t="s">
        <v>1831</v>
      </c>
      <c r="C2330" s="409">
        <v>922110</v>
      </c>
      <c r="D2330" s="417" t="s">
        <v>3538</v>
      </c>
    </row>
    <row r="2331" spans="1:4" x14ac:dyDescent="0.45">
      <c r="A2331" s="408">
        <v>9221</v>
      </c>
      <c r="B2331" s="414" t="s">
        <v>1832</v>
      </c>
      <c r="C2331" s="409">
        <v>922120</v>
      </c>
      <c r="D2331" s="417" t="s">
        <v>3539</v>
      </c>
    </row>
    <row r="2332" spans="1:4" x14ac:dyDescent="0.45">
      <c r="A2332" s="408">
        <v>9222</v>
      </c>
      <c r="B2332" s="414" t="s">
        <v>1833</v>
      </c>
      <c r="C2332" s="409">
        <v>922130</v>
      </c>
      <c r="D2332" s="417" t="s">
        <v>3540</v>
      </c>
    </row>
    <row r="2333" spans="1:4" x14ac:dyDescent="0.45">
      <c r="A2333" s="408">
        <v>9223</v>
      </c>
      <c r="B2333" s="414" t="s">
        <v>1834</v>
      </c>
      <c r="C2333" s="409">
        <v>922140</v>
      </c>
      <c r="D2333" s="417" t="s">
        <v>3541</v>
      </c>
    </row>
    <row r="2334" spans="1:4" x14ac:dyDescent="0.45">
      <c r="A2334" s="408">
        <v>8322</v>
      </c>
      <c r="B2334" s="414" t="s">
        <v>3413</v>
      </c>
      <c r="C2334" s="409">
        <v>922150</v>
      </c>
      <c r="D2334" s="417" t="s">
        <v>3542</v>
      </c>
    </row>
    <row r="2335" spans="1:4" x14ac:dyDescent="0.45">
      <c r="A2335" s="408">
        <v>9224</v>
      </c>
      <c r="B2335" s="414" t="s">
        <v>1836</v>
      </c>
      <c r="C2335" s="409">
        <v>922160</v>
      </c>
      <c r="D2335" s="417" t="s">
        <v>3543</v>
      </c>
    </row>
    <row r="2336" spans="1:4" x14ac:dyDescent="0.45">
      <c r="A2336" s="408">
        <v>9229</v>
      </c>
      <c r="B2336" s="414" t="s">
        <v>3544</v>
      </c>
      <c r="C2336" s="409">
        <v>922190</v>
      </c>
      <c r="D2336" s="417" t="s">
        <v>3545</v>
      </c>
    </row>
    <row r="2337" spans="1:4" x14ac:dyDescent="0.45">
      <c r="A2337" s="408">
        <v>9411</v>
      </c>
      <c r="B2337" s="414" t="s">
        <v>3546</v>
      </c>
      <c r="C2337" s="409">
        <v>923110</v>
      </c>
      <c r="D2337" s="417" t="s">
        <v>3547</v>
      </c>
    </row>
    <row r="2338" spans="1:4" x14ac:dyDescent="0.45">
      <c r="A2338" s="408">
        <v>9431</v>
      </c>
      <c r="B2338" s="414" t="s">
        <v>1839</v>
      </c>
      <c r="C2338" s="409">
        <v>923120</v>
      </c>
      <c r="D2338" s="417" t="s">
        <v>3548</v>
      </c>
    </row>
    <row r="2339" spans="1:4" ht="25.2" x14ac:dyDescent="0.45">
      <c r="A2339" s="408">
        <v>9441</v>
      </c>
      <c r="B2339" s="414" t="s">
        <v>3549</v>
      </c>
      <c r="C2339" s="409">
        <v>923130</v>
      </c>
      <c r="D2339" s="417" t="s">
        <v>3550</v>
      </c>
    </row>
    <row r="2340" spans="1:4" x14ac:dyDescent="0.45">
      <c r="A2340" s="408">
        <v>9451</v>
      </c>
      <c r="B2340" s="414" t="s">
        <v>1841</v>
      </c>
      <c r="C2340" s="409">
        <v>923140</v>
      </c>
      <c r="D2340" s="417" t="s">
        <v>3551</v>
      </c>
    </row>
    <row r="2341" spans="1:4" x14ac:dyDescent="0.45">
      <c r="A2341" s="408">
        <v>9511</v>
      </c>
      <c r="B2341" s="414" t="s">
        <v>3552</v>
      </c>
      <c r="C2341" s="409">
        <v>924110</v>
      </c>
      <c r="D2341" s="417" t="s">
        <v>3553</v>
      </c>
    </row>
    <row r="2342" spans="1:4" x14ac:dyDescent="0.45">
      <c r="A2342" s="408">
        <v>9512</v>
      </c>
      <c r="B2342" s="414" t="s">
        <v>3554</v>
      </c>
      <c r="C2342" s="409">
        <v>924120</v>
      </c>
      <c r="D2342" s="417" t="s">
        <v>3555</v>
      </c>
    </row>
    <row r="2343" spans="1:4" x14ac:dyDescent="0.45">
      <c r="A2343" s="408">
        <v>9531</v>
      </c>
      <c r="B2343" s="414" t="s">
        <v>3556</v>
      </c>
      <c r="C2343" s="409">
        <v>925110</v>
      </c>
      <c r="D2343" s="417" t="s">
        <v>3557</v>
      </c>
    </row>
    <row r="2344" spans="1:4" x14ac:dyDescent="0.45">
      <c r="A2344" s="408">
        <v>9532</v>
      </c>
      <c r="B2344" s="414" t="s">
        <v>3558</v>
      </c>
      <c r="C2344" s="409">
        <v>925120</v>
      </c>
      <c r="D2344" s="417" t="s">
        <v>3559</v>
      </c>
    </row>
    <row r="2345" spans="1:4" x14ac:dyDescent="0.45">
      <c r="A2345" s="408">
        <v>9611</v>
      </c>
      <c r="B2345" s="414" t="s">
        <v>1846</v>
      </c>
      <c r="C2345" s="409">
        <v>926110</v>
      </c>
      <c r="D2345" s="417" t="s">
        <v>3560</v>
      </c>
    </row>
    <row r="2346" spans="1:4" x14ac:dyDescent="0.45">
      <c r="A2346" s="408">
        <v>9621</v>
      </c>
      <c r="B2346" s="414" t="s">
        <v>3096</v>
      </c>
      <c r="C2346" s="409">
        <v>926120</v>
      </c>
      <c r="D2346" s="417" t="s">
        <v>3561</v>
      </c>
    </row>
    <row r="2347" spans="1:4" x14ac:dyDescent="0.45">
      <c r="A2347" s="408">
        <v>9631</v>
      </c>
      <c r="B2347" s="414" t="s">
        <v>3562</v>
      </c>
      <c r="C2347" s="409">
        <v>926130</v>
      </c>
      <c r="D2347" s="417" t="s">
        <v>3563</v>
      </c>
    </row>
    <row r="2348" spans="1:4" x14ac:dyDescent="0.45">
      <c r="A2348" s="408">
        <v>9641</v>
      </c>
      <c r="B2348" s="414" t="s">
        <v>3564</v>
      </c>
      <c r="C2348" s="409">
        <v>926140</v>
      </c>
      <c r="D2348" s="417" t="s">
        <v>3565</v>
      </c>
    </row>
    <row r="2349" spans="1:4" x14ac:dyDescent="0.45">
      <c r="A2349" s="408">
        <v>9651</v>
      </c>
      <c r="B2349" s="414" t="s">
        <v>3566</v>
      </c>
      <c r="C2349" s="409">
        <v>926150</v>
      </c>
      <c r="D2349" s="417" t="s">
        <v>3567</v>
      </c>
    </row>
    <row r="2350" spans="1:4" x14ac:dyDescent="0.45">
      <c r="A2350" s="408">
        <v>9661</v>
      </c>
      <c r="B2350" s="414" t="s">
        <v>1851</v>
      </c>
      <c r="C2350" s="409">
        <v>927110</v>
      </c>
      <c r="D2350" s="417" t="s">
        <v>3568</v>
      </c>
    </row>
    <row r="2351" spans="1:4" x14ac:dyDescent="0.45">
      <c r="A2351" s="408">
        <v>9711</v>
      </c>
      <c r="B2351" s="414" t="s">
        <v>637</v>
      </c>
      <c r="C2351" s="409">
        <v>928110</v>
      </c>
      <c r="D2351" s="417" t="s">
        <v>3569</v>
      </c>
    </row>
    <row r="2352" spans="1:4" x14ac:dyDescent="0.45">
      <c r="A2352" s="408">
        <v>9721</v>
      </c>
      <c r="B2352" s="414" t="s">
        <v>1852</v>
      </c>
      <c r="C2352" s="409">
        <v>928120</v>
      </c>
      <c r="D2352" s="417" t="s">
        <v>3570</v>
      </c>
    </row>
  </sheetData>
  <sheetProtection algorithmName="SHA-512" hashValue="vQvsi2sKYuRHVvndBkP/gL2tD1b2OLBmC534f8GXXJh2TIrmt5WAQy2WgDk67Yw12snHJ/CUdGmmXQVvYZJ6YQ==" saltValue="631aMZF+AzRYu2plhxnE3w==" spinCount="100000" sheet="1" objects="1" scenarios="1" formatCells="0" formatColumns="0" formatRows="0" autoFilter="0"/>
  <autoFilter ref="A1:D2169" xr:uid="{04B3D45B-AD50-4B92-B9E5-83D22BEFDAA9}"/>
  <mergeCells count="1">
    <mergeCell ref="A1:D1"/>
  </mergeCells>
  <pageMargins left="0.7" right="0.7" top="0.75" bottom="0.75" header="0.3" footer="0.3"/>
  <pageSetup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5CC61-A0D8-4EAF-90C0-A4E308526AA7}">
  <sheetPr>
    <tabColor rgb="FF9933FF"/>
  </sheetPr>
  <dimension ref="A1:C1110"/>
  <sheetViews>
    <sheetView workbookViewId="0">
      <selection activeCell="E15" sqref="E15"/>
    </sheetView>
  </sheetViews>
  <sheetFormatPr defaultRowHeight="14.1" x14ac:dyDescent="0.5"/>
  <cols>
    <col min="1" max="1" width="16.5234375" style="143" customWidth="1"/>
    <col min="2" max="2" width="13.05078125" style="143" customWidth="1"/>
    <col min="3" max="3" width="65.7890625" style="44" customWidth="1"/>
    <col min="4" max="16384" width="8.83984375" style="131"/>
  </cols>
  <sheetData>
    <row r="1" spans="1:3" ht="27.6" x14ac:dyDescent="0.5">
      <c r="A1" s="421" t="s">
        <v>3775</v>
      </c>
      <c r="B1" s="422" t="s">
        <v>3571</v>
      </c>
      <c r="C1" s="428" t="s">
        <v>3572</v>
      </c>
    </row>
    <row r="2" spans="1:3" x14ac:dyDescent="0.5">
      <c r="A2" s="424">
        <v>2111</v>
      </c>
      <c r="B2" s="56" t="s">
        <v>3573</v>
      </c>
      <c r="C2" s="423" t="s">
        <v>3574</v>
      </c>
    </row>
    <row r="3" spans="1:3" x14ac:dyDescent="0.5">
      <c r="A3" s="424">
        <v>2121</v>
      </c>
      <c r="B3" s="56" t="s">
        <v>3575</v>
      </c>
      <c r="C3" s="423" t="s">
        <v>3576</v>
      </c>
    </row>
    <row r="4" spans="1:3" x14ac:dyDescent="0.5">
      <c r="A4" s="424">
        <v>2122</v>
      </c>
      <c r="B4" s="56" t="s">
        <v>3575</v>
      </c>
      <c r="C4" s="423" t="s">
        <v>3576</v>
      </c>
    </row>
    <row r="5" spans="1:3" x14ac:dyDescent="0.5">
      <c r="A5" s="424">
        <v>2211</v>
      </c>
      <c r="B5" s="56" t="s">
        <v>3577</v>
      </c>
      <c r="C5" s="423" t="s">
        <v>3578</v>
      </c>
    </row>
    <row r="6" spans="1:3" x14ac:dyDescent="0.5">
      <c r="A6" s="424">
        <v>2212</v>
      </c>
      <c r="B6" s="56" t="s">
        <v>3577</v>
      </c>
      <c r="C6" s="423" t="s">
        <v>3578</v>
      </c>
    </row>
    <row r="7" spans="1:3" x14ac:dyDescent="0.5">
      <c r="A7" s="424">
        <v>2213</v>
      </c>
      <c r="B7" s="56" t="s">
        <v>3577</v>
      </c>
      <c r="C7" s="423" t="s">
        <v>3578</v>
      </c>
    </row>
    <row r="8" spans="1:3" x14ac:dyDescent="0.5">
      <c r="A8" s="424">
        <v>3119</v>
      </c>
      <c r="B8" s="56" t="s">
        <v>3579</v>
      </c>
      <c r="C8" s="423" t="s">
        <v>3580</v>
      </c>
    </row>
    <row r="9" spans="1:3" x14ac:dyDescent="0.5">
      <c r="A9" s="424">
        <v>3121</v>
      </c>
      <c r="B9" s="56" t="s">
        <v>3579</v>
      </c>
      <c r="C9" s="423" t="s">
        <v>3580</v>
      </c>
    </row>
    <row r="10" spans="1:3" x14ac:dyDescent="0.5">
      <c r="A10" s="424">
        <v>3122</v>
      </c>
      <c r="B10" s="56" t="s">
        <v>3579</v>
      </c>
      <c r="C10" s="423" t="s">
        <v>3580</v>
      </c>
    </row>
    <row r="11" spans="1:3" x14ac:dyDescent="0.5">
      <c r="A11" s="424">
        <v>3131</v>
      </c>
      <c r="B11" s="56" t="s">
        <v>3581</v>
      </c>
      <c r="C11" s="423" t="s">
        <v>3582</v>
      </c>
    </row>
    <row r="12" spans="1:3" x14ac:dyDescent="0.5">
      <c r="A12" s="424">
        <v>3132</v>
      </c>
      <c r="B12" s="56" t="s">
        <v>3581</v>
      </c>
      <c r="C12" s="423" t="s">
        <v>3582</v>
      </c>
    </row>
    <row r="13" spans="1:3" x14ac:dyDescent="0.5">
      <c r="A13" s="424">
        <v>3133</v>
      </c>
      <c r="B13" s="56" t="s">
        <v>3581</v>
      </c>
      <c r="C13" s="423" t="s">
        <v>3582</v>
      </c>
    </row>
    <row r="14" spans="1:3" x14ac:dyDescent="0.5">
      <c r="A14" s="424">
        <v>3219</v>
      </c>
      <c r="B14" s="56" t="s">
        <v>3583</v>
      </c>
      <c r="C14" s="423" t="s">
        <v>3584</v>
      </c>
    </row>
    <row r="15" spans="1:3" x14ac:dyDescent="0.5">
      <c r="A15" s="424">
        <v>3221</v>
      </c>
      <c r="B15" s="56" t="s">
        <v>3585</v>
      </c>
      <c r="C15" s="423" t="s">
        <v>3586</v>
      </c>
    </row>
    <row r="16" spans="1:3" x14ac:dyDescent="0.5">
      <c r="A16" s="424">
        <v>3222</v>
      </c>
      <c r="B16" s="56" t="s">
        <v>3585</v>
      </c>
      <c r="C16" s="423" t="s">
        <v>3586</v>
      </c>
    </row>
    <row r="17" spans="1:3" x14ac:dyDescent="0.5">
      <c r="A17" s="424">
        <v>3231</v>
      </c>
      <c r="B17" s="56" t="s">
        <v>3587</v>
      </c>
      <c r="C17" s="423" t="s">
        <v>3588</v>
      </c>
    </row>
    <row r="18" spans="1:3" x14ac:dyDescent="0.5">
      <c r="A18" s="424">
        <v>3251</v>
      </c>
      <c r="B18" s="56" t="s">
        <v>3589</v>
      </c>
      <c r="C18" s="423" t="s">
        <v>3590</v>
      </c>
    </row>
    <row r="19" spans="1:3" x14ac:dyDescent="0.5">
      <c r="A19" s="424">
        <v>3254</v>
      </c>
      <c r="B19" s="56" t="s">
        <v>3591</v>
      </c>
      <c r="C19" s="423" t="s">
        <v>3592</v>
      </c>
    </row>
    <row r="20" spans="1:3" x14ac:dyDescent="0.5">
      <c r="A20" s="424">
        <v>3259</v>
      </c>
      <c r="B20" s="56" t="s">
        <v>3593</v>
      </c>
      <c r="C20" s="423" t="s">
        <v>3590</v>
      </c>
    </row>
    <row r="21" spans="1:3" x14ac:dyDescent="0.5">
      <c r="A21" s="424">
        <v>3261</v>
      </c>
      <c r="B21" s="56" t="s">
        <v>3594</v>
      </c>
      <c r="C21" s="423" t="s">
        <v>3595</v>
      </c>
    </row>
    <row r="22" spans="1:3" ht="28.2" x14ac:dyDescent="0.5">
      <c r="A22" s="424">
        <v>3274</v>
      </c>
      <c r="B22" s="56" t="s">
        <v>3596</v>
      </c>
      <c r="C22" s="423" t="s">
        <v>3597</v>
      </c>
    </row>
    <row r="23" spans="1:3" x14ac:dyDescent="0.5">
      <c r="A23" s="424">
        <v>3314</v>
      </c>
      <c r="B23" s="56" t="s">
        <v>3598</v>
      </c>
      <c r="C23" s="423" t="s">
        <v>3599</v>
      </c>
    </row>
    <row r="24" spans="1:3" x14ac:dyDescent="0.5">
      <c r="A24" s="424">
        <v>3329</v>
      </c>
      <c r="B24" s="56" t="s">
        <v>3600</v>
      </c>
      <c r="C24" s="423" t="s">
        <v>3601</v>
      </c>
    </row>
    <row r="25" spans="1:3" x14ac:dyDescent="0.5">
      <c r="A25" s="424">
        <v>3335</v>
      </c>
      <c r="B25" s="56" t="s">
        <v>3602</v>
      </c>
      <c r="C25" s="423" t="s">
        <v>3603</v>
      </c>
    </row>
    <row r="26" spans="1:3" x14ac:dyDescent="0.5">
      <c r="A26" s="424">
        <v>3339</v>
      </c>
      <c r="B26" s="56" t="s">
        <v>3604</v>
      </c>
      <c r="C26" s="423" t="s">
        <v>3605</v>
      </c>
    </row>
    <row r="27" spans="1:3" x14ac:dyDescent="0.5">
      <c r="A27" s="424">
        <v>3344</v>
      </c>
      <c r="B27" s="56" t="s">
        <v>3606</v>
      </c>
      <c r="C27" s="423" t="s">
        <v>3607</v>
      </c>
    </row>
    <row r="28" spans="1:3" x14ac:dyDescent="0.5">
      <c r="A28" s="424">
        <v>3363</v>
      </c>
      <c r="B28" s="56" t="s">
        <v>3608</v>
      </c>
      <c r="C28" s="423" t="s">
        <v>3609</v>
      </c>
    </row>
    <row r="29" spans="1:3" x14ac:dyDescent="0.5">
      <c r="A29" s="424">
        <v>3364</v>
      </c>
      <c r="B29" s="56" t="s">
        <v>3608</v>
      </c>
      <c r="C29" s="423" t="s">
        <v>3609</v>
      </c>
    </row>
    <row r="30" spans="1:3" x14ac:dyDescent="0.5">
      <c r="A30" s="424">
        <v>3366</v>
      </c>
      <c r="B30" s="56" t="s">
        <v>3608</v>
      </c>
      <c r="C30" s="423" t="s">
        <v>3609</v>
      </c>
    </row>
    <row r="31" spans="1:3" x14ac:dyDescent="0.5">
      <c r="A31" s="424">
        <v>3371</v>
      </c>
      <c r="B31" s="56" t="s">
        <v>3610</v>
      </c>
      <c r="C31" s="423" t="s">
        <v>3611</v>
      </c>
    </row>
    <row r="32" spans="1:3" x14ac:dyDescent="0.5">
      <c r="A32" s="424">
        <v>3391</v>
      </c>
      <c r="B32" s="56" t="s">
        <v>3604</v>
      </c>
      <c r="C32" s="423" t="s">
        <v>3605</v>
      </c>
    </row>
    <row r="33" spans="1:3" x14ac:dyDescent="0.5">
      <c r="A33" s="424">
        <v>3399</v>
      </c>
      <c r="B33" s="56" t="s">
        <v>3604</v>
      </c>
      <c r="C33" s="423" t="s">
        <v>3605</v>
      </c>
    </row>
    <row r="34" spans="1:3" x14ac:dyDescent="0.5">
      <c r="A34" s="424">
        <v>4247</v>
      </c>
      <c r="B34" s="56" t="s">
        <v>3612</v>
      </c>
      <c r="C34" s="423" t="s">
        <v>3613</v>
      </c>
    </row>
    <row r="35" spans="1:3" x14ac:dyDescent="0.5">
      <c r="A35" s="424">
        <v>4442</v>
      </c>
      <c r="B35" s="56" t="s">
        <v>3612</v>
      </c>
      <c r="C35" s="423" t="s">
        <v>3613</v>
      </c>
    </row>
    <row r="36" spans="1:3" x14ac:dyDescent="0.5">
      <c r="A36" s="424">
        <v>4481</v>
      </c>
      <c r="B36" s="56" t="s">
        <v>3612</v>
      </c>
      <c r="C36" s="423" t="s">
        <v>3613</v>
      </c>
    </row>
    <row r="37" spans="1:3" x14ac:dyDescent="0.5">
      <c r="A37" s="424">
        <v>4811</v>
      </c>
      <c r="B37" s="56" t="s">
        <v>3612</v>
      </c>
      <c r="C37" s="423" t="s">
        <v>3613</v>
      </c>
    </row>
    <row r="38" spans="1:3" x14ac:dyDescent="0.5">
      <c r="A38" s="424">
        <v>4862</v>
      </c>
      <c r="B38" s="56" t="s">
        <v>3612</v>
      </c>
      <c r="C38" s="423" t="s">
        <v>3613</v>
      </c>
    </row>
    <row r="39" spans="1:3" x14ac:dyDescent="0.5">
      <c r="A39" s="424">
        <v>4883</v>
      </c>
      <c r="B39" s="56" t="s">
        <v>3612</v>
      </c>
      <c r="C39" s="423" t="s">
        <v>3613</v>
      </c>
    </row>
    <row r="40" spans="1:3" x14ac:dyDescent="0.5">
      <c r="A40" s="424">
        <v>4931</v>
      </c>
      <c r="B40" s="56" t="s">
        <v>3612</v>
      </c>
      <c r="C40" s="423" t="s">
        <v>3613</v>
      </c>
    </row>
    <row r="41" spans="1:3" x14ac:dyDescent="0.5">
      <c r="A41" s="424">
        <v>5122</v>
      </c>
      <c r="B41" s="56" t="s">
        <v>3614</v>
      </c>
      <c r="C41" s="423" t="s">
        <v>3615</v>
      </c>
    </row>
    <row r="42" spans="1:3" x14ac:dyDescent="0.5">
      <c r="A42" s="424">
        <v>5173</v>
      </c>
      <c r="B42" s="56" t="s">
        <v>3614</v>
      </c>
      <c r="C42" s="423" t="s">
        <v>3615</v>
      </c>
    </row>
    <row r="43" spans="1:3" x14ac:dyDescent="0.5">
      <c r="A43" s="424">
        <v>5182</v>
      </c>
      <c r="B43" s="56" t="s">
        <v>3614</v>
      </c>
      <c r="C43" s="423" t="s">
        <v>3615</v>
      </c>
    </row>
    <row r="44" spans="1:3" x14ac:dyDescent="0.5">
      <c r="A44" s="424">
        <v>5241</v>
      </c>
      <c r="B44" s="56" t="s">
        <v>3614</v>
      </c>
      <c r="C44" s="423" t="s">
        <v>3615</v>
      </c>
    </row>
    <row r="45" spans="1:3" x14ac:dyDescent="0.5">
      <c r="A45" s="424">
        <v>5311</v>
      </c>
      <c r="B45" s="56" t="s">
        <v>3614</v>
      </c>
      <c r="C45" s="423" t="s">
        <v>3615</v>
      </c>
    </row>
    <row r="46" spans="1:3" x14ac:dyDescent="0.5">
      <c r="A46" s="424">
        <v>5511</v>
      </c>
      <c r="B46" s="56" t="s">
        <v>3614</v>
      </c>
      <c r="C46" s="423" t="s">
        <v>3615</v>
      </c>
    </row>
    <row r="47" spans="1:3" x14ac:dyDescent="0.5">
      <c r="A47" s="424">
        <v>5614</v>
      </c>
      <c r="B47" s="56" t="s">
        <v>3614</v>
      </c>
      <c r="C47" s="423" t="s">
        <v>3615</v>
      </c>
    </row>
    <row r="48" spans="1:3" x14ac:dyDescent="0.5">
      <c r="A48" s="424">
        <v>6113</v>
      </c>
      <c r="B48" s="56" t="s">
        <v>3614</v>
      </c>
      <c r="C48" s="423" t="s">
        <v>3615</v>
      </c>
    </row>
    <row r="49" spans="1:3" x14ac:dyDescent="0.5">
      <c r="A49" s="424">
        <v>6115</v>
      </c>
      <c r="B49" s="56" t="s">
        <v>3614</v>
      </c>
      <c r="C49" s="423" t="s">
        <v>3615</v>
      </c>
    </row>
    <row r="50" spans="1:3" x14ac:dyDescent="0.5">
      <c r="A50" s="424">
        <v>6221</v>
      </c>
      <c r="B50" s="56" t="s">
        <v>3614</v>
      </c>
      <c r="C50" s="423" t="s">
        <v>3615</v>
      </c>
    </row>
    <row r="51" spans="1:3" x14ac:dyDescent="0.5">
      <c r="A51" s="424">
        <v>6239</v>
      </c>
      <c r="B51" s="56" t="s">
        <v>3614</v>
      </c>
      <c r="C51" s="423" t="s">
        <v>3615</v>
      </c>
    </row>
    <row r="52" spans="1:3" x14ac:dyDescent="0.5">
      <c r="A52" s="424">
        <v>7211</v>
      </c>
      <c r="B52" s="56" t="s">
        <v>3614</v>
      </c>
      <c r="C52" s="423" t="s">
        <v>3615</v>
      </c>
    </row>
    <row r="53" spans="1:3" x14ac:dyDescent="0.5">
      <c r="A53" s="424">
        <v>8123</v>
      </c>
      <c r="B53" s="56" t="s">
        <v>3614</v>
      </c>
      <c r="C53" s="423" t="s">
        <v>3615</v>
      </c>
    </row>
    <row r="54" spans="1:3" x14ac:dyDescent="0.5">
      <c r="A54" s="424">
        <v>9211</v>
      </c>
      <c r="B54" s="56" t="s">
        <v>3614</v>
      </c>
      <c r="C54" s="423" t="s">
        <v>3615</v>
      </c>
    </row>
    <row r="55" spans="1:3" x14ac:dyDescent="0.5">
      <c r="A55" s="424">
        <v>11232</v>
      </c>
      <c r="B55" s="56" t="s">
        <v>3616</v>
      </c>
      <c r="C55" s="423" t="s">
        <v>3617</v>
      </c>
    </row>
    <row r="56" spans="1:3" x14ac:dyDescent="0.5">
      <c r="A56" s="424">
        <v>11521</v>
      </c>
      <c r="B56" s="56" t="s">
        <v>3616</v>
      </c>
      <c r="C56" s="423" t="s">
        <v>3617</v>
      </c>
    </row>
    <row r="57" spans="1:3" x14ac:dyDescent="0.5">
      <c r="A57" s="424">
        <v>11531</v>
      </c>
      <c r="B57" s="56" t="s">
        <v>3616</v>
      </c>
      <c r="C57" s="423" t="s">
        <v>3617</v>
      </c>
    </row>
    <row r="58" spans="1:3" x14ac:dyDescent="0.5">
      <c r="A58" s="424">
        <v>21112</v>
      </c>
      <c r="B58" s="56" t="s">
        <v>3573</v>
      </c>
      <c r="C58" s="423" t="s">
        <v>3574</v>
      </c>
    </row>
    <row r="59" spans="1:3" x14ac:dyDescent="0.5">
      <c r="A59" s="424">
        <v>21113</v>
      </c>
      <c r="B59" s="56" t="s">
        <v>3573</v>
      </c>
      <c r="C59" s="423" t="s">
        <v>3574</v>
      </c>
    </row>
    <row r="60" spans="1:3" x14ac:dyDescent="0.5">
      <c r="A60" s="424">
        <v>21211</v>
      </c>
      <c r="B60" s="56" t="s">
        <v>3575</v>
      </c>
      <c r="C60" s="423" t="s">
        <v>3576</v>
      </c>
    </row>
    <row r="61" spans="1:3" x14ac:dyDescent="0.5">
      <c r="A61" s="424">
        <v>21223</v>
      </c>
      <c r="B61" s="56" t="s">
        <v>3575</v>
      </c>
      <c r="C61" s="423" t="s">
        <v>3576</v>
      </c>
    </row>
    <row r="62" spans="1:3" x14ac:dyDescent="0.5">
      <c r="A62" s="424">
        <v>21231</v>
      </c>
      <c r="B62" s="56" t="s">
        <v>3575</v>
      </c>
      <c r="C62" s="423" t="s">
        <v>3576</v>
      </c>
    </row>
    <row r="63" spans="1:3" x14ac:dyDescent="0.5">
      <c r="A63" s="424">
        <v>21232</v>
      </c>
      <c r="B63" s="56" t="s">
        <v>3575</v>
      </c>
      <c r="C63" s="423" t="s">
        <v>3576</v>
      </c>
    </row>
    <row r="64" spans="1:3" x14ac:dyDescent="0.5">
      <c r="A64" s="424">
        <v>22111</v>
      </c>
      <c r="B64" s="56" t="s">
        <v>3577</v>
      </c>
      <c r="C64" s="423" t="s">
        <v>3578</v>
      </c>
    </row>
    <row r="65" spans="1:3" x14ac:dyDescent="0.5">
      <c r="A65" s="424">
        <v>22112</v>
      </c>
      <c r="B65" s="56" t="s">
        <v>3577</v>
      </c>
      <c r="C65" s="423" t="s">
        <v>3578</v>
      </c>
    </row>
    <row r="66" spans="1:3" x14ac:dyDescent="0.5">
      <c r="A66" s="424">
        <v>22121</v>
      </c>
      <c r="B66" s="56" t="s">
        <v>3577</v>
      </c>
      <c r="C66" s="423" t="s">
        <v>3578</v>
      </c>
    </row>
    <row r="67" spans="1:3" x14ac:dyDescent="0.5">
      <c r="A67" s="424">
        <v>22131</v>
      </c>
      <c r="B67" s="56" t="s">
        <v>3577</v>
      </c>
      <c r="C67" s="423" t="s">
        <v>3578</v>
      </c>
    </row>
    <row r="68" spans="1:3" x14ac:dyDescent="0.5">
      <c r="A68" s="424">
        <v>22132</v>
      </c>
      <c r="B68" s="56" t="s">
        <v>3577</v>
      </c>
      <c r="C68" s="423" t="s">
        <v>3578</v>
      </c>
    </row>
    <row r="69" spans="1:3" x14ac:dyDescent="0.5">
      <c r="A69" s="424">
        <v>22133</v>
      </c>
      <c r="B69" s="56" t="s">
        <v>3577</v>
      </c>
      <c r="C69" s="423" t="s">
        <v>3578</v>
      </c>
    </row>
    <row r="70" spans="1:3" x14ac:dyDescent="0.5">
      <c r="A70" s="424">
        <v>31123</v>
      </c>
      <c r="B70" s="56" t="s">
        <v>3579</v>
      </c>
      <c r="C70" s="423" t="s">
        <v>3580</v>
      </c>
    </row>
    <row r="71" spans="1:3" x14ac:dyDescent="0.5">
      <c r="A71" s="424">
        <v>31134</v>
      </c>
      <c r="B71" s="56" t="s">
        <v>3579</v>
      </c>
      <c r="C71" s="423" t="s">
        <v>3580</v>
      </c>
    </row>
    <row r="72" spans="1:3" x14ac:dyDescent="0.5">
      <c r="A72" s="424">
        <v>31161</v>
      </c>
      <c r="B72" s="56" t="s">
        <v>3579</v>
      </c>
      <c r="C72" s="423" t="s">
        <v>3580</v>
      </c>
    </row>
    <row r="73" spans="1:3" x14ac:dyDescent="0.5">
      <c r="A73" s="424">
        <v>31171</v>
      </c>
      <c r="B73" s="56" t="s">
        <v>3579</v>
      </c>
      <c r="C73" s="423" t="s">
        <v>3580</v>
      </c>
    </row>
    <row r="74" spans="1:3" x14ac:dyDescent="0.5">
      <c r="A74" s="424">
        <v>31183</v>
      </c>
      <c r="B74" s="56" t="s">
        <v>3579</v>
      </c>
      <c r="C74" s="423" t="s">
        <v>3580</v>
      </c>
    </row>
    <row r="75" spans="1:3" x14ac:dyDescent="0.5">
      <c r="A75" s="424">
        <v>31191</v>
      </c>
      <c r="B75" s="56" t="s">
        <v>3579</v>
      </c>
      <c r="C75" s="423" t="s">
        <v>3580</v>
      </c>
    </row>
    <row r="76" spans="1:3" x14ac:dyDescent="0.5">
      <c r="A76" s="424">
        <v>31192</v>
      </c>
      <c r="B76" s="56" t="s">
        <v>3579</v>
      </c>
      <c r="C76" s="423" t="s">
        <v>3580</v>
      </c>
    </row>
    <row r="77" spans="1:3" x14ac:dyDescent="0.5">
      <c r="A77" s="424">
        <v>31193</v>
      </c>
      <c r="B77" s="56" t="s">
        <v>3579</v>
      </c>
      <c r="C77" s="423" t="s">
        <v>3580</v>
      </c>
    </row>
    <row r="78" spans="1:3" x14ac:dyDescent="0.5">
      <c r="A78" s="424">
        <v>31194</v>
      </c>
      <c r="B78" s="56" t="s">
        <v>3579</v>
      </c>
      <c r="C78" s="423" t="s">
        <v>3580</v>
      </c>
    </row>
    <row r="79" spans="1:3" x14ac:dyDescent="0.5">
      <c r="A79" s="424">
        <v>31199</v>
      </c>
      <c r="B79" s="56" t="s">
        <v>3579</v>
      </c>
      <c r="C79" s="423" t="s">
        <v>3580</v>
      </c>
    </row>
    <row r="80" spans="1:3" x14ac:dyDescent="0.5">
      <c r="A80" s="424">
        <v>31212</v>
      </c>
      <c r="B80" s="56" t="s">
        <v>3579</v>
      </c>
      <c r="C80" s="423" t="s">
        <v>3580</v>
      </c>
    </row>
    <row r="81" spans="1:3" x14ac:dyDescent="0.5">
      <c r="A81" s="424">
        <v>31214</v>
      </c>
      <c r="B81" s="56" t="s">
        <v>3579</v>
      </c>
      <c r="C81" s="423" t="s">
        <v>3580</v>
      </c>
    </row>
    <row r="82" spans="1:3" x14ac:dyDescent="0.5">
      <c r="A82" s="424">
        <v>31321</v>
      </c>
      <c r="B82" s="56" t="s">
        <v>3581</v>
      </c>
      <c r="C82" s="423" t="s">
        <v>3582</v>
      </c>
    </row>
    <row r="83" spans="1:3" x14ac:dyDescent="0.5">
      <c r="A83" s="424">
        <v>31323</v>
      </c>
      <c r="B83" s="56" t="s">
        <v>3581</v>
      </c>
      <c r="C83" s="423" t="s">
        <v>3582</v>
      </c>
    </row>
    <row r="84" spans="1:3" x14ac:dyDescent="0.5">
      <c r="A84" s="424">
        <v>31331</v>
      </c>
      <c r="B84" s="56" t="s">
        <v>3581</v>
      </c>
      <c r="C84" s="423" t="s">
        <v>3582</v>
      </c>
    </row>
    <row r="85" spans="1:3" x14ac:dyDescent="0.5">
      <c r="A85" s="424">
        <v>31332</v>
      </c>
      <c r="B85" s="56" t="s">
        <v>3581</v>
      </c>
      <c r="C85" s="423" t="s">
        <v>3582</v>
      </c>
    </row>
    <row r="86" spans="1:3" x14ac:dyDescent="0.5">
      <c r="A86" s="424">
        <v>31411</v>
      </c>
      <c r="B86" s="56" t="s">
        <v>3581</v>
      </c>
      <c r="C86" s="423" t="s">
        <v>3582</v>
      </c>
    </row>
    <row r="87" spans="1:3" x14ac:dyDescent="0.5">
      <c r="A87" s="424">
        <v>31499</v>
      </c>
      <c r="B87" s="56" t="s">
        <v>3581</v>
      </c>
      <c r="C87" s="423" t="s">
        <v>3582</v>
      </c>
    </row>
    <row r="88" spans="1:3" x14ac:dyDescent="0.5">
      <c r="A88" s="424">
        <v>31611</v>
      </c>
      <c r="B88" s="56" t="s">
        <v>3581</v>
      </c>
      <c r="C88" s="423" t="s">
        <v>3582</v>
      </c>
    </row>
    <row r="89" spans="1:3" x14ac:dyDescent="0.5">
      <c r="A89" s="424">
        <v>32111</v>
      </c>
      <c r="B89" s="56" t="s">
        <v>3583</v>
      </c>
      <c r="C89" s="423" t="s">
        <v>3584</v>
      </c>
    </row>
    <row r="90" spans="1:3" x14ac:dyDescent="0.5">
      <c r="A90" s="424">
        <v>32121</v>
      </c>
      <c r="B90" s="56" t="s">
        <v>3583</v>
      </c>
      <c r="C90" s="423" t="s">
        <v>3584</v>
      </c>
    </row>
    <row r="91" spans="1:3" x14ac:dyDescent="0.5">
      <c r="A91" s="424">
        <v>32191</v>
      </c>
      <c r="B91" s="56" t="s">
        <v>3583</v>
      </c>
      <c r="C91" s="423" t="s">
        <v>3584</v>
      </c>
    </row>
    <row r="92" spans="1:3" x14ac:dyDescent="0.5">
      <c r="A92" s="424">
        <v>32192</v>
      </c>
      <c r="B92" s="56" t="s">
        <v>3583</v>
      </c>
      <c r="C92" s="423" t="s">
        <v>3584</v>
      </c>
    </row>
    <row r="93" spans="1:3" x14ac:dyDescent="0.5">
      <c r="A93" s="424">
        <v>32199</v>
      </c>
      <c r="B93" s="56" t="s">
        <v>3583</v>
      </c>
      <c r="C93" s="423" t="s">
        <v>3584</v>
      </c>
    </row>
    <row r="94" spans="1:3" x14ac:dyDescent="0.5">
      <c r="A94" s="424">
        <v>32211</v>
      </c>
      <c r="B94" s="56" t="s">
        <v>3585</v>
      </c>
      <c r="C94" s="423" t="s">
        <v>3586</v>
      </c>
    </row>
    <row r="95" spans="1:3" x14ac:dyDescent="0.5">
      <c r="A95" s="424">
        <v>32212</v>
      </c>
      <c r="B95" s="56" t="s">
        <v>3585</v>
      </c>
      <c r="C95" s="423" t="s">
        <v>3586</v>
      </c>
    </row>
    <row r="96" spans="1:3" x14ac:dyDescent="0.5">
      <c r="A96" s="424">
        <v>32213</v>
      </c>
      <c r="B96" s="56" t="s">
        <v>3585</v>
      </c>
      <c r="C96" s="423" t="s">
        <v>3586</v>
      </c>
    </row>
    <row r="97" spans="1:3" x14ac:dyDescent="0.5">
      <c r="A97" s="424">
        <v>32222</v>
      </c>
      <c r="B97" s="56" t="s">
        <v>3585</v>
      </c>
      <c r="C97" s="423" t="s">
        <v>3586</v>
      </c>
    </row>
    <row r="98" spans="1:3" x14ac:dyDescent="0.5">
      <c r="A98" s="424">
        <v>32311</v>
      </c>
      <c r="B98" s="56" t="s">
        <v>3587</v>
      </c>
      <c r="C98" s="423" t="s">
        <v>3588</v>
      </c>
    </row>
    <row r="99" spans="1:3" x14ac:dyDescent="0.5">
      <c r="A99" s="424">
        <v>32411</v>
      </c>
      <c r="B99" s="56" t="s">
        <v>3618</v>
      </c>
      <c r="C99" s="423" t="s">
        <v>989</v>
      </c>
    </row>
    <row r="100" spans="1:3" x14ac:dyDescent="0.5">
      <c r="A100" s="424">
        <v>32412</v>
      </c>
      <c r="B100" s="56" t="s">
        <v>3619</v>
      </c>
      <c r="C100" s="423" t="s">
        <v>3620</v>
      </c>
    </row>
    <row r="101" spans="1:3" x14ac:dyDescent="0.5">
      <c r="A101" s="424">
        <v>32512</v>
      </c>
      <c r="B101" s="56" t="s">
        <v>3621</v>
      </c>
      <c r="C101" s="423" t="s">
        <v>995</v>
      </c>
    </row>
    <row r="102" spans="1:3" x14ac:dyDescent="0.5">
      <c r="A102" s="424">
        <v>32513</v>
      </c>
      <c r="B102" s="56" t="s">
        <v>3622</v>
      </c>
      <c r="C102" s="423" t="s">
        <v>996</v>
      </c>
    </row>
    <row r="103" spans="1:3" x14ac:dyDescent="0.5">
      <c r="A103" s="424">
        <v>32518</v>
      </c>
      <c r="B103" s="56" t="s">
        <v>3623</v>
      </c>
      <c r="C103" s="423" t="s">
        <v>3624</v>
      </c>
    </row>
    <row r="104" spans="1:3" x14ac:dyDescent="0.5">
      <c r="A104" s="424">
        <v>32519</v>
      </c>
      <c r="B104" s="56" t="s">
        <v>3625</v>
      </c>
      <c r="C104" s="423" t="s">
        <v>617</v>
      </c>
    </row>
    <row r="105" spans="1:3" x14ac:dyDescent="0.5">
      <c r="A105" s="424">
        <v>32521</v>
      </c>
      <c r="B105" s="56" t="s">
        <v>3626</v>
      </c>
      <c r="C105" s="423" t="s">
        <v>3627</v>
      </c>
    </row>
    <row r="106" spans="1:3" x14ac:dyDescent="0.5">
      <c r="A106" s="424">
        <v>32532</v>
      </c>
      <c r="B106" s="56" t="s">
        <v>3628</v>
      </c>
      <c r="C106" s="423" t="s">
        <v>3629</v>
      </c>
    </row>
    <row r="107" spans="1:3" x14ac:dyDescent="0.5">
      <c r="A107" s="424">
        <v>32551</v>
      </c>
      <c r="B107" s="56" t="s">
        <v>3630</v>
      </c>
      <c r="C107" s="423" t="s">
        <v>1010</v>
      </c>
    </row>
    <row r="108" spans="1:3" x14ac:dyDescent="0.5">
      <c r="A108" s="424">
        <v>32552</v>
      </c>
      <c r="B108" s="56" t="s">
        <v>3631</v>
      </c>
      <c r="C108" s="423" t="s">
        <v>616</v>
      </c>
    </row>
    <row r="109" spans="1:3" x14ac:dyDescent="0.5">
      <c r="A109" s="424">
        <v>32562</v>
      </c>
      <c r="B109" s="56" t="s">
        <v>3632</v>
      </c>
      <c r="C109" s="423" t="s">
        <v>3633</v>
      </c>
    </row>
    <row r="110" spans="1:3" x14ac:dyDescent="0.5">
      <c r="A110" s="424">
        <v>32591</v>
      </c>
      <c r="B110" s="56" t="s">
        <v>3634</v>
      </c>
      <c r="C110" s="423" t="s">
        <v>1015</v>
      </c>
    </row>
    <row r="111" spans="1:3" x14ac:dyDescent="0.5">
      <c r="A111" s="424">
        <v>32592</v>
      </c>
      <c r="B111" s="56" t="s">
        <v>3635</v>
      </c>
      <c r="C111" s="423" t="s">
        <v>1016</v>
      </c>
    </row>
    <row r="112" spans="1:3" x14ac:dyDescent="0.5">
      <c r="A112" s="424">
        <v>32612</v>
      </c>
      <c r="B112" s="56" t="s">
        <v>3594</v>
      </c>
      <c r="C112" s="423" t="s">
        <v>3595</v>
      </c>
    </row>
    <row r="113" spans="1:3" x14ac:dyDescent="0.5">
      <c r="A113" s="424">
        <v>32613</v>
      </c>
      <c r="B113" s="56" t="s">
        <v>3594</v>
      </c>
      <c r="C113" s="423" t="s">
        <v>3595</v>
      </c>
    </row>
    <row r="114" spans="1:3" x14ac:dyDescent="0.5">
      <c r="A114" s="424">
        <v>32614</v>
      </c>
      <c r="B114" s="56" t="s">
        <v>3594</v>
      </c>
      <c r="C114" s="423" t="s">
        <v>3595</v>
      </c>
    </row>
    <row r="115" spans="1:3" x14ac:dyDescent="0.5">
      <c r="A115" s="424">
        <v>32615</v>
      </c>
      <c r="B115" s="56" t="s">
        <v>3594</v>
      </c>
      <c r="C115" s="423" t="s">
        <v>3595</v>
      </c>
    </row>
    <row r="116" spans="1:3" x14ac:dyDescent="0.5">
      <c r="A116" s="424">
        <v>32619</v>
      </c>
      <c r="B116" s="56" t="s">
        <v>3594</v>
      </c>
      <c r="C116" s="423" t="s">
        <v>3595</v>
      </c>
    </row>
    <row r="117" spans="1:3" x14ac:dyDescent="0.5">
      <c r="A117" s="424">
        <v>32622</v>
      </c>
      <c r="B117" s="56" t="s">
        <v>3636</v>
      </c>
      <c r="C117" s="423" t="s">
        <v>3637</v>
      </c>
    </row>
    <row r="118" spans="1:3" ht="28.2" x14ac:dyDescent="0.5">
      <c r="A118" s="424">
        <v>32712</v>
      </c>
      <c r="B118" s="56" t="s">
        <v>3596</v>
      </c>
      <c r="C118" s="423" t="s">
        <v>3597</v>
      </c>
    </row>
    <row r="119" spans="1:3" ht="28.2" x14ac:dyDescent="0.5">
      <c r="A119" s="424">
        <v>32731</v>
      </c>
      <c r="B119" s="56" t="s">
        <v>3596</v>
      </c>
      <c r="C119" s="423" t="s">
        <v>3597</v>
      </c>
    </row>
    <row r="120" spans="1:3" ht="28.2" x14ac:dyDescent="0.5">
      <c r="A120" s="424">
        <v>32732</v>
      </c>
      <c r="B120" s="56" t="s">
        <v>3596</v>
      </c>
      <c r="C120" s="423" t="s">
        <v>3597</v>
      </c>
    </row>
    <row r="121" spans="1:3" ht="28.2" x14ac:dyDescent="0.5">
      <c r="A121" s="424">
        <v>32733</v>
      </c>
      <c r="B121" s="56" t="s">
        <v>3596</v>
      </c>
      <c r="C121" s="423" t="s">
        <v>3597</v>
      </c>
    </row>
    <row r="122" spans="1:3" ht="28.2" x14ac:dyDescent="0.5">
      <c r="A122" s="424">
        <v>32739</v>
      </c>
      <c r="B122" s="56" t="s">
        <v>3596</v>
      </c>
      <c r="C122" s="423" t="s">
        <v>3597</v>
      </c>
    </row>
    <row r="123" spans="1:3" ht="28.2" x14ac:dyDescent="0.5">
      <c r="A123" s="424">
        <v>32741</v>
      </c>
      <c r="B123" s="56" t="s">
        <v>3596</v>
      </c>
      <c r="C123" s="423" t="s">
        <v>3597</v>
      </c>
    </row>
    <row r="124" spans="1:3" ht="28.2" x14ac:dyDescent="0.5">
      <c r="A124" s="424">
        <v>32742</v>
      </c>
      <c r="B124" s="56" t="s">
        <v>3596</v>
      </c>
      <c r="C124" s="423" t="s">
        <v>3597</v>
      </c>
    </row>
    <row r="125" spans="1:3" ht="28.2" x14ac:dyDescent="0.5">
      <c r="A125" s="424">
        <v>32791</v>
      </c>
      <c r="B125" s="56" t="s">
        <v>3596</v>
      </c>
      <c r="C125" s="423" t="s">
        <v>3597</v>
      </c>
    </row>
    <row r="126" spans="1:3" ht="28.2" x14ac:dyDescent="0.5">
      <c r="A126" s="424">
        <v>32799</v>
      </c>
      <c r="B126" s="56" t="s">
        <v>3596</v>
      </c>
      <c r="C126" s="423" t="s">
        <v>3597</v>
      </c>
    </row>
    <row r="127" spans="1:3" x14ac:dyDescent="0.5">
      <c r="A127" s="424">
        <v>33111</v>
      </c>
      <c r="B127" s="56" t="s">
        <v>3598</v>
      </c>
      <c r="C127" s="423" t="s">
        <v>3599</v>
      </c>
    </row>
    <row r="128" spans="1:3" x14ac:dyDescent="0.5">
      <c r="A128" s="424">
        <v>33121</v>
      </c>
      <c r="B128" s="56" t="s">
        <v>3598</v>
      </c>
      <c r="C128" s="423" t="s">
        <v>3599</v>
      </c>
    </row>
    <row r="129" spans="1:3" x14ac:dyDescent="0.5">
      <c r="A129" s="424">
        <v>33131</v>
      </c>
      <c r="B129" s="56" t="s">
        <v>3598</v>
      </c>
      <c r="C129" s="423" t="s">
        <v>3599</v>
      </c>
    </row>
    <row r="130" spans="1:3" x14ac:dyDescent="0.5">
      <c r="A130" s="424">
        <v>33141</v>
      </c>
      <c r="B130" s="56" t="s">
        <v>3598</v>
      </c>
      <c r="C130" s="423" t="s">
        <v>3599</v>
      </c>
    </row>
    <row r="131" spans="1:3" x14ac:dyDescent="0.5">
      <c r="A131" s="424">
        <v>33142</v>
      </c>
      <c r="B131" s="56" t="s">
        <v>3598</v>
      </c>
      <c r="C131" s="423" t="s">
        <v>3599</v>
      </c>
    </row>
    <row r="132" spans="1:3" x14ac:dyDescent="0.5">
      <c r="A132" s="424">
        <v>33151</v>
      </c>
      <c r="B132" s="56" t="s">
        <v>3598</v>
      </c>
      <c r="C132" s="423" t="s">
        <v>3599</v>
      </c>
    </row>
    <row r="133" spans="1:3" x14ac:dyDescent="0.5">
      <c r="A133" s="424">
        <v>33211</v>
      </c>
      <c r="B133" s="56" t="s">
        <v>3600</v>
      </c>
      <c r="C133" s="423" t="s">
        <v>3601</v>
      </c>
    </row>
    <row r="134" spans="1:3" x14ac:dyDescent="0.5">
      <c r="A134" s="424">
        <v>33221</v>
      </c>
      <c r="B134" s="56" t="s">
        <v>3600</v>
      </c>
      <c r="C134" s="423" t="s">
        <v>3601</v>
      </c>
    </row>
    <row r="135" spans="1:3" x14ac:dyDescent="0.5">
      <c r="A135" s="424">
        <v>33242</v>
      </c>
      <c r="B135" s="56" t="s">
        <v>3600</v>
      </c>
      <c r="C135" s="423" t="s">
        <v>3601</v>
      </c>
    </row>
    <row r="136" spans="1:3" x14ac:dyDescent="0.5">
      <c r="A136" s="424">
        <v>33251</v>
      </c>
      <c r="B136" s="56" t="s">
        <v>3600</v>
      </c>
      <c r="C136" s="423" t="s">
        <v>3601</v>
      </c>
    </row>
    <row r="137" spans="1:3" x14ac:dyDescent="0.5">
      <c r="A137" s="424">
        <v>33299</v>
      </c>
      <c r="B137" s="56" t="s">
        <v>3600</v>
      </c>
      <c r="C137" s="423" t="s">
        <v>3601</v>
      </c>
    </row>
    <row r="138" spans="1:3" x14ac:dyDescent="0.5">
      <c r="A138" s="424">
        <v>33312</v>
      </c>
      <c r="B138" s="56" t="s">
        <v>3602</v>
      </c>
      <c r="C138" s="423" t="s">
        <v>3603</v>
      </c>
    </row>
    <row r="139" spans="1:3" x14ac:dyDescent="0.5">
      <c r="A139" s="424">
        <v>33324</v>
      </c>
      <c r="B139" s="56" t="s">
        <v>3602</v>
      </c>
      <c r="C139" s="423" t="s">
        <v>3603</v>
      </c>
    </row>
    <row r="140" spans="1:3" x14ac:dyDescent="0.5">
      <c r="A140" s="424">
        <v>33331</v>
      </c>
      <c r="B140" s="56" t="s">
        <v>3602</v>
      </c>
      <c r="C140" s="423" t="s">
        <v>3603</v>
      </c>
    </row>
    <row r="141" spans="1:3" x14ac:dyDescent="0.5">
      <c r="A141" s="424">
        <v>33361</v>
      </c>
      <c r="B141" s="56" t="s">
        <v>3602</v>
      </c>
      <c r="C141" s="423" t="s">
        <v>3603</v>
      </c>
    </row>
    <row r="142" spans="1:3" x14ac:dyDescent="0.5">
      <c r="A142" s="424">
        <v>33421</v>
      </c>
      <c r="B142" s="56" t="s">
        <v>3606</v>
      </c>
      <c r="C142" s="423" t="s">
        <v>3607</v>
      </c>
    </row>
    <row r="143" spans="1:3" x14ac:dyDescent="0.5">
      <c r="A143" s="424">
        <v>33422</v>
      </c>
      <c r="B143" s="56" t="s">
        <v>3606</v>
      </c>
      <c r="C143" s="423" t="s">
        <v>3607</v>
      </c>
    </row>
    <row r="144" spans="1:3" x14ac:dyDescent="0.5">
      <c r="A144" s="424">
        <v>33431</v>
      </c>
      <c r="B144" s="56" t="s">
        <v>3606</v>
      </c>
      <c r="C144" s="423" t="s">
        <v>3607</v>
      </c>
    </row>
    <row r="145" spans="1:3" x14ac:dyDescent="0.5">
      <c r="A145" s="424">
        <v>33451</v>
      </c>
      <c r="B145" s="56" t="s">
        <v>3606</v>
      </c>
      <c r="C145" s="423" t="s">
        <v>3607</v>
      </c>
    </row>
    <row r="146" spans="1:3" x14ac:dyDescent="0.5">
      <c r="A146" s="424">
        <v>33521</v>
      </c>
      <c r="B146" s="56" t="s">
        <v>3638</v>
      </c>
      <c r="C146" s="423" t="s">
        <v>3639</v>
      </c>
    </row>
    <row r="147" spans="1:3" x14ac:dyDescent="0.5">
      <c r="A147" s="424">
        <v>33522</v>
      </c>
      <c r="B147" s="56" t="s">
        <v>3638</v>
      </c>
      <c r="C147" s="423" t="s">
        <v>3639</v>
      </c>
    </row>
    <row r="148" spans="1:3" x14ac:dyDescent="0.5">
      <c r="A148" s="424">
        <v>33531</v>
      </c>
      <c r="B148" s="56" t="s">
        <v>3638</v>
      </c>
      <c r="C148" s="423" t="s">
        <v>3639</v>
      </c>
    </row>
    <row r="149" spans="1:3" x14ac:dyDescent="0.5">
      <c r="A149" s="424">
        <v>33612</v>
      </c>
      <c r="B149" s="56" t="s">
        <v>3608</v>
      </c>
      <c r="C149" s="423" t="s">
        <v>3609</v>
      </c>
    </row>
    <row r="150" spans="1:3" x14ac:dyDescent="0.5">
      <c r="A150" s="424">
        <v>33633</v>
      </c>
      <c r="B150" s="56" t="s">
        <v>3608</v>
      </c>
      <c r="C150" s="423" t="s">
        <v>3609</v>
      </c>
    </row>
    <row r="151" spans="1:3" x14ac:dyDescent="0.5">
      <c r="A151" s="424">
        <v>33634</v>
      </c>
      <c r="B151" s="56" t="s">
        <v>3608</v>
      </c>
      <c r="C151" s="423" t="s">
        <v>3609</v>
      </c>
    </row>
    <row r="152" spans="1:3" x14ac:dyDescent="0.5">
      <c r="A152" s="424">
        <v>33635</v>
      </c>
      <c r="B152" s="56" t="s">
        <v>3608</v>
      </c>
      <c r="C152" s="423" t="s">
        <v>3609</v>
      </c>
    </row>
    <row r="153" spans="1:3" x14ac:dyDescent="0.5">
      <c r="A153" s="424">
        <v>33636</v>
      </c>
      <c r="B153" s="56" t="s">
        <v>3608</v>
      </c>
      <c r="C153" s="423" t="s">
        <v>3609</v>
      </c>
    </row>
    <row r="154" spans="1:3" x14ac:dyDescent="0.5">
      <c r="A154" s="424">
        <v>33637</v>
      </c>
      <c r="B154" s="56" t="s">
        <v>3608</v>
      </c>
      <c r="C154" s="423" t="s">
        <v>3609</v>
      </c>
    </row>
    <row r="155" spans="1:3" x14ac:dyDescent="0.5">
      <c r="A155" s="424">
        <v>33639</v>
      </c>
      <c r="B155" s="56" t="s">
        <v>3608</v>
      </c>
      <c r="C155" s="423" t="s">
        <v>3609</v>
      </c>
    </row>
    <row r="156" spans="1:3" x14ac:dyDescent="0.5">
      <c r="A156" s="424">
        <v>33641</v>
      </c>
      <c r="B156" s="56" t="s">
        <v>3608</v>
      </c>
      <c r="C156" s="423" t="s">
        <v>3609</v>
      </c>
    </row>
    <row r="157" spans="1:3" x14ac:dyDescent="0.5">
      <c r="A157" s="424">
        <v>33651</v>
      </c>
      <c r="B157" s="56" t="s">
        <v>3608</v>
      </c>
      <c r="C157" s="423" t="s">
        <v>3609</v>
      </c>
    </row>
    <row r="158" spans="1:3" x14ac:dyDescent="0.5">
      <c r="A158" s="424">
        <v>33711</v>
      </c>
      <c r="B158" s="56" t="s">
        <v>3610</v>
      </c>
      <c r="C158" s="423" t="s">
        <v>3611</v>
      </c>
    </row>
    <row r="159" spans="1:3" x14ac:dyDescent="0.5">
      <c r="A159" s="424">
        <v>33712</v>
      </c>
      <c r="B159" s="56" t="s">
        <v>3610</v>
      </c>
      <c r="C159" s="423" t="s">
        <v>3611</v>
      </c>
    </row>
    <row r="160" spans="1:3" x14ac:dyDescent="0.5">
      <c r="A160" s="424">
        <v>33721</v>
      </c>
      <c r="B160" s="56" t="s">
        <v>3610</v>
      </c>
      <c r="C160" s="423" t="s">
        <v>3611</v>
      </c>
    </row>
    <row r="161" spans="1:3" x14ac:dyDescent="0.5">
      <c r="A161" s="424">
        <v>33911</v>
      </c>
      <c r="B161" s="56" t="s">
        <v>3604</v>
      </c>
      <c r="C161" s="423" t="s">
        <v>3605</v>
      </c>
    </row>
    <row r="162" spans="1:3" x14ac:dyDescent="0.5">
      <c r="A162" s="424">
        <v>33991</v>
      </c>
      <c r="B162" s="56" t="s">
        <v>3604</v>
      </c>
      <c r="C162" s="423" t="s">
        <v>3605</v>
      </c>
    </row>
    <row r="163" spans="1:3" x14ac:dyDescent="0.5">
      <c r="A163" s="424">
        <v>33993</v>
      </c>
      <c r="B163" s="56" t="s">
        <v>3604</v>
      </c>
      <c r="C163" s="423" t="s">
        <v>3605</v>
      </c>
    </row>
    <row r="164" spans="1:3" x14ac:dyDescent="0.5">
      <c r="A164" s="424">
        <v>33994</v>
      </c>
      <c r="B164" s="56" t="s">
        <v>3604</v>
      </c>
      <c r="C164" s="423" t="s">
        <v>3605</v>
      </c>
    </row>
    <row r="165" spans="1:3" x14ac:dyDescent="0.5">
      <c r="A165" s="424">
        <v>33995</v>
      </c>
      <c r="B165" s="56" t="s">
        <v>3604</v>
      </c>
      <c r="C165" s="423" t="s">
        <v>3605</v>
      </c>
    </row>
    <row r="166" spans="1:3" x14ac:dyDescent="0.5">
      <c r="A166" s="424">
        <v>33999</v>
      </c>
      <c r="B166" s="56" t="s">
        <v>3604</v>
      </c>
      <c r="C166" s="423" t="s">
        <v>3605</v>
      </c>
    </row>
    <row r="167" spans="1:3" x14ac:dyDescent="0.5">
      <c r="A167" s="424">
        <v>42312</v>
      </c>
      <c r="B167" s="56" t="s">
        <v>3612</v>
      </c>
      <c r="C167" s="423" t="s">
        <v>3613</v>
      </c>
    </row>
    <row r="168" spans="1:3" x14ac:dyDescent="0.5">
      <c r="A168" s="424">
        <v>42331</v>
      </c>
      <c r="B168" s="56" t="s">
        <v>3612</v>
      </c>
      <c r="C168" s="423" t="s">
        <v>3613</v>
      </c>
    </row>
    <row r="169" spans="1:3" x14ac:dyDescent="0.5">
      <c r="A169" s="424">
        <v>42332</v>
      </c>
      <c r="B169" s="56" t="s">
        <v>3612</v>
      </c>
      <c r="C169" s="423" t="s">
        <v>3613</v>
      </c>
    </row>
    <row r="170" spans="1:3" x14ac:dyDescent="0.5">
      <c r="A170" s="424">
        <v>42352</v>
      </c>
      <c r="B170" s="56" t="s">
        <v>3612</v>
      </c>
      <c r="C170" s="423" t="s">
        <v>3613</v>
      </c>
    </row>
    <row r="171" spans="1:3" x14ac:dyDescent="0.5">
      <c r="A171" s="424">
        <v>42393</v>
      </c>
      <c r="B171" s="56" t="s">
        <v>3612</v>
      </c>
      <c r="C171" s="423" t="s">
        <v>3613</v>
      </c>
    </row>
    <row r="172" spans="1:3" x14ac:dyDescent="0.5">
      <c r="A172" s="424">
        <v>42451</v>
      </c>
      <c r="B172" s="56" t="s">
        <v>3612</v>
      </c>
      <c r="C172" s="423" t="s">
        <v>3613</v>
      </c>
    </row>
    <row r="173" spans="1:3" x14ac:dyDescent="0.5">
      <c r="A173" s="424">
        <v>42469</v>
      </c>
      <c r="B173" s="56" t="s">
        <v>3612</v>
      </c>
      <c r="C173" s="423" t="s">
        <v>3613</v>
      </c>
    </row>
    <row r="174" spans="1:3" x14ac:dyDescent="0.5">
      <c r="A174" s="424">
        <v>42471</v>
      </c>
      <c r="B174" s="56" t="s">
        <v>3612</v>
      </c>
      <c r="C174" s="423" t="s">
        <v>3613</v>
      </c>
    </row>
    <row r="175" spans="1:3" x14ac:dyDescent="0.5">
      <c r="A175" s="424">
        <v>42482</v>
      </c>
      <c r="B175" s="56" t="s">
        <v>3612</v>
      </c>
      <c r="C175" s="423" t="s">
        <v>3613</v>
      </c>
    </row>
    <row r="176" spans="1:3" x14ac:dyDescent="0.5">
      <c r="A176" s="424">
        <v>42512</v>
      </c>
      <c r="B176" s="56" t="s">
        <v>3612</v>
      </c>
      <c r="C176" s="423" t="s">
        <v>3613</v>
      </c>
    </row>
    <row r="177" spans="1:3" x14ac:dyDescent="0.5">
      <c r="A177" s="424">
        <v>44419</v>
      </c>
      <c r="B177" s="56" t="s">
        <v>3612</v>
      </c>
      <c r="C177" s="423" t="s">
        <v>3613</v>
      </c>
    </row>
    <row r="178" spans="1:3" x14ac:dyDescent="0.5">
      <c r="A178" s="424">
        <v>44611</v>
      </c>
      <c r="B178" s="56" t="s">
        <v>3612</v>
      </c>
      <c r="C178" s="423" t="s">
        <v>3613</v>
      </c>
    </row>
    <row r="179" spans="1:3" x14ac:dyDescent="0.5">
      <c r="A179" s="424">
        <v>44831</v>
      </c>
      <c r="B179" s="56" t="s">
        <v>3612</v>
      </c>
      <c r="C179" s="423" t="s">
        <v>3613</v>
      </c>
    </row>
    <row r="180" spans="1:3" x14ac:dyDescent="0.5">
      <c r="A180" s="424">
        <v>45431</v>
      </c>
      <c r="B180" s="56" t="s">
        <v>3612</v>
      </c>
      <c r="C180" s="423" t="s">
        <v>3613</v>
      </c>
    </row>
    <row r="181" spans="1:3" x14ac:dyDescent="0.5">
      <c r="A181" s="424">
        <v>48111</v>
      </c>
      <c r="B181" s="56" t="s">
        <v>3612</v>
      </c>
      <c r="C181" s="423" t="s">
        <v>3613</v>
      </c>
    </row>
    <row r="182" spans="1:3" x14ac:dyDescent="0.5">
      <c r="A182" s="424">
        <v>48211</v>
      </c>
      <c r="B182" s="56" t="s">
        <v>3612</v>
      </c>
      <c r="C182" s="423" t="s">
        <v>3613</v>
      </c>
    </row>
    <row r="183" spans="1:3" x14ac:dyDescent="0.5">
      <c r="A183" s="424">
        <v>48411</v>
      </c>
      <c r="B183" s="56" t="s">
        <v>3612</v>
      </c>
      <c r="C183" s="423" t="s">
        <v>3613</v>
      </c>
    </row>
    <row r="184" spans="1:3" x14ac:dyDescent="0.5">
      <c r="A184" s="424">
        <v>48422</v>
      </c>
      <c r="B184" s="56" t="s">
        <v>3612</v>
      </c>
      <c r="C184" s="423" t="s">
        <v>3613</v>
      </c>
    </row>
    <row r="185" spans="1:3" x14ac:dyDescent="0.5">
      <c r="A185" s="424">
        <v>48621</v>
      </c>
      <c r="B185" s="56" t="s">
        <v>3612</v>
      </c>
      <c r="C185" s="423" t="s">
        <v>3613</v>
      </c>
    </row>
    <row r="186" spans="1:3" x14ac:dyDescent="0.5">
      <c r="A186" s="424">
        <v>48691</v>
      </c>
      <c r="B186" s="56" t="s">
        <v>3612</v>
      </c>
      <c r="C186" s="423" t="s">
        <v>3613</v>
      </c>
    </row>
    <row r="187" spans="1:3" x14ac:dyDescent="0.5">
      <c r="A187" s="424">
        <v>48699</v>
      </c>
      <c r="B187" s="56" t="s">
        <v>3612</v>
      </c>
      <c r="C187" s="423" t="s">
        <v>3613</v>
      </c>
    </row>
    <row r="188" spans="1:3" x14ac:dyDescent="0.5">
      <c r="A188" s="424">
        <v>48811</v>
      </c>
      <c r="B188" s="56" t="s">
        <v>3612</v>
      </c>
      <c r="C188" s="423" t="s">
        <v>3613</v>
      </c>
    </row>
    <row r="189" spans="1:3" x14ac:dyDescent="0.5">
      <c r="A189" s="424">
        <v>48819</v>
      </c>
      <c r="B189" s="56" t="s">
        <v>3612</v>
      </c>
      <c r="C189" s="423" t="s">
        <v>3613</v>
      </c>
    </row>
    <row r="190" spans="1:3" x14ac:dyDescent="0.5">
      <c r="A190" s="424">
        <v>48821</v>
      </c>
      <c r="B190" s="56" t="s">
        <v>3612</v>
      </c>
      <c r="C190" s="423" t="s">
        <v>3613</v>
      </c>
    </row>
    <row r="191" spans="1:3" x14ac:dyDescent="0.5">
      <c r="A191" s="424">
        <v>48831</v>
      </c>
      <c r="B191" s="56" t="s">
        <v>3612</v>
      </c>
      <c r="C191" s="423" t="s">
        <v>3613</v>
      </c>
    </row>
    <row r="192" spans="1:3" x14ac:dyDescent="0.5">
      <c r="A192" s="424">
        <v>48832</v>
      </c>
      <c r="B192" s="56" t="s">
        <v>3612</v>
      </c>
      <c r="C192" s="423" t="s">
        <v>3613</v>
      </c>
    </row>
    <row r="193" spans="1:3" x14ac:dyDescent="0.5">
      <c r="A193" s="424">
        <v>48849</v>
      </c>
      <c r="B193" s="56" t="s">
        <v>3612</v>
      </c>
      <c r="C193" s="423" t="s">
        <v>3613</v>
      </c>
    </row>
    <row r="194" spans="1:3" x14ac:dyDescent="0.5">
      <c r="A194" s="424">
        <v>49211</v>
      </c>
      <c r="B194" s="56" t="s">
        <v>3612</v>
      </c>
      <c r="C194" s="423" t="s">
        <v>3613</v>
      </c>
    </row>
    <row r="195" spans="1:3" x14ac:dyDescent="0.5">
      <c r="A195" s="424">
        <v>49311</v>
      </c>
      <c r="B195" s="56" t="s">
        <v>3612</v>
      </c>
      <c r="C195" s="423" t="s">
        <v>3613</v>
      </c>
    </row>
    <row r="196" spans="1:3" x14ac:dyDescent="0.5">
      <c r="A196" s="424">
        <v>49313</v>
      </c>
      <c r="B196" s="56" t="s">
        <v>3612</v>
      </c>
      <c r="C196" s="423" t="s">
        <v>3613</v>
      </c>
    </row>
    <row r="197" spans="1:3" x14ac:dyDescent="0.5">
      <c r="A197" s="424">
        <v>49319</v>
      </c>
      <c r="B197" s="56" t="s">
        <v>3612</v>
      </c>
      <c r="C197" s="423" t="s">
        <v>3613</v>
      </c>
    </row>
    <row r="198" spans="1:3" x14ac:dyDescent="0.5">
      <c r="A198" s="424">
        <v>51111</v>
      </c>
      <c r="B198" s="56" t="s">
        <v>3614</v>
      </c>
      <c r="C198" s="423" t="s">
        <v>3615</v>
      </c>
    </row>
    <row r="199" spans="1:3" x14ac:dyDescent="0.5">
      <c r="A199" s="424">
        <v>51821</v>
      </c>
      <c r="B199" s="56" t="s">
        <v>3614</v>
      </c>
      <c r="C199" s="423" t="s">
        <v>3615</v>
      </c>
    </row>
    <row r="200" spans="1:3" x14ac:dyDescent="0.5">
      <c r="A200" s="424">
        <v>52211</v>
      </c>
      <c r="B200" s="56" t="s">
        <v>3614</v>
      </c>
      <c r="C200" s="423" t="s">
        <v>3615</v>
      </c>
    </row>
    <row r="201" spans="1:3" x14ac:dyDescent="0.5">
      <c r="A201" s="424">
        <v>52212</v>
      </c>
      <c r="B201" s="56" t="s">
        <v>3614</v>
      </c>
      <c r="C201" s="423" t="s">
        <v>3615</v>
      </c>
    </row>
    <row r="202" spans="1:3" x14ac:dyDescent="0.5">
      <c r="A202" s="424">
        <v>52221</v>
      </c>
      <c r="B202" s="56" t="s">
        <v>3614</v>
      </c>
      <c r="C202" s="423" t="s">
        <v>3615</v>
      </c>
    </row>
    <row r="203" spans="1:3" x14ac:dyDescent="0.5">
      <c r="A203" s="424">
        <v>52393</v>
      </c>
      <c r="B203" s="56" t="s">
        <v>3614</v>
      </c>
      <c r="C203" s="423" t="s">
        <v>3615</v>
      </c>
    </row>
    <row r="204" spans="1:3" x14ac:dyDescent="0.5">
      <c r="A204" s="424">
        <v>53111</v>
      </c>
      <c r="B204" s="56" t="s">
        <v>3614</v>
      </c>
      <c r="C204" s="423" t="s">
        <v>3615</v>
      </c>
    </row>
    <row r="205" spans="1:3" x14ac:dyDescent="0.5">
      <c r="A205" s="424">
        <v>53112</v>
      </c>
      <c r="B205" s="56" t="s">
        <v>3614</v>
      </c>
      <c r="C205" s="423" t="s">
        <v>3615</v>
      </c>
    </row>
    <row r="206" spans="1:3" x14ac:dyDescent="0.5">
      <c r="A206" s="424">
        <v>53121</v>
      </c>
      <c r="B206" s="56" t="s">
        <v>3614</v>
      </c>
      <c r="C206" s="423" t="s">
        <v>3615</v>
      </c>
    </row>
    <row r="207" spans="1:3" x14ac:dyDescent="0.5">
      <c r="A207" s="424">
        <v>54138</v>
      </c>
      <c r="B207" s="56" t="s">
        <v>3614</v>
      </c>
      <c r="C207" s="423" t="s">
        <v>3615</v>
      </c>
    </row>
    <row r="208" spans="1:3" x14ac:dyDescent="0.5">
      <c r="A208" s="424">
        <v>54171</v>
      </c>
      <c r="B208" s="56" t="s">
        <v>3614</v>
      </c>
      <c r="C208" s="423" t="s">
        <v>3615</v>
      </c>
    </row>
    <row r="209" spans="1:3" x14ac:dyDescent="0.5">
      <c r="A209" s="424">
        <v>54184</v>
      </c>
      <c r="B209" s="56" t="s">
        <v>3614</v>
      </c>
      <c r="C209" s="423" t="s">
        <v>3615</v>
      </c>
    </row>
    <row r="210" spans="1:3" x14ac:dyDescent="0.5">
      <c r="A210" s="424">
        <v>54191</v>
      </c>
      <c r="B210" s="56" t="s">
        <v>3614</v>
      </c>
      <c r="C210" s="423" t="s">
        <v>3615</v>
      </c>
    </row>
    <row r="211" spans="1:3" x14ac:dyDescent="0.5">
      <c r="A211" s="424">
        <v>54199</v>
      </c>
      <c r="B211" s="56" t="s">
        <v>3614</v>
      </c>
      <c r="C211" s="423" t="s">
        <v>3615</v>
      </c>
    </row>
    <row r="212" spans="1:3" x14ac:dyDescent="0.5">
      <c r="A212" s="424">
        <v>56111</v>
      </c>
      <c r="B212" s="56" t="s">
        <v>3614</v>
      </c>
      <c r="C212" s="423" t="s">
        <v>3615</v>
      </c>
    </row>
    <row r="213" spans="1:3" x14ac:dyDescent="0.5">
      <c r="A213" s="424">
        <v>56173</v>
      </c>
      <c r="B213" s="56" t="s">
        <v>3614</v>
      </c>
      <c r="C213" s="423" t="s">
        <v>3615</v>
      </c>
    </row>
    <row r="214" spans="1:3" x14ac:dyDescent="0.5">
      <c r="A214" s="424">
        <v>56191</v>
      </c>
      <c r="B214" s="56" t="s">
        <v>3614</v>
      </c>
      <c r="C214" s="423" t="s">
        <v>3615</v>
      </c>
    </row>
    <row r="215" spans="1:3" x14ac:dyDescent="0.5">
      <c r="A215" s="424">
        <v>56211</v>
      </c>
      <c r="B215" s="56" t="s">
        <v>3614</v>
      </c>
      <c r="C215" s="423" t="s">
        <v>3615</v>
      </c>
    </row>
    <row r="216" spans="1:3" x14ac:dyDescent="0.5">
      <c r="A216" s="424">
        <v>56292</v>
      </c>
      <c r="B216" s="56" t="s">
        <v>3614</v>
      </c>
      <c r="C216" s="423" t="s">
        <v>3615</v>
      </c>
    </row>
    <row r="217" spans="1:3" x14ac:dyDescent="0.5">
      <c r="A217" s="424">
        <v>61121</v>
      </c>
      <c r="B217" s="56" t="s">
        <v>3614</v>
      </c>
      <c r="C217" s="423" t="s">
        <v>3615</v>
      </c>
    </row>
    <row r="218" spans="1:3" x14ac:dyDescent="0.5">
      <c r="A218" s="424">
        <v>61131</v>
      </c>
      <c r="B218" s="56" t="s">
        <v>3614</v>
      </c>
      <c r="C218" s="423" t="s">
        <v>3615</v>
      </c>
    </row>
    <row r="219" spans="1:3" x14ac:dyDescent="0.5">
      <c r="A219" s="424">
        <v>61171</v>
      </c>
      <c r="B219" s="56" t="s">
        <v>3614</v>
      </c>
      <c r="C219" s="423" t="s">
        <v>3615</v>
      </c>
    </row>
    <row r="220" spans="1:3" x14ac:dyDescent="0.5">
      <c r="A220" s="424">
        <v>62111</v>
      </c>
      <c r="B220" s="56" t="s">
        <v>3614</v>
      </c>
      <c r="C220" s="423" t="s">
        <v>3615</v>
      </c>
    </row>
    <row r="221" spans="1:3" x14ac:dyDescent="0.5">
      <c r="A221" s="424">
        <v>62199</v>
      </c>
      <c r="B221" s="56" t="s">
        <v>3614</v>
      </c>
      <c r="C221" s="423" t="s">
        <v>3615</v>
      </c>
    </row>
    <row r="222" spans="1:3" x14ac:dyDescent="0.5">
      <c r="A222" s="424">
        <v>62211</v>
      </c>
      <c r="B222" s="56" t="s">
        <v>3614</v>
      </c>
      <c r="C222" s="423" t="s">
        <v>3615</v>
      </c>
    </row>
    <row r="223" spans="1:3" x14ac:dyDescent="0.5">
      <c r="A223" s="424">
        <v>62221</v>
      </c>
      <c r="B223" s="56" t="s">
        <v>3614</v>
      </c>
      <c r="C223" s="423" t="s">
        <v>3615</v>
      </c>
    </row>
    <row r="224" spans="1:3" x14ac:dyDescent="0.5">
      <c r="A224" s="424">
        <v>62231</v>
      </c>
      <c r="B224" s="56" t="s">
        <v>3614</v>
      </c>
      <c r="C224" s="423" t="s">
        <v>3615</v>
      </c>
    </row>
    <row r="225" spans="1:3" x14ac:dyDescent="0.5">
      <c r="A225" s="424">
        <v>62311</v>
      </c>
      <c r="B225" s="56" t="s">
        <v>3614</v>
      </c>
      <c r="C225" s="423" t="s">
        <v>3615</v>
      </c>
    </row>
    <row r="226" spans="1:3" x14ac:dyDescent="0.5">
      <c r="A226" s="424">
        <v>62321</v>
      </c>
      <c r="B226" s="56" t="s">
        <v>3614</v>
      </c>
      <c r="C226" s="423" t="s">
        <v>3615</v>
      </c>
    </row>
    <row r="227" spans="1:3" x14ac:dyDescent="0.5">
      <c r="A227" s="424">
        <v>62322</v>
      </c>
      <c r="B227" s="56" t="s">
        <v>3614</v>
      </c>
      <c r="C227" s="423" t="s">
        <v>3615</v>
      </c>
    </row>
    <row r="228" spans="1:3" x14ac:dyDescent="0.5">
      <c r="A228" s="424">
        <v>62422</v>
      </c>
      <c r="B228" s="56" t="s">
        <v>3614</v>
      </c>
      <c r="C228" s="423" t="s">
        <v>3615</v>
      </c>
    </row>
    <row r="229" spans="1:3" x14ac:dyDescent="0.5">
      <c r="A229" s="424">
        <v>71321</v>
      </c>
      <c r="B229" s="56" t="s">
        <v>3614</v>
      </c>
      <c r="C229" s="423" t="s">
        <v>3615</v>
      </c>
    </row>
    <row r="230" spans="1:3" x14ac:dyDescent="0.5">
      <c r="A230" s="424">
        <v>71329</v>
      </c>
      <c r="B230" s="56" t="s">
        <v>3614</v>
      </c>
      <c r="C230" s="423" t="s">
        <v>3615</v>
      </c>
    </row>
    <row r="231" spans="1:3" x14ac:dyDescent="0.5">
      <c r="A231" s="424">
        <v>72111</v>
      </c>
      <c r="B231" s="56" t="s">
        <v>3614</v>
      </c>
      <c r="C231" s="423" t="s">
        <v>3615</v>
      </c>
    </row>
    <row r="232" spans="1:3" x14ac:dyDescent="0.5">
      <c r="A232" s="424">
        <v>72112</v>
      </c>
      <c r="B232" s="56" t="s">
        <v>3614</v>
      </c>
      <c r="C232" s="423" t="s">
        <v>3615</v>
      </c>
    </row>
    <row r="233" spans="1:3" x14ac:dyDescent="0.5">
      <c r="A233" s="424">
        <v>81121</v>
      </c>
      <c r="B233" s="56" t="s">
        <v>3614</v>
      </c>
      <c r="C233" s="423" t="s">
        <v>3615</v>
      </c>
    </row>
    <row r="234" spans="1:3" x14ac:dyDescent="0.5">
      <c r="A234" s="424">
        <v>81131</v>
      </c>
      <c r="B234" s="56" t="s">
        <v>3614</v>
      </c>
      <c r="C234" s="423" t="s">
        <v>3615</v>
      </c>
    </row>
    <row r="235" spans="1:3" x14ac:dyDescent="0.5">
      <c r="A235" s="424">
        <v>81221</v>
      </c>
      <c r="B235" s="56" t="s">
        <v>3614</v>
      </c>
      <c r="C235" s="423" t="s">
        <v>3615</v>
      </c>
    </row>
    <row r="236" spans="1:3" x14ac:dyDescent="0.5">
      <c r="A236" s="424">
        <v>81222</v>
      </c>
      <c r="B236" s="56" t="s">
        <v>3614</v>
      </c>
      <c r="C236" s="423" t="s">
        <v>3615</v>
      </c>
    </row>
    <row r="237" spans="1:3" x14ac:dyDescent="0.5">
      <c r="A237" s="424">
        <v>81232</v>
      </c>
      <c r="B237" s="56" t="s">
        <v>3614</v>
      </c>
      <c r="C237" s="423" t="s">
        <v>3615</v>
      </c>
    </row>
    <row r="238" spans="1:3" x14ac:dyDescent="0.5">
      <c r="A238" s="424">
        <v>92113</v>
      </c>
      <c r="B238" s="56" t="s">
        <v>3614</v>
      </c>
      <c r="C238" s="423" t="s">
        <v>3615</v>
      </c>
    </row>
    <row r="239" spans="1:3" x14ac:dyDescent="0.5">
      <c r="A239" s="424">
        <v>92119</v>
      </c>
      <c r="B239" s="56" t="s">
        <v>3614</v>
      </c>
      <c r="C239" s="423" t="s">
        <v>3615</v>
      </c>
    </row>
    <row r="240" spans="1:3" x14ac:dyDescent="0.5">
      <c r="A240" s="424">
        <v>92211</v>
      </c>
      <c r="B240" s="56" t="s">
        <v>3614</v>
      </c>
      <c r="C240" s="423" t="s">
        <v>3615</v>
      </c>
    </row>
    <row r="241" spans="1:3" x14ac:dyDescent="0.5">
      <c r="A241" s="424">
        <v>92214</v>
      </c>
      <c r="B241" s="56" t="s">
        <v>3614</v>
      </c>
      <c r="C241" s="423" t="s">
        <v>3615</v>
      </c>
    </row>
    <row r="242" spans="1:3" x14ac:dyDescent="0.5">
      <c r="A242" s="424">
        <v>92219</v>
      </c>
      <c r="B242" s="56" t="s">
        <v>3614</v>
      </c>
      <c r="C242" s="423" t="s">
        <v>3615</v>
      </c>
    </row>
    <row r="243" spans="1:3" x14ac:dyDescent="0.5">
      <c r="A243" s="424">
        <v>92312</v>
      </c>
      <c r="B243" s="56" t="s">
        <v>3614</v>
      </c>
      <c r="C243" s="423" t="s">
        <v>3615</v>
      </c>
    </row>
    <row r="244" spans="1:3" x14ac:dyDescent="0.5">
      <c r="A244" s="424">
        <v>92411</v>
      </c>
      <c r="B244" s="56" t="s">
        <v>3614</v>
      </c>
      <c r="C244" s="423" t="s">
        <v>3615</v>
      </c>
    </row>
    <row r="245" spans="1:3" x14ac:dyDescent="0.5">
      <c r="A245" s="424">
        <v>92711</v>
      </c>
      <c r="B245" s="56" t="s">
        <v>3614</v>
      </c>
      <c r="C245" s="423" t="s">
        <v>3615</v>
      </c>
    </row>
    <row r="246" spans="1:3" x14ac:dyDescent="0.5">
      <c r="A246" s="424">
        <v>92811</v>
      </c>
      <c r="B246" s="56" t="s">
        <v>3614</v>
      </c>
      <c r="C246" s="423" t="s">
        <v>3615</v>
      </c>
    </row>
    <row r="247" spans="1:3" x14ac:dyDescent="0.5">
      <c r="A247" s="424">
        <v>111110</v>
      </c>
      <c r="B247" s="56" t="s">
        <v>3616</v>
      </c>
      <c r="C247" s="423" t="s">
        <v>3617</v>
      </c>
    </row>
    <row r="248" spans="1:3" x14ac:dyDescent="0.5">
      <c r="A248" s="424">
        <v>111120</v>
      </c>
      <c r="B248" s="56" t="s">
        <v>3616</v>
      </c>
      <c r="C248" s="423" t="s">
        <v>3617</v>
      </c>
    </row>
    <row r="249" spans="1:3" x14ac:dyDescent="0.5">
      <c r="A249" s="424">
        <v>111130</v>
      </c>
      <c r="B249" s="56" t="s">
        <v>3616</v>
      </c>
      <c r="C249" s="423" t="s">
        <v>3617</v>
      </c>
    </row>
    <row r="250" spans="1:3" x14ac:dyDescent="0.5">
      <c r="A250" s="424">
        <v>111150</v>
      </c>
      <c r="B250" s="56" t="s">
        <v>3616</v>
      </c>
      <c r="C250" s="423" t="s">
        <v>3617</v>
      </c>
    </row>
    <row r="251" spans="1:3" x14ac:dyDescent="0.5">
      <c r="A251" s="424">
        <v>111160</v>
      </c>
      <c r="B251" s="56" t="s">
        <v>3616</v>
      </c>
      <c r="C251" s="423" t="s">
        <v>3617</v>
      </c>
    </row>
    <row r="252" spans="1:3" x14ac:dyDescent="0.5">
      <c r="A252" s="424">
        <v>111191</v>
      </c>
      <c r="B252" s="56" t="s">
        <v>3616</v>
      </c>
      <c r="C252" s="423" t="s">
        <v>3617</v>
      </c>
    </row>
    <row r="253" spans="1:3" x14ac:dyDescent="0.5">
      <c r="A253" s="424">
        <v>111199</v>
      </c>
      <c r="B253" s="56" t="s">
        <v>3616</v>
      </c>
      <c r="C253" s="423" t="s">
        <v>3617</v>
      </c>
    </row>
    <row r="254" spans="1:3" x14ac:dyDescent="0.5">
      <c r="A254" s="424">
        <v>111219</v>
      </c>
      <c r="B254" s="56" t="s">
        <v>3616</v>
      </c>
      <c r="C254" s="423" t="s">
        <v>3617</v>
      </c>
    </row>
    <row r="255" spans="1:3" x14ac:dyDescent="0.5">
      <c r="A255" s="424">
        <v>111332</v>
      </c>
      <c r="B255" s="56" t="s">
        <v>3616</v>
      </c>
      <c r="C255" s="423" t="s">
        <v>3617</v>
      </c>
    </row>
    <row r="256" spans="1:3" x14ac:dyDescent="0.5">
      <c r="A256" s="424">
        <v>111334</v>
      </c>
      <c r="B256" s="56" t="s">
        <v>3616</v>
      </c>
      <c r="C256" s="423" t="s">
        <v>3617</v>
      </c>
    </row>
    <row r="257" spans="1:3" x14ac:dyDescent="0.5">
      <c r="A257" s="424">
        <v>111335</v>
      </c>
      <c r="B257" s="56" t="s">
        <v>3616</v>
      </c>
      <c r="C257" s="423" t="s">
        <v>3617</v>
      </c>
    </row>
    <row r="258" spans="1:3" x14ac:dyDescent="0.5">
      <c r="A258" s="424">
        <v>111339</v>
      </c>
      <c r="B258" s="56" t="s">
        <v>3616</v>
      </c>
      <c r="C258" s="423" t="s">
        <v>3617</v>
      </c>
    </row>
    <row r="259" spans="1:3" x14ac:dyDescent="0.5">
      <c r="A259" s="424">
        <v>111411</v>
      </c>
      <c r="B259" s="56" t="s">
        <v>3616</v>
      </c>
      <c r="C259" s="423" t="s">
        <v>3617</v>
      </c>
    </row>
    <row r="260" spans="1:3" x14ac:dyDescent="0.5">
      <c r="A260" s="424">
        <v>111419</v>
      </c>
      <c r="B260" s="56" t="s">
        <v>3616</v>
      </c>
      <c r="C260" s="423" t="s">
        <v>3617</v>
      </c>
    </row>
    <row r="261" spans="1:3" x14ac:dyDescent="0.5">
      <c r="A261" s="424">
        <v>111421</v>
      </c>
      <c r="B261" s="56" t="s">
        <v>3616</v>
      </c>
      <c r="C261" s="423" t="s">
        <v>3617</v>
      </c>
    </row>
    <row r="262" spans="1:3" x14ac:dyDescent="0.5">
      <c r="A262" s="424">
        <v>111422</v>
      </c>
      <c r="B262" s="56" t="s">
        <v>3616</v>
      </c>
      <c r="C262" s="423" t="s">
        <v>3617</v>
      </c>
    </row>
    <row r="263" spans="1:3" x14ac:dyDescent="0.5">
      <c r="A263" s="424">
        <v>111940</v>
      </c>
      <c r="B263" s="56" t="s">
        <v>3616</v>
      </c>
      <c r="C263" s="423" t="s">
        <v>3617</v>
      </c>
    </row>
    <row r="264" spans="1:3" x14ac:dyDescent="0.5">
      <c r="A264" s="424">
        <v>111998</v>
      </c>
      <c r="B264" s="56" t="s">
        <v>3616</v>
      </c>
      <c r="C264" s="423" t="s">
        <v>3617</v>
      </c>
    </row>
    <row r="265" spans="1:3" x14ac:dyDescent="0.5">
      <c r="A265" s="424">
        <v>112112</v>
      </c>
      <c r="B265" s="56" t="s">
        <v>3616</v>
      </c>
      <c r="C265" s="423" t="s">
        <v>3617</v>
      </c>
    </row>
    <row r="266" spans="1:3" x14ac:dyDescent="0.5">
      <c r="A266" s="424">
        <v>112120</v>
      </c>
      <c r="B266" s="56" t="s">
        <v>3616</v>
      </c>
      <c r="C266" s="423" t="s">
        <v>3617</v>
      </c>
    </row>
    <row r="267" spans="1:3" x14ac:dyDescent="0.5">
      <c r="A267" s="424">
        <v>112130</v>
      </c>
      <c r="B267" s="56" t="s">
        <v>3616</v>
      </c>
      <c r="C267" s="423" t="s">
        <v>3617</v>
      </c>
    </row>
    <row r="268" spans="1:3" x14ac:dyDescent="0.5">
      <c r="A268" s="424">
        <v>112210</v>
      </c>
      <c r="B268" s="56" t="s">
        <v>3616</v>
      </c>
      <c r="C268" s="423" t="s">
        <v>3617</v>
      </c>
    </row>
    <row r="269" spans="1:3" x14ac:dyDescent="0.5">
      <c r="A269" s="424">
        <v>112310</v>
      </c>
      <c r="B269" s="56" t="s">
        <v>3616</v>
      </c>
      <c r="C269" s="423" t="s">
        <v>3617</v>
      </c>
    </row>
    <row r="270" spans="1:3" x14ac:dyDescent="0.5">
      <c r="A270" s="424">
        <v>112390</v>
      </c>
      <c r="B270" s="56" t="s">
        <v>3616</v>
      </c>
      <c r="C270" s="423" t="s">
        <v>3617</v>
      </c>
    </row>
    <row r="271" spans="1:3" x14ac:dyDescent="0.5">
      <c r="A271" s="424">
        <v>112511</v>
      </c>
      <c r="B271" s="56" t="s">
        <v>3616</v>
      </c>
      <c r="C271" s="423" t="s">
        <v>3617</v>
      </c>
    </row>
    <row r="272" spans="1:3" x14ac:dyDescent="0.5">
      <c r="A272" s="424">
        <v>112910</v>
      </c>
      <c r="B272" s="56" t="s">
        <v>3616</v>
      </c>
      <c r="C272" s="423" t="s">
        <v>3617</v>
      </c>
    </row>
    <row r="273" spans="1:3" x14ac:dyDescent="0.5">
      <c r="A273" s="424">
        <v>112920</v>
      </c>
      <c r="B273" s="56" t="s">
        <v>3616</v>
      </c>
      <c r="C273" s="423" t="s">
        <v>3617</v>
      </c>
    </row>
    <row r="274" spans="1:3" x14ac:dyDescent="0.5">
      <c r="A274" s="424">
        <v>112990</v>
      </c>
      <c r="B274" s="56" t="s">
        <v>3616</v>
      </c>
      <c r="C274" s="423" t="s">
        <v>3617</v>
      </c>
    </row>
    <row r="275" spans="1:3" x14ac:dyDescent="0.5">
      <c r="A275" s="424">
        <v>113310</v>
      </c>
      <c r="B275" s="56" t="s">
        <v>3616</v>
      </c>
      <c r="C275" s="423" t="s">
        <v>3617</v>
      </c>
    </row>
    <row r="276" spans="1:3" x14ac:dyDescent="0.5">
      <c r="A276" s="424">
        <v>114111</v>
      </c>
      <c r="B276" s="56" t="s">
        <v>3616</v>
      </c>
      <c r="C276" s="423" t="s">
        <v>3617</v>
      </c>
    </row>
    <row r="277" spans="1:3" x14ac:dyDescent="0.5">
      <c r="A277" s="424">
        <v>114112</v>
      </c>
      <c r="B277" s="56" t="s">
        <v>3616</v>
      </c>
      <c r="C277" s="423" t="s">
        <v>3617</v>
      </c>
    </row>
    <row r="278" spans="1:3" x14ac:dyDescent="0.5">
      <c r="A278" s="424">
        <v>115111</v>
      </c>
      <c r="B278" s="56" t="s">
        <v>3616</v>
      </c>
      <c r="C278" s="423" t="s">
        <v>3617</v>
      </c>
    </row>
    <row r="279" spans="1:3" x14ac:dyDescent="0.5">
      <c r="A279" s="424">
        <v>115112</v>
      </c>
      <c r="B279" s="56" t="s">
        <v>3616</v>
      </c>
      <c r="C279" s="423" t="s">
        <v>3617</v>
      </c>
    </row>
    <row r="280" spans="1:3" x14ac:dyDescent="0.5">
      <c r="A280" s="424">
        <v>115113</v>
      </c>
      <c r="B280" s="56" t="s">
        <v>3616</v>
      </c>
      <c r="C280" s="423" t="s">
        <v>3617</v>
      </c>
    </row>
    <row r="281" spans="1:3" x14ac:dyDescent="0.5">
      <c r="A281" s="424">
        <v>115114</v>
      </c>
      <c r="B281" s="56" t="s">
        <v>3616</v>
      </c>
      <c r="C281" s="423" t="s">
        <v>3617</v>
      </c>
    </row>
    <row r="282" spans="1:3" x14ac:dyDescent="0.5">
      <c r="A282" s="424">
        <v>115210</v>
      </c>
      <c r="B282" s="56" t="s">
        <v>3616</v>
      </c>
      <c r="C282" s="423" t="s">
        <v>3617</v>
      </c>
    </row>
    <row r="283" spans="1:3" x14ac:dyDescent="0.5">
      <c r="A283" s="424">
        <v>115310</v>
      </c>
      <c r="B283" s="56" t="s">
        <v>3616</v>
      </c>
      <c r="C283" s="423" t="s">
        <v>3617</v>
      </c>
    </row>
    <row r="284" spans="1:3" x14ac:dyDescent="0.5">
      <c r="A284" s="424">
        <v>211120</v>
      </c>
      <c r="B284" s="56" t="s">
        <v>3573</v>
      </c>
      <c r="C284" s="423" t="s">
        <v>3574</v>
      </c>
    </row>
    <row r="285" spans="1:3" x14ac:dyDescent="0.5">
      <c r="A285" s="424">
        <v>211130</v>
      </c>
      <c r="B285" s="56" t="s">
        <v>3573</v>
      </c>
      <c r="C285" s="423" t="s">
        <v>3574</v>
      </c>
    </row>
    <row r="286" spans="1:3" x14ac:dyDescent="0.5">
      <c r="A286" s="424">
        <v>212111</v>
      </c>
      <c r="B286" s="56" t="s">
        <v>3575</v>
      </c>
      <c r="C286" s="423" t="s">
        <v>3576</v>
      </c>
    </row>
    <row r="287" spans="1:3" x14ac:dyDescent="0.5">
      <c r="A287" s="424">
        <v>212112</v>
      </c>
      <c r="B287" s="56" t="s">
        <v>3575</v>
      </c>
      <c r="C287" s="423" t="s">
        <v>3576</v>
      </c>
    </row>
    <row r="288" spans="1:3" x14ac:dyDescent="0.5">
      <c r="A288" s="424">
        <v>212210</v>
      </c>
      <c r="B288" s="56" t="s">
        <v>3575</v>
      </c>
      <c r="C288" s="423" t="s">
        <v>3576</v>
      </c>
    </row>
    <row r="289" spans="1:3" x14ac:dyDescent="0.5">
      <c r="A289" s="424">
        <v>212221</v>
      </c>
      <c r="B289" s="56" t="s">
        <v>3575</v>
      </c>
      <c r="C289" s="423" t="s">
        <v>3576</v>
      </c>
    </row>
    <row r="290" spans="1:3" x14ac:dyDescent="0.5">
      <c r="A290" s="424">
        <v>212230</v>
      </c>
      <c r="B290" s="56" t="s">
        <v>3575</v>
      </c>
      <c r="C290" s="423" t="s">
        <v>3576</v>
      </c>
    </row>
    <row r="291" spans="1:3" x14ac:dyDescent="0.5">
      <c r="A291" s="424">
        <v>212291</v>
      </c>
      <c r="B291" s="56" t="s">
        <v>3575</v>
      </c>
      <c r="C291" s="423" t="s">
        <v>3576</v>
      </c>
    </row>
    <row r="292" spans="1:3" x14ac:dyDescent="0.5">
      <c r="A292" s="424">
        <v>212299</v>
      </c>
      <c r="B292" s="56" t="s">
        <v>3575</v>
      </c>
      <c r="C292" s="423" t="s">
        <v>3576</v>
      </c>
    </row>
    <row r="293" spans="1:3" x14ac:dyDescent="0.5">
      <c r="A293" s="424">
        <v>212311</v>
      </c>
      <c r="B293" s="56" t="s">
        <v>3575</v>
      </c>
      <c r="C293" s="423" t="s">
        <v>3576</v>
      </c>
    </row>
    <row r="294" spans="1:3" x14ac:dyDescent="0.5">
      <c r="A294" s="424">
        <v>212312</v>
      </c>
      <c r="B294" s="56" t="s">
        <v>3575</v>
      </c>
      <c r="C294" s="423" t="s">
        <v>3576</v>
      </c>
    </row>
    <row r="295" spans="1:3" x14ac:dyDescent="0.5">
      <c r="A295" s="424">
        <v>212313</v>
      </c>
      <c r="B295" s="56" t="s">
        <v>3575</v>
      </c>
      <c r="C295" s="423" t="s">
        <v>3576</v>
      </c>
    </row>
    <row r="296" spans="1:3" x14ac:dyDescent="0.5">
      <c r="A296" s="424">
        <v>212319</v>
      </c>
      <c r="B296" s="56" t="s">
        <v>3575</v>
      </c>
      <c r="C296" s="423" t="s">
        <v>3576</v>
      </c>
    </row>
    <row r="297" spans="1:3" x14ac:dyDescent="0.5">
      <c r="A297" s="424">
        <v>212321</v>
      </c>
      <c r="B297" s="56" t="s">
        <v>3575</v>
      </c>
      <c r="C297" s="423" t="s">
        <v>3576</v>
      </c>
    </row>
    <row r="298" spans="1:3" x14ac:dyDescent="0.5">
      <c r="A298" s="424">
        <v>212322</v>
      </c>
      <c r="B298" s="56" t="s">
        <v>3575</v>
      </c>
      <c r="C298" s="423" t="s">
        <v>3576</v>
      </c>
    </row>
    <row r="299" spans="1:3" x14ac:dyDescent="0.5">
      <c r="A299" s="424">
        <v>212324</v>
      </c>
      <c r="B299" s="56" t="s">
        <v>3575</v>
      </c>
      <c r="C299" s="423" t="s">
        <v>3576</v>
      </c>
    </row>
    <row r="300" spans="1:3" x14ac:dyDescent="0.5">
      <c r="A300" s="424">
        <v>212325</v>
      </c>
      <c r="B300" s="56" t="s">
        <v>3575</v>
      </c>
      <c r="C300" s="423" t="s">
        <v>3576</v>
      </c>
    </row>
    <row r="301" spans="1:3" x14ac:dyDescent="0.5">
      <c r="A301" s="424">
        <v>212391</v>
      </c>
      <c r="B301" s="56" t="s">
        <v>3575</v>
      </c>
      <c r="C301" s="423" t="s">
        <v>3576</v>
      </c>
    </row>
    <row r="302" spans="1:3" x14ac:dyDescent="0.5">
      <c r="A302" s="424">
        <v>212393</v>
      </c>
      <c r="B302" s="56" t="s">
        <v>3575</v>
      </c>
      <c r="C302" s="423" t="s">
        <v>3576</v>
      </c>
    </row>
    <row r="303" spans="1:3" x14ac:dyDescent="0.5">
      <c r="A303" s="424">
        <v>212399</v>
      </c>
      <c r="B303" s="56" t="s">
        <v>3575</v>
      </c>
      <c r="C303" s="423" t="s">
        <v>3576</v>
      </c>
    </row>
    <row r="304" spans="1:3" x14ac:dyDescent="0.5">
      <c r="A304" s="424">
        <v>213111</v>
      </c>
      <c r="B304" s="56" t="s">
        <v>3573</v>
      </c>
      <c r="C304" s="423" t="s">
        <v>3574</v>
      </c>
    </row>
    <row r="305" spans="1:3" x14ac:dyDescent="0.5">
      <c r="A305" s="424">
        <v>213112</v>
      </c>
      <c r="B305" s="56" t="s">
        <v>3573</v>
      </c>
      <c r="C305" s="423" t="s">
        <v>3574</v>
      </c>
    </row>
    <row r="306" spans="1:3" x14ac:dyDescent="0.5">
      <c r="A306" s="424">
        <v>213113</v>
      </c>
      <c r="B306" s="56" t="s">
        <v>3573</v>
      </c>
      <c r="C306" s="423" t="s">
        <v>3574</v>
      </c>
    </row>
    <row r="307" spans="1:3" x14ac:dyDescent="0.5">
      <c r="A307" s="424">
        <v>213114</v>
      </c>
      <c r="B307" s="56" t="s">
        <v>3573</v>
      </c>
      <c r="C307" s="423" t="s">
        <v>3574</v>
      </c>
    </row>
    <row r="308" spans="1:3" x14ac:dyDescent="0.5">
      <c r="A308" s="424">
        <v>213115</v>
      </c>
      <c r="B308" s="56" t="s">
        <v>3573</v>
      </c>
      <c r="C308" s="423" t="s">
        <v>3574</v>
      </c>
    </row>
    <row r="309" spans="1:3" x14ac:dyDescent="0.5">
      <c r="A309" s="424">
        <v>221112</v>
      </c>
      <c r="B309" s="56" t="s">
        <v>3577</v>
      </c>
      <c r="C309" s="423" t="s">
        <v>3578</v>
      </c>
    </row>
    <row r="310" spans="1:3" x14ac:dyDescent="0.5">
      <c r="A310" s="424">
        <v>221113</v>
      </c>
      <c r="B310" s="56" t="s">
        <v>3577</v>
      </c>
      <c r="C310" s="423" t="s">
        <v>3578</v>
      </c>
    </row>
    <row r="311" spans="1:3" x14ac:dyDescent="0.5">
      <c r="A311" s="424">
        <v>221114</v>
      </c>
      <c r="B311" s="56" t="s">
        <v>3577</v>
      </c>
      <c r="C311" s="423" t="s">
        <v>3578</v>
      </c>
    </row>
    <row r="312" spans="1:3" x14ac:dyDescent="0.5">
      <c r="A312" s="424">
        <v>221115</v>
      </c>
      <c r="B312" s="56" t="s">
        <v>3577</v>
      </c>
      <c r="C312" s="423" t="s">
        <v>3578</v>
      </c>
    </row>
    <row r="313" spans="1:3" x14ac:dyDescent="0.5">
      <c r="A313" s="424">
        <v>221116</v>
      </c>
      <c r="B313" s="56" t="s">
        <v>3577</v>
      </c>
      <c r="C313" s="423" t="s">
        <v>3578</v>
      </c>
    </row>
    <row r="314" spans="1:3" x14ac:dyDescent="0.5">
      <c r="A314" s="424">
        <v>221117</v>
      </c>
      <c r="B314" s="56" t="s">
        <v>3577</v>
      </c>
      <c r="C314" s="423" t="s">
        <v>3578</v>
      </c>
    </row>
    <row r="315" spans="1:3" x14ac:dyDescent="0.5">
      <c r="A315" s="424">
        <v>221118</v>
      </c>
      <c r="B315" s="56" t="s">
        <v>3577</v>
      </c>
      <c r="C315" s="423" t="s">
        <v>3578</v>
      </c>
    </row>
    <row r="316" spans="1:3" x14ac:dyDescent="0.5">
      <c r="A316" s="424">
        <v>221121</v>
      </c>
      <c r="B316" s="56" t="s">
        <v>3577</v>
      </c>
      <c r="C316" s="423" t="s">
        <v>3578</v>
      </c>
    </row>
    <row r="317" spans="1:3" x14ac:dyDescent="0.5">
      <c r="A317" s="424">
        <v>221122</v>
      </c>
      <c r="B317" s="56" t="s">
        <v>3577</v>
      </c>
      <c r="C317" s="423" t="s">
        <v>3578</v>
      </c>
    </row>
    <row r="318" spans="1:3" x14ac:dyDescent="0.5">
      <c r="A318" s="424">
        <v>221210</v>
      </c>
      <c r="B318" s="56" t="s">
        <v>3577</v>
      </c>
      <c r="C318" s="423" t="s">
        <v>3578</v>
      </c>
    </row>
    <row r="319" spans="1:3" x14ac:dyDescent="0.5">
      <c r="A319" s="424">
        <v>221310</v>
      </c>
      <c r="B319" s="56" t="s">
        <v>3577</v>
      </c>
      <c r="C319" s="423" t="s">
        <v>3578</v>
      </c>
    </row>
    <row r="320" spans="1:3" x14ac:dyDescent="0.5">
      <c r="A320" s="424">
        <v>221320</v>
      </c>
      <c r="B320" s="56" t="s">
        <v>3577</v>
      </c>
      <c r="C320" s="423" t="s">
        <v>3578</v>
      </c>
    </row>
    <row r="321" spans="1:3" x14ac:dyDescent="0.5">
      <c r="A321" s="424">
        <v>221330</v>
      </c>
      <c r="B321" s="56" t="s">
        <v>3577</v>
      </c>
      <c r="C321" s="423" t="s">
        <v>3578</v>
      </c>
    </row>
    <row r="322" spans="1:3" x14ac:dyDescent="0.5">
      <c r="A322" s="424">
        <v>236115</v>
      </c>
      <c r="B322" s="56" t="s">
        <v>3640</v>
      </c>
      <c r="C322" s="423" t="s">
        <v>3641</v>
      </c>
    </row>
    <row r="323" spans="1:3" x14ac:dyDescent="0.5">
      <c r="A323" s="424">
        <v>236116</v>
      </c>
      <c r="B323" s="56" t="s">
        <v>3640</v>
      </c>
      <c r="C323" s="423" t="s">
        <v>3641</v>
      </c>
    </row>
    <row r="324" spans="1:3" x14ac:dyDescent="0.5">
      <c r="A324" s="424">
        <v>236117</v>
      </c>
      <c r="B324" s="56" t="s">
        <v>3640</v>
      </c>
      <c r="C324" s="423" t="s">
        <v>3641</v>
      </c>
    </row>
    <row r="325" spans="1:3" x14ac:dyDescent="0.5">
      <c r="A325" s="424">
        <v>236118</v>
      </c>
      <c r="B325" s="56" t="s">
        <v>3640</v>
      </c>
      <c r="C325" s="423" t="s">
        <v>3641</v>
      </c>
    </row>
    <row r="326" spans="1:3" x14ac:dyDescent="0.5">
      <c r="A326" s="424">
        <v>236210</v>
      </c>
      <c r="B326" s="56" t="s">
        <v>3640</v>
      </c>
      <c r="C326" s="423" t="s">
        <v>3641</v>
      </c>
    </row>
    <row r="327" spans="1:3" x14ac:dyDescent="0.5">
      <c r="A327" s="424">
        <v>236220</v>
      </c>
      <c r="B327" s="56" t="s">
        <v>3640</v>
      </c>
      <c r="C327" s="423" t="s">
        <v>3641</v>
      </c>
    </row>
    <row r="328" spans="1:3" x14ac:dyDescent="0.5">
      <c r="A328" s="424">
        <v>237110</v>
      </c>
      <c r="B328" s="56" t="s">
        <v>3640</v>
      </c>
      <c r="C328" s="423" t="s">
        <v>3641</v>
      </c>
    </row>
    <row r="329" spans="1:3" x14ac:dyDescent="0.5">
      <c r="A329" s="424">
        <v>237120</v>
      </c>
      <c r="B329" s="56" t="s">
        <v>3640</v>
      </c>
      <c r="C329" s="423" t="s">
        <v>3641</v>
      </c>
    </row>
    <row r="330" spans="1:3" x14ac:dyDescent="0.5">
      <c r="A330" s="424">
        <v>237130</v>
      </c>
      <c r="B330" s="56" t="s">
        <v>3640</v>
      </c>
      <c r="C330" s="423" t="s">
        <v>3641</v>
      </c>
    </row>
    <row r="331" spans="1:3" x14ac:dyDescent="0.5">
      <c r="A331" s="424">
        <v>237210</v>
      </c>
      <c r="B331" s="56" t="s">
        <v>3640</v>
      </c>
      <c r="C331" s="423" t="s">
        <v>3641</v>
      </c>
    </row>
    <row r="332" spans="1:3" x14ac:dyDescent="0.5">
      <c r="A332" s="424">
        <v>237310</v>
      </c>
      <c r="B332" s="56" t="s">
        <v>3640</v>
      </c>
      <c r="C332" s="423" t="s">
        <v>3641</v>
      </c>
    </row>
    <row r="333" spans="1:3" x14ac:dyDescent="0.5">
      <c r="A333" s="424">
        <v>237990</v>
      </c>
      <c r="B333" s="56" t="s">
        <v>3640</v>
      </c>
      <c r="C333" s="423" t="s">
        <v>3641</v>
      </c>
    </row>
    <row r="334" spans="1:3" x14ac:dyDescent="0.5">
      <c r="A334" s="424">
        <v>238110</v>
      </c>
      <c r="B334" s="56" t="s">
        <v>3640</v>
      </c>
      <c r="C334" s="423" t="s">
        <v>3641</v>
      </c>
    </row>
    <row r="335" spans="1:3" x14ac:dyDescent="0.5">
      <c r="A335" s="424">
        <v>238120</v>
      </c>
      <c r="B335" s="56" t="s">
        <v>3640</v>
      </c>
      <c r="C335" s="423" t="s">
        <v>3641</v>
      </c>
    </row>
    <row r="336" spans="1:3" x14ac:dyDescent="0.5">
      <c r="A336" s="424">
        <v>238140</v>
      </c>
      <c r="B336" s="56" t="s">
        <v>3640</v>
      </c>
      <c r="C336" s="423" t="s">
        <v>3641</v>
      </c>
    </row>
    <row r="337" spans="1:3" x14ac:dyDescent="0.5">
      <c r="A337" s="424">
        <v>238160</v>
      </c>
      <c r="B337" s="56" t="s">
        <v>3640</v>
      </c>
      <c r="C337" s="423" t="s">
        <v>3641</v>
      </c>
    </row>
    <row r="338" spans="1:3" x14ac:dyDescent="0.5">
      <c r="A338" s="424">
        <v>238190</v>
      </c>
      <c r="B338" s="56" t="s">
        <v>3640</v>
      </c>
      <c r="C338" s="423" t="s">
        <v>3641</v>
      </c>
    </row>
    <row r="339" spans="1:3" x14ac:dyDescent="0.5">
      <c r="A339" s="424">
        <v>238210</v>
      </c>
      <c r="B339" s="56" t="s">
        <v>3640</v>
      </c>
      <c r="C339" s="423" t="s">
        <v>3641</v>
      </c>
    </row>
    <row r="340" spans="1:3" x14ac:dyDescent="0.5">
      <c r="A340" s="424">
        <v>238220</v>
      </c>
      <c r="B340" s="56" t="s">
        <v>3640</v>
      </c>
      <c r="C340" s="423" t="s">
        <v>3641</v>
      </c>
    </row>
    <row r="341" spans="1:3" x14ac:dyDescent="0.5">
      <c r="A341" s="424">
        <v>238320</v>
      </c>
      <c r="B341" s="56" t="s">
        <v>3640</v>
      </c>
      <c r="C341" s="423" t="s">
        <v>3641</v>
      </c>
    </row>
    <row r="342" spans="1:3" x14ac:dyDescent="0.5">
      <c r="A342" s="424">
        <v>238340</v>
      </c>
      <c r="B342" s="56" t="s">
        <v>3640</v>
      </c>
      <c r="C342" s="423" t="s">
        <v>3641</v>
      </c>
    </row>
    <row r="343" spans="1:3" x14ac:dyDescent="0.5">
      <c r="A343" s="424">
        <v>238910</v>
      </c>
      <c r="B343" s="56" t="s">
        <v>3640</v>
      </c>
      <c r="C343" s="423" t="s">
        <v>3641</v>
      </c>
    </row>
    <row r="344" spans="1:3" x14ac:dyDescent="0.5">
      <c r="A344" s="424">
        <v>238990</v>
      </c>
      <c r="B344" s="56" t="s">
        <v>3640</v>
      </c>
      <c r="C344" s="423" t="s">
        <v>3641</v>
      </c>
    </row>
    <row r="345" spans="1:3" x14ac:dyDescent="0.5">
      <c r="A345" s="424">
        <v>311111</v>
      </c>
      <c r="B345" s="56" t="s">
        <v>3579</v>
      </c>
      <c r="C345" s="423" t="s">
        <v>3580</v>
      </c>
    </row>
    <row r="346" spans="1:3" x14ac:dyDescent="0.5">
      <c r="A346" s="424">
        <v>311119</v>
      </c>
      <c r="B346" s="56" t="s">
        <v>3579</v>
      </c>
      <c r="C346" s="423" t="s">
        <v>3580</v>
      </c>
    </row>
    <row r="347" spans="1:3" x14ac:dyDescent="0.5">
      <c r="A347" s="424">
        <v>311211</v>
      </c>
      <c r="B347" s="56" t="s">
        <v>3579</v>
      </c>
      <c r="C347" s="423" t="s">
        <v>3580</v>
      </c>
    </row>
    <row r="348" spans="1:3" x14ac:dyDescent="0.5">
      <c r="A348" s="424">
        <v>311212</v>
      </c>
      <c r="B348" s="56" t="s">
        <v>3579</v>
      </c>
      <c r="C348" s="423" t="s">
        <v>3580</v>
      </c>
    </row>
    <row r="349" spans="1:3" x14ac:dyDescent="0.5">
      <c r="A349" s="424">
        <v>311213</v>
      </c>
      <c r="B349" s="56" t="s">
        <v>3579</v>
      </c>
      <c r="C349" s="423" t="s">
        <v>3580</v>
      </c>
    </row>
    <row r="350" spans="1:3" x14ac:dyDescent="0.5">
      <c r="A350" s="424">
        <v>311221</v>
      </c>
      <c r="B350" s="56" t="s">
        <v>3579</v>
      </c>
      <c r="C350" s="423" t="s">
        <v>3580</v>
      </c>
    </row>
    <row r="351" spans="1:3" x14ac:dyDescent="0.5">
      <c r="A351" s="424">
        <v>311224</v>
      </c>
      <c r="B351" s="56" t="s">
        <v>3579</v>
      </c>
      <c r="C351" s="423" t="s">
        <v>3580</v>
      </c>
    </row>
    <row r="352" spans="1:3" x14ac:dyDescent="0.5">
      <c r="A352" s="424">
        <v>311225</v>
      </c>
      <c r="B352" s="56" t="s">
        <v>3579</v>
      </c>
      <c r="C352" s="423" t="s">
        <v>3580</v>
      </c>
    </row>
    <row r="353" spans="1:3" x14ac:dyDescent="0.5">
      <c r="A353" s="424">
        <v>311230</v>
      </c>
      <c r="B353" s="56" t="s">
        <v>3579</v>
      </c>
      <c r="C353" s="423" t="s">
        <v>3580</v>
      </c>
    </row>
    <row r="354" spans="1:3" x14ac:dyDescent="0.5">
      <c r="A354" s="424">
        <v>311313</v>
      </c>
      <c r="B354" s="56" t="s">
        <v>3579</v>
      </c>
      <c r="C354" s="423" t="s">
        <v>3580</v>
      </c>
    </row>
    <row r="355" spans="1:3" x14ac:dyDescent="0.5">
      <c r="A355" s="424">
        <v>311314</v>
      </c>
      <c r="B355" s="56" t="s">
        <v>3579</v>
      </c>
      <c r="C355" s="423" t="s">
        <v>3580</v>
      </c>
    </row>
    <row r="356" spans="1:3" x14ac:dyDescent="0.5">
      <c r="A356" s="424">
        <v>311340</v>
      </c>
      <c r="B356" s="56" t="s">
        <v>3579</v>
      </c>
      <c r="C356" s="423" t="s">
        <v>3580</v>
      </c>
    </row>
    <row r="357" spans="1:3" x14ac:dyDescent="0.5">
      <c r="A357" s="424">
        <v>311351</v>
      </c>
      <c r="B357" s="56" t="s">
        <v>3579</v>
      </c>
      <c r="C357" s="423" t="s">
        <v>3580</v>
      </c>
    </row>
    <row r="358" spans="1:3" x14ac:dyDescent="0.5">
      <c r="A358" s="424">
        <v>311352</v>
      </c>
      <c r="B358" s="56" t="s">
        <v>3579</v>
      </c>
      <c r="C358" s="423" t="s">
        <v>3580</v>
      </c>
    </row>
    <row r="359" spans="1:3" x14ac:dyDescent="0.5">
      <c r="A359" s="424">
        <v>311411</v>
      </c>
      <c r="B359" s="56" t="s">
        <v>3579</v>
      </c>
      <c r="C359" s="423" t="s">
        <v>3580</v>
      </c>
    </row>
    <row r="360" spans="1:3" x14ac:dyDescent="0.5">
      <c r="A360" s="424">
        <v>311412</v>
      </c>
      <c r="B360" s="56" t="s">
        <v>3579</v>
      </c>
      <c r="C360" s="423" t="s">
        <v>3580</v>
      </c>
    </row>
    <row r="361" spans="1:3" x14ac:dyDescent="0.5">
      <c r="A361" s="424">
        <v>311421</v>
      </c>
      <c r="B361" s="56" t="s">
        <v>3579</v>
      </c>
      <c r="C361" s="423" t="s">
        <v>3580</v>
      </c>
    </row>
    <row r="362" spans="1:3" x14ac:dyDescent="0.5">
      <c r="A362" s="424">
        <v>311422</v>
      </c>
      <c r="B362" s="56" t="s">
        <v>3579</v>
      </c>
      <c r="C362" s="423" t="s">
        <v>3580</v>
      </c>
    </row>
    <row r="363" spans="1:3" x14ac:dyDescent="0.5">
      <c r="A363" s="424">
        <v>311423</v>
      </c>
      <c r="B363" s="56" t="s">
        <v>3579</v>
      </c>
      <c r="C363" s="423" t="s">
        <v>3580</v>
      </c>
    </row>
    <row r="364" spans="1:3" x14ac:dyDescent="0.5">
      <c r="A364" s="424">
        <v>311511</v>
      </c>
      <c r="B364" s="56" t="s">
        <v>3579</v>
      </c>
      <c r="C364" s="423" t="s">
        <v>3580</v>
      </c>
    </row>
    <row r="365" spans="1:3" x14ac:dyDescent="0.5">
      <c r="A365" s="424">
        <v>311512</v>
      </c>
      <c r="B365" s="56" t="s">
        <v>3579</v>
      </c>
      <c r="C365" s="423" t="s">
        <v>3580</v>
      </c>
    </row>
    <row r="366" spans="1:3" x14ac:dyDescent="0.5">
      <c r="A366" s="424">
        <v>311513</v>
      </c>
      <c r="B366" s="56" t="s">
        <v>3579</v>
      </c>
      <c r="C366" s="423" t="s">
        <v>3580</v>
      </c>
    </row>
    <row r="367" spans="1:3" x14ac:dyDescent="0.5">
      <c r="A367" s="424">
        <v>311514</v>
      </c>
      <c r="B367" s="56" t="s">
        <v>3579</v>
      </c>
      <c r="C367" s="423" t="s">
        <v>3580</v>
      </c>
    </row>
    <row r="368" spans="1:3" x14ac:dyDescent="0.5">
      <c r="A368" s="424">
        <v>311520</v>
      </c>
      <c r="B368" s="56" t="s">
        <v>3579</v>
      </c>
      <c r="C368" s="423" t="s">
        <v>3580</v>
      </c>
    </row>
    <row r="369" spans="1:3" x14ac:dyDescent="0.5">
      <c r="A369" s="424">
        <v>311611</v>
      </c>
      <c r="B369" s="56" t="s">
        <v>3579</v>
      </c>
      <c r="C369" s="423" t="s">
        <v>3580</v>
      </c>
    </row>
    <row r="370" spans="1:3" x14ac:dyDescent="0.5">
      <c r="A370" s="424">
        <v>311612</v>
      </c>
      <c r="B370" s="56" t="s">
        <v>3579</v>
      </c>
      <c r="C370" s="423" t="s">
        <v>3580</v>
      </c>
    </row>
    <row r="371" spans="1:3" x14ac:dyDescent="0.5">
      <c r="A371" s="424">
        <v>311613</v>
      </c>
      <c r="B371" s="56" t="s">
        <v>3579</v>
      </c>
      <c r="C371" s="423" t="s">
        <v>3580</v>
      </c>
    </row>
    <row r="372" spans="1:3" x14ac:dyDescent="0.5">
      <c r="A372" s="424">
        <v>311615</v>
      </c>
      <c r="B372" s="56" t="s">
        <v>3579</v>
      </c>
      <c r="C372" s="423" t="s">
        <v>3580</v>
      </c>
    </row>
    <row r="373" spans="1:3" x14ac:dyDescent="0.5">
      <c r="A373" s="424">
        <v>311710</v>
      </c>
      <c r="B373" s="56" t="s">
        <v>3579</v>
      </c>
      <c r="C373" s="423" t="s">
        <v>3580</v>
      </c>
    </row>
    <row r="374" spans="1:3" x14ac:dyDescent="0.5">
      <c r="A374" s="424">
        <v>311811</v>
      </c>
      <c r="B374" s="56" t="s">
        <v>3579</v>
      </c>
      <c r="C374" s="423" t="s">
        <v>3580</v>
      </c>
    </row>
    <row r="375" spans="1:3" x14ac:dyDescent="0.5">
      <c r="A375" s="424">
        <v>311812</v>
      </c>
      <c r="B375" s="56" t="s">
        <v>3579</v>
      </c>
      <c r="C375" s="423" t="s">
        <v>3580</v>
      </c>
    </row>
    <row r="376" spans="1:3" x14ac:dyDescent="0.5">
      <c r="A376" s="424">
        <v>311813</v>
      </c>
      <c r="B376" s="56" t="s">
        <v>3579</v>
      </c>
      <c r="C376" s="423" t="s">
        <v>3580</v>
      </c>
    </row>
    <row r="377" spans="1:3" x14ac:dyDescent="0.5">
      <c r="A377" s="424">
        <v>311821</v>
      </c>
      <c r="B377" s="56" t="s">
        <v>3579</v>
      </c>
      <c r="C377" s="423" t="s">
        <v>3580</v>
      </c>
    </row>
    <row r="378" spans="1:3" x14ac:dyDescent="0.5">
      <c r="A378" s="424">
        <v>311824</v>
      </c>
      <c r="B378" s="56" t="s">
        <v>3579</v>
      </c>
      <c r="C378" s="423" t="s">
        <v>3580</v>
      </c>
    </row>
    <row r="379" spans="1:3" x14ac:dyDescent="0.5">
      <c r="A379" s="424">
        <v>311830</v>
      </c>
      <c r="B379" s="56" t="s">
        <v>3579</v>
      </c>
      <c r="C379" s="423" t="s">
        <v>3580</v>
      </c>
    </row>
    <row r="380" spans="1:3" x14ac:dyDescent="0.5">
      <c r="A380" s="424">
        <v>311911</v>
      </c>
      <c r="B380" s="56" t="s">
        <v>3579</v>
      </c>
      <c r="C380" s="423" t="s">
        <v>3580</v>
      </c>
    </row>
    <row r="381" spans="1:3" x14ac:dyDescent="0.5">
      <c r="A381" s="424">
        <v>311919</v>
      </c>
      <c r="B381" s="56" t="s">
        <v>3579</v>
      </c>
      <c r="C381" s="423" t="s">
        <v>3580</v>
      </c>
    </row>
    <row r="382" spans="1:3" x14ac:dyDescent="0.5">
      <c r="A382" s="424">
        <v>311920</v>
      </c>
      <c r="B382" s="56" t="s">
        <v>3579</v>
      </c>
      <c r="C382" s="423" t="s">
        <v>3580</v>
      </c>
    </row>
    <row r="383" spans="1:3" x14ac:dyDescent="0.5">
      <c r="A383" s="424">
        <v>311930</v>
      </c>
      <c r="B383" s="56" t="s">
        <v>3579</v>
      </c>
      <c r="C383" s="423" t="s">
        <v>3580</v>
      </c>
    </row>
    <row r="384" spans="1:3" x14ac:dyDescent="0.5">
      <c r="A384" s="424">
        <v>311941</v>
      </c>
      <c r="B384" s="56" t="s">
        <v>3579</v>
      </c>
      <c r="C384" s="423" t="s">
        <v>3580</v>
      </c>
    </row>
    <row r="385" spans="1:3" x14ac:dyDescent="0.5">
      <c r="A385" s="424">
        <v>311942</v>
      </c>
      <c r="B385" s="56" t="s">
        <v>3579</v>
      </c>
      <c r="C385" s="423" t="s">
        <v>3580</v>
      </c>
    </row>
    <row r="386" spans="1:3" x14ac:dyDescent="0.5">
      <c r="A386" s="424">
        <v>311991</v>
      </c>
      <c r="B386" s="56" t="s">
        <v>3579</v>
      </c>
      <c r="C386" s="423" t="s">
        <v>3580</v>
      </c>
    </row>
    <row r="387" spans="1:3" x14ac:dyDescent="0.5">
      <c r="A387" s="424">
        <v>311999</v>
      </c>
      <c r="B387" s="56" t="s">
        <v>3579</v>
      </c>
      <c r="C387" s="423" t="s">
        <v>3580</v>
      </c>
    </row>
    <row r="388" spans="1:3" x14ac:dyDescent="0.5">
      <c r="A388" s="424">
        <v>312111</v>
      </c>
      <c r="B388" s="56" t="s">
        <v>3579</v>
      </c>
      <c r="C388" s="423" t="s">
        <v>3580</v>
      </c>
    </row>
    <row r="389" spans="1:3" x14ac:dyDescent="0.5">
      <c r="A389" s="424">
        <v>312112</v>
      </c>
      <c r="B389" s="56" t="s">
        <v>3579</v>
      </c>
      <c r="C389" s="423" t="s">
        <v>3580</v>
      </c>
    </row>
    <row r="390" spans="1:3" x14ac:dyDescent="0.5">
      <c r="A390" s="424">
        <v>312113</v>
      </c>
      <c r="B390" s="56" t="s">
        <v>3579</v>
      </c>
      <c r="C390" s="423" t="s">
        <v>3580</v>
      </c>
    </row>
    <row r="391" spans="1:3" x14ac:dyDescent="0.5">
      <c r="A391" s="424">
        <v>312120</v>
      </c>
      <c r="B391" s="56" t="s">
        <v>3579</v>
      </c>
      <c r="C391" s="423" t="s">
        <v>3580</v>
      </c>
    </row>
    <row r="392" spans="1:3" x14ac:dyDescent="0.5">
      <c r="A392" s="424">
        <v>312130</v>
      </c>
      <c r="B392" s="56" t="s">
        <v>3579</v>
      </c>
      <c r="C392" s="423" t="s">
        <v>3580</v>
      </c>
    </row>
    <row r="393" spans="1:3" x14ac:dyDescent="0.5">
      <c r="A393" s="424">
        <v>312140</v>
      </c>
      <c r="B393" s="56" t="s">
        <v>3579</v>
      </c>
      <c r="C393" s="423" t="s">
        <v>3580</v>
      </c>
    </row>
    <row r="394" spans="1:3" x14ac:dyDescent="0.5">
      <c r="A394" s="424">
        <v>312230</v>
      </c>
      <c r="B394" s="56" t="s">
        <v>3579</v>
      </c>
      <c r="C394" s="423" t="s">
        <v>3580</v>
      </c>
    </row>
    <row r="395" spans="1:3" x14ac:dyDescent="0.5">
      <c r="A395" s="424">
        <v>313110</v>
      </c>
      <c r="B395" s="56" t="s">
        <v>3581</v>
      </c>
      <c r="C395" s="423" t="s">
        <v>3582</v>
      </c>
    </row>
    <row r="396" spans="1:3" x14ac:dyDescent="0.5">
      <c r="A396" s="424">
        <v>313210</v>
      </c>
      <c r="B396" s="56" t="s">
        <v>3581</v>
      </c>
      <c r="C396" s="423" t="s">
        <v>3582</v>
      </c>
    </row>
    <row r="397" spans="1:3" x14ac:dyDescent="0.5">
      <c r="A397" s="424">
        <v>313220</v>
      </c>
      <c r="B397" s="56" t="s">
        <v>3581</v>
      </c>
      <c r="C397" s="423" t="s">
        <v>3582</v>
      </c>
    </row>
    <row r="398" spans="1:3" x14ac:dyDescent="0.5">
      <c r="A398" s="424">
        <v>313230</v>
      </c>
      <c r="B398" s="56" t="s">
        <v>3581</v>
      </c>
      <c r="C398" s="423" t="s">
        <v>3582</v>
      </c>
    </row>
    <row r="399" spans="1:3" x14ac:dyDescent="0.5">
      <c r="A399" s="424">
        <v>313240</v>
      </c>
      <c r="B399" s="56" t="s">
        <v>3581</v>
      </c>
      <c r="C399" s="423" t="s">
        <v>3582</v>
      </c>
    </row>
    <row r="400" spans="1:3" x14ac:dyDescent="0.5">
      <c r="A400" s="424">
        <v>313310</v>
      </c>
      <c r="B400" s="56" t="s">
        <v>3581</v>
      </c>
      <c r="C400" s="423" t="s">
        <v>3582</v>
      </c>
    </row>
    <row r="401" spans="1:3" x14ac:dyDescent="0.5">
      <c r="A401" s="424">
        <v>313320</v>
      </c>
      <c r="B401" s="56" t="s">
        <v>3581</v>
      </c>
      <c r="C401" s="423" t="s">
        <v>3582</v>
      </c>
    </row>
    <row r="402" spans="1:3" x14ac:dyDescent="0.5">
      <c r="A402" s="424">
        <v>314110</v>
      </c>
      <c r="B402" s="56" t="s">
        <v>3581</v>
      </c>
      <c r="C402" s="423" t="s">
        <v>3582</v>
      </c>
    </row>
    <row r="403" spans="1:3" x14ac:dyDescent="0.5">
      <c r="A403" s="424">
        <v>314120</v>
      </c>
      <c r="B403" s="56" t="s">
        <v>3581</v>
      </c>
      <c r="C403" s="423" t="s">
        <v>3582</v>
      </c>
    </row>
    <row r="404" spans="1:3" x14ac:dyDescent="0.5">
      <c r="A404" s="424">
        <v>314910</v>
      </c>
      <c r="B404" s="56" t="s">
        <v>3581</v>
      </c>
      <c r="C404" s="423" t="s">
        <v>3582</v>
      </c>
    </row>
    <row r="405" spans="1:3" x14ac:dyDescent="0.5">
      <c r="A405" s="424">
        <v>314994</v>
      </c>
      <c r="B405" s="56" t="s">
        <v>3581</v>
      </c>
      <c r="C405" s="423" t="s">
        <v>3582</v>
      </c>
    </row>
    <row r="406" spans="1:3" x14ac:dyDescent="0.5">
      <c r="A406" s="424">
        <v>314999</v>
      </c>
      <c r="B406" s="56" t="s">
        <v>3581</v>
      </c>
      <c r="C406" s="423" t="s">
        <v>3582</v>
      </c>
    </row>
    <row r="407" spans="1:3" x14ac:dyDescent="0.5">
      <c r="A407" s="424">
        <v>315110</v>
      </c>
      <c r="B407" s="56" t="s">
        <v>3581</v>
      </c>
      <c r="C407" s="423" t="s">
        <v>3582</v>
      </c>
    </row>
    <row r="408" spans="1:3" x14ac:dyDescent="0.5">
      <c r="A408" s="424">
        <v>315190</v>
      </c>
      <c r="B408" s="56" t="s">
        <v>3581</v>
      </c>
      <c r="C408" s="423" t="s">
        <v>3582</v>
      </c>
    </row>
    <row r="409" spans="1:3" x14ac:dyDescent="0.5">
      <c r="A409" s="424">
        <v>315210</v>
      </c>
      <c r="B409" s="56" t="s">
        <v>3581</v>
      </c>
      <c r="C409" s="423" t="s">
        <v>3582</v>
      </c>
    </row>
    <row r="410" spans="1:3" x14ac:dyDescent="0.5">
      <c r="A410" s="424">
        <v>315220</v>
      </c>
      <c r="B410" s="56" t="s">
        <v>3581</v>
      </c>
      <c r="C410" s="423" t="s">
        <v>3582</v>
      </c>
    </row>
    <row r="411" spans="1:3" x14ac:dyDescent="0.5">
      <c r="A411" s="424">
        <v>315240</v>
      </c>
      <c r="B411" s="56" t="s">
        <v>3581</v>
      </c>
      <c r="C411" s="423" t="s">
        <v>3582</v>
      </c>
    </row>
    <row r="412" spans="1:3" x14ac:dyDescent="0.5">
      <c r="A412" s="424">
        <v>315280</v>
      </c>
      <c r="B412" s="56" t="s">
        <v>3581</v>
      </c>
      <c r="C412" s="423" t="s">
        <v>3582</v>
      </c>
    </row>
    <row r="413" spans="1:3" x14ac:dyDescent="0.5">
      <c r="A413" s="424">
        <v>315990</v>
      </c>
      <c r="B413" s="56" t="s">
        <v>3581</v>
      </c>
      <c r="C413" s="423" t="s">
        <v>3582</v>
      </c>
    </row>
    <row r="414" spans="1:3" x14ac:dyDescent="0.5">
      <c r="A414" s="424">
        <v>316110</v>
      </c>
      <c r="B414" s="56" t="s">
        <v>3581</v>
      </c>
      <c r="C414" s="423" t="s">
        <v>3582</v>
      </c>
    </row>
    <row r="415" spans="1:3" x14ac:dyDescent="0.5">
      <c r="A415" s="424">
        <v>316210</v>
      </c>
      <c r="B415" s="56" t="s">
        <v>3581</v>
      </c>
      <c r="C415" s="423" t="s">
        <v>3582</v>
      </c>
    </row>
    <row r="416" spans="1:3" x14ac:dyDescent="0.5">
      <c r="A416" s="424">
        <v>321113</v>
      </c>
      <c r="B416" s="56" t="s">
        <v>3583</v>
      </c>
      <c r="C416" s="423" t="s">
        <v>3584</v>
      </c>
    </row>
    <row r="417" spans="1:3" x14ac:dyDescent="0.5">
      <c r="A417" s="424">
        <v>321114</v>
      </c>
      <c r="B417" s="56" t="s">
        <v>3583</v>
      </c>
      <c r="C417" s="423" t="s">
        <v>3584</v>
      </c>
    </row>
    <row r="418" spans="1:3" x14ac:dyDescent="0.5">
      <c r="A418" s="424">
        <v>321211</v>
      </c>
      <c r="B418" s="56" t="s">
        <v>3583</v>
      </c>
      <c r="C418" s="423" t="s">
        <v>3584</v>
      </c>
    </row>
    <row r="419" spans="1:3" x14ac:dyDescent="0.5">
      <c r="A419" s="424">
        <v>321212</v>
      </c>
      <c r="B419" s="56" t="s">
        <v>3583</v>
      </c>
      <c r="C419" s="423" t="s">
        <v>3584</v>
      </c>
    </row>
    <row r="420" spans="1:3" x14ac:dyDescent="0.5">
      <c r="A420" s="424">
        <v>321213</v>
      </c>
      <c r="B420" s="56" t="s">
        <v>3583</v>
      </c>
      <c r="C420" s="423" t="s">
        <v>3584</v>
      </c>
    </row>
    <row r="421" spans="1:3" x14ac:dyDescent="0.5">
      <c r="A421" s="424">
        <v>321214</v>
      </c>
      <c r="B421" s="56" t="s">
        <v>3583</v>
      </c>
      <c r="C421" s="423" t="s">
        <v>3584</v>
      </c>
    </row>
    <row r="422" spans="1:3" x14ac:dyDescent="0.5">
      <c r="A422" s="424">
        <v>321219</v>
      </c>
      <c r="B422" s="56" t="s">
        <v>3583</v>
      </c>
      <c r="C422" s="423" t="s">
        <v>3584</v>
      </c>
    </row>
    <row r="423" spans="1:3" x14ac:dyDescent="0.5">
      <c r="A423" s="424">
        <v>321911</v>
      </c>
      <c r="B423" s="56" t="s">
        <v>3583</v>
      </c>
      <c r="C423" s="423" t="s">
        <v>3584</v>
      </c>
    </row>
    <row r="424" spans="1:3" x14ac:dyDescent="0.5">
      <c r="A424" s="424">
        <v>321912</v>
      </c>
      <c r="B424" s="56" t="s">
        <v>3583</v>
      </c>
      <c r="C424" s="423" t="s">
        <v>3584</v>
      </c>
    </row>
    <row r="425" spans="1:3" x14ac:dyDescent="0.5">
      <c r="A425" s="424">
        <v>321918</v>
      </c>
      <c r="B425" s="56" t="s">
        <v>3583</v>
      </c>
      <c r="C425" s="423" t="s">
        <v>3584</v>
      </c>
    </row>
    <row r="426" spans="1:3" x14ac:dyDescent="0.5">
      <c r="A426" s="424">
        <v>321920</v>
      </c>
      <c r="B426" s="56" t="s">
        <v>3583</v>
      </c>
      <c r="C426" s="423" t="s">
        <v>3584</v>
      </c>
    </row>
    <row r="427" spans="1:3" x14ac:dyDescent="0.5">
      <c r="A427" s="424">
        <v>321991</v>
      </c>
      <c r="B427" s="56" t="s">
        <v>3583</v>
      </c>
      <c r="C427" s="423" t="s">
        <v>3584</v>
      </c>
    </row>
    <row r="428" spans="1:3" x14ac:dyDescent="0.5">
      <c r="A428" s="424">
        <v>321999</v>
      </c>
      <c r="B428" s="56" t="s">
        <v>3583</v>
      </c>
      <c r="C428" s="423" t="s">
        <v>3584</v>
      </c>
    </row>
    <row r="429" spans="1:3" x14ac:dyDescent="0.5">
      <c r="A429" s="424">
        <v>322110</v>
      </c>
      <c r="B429" s="56" t="s">
        <v>3585</v>
      </c>
      <c r="C429" s="423" t="s">
        <v>3586</v>
      </c>
    </row>
    <row r="430" spans="1:3" x14ac:dyDescent="0.5">
      <c r="A430" s="424">
        <v>322121</v>
      </c>
      <c r="B430" s="56" t="s">
        <v>3585</v>
      </c>
      <c r="C430" s="423" t="s">
        <v>3586</v>
      </c>
    </row>
    <row r="431" spans="1:3" x14ac:dyDescent="0.5">
      <c r="A431" s="424">
        <v>322122</v>
      </c>
      <c r="B431" s="56" t="s">
        <v>3585</v>
      </c>
      <c r="C431" s="423" t="s">
        <v>3586</v>
      </c>
    </row>
    <row r="432" spans="1:3" x14ac:dyDescent="0.5">
      <c r="A432" s="424">
        <v>322130</v>
      </c>
      <c r="B432" s="56" t="s">
        <v>3585</v>
      </c>
      <c r="C432" s="423" t="s">
        <v>3586</v>
      </c>
    </row>
    <row r="433" spans="1:3" x14ac:dyDescent="0.5">
      <c r="A433" s="424">
        <v>322211</v>
      </c>
      <c r="B433" s="56" t="s">
        <v>3585</v>
      </c>
      <c r="C433" s="423" t="s">
        <v>3586</v>
      </c>
    </row>
    <row r="434" spans="1:3" x14ac:dyDescent="0.5">
      <c r="A434" s="424">
        <v>322212</v>
      </c>
      <c r="B434" s="56" t="s">
        <v>3585</v>
      </c>
      <c r="C434" s="423" t="s">
        <v>3586</v>
      </c>
    </row>
    <row r="435" spans="1:3" x14ac:dyDescent="0.5">
      <c r="A435" s="424">
        <v>322219</v>
      </c>
      <c r="B435" s="56" t="s">
        <v>3585</v>
      </c>
      <c r="C435" s="423" t="s">
        <v>3586</v>
      </c>
    </row>
    <row r="436" spans="1:3" x14ac:dyDescent="0.5">
      <c r="A436" s="424">
        <v>322220</v>
      </c>
      <c r="B436" s="56" t="s">
        <v>3585</v>
      </c>
      <c r="C436" s="423" t="s">
        <v>3586</v>
      </c>
    </row>
    <row r="437" spans="1:3" x14ac:dyDescent="0.5">
      <c r="A437" s="424">
        <v>322230</v>
      </c>
      <c r="B437" s="56" t="s">
        <v>3585</v>
      </c>
      <c r="C437" s="423" t="s">
        <v>3586</v>
      </c>
    </row>
    <row r="438" spans="1:3" x14ac:dyDescent="0.5">
      <c r="A438" s="424">
        <v>322291</v>
      </c>
      <c r="B438" s="56" t="s">
        <v>3585</v>
      </c>
      <c r="C438" s="423" t="s">
        <v>3586</v>
      </c>
    </row>
    <row r="439" spans="1:3" x14ac:dyDescent="0.5">
      <c r="A439" s="424">
        <v>322299</v>
      </c>
      <c r="B439" s="56" t="s">
        <v>3585</v>
      </c>
      <c r="C439" s="423" t="s">
        <v>3586</v>
      </c>
    </row>
    <row r="440" spans="1:3" x14ac:dyDescent="0.5">
      <c r="A440" s="424">
        <v>323111</v>
      </c>
      <c r="B440" s="56" t="s">
        <v>3587</v>
      </c>
      <c r="C440" s="423" t="s">
        <v>3588</v>
      </c>
    </row>
    <row r="441" spans="1:3" x14ac:dyDescent="0.5">
      <c r="A441" s="424">
        <v>323113</v>
      </c>
      <c r="B441" s="56" t="s">
        <v>3587</v>
      </c>
      <c r="C441" s="423" t="s">
        <v>3588</v>
      </c>
    </row>
    <row r="442" spans="1:3" x14ac:dyDescent="0.5">
      <c r="A442" s="424">
        <v>323117</v>
      </c>
      <c r="B442" s="56" t="s">
        <v>3587</v>
      </c>
      <c r="C442" s="423" t="s">
        <v>3588</v>
      </c>
    </row>
    <row r="443" spans="1:3" x14ac:dyDescent="0.5">
      <c r="A443" s="424">
        <v>323120</v>
      </c>
      <c r="B443" s="56" t="s">
        <v>3587</v>
      </c>
      <c r="C443" s="423" t="s">
        <v>3588</v>
      </c>
    </row>
    <row r="444" spans="1:3" x14ac:dyDescent="0.5">
      <c r="A444" s="424">
        <v>324110</v>
      </c>
      <c r="B444" s="56" t="s">
        <v>3618</v>
      </c>
      <c r="C444" s="423" t="s">
        <v>989</v>
      </c>
    </row>
    <row r="445" spans="1:3" x14ac:dyDescent="0.5">
      <c r="A445" s="424">
        <v>324121</v>
      </c>
      <c r="B445" s="56" t="s">
        <v>3619</v>
      </c>
      <c r="C445" s="423" t="s">
        <v>3620</v>
      </c>
    </row>
    <row r="446" spans="1:3" x14ac:dyDescent="0.5">
      <c r="A446" s="424">
        <v>324122</v>
      </c>
      <c r="B446" s="56" t="s">
        <v>3619</v>
      </c>
      <c r="C446" s="423" t="s">
        <v>3620</v>
      </c>
    </row>
    <row r="447" spans="1:3" x14ac:dyDescent="0.5">
      <c r="A447" s="424">
        <v>324191</v>
      </c>
      <c r="B447" s="56" t="s">
        <v>3642</v>
      </c>
      <c r="C447" s="423" t="s">
        <v>992</v>
      </c>
    </row>
    <row r="448" spans="1:3" x14ac:dyDescent="0.5">
      <c r="A448" s="424">
        <v>324199</v>
      </c>
      <c r="B448" s="56" t="s">
        <v>3643</v>
      </c>
      <c r="C448" s="423" t="s">
        <v>993</v>
      </c>
    </row>
    <row r="449" spans="1:3" x14ac:dyDescent="0.5">
      <c r="A449" s="424">
        <v>325110</v>
      </c>
      <c r="B449" s="56" t="s">
        <v>3644</v>
      </c>
      <c r="C449" s="423" t="s">
        <v>994</v>
      </c>
    </row>
    <row r="450" spans="1:3" x14ac:dyDescent="0.5">
      <c r="A450" s="424">
        <v>325120</v>
      </c>
      <c r="B450" s="56" t="s">
        <v>3621</v>
      </c>
      <c r="C450" s="423" t="s">
        <v>995</v>
      </c>
    </row>
    <row r="451" spans="1:3" x14ac:dyDescent="0.5">
      <c r="A451" s="424">
        <v>325130</v>
      </c>
      <c r="B451" s="56" t="s">
        <v>3622</v>
      </c>
      <c r="C451" s="423" t="s">
        <v>996</v>
      </c>
    </row>
    <row r="452" spans="1:3" x14ac:dyDescent="0.5">
      <c r="A452" s="424">
        <v>325180</v>
      </c>
      <c r="B452" s="56" t="s">
        <v>3623</v>
      </c>
      <c r="C452" s="423" t="s">
        <v>3624</v>
      </c>
    </row>
    <row r="453" spans="1:3" x14ac:dyDescent="0.5">
      <c r="A453" s="424">
        <v>325193</v>
      </c>
      <c r="B453" s="56" t="s">
        <v>3625</v>
      </c>
      <c r="C453" s="423" t="s">
        <v>617</v>
      </c>
    </row>
    <row r="454" spans="1:3" x14ac:dyDescent="0.5">
      <c r="A454" s="424">
        <v>325194</v>
      </c>
      <c r="B454" s="56" t="s">
        <v>3625</v>
      </c>
      <c r="C454" s="423" t="s">
        <v>617</v>
      </c>
    </row>
    <row r="455" spans="1:3" x14ac:dyDescent="0.5">
      <c r="A455" s="424">
        <v>325199</v>
      </c>
      <c r="B455" s="56" t="s">
        <v>3625</v>
      </c>
      <c r="C455" s="423" t="s">
        <v>617</v>
      </c>
    </row>
    <row r="456" spans="1:3" x14ac:dyDescent="0.5">
      <c r="A456" s="424">
        <v>325211</v>
      </c>
      <c r="B456" s="56" t="s">
        <v>3645</v>
      </c>
      <c r="C456" s="423" t="s">
        <v>3646</v>
      </c>
    </row>
    <row r="457" spans="1:3" x14ac:dyDescent="0.5">
      <c r="A457" s="424">
        <v>325212</v>
      </c>
      <c r="B457" s="56" t="s">
        <v>3647</v>
      </c>
      <c r="C457" s="423" t="s">
        <v>999</v>
      </c>
    </row>
    <row r="458" spans="1:3" x14ac:dyDescent="0.5">
      <c r="A458" s="424">
        <v>325220</v>
      </c>
      <c r="B458" s="56" t="s">
        <v>3648</v>
      </c>
      <c r="C458" s="423" t="s">
        <v>3649</v>
      </c>
    </row>
    <row r="459" spans="1:3" x14ac:dyDescent="0.5">
      <c r="A459" s="424">
        <v>325311</v>
      </c>
      <c r="B459" s="56" t="s">
        <v>3628</v>
      </c>
      <c r="C459" s="423" t="s">
        <v>3629</v>
      </c>
    </row>
    <row r="460" spans="1:3" x14ac:dyDescent="0.5">
      <c r="A460" s="424">
        <v>325312</v>
      </c>
      <c r="B460" s="56" t="s">
        <v>3628</v>
      </c>
      <c r="C460" s="423" t="s">
        <v>3629</v>
      </c>
    </row>
    <row r="461" spans="1:3" x14ac:dyDescent="0.5">
      <c r="A461" s="424">
        <v>325314</v>
      </c>
      <c r="B461" s="56" t="s">
        <v>3628</v>
      </c>
      <c r="C461" s="423" t="s">
        <v>3629</v>
      </c>
    </row>
    <row r="462" spans="1:3" x14ac:dyDescent="0.5">
      <c r="A462" s="424">
        <v>325320</v>
      </c>
      <c r="B462" s="56" t="s">
        <v>3628</v>
      </c>
      <c r="C462" s="423" t="s">
        <v>3629</v>
      </c>
    </row>
    <row r="463" spans="1:3" x14ac:dyDescent="0.5">
      <c r="A463" s="424">
        <v>325411</v>
      </c>
      <c r="B463" s="56" t="s">
        <v>3591</v>
      </c>
      <c r="C463" s="423" t="s">
        <v>3592</v>
      </c>
    </row>
    <row r="464" spans="1:3" x14ac:dyDescent="0.5">
      <c r="A464" s="424">
        <v>325412</v>
      </c>
      <c r="B464" s="56" t="s">
        <v>3591</v>
      </c>
      <c r="C464" s="423" t="s">
        <v>3592</v>
      </c>
    </row>
    <row r="465" spans="1:3" x14ac:dyDescent="0.5">
      <c r="A465" s="424">
        <v>325413</v>
      </c>
      <c r="B465" s="56" t="s">
        <v>3591</v>
      </c>
      <c r="C465" s="423" t="s">
        <v>3592</v>
      </c>
    </row>
    <row r="466" spans="1:3" x14ac:dyDescent="0.5">
      <c r="A466" s="424">
        <v>325414</v>
      </c>
      <c r="B466" s="56" t="s">
        <v>3591</v>
      </c>
      <c r="C466" s="423" t="s">
        <v>3592</v>
      </c>
    </row>
    <row r="467" spans="1:3" x14ac:dyDescent="0.5">
      <c r="A467" s="424">
        <v>325510</v>
      </c>
      <c r="B467" s="56" t="s">
        <v>3630</v>
      </c>
      <c r="C467" s="423" t="s">
        <v>1010</v>
      </c>
    </row>
    <row r="468" spans="1:3" x14ac:dyDescent="0.5">
      <c r="A468" s="424">
        <v>325520</v>
      </c>
      <c r="B468" s="56" t="s">
        <v>3631</v>
      </c>
      <c r="C468" s="423" t="s">
        <v>616</v>
      </c>
    </row>
    <row r="469" spans="1:3" x14ac:dyDescent="0.5">
      <c r="A469" s="424">
        <v>325611</v>
      </c>
      <c r="B469" s="56" t="s">
        <v>3632</v>
      </c>
      <c r="C469" s="423" t="s">
        <v>3633</v>
      </c>
    </row>
    <row r="470" spans="1:3" x14ac:dyDescent="0.5">
      <c r="A470" s="424">
        <v>325612</v>
      </c>
      <c r="B470" s="56" t="s">
        <v>3632</v>
      </c>
      <c r="C470" s="423" t="s">
        <v>3633</v>
      </c>
    </row>
    <row r="471" spans="1:3" x14ac:dyDescent="0.5">
      <c r="A471" s="424">
        <v>325613</v>
      </c>
      <c r="B471" s="56" t="s">
        <v>3632</v>
      </c>
      <c r="C471" s="423" t="s">
        <v>3633</v>
      </c>
    </row>
    <row r="472" spans="1:3" x14ac:dyDescent="0.5">
      <c r="A472" s="424">
        <v>325620</v>
      </c>
      <c r="B472" s="56" t="s">
        <v>3632</v>
      </c>
      <c r="C472" s="423" t="s">
        <v>3633</v>
      </c>
    </row>
    <row r="473" spans="1:3" x14ac:dyDescent="0.5">
      <c r="A473" s="424">
        <v>325910</v>
      </c>
      <c r="B473" s="56" t="s">
        <v>3634</v>
      </c>
      <c r="C473" s="423" t="s">
        <v>1015</v>
      </c>
    </row>
    <row r="474" spans="1:3" x14ac:dyDescent="0.5">
      <c r="A474" s="424">
        <v>325920</v>
      </c>
      <c r="B474" s="56" t="s">
        <v>3635</v>
      </c>
      <c r="C474" s="423" t="s">
        <v>1016</v>
      </c>
    </row>
    <row r="475" spans="1:3" x14ac:dyDescent="0.5">
      <c r="A475" s="424">
        <v>325991</v>
      </c>
      <c r="B475" s="56" t="s">
        <v>3650</v>
      </c>
      <c r="C475" s="423" t="s">
        <v>3651</v>
      </c>
    </row>
    <row r="476" spans="1:3" x14ac:dyDescent="0.5">
      <c r="A476" s="424">
        <v>325992</v>
      </c>
      <c r="B476" s="56" t="s">
        <v>3652</v>
      </c>
      <c r="C476" s="423" t="s">
        <v>3653</v>
      </c>
    </row>
    <row r="477" spans="1:3" x14ac:dyDescent="0.5">
      <c r="A477" s="424">
        <v>325998</v>
      </c>
      <c r="B477" s="56" t="s">
        <v>3654</v>
      </c>
      <c r="C477" s="423" t="s">
        <v>3655</v>
      </c>
    </row>
    <row r="478" spans="1:3" x14ac:dyDescent="0.5">
      <c r="A478" s="424">
        <v>326111</v>
      </c>
      <c r="B478" s="56" t="s">
        <v>3594</v>
      </c>
      <c r="C478" s="423" t="s">
        <v>3595</v>
      </c>
    </row>
    <row r="479" spans="1:3" x14ac:dyDescent="0.5">
      <c r="A479" s="424">
        <v>326112</v>
      </c>
      <c r="B479" s="56" t="s">
        <v>3594</v>
      </c>
      <c r="C479" s="423" t="s">
        <v>3595</v>
      </c>
    </row>
    <row r="480" spans="1:3" x14ac:dyDescent="0.5">
      <c r="A480" s="424">
        <v>326113</v>
      </c>
      <c r="B480" s="56" t="s">
        <v>3594</v>
      </c>
      <c r="C480" s="423" t="s">
        <v>3595</v>
      </c>
    </row>
    <row r="481" spans="1:3" x14ac:dyDescent="0.5">
      <c r="A481" s="424">
        <v>326121</v>
      </c>
      <c r="B481" s="56" t="s">
        <v>3594</v>
      </c>
      <c r="C481" s="423" t="s">
        <v>3595</v>
      </c>
    </row>
    <row r="482" spans="1:3" x14ac:dyDescent="0.5">
      <c r="A482" s="424">
        <v>326122</v>
      </c>
      <c r="B482" s="56" t="s">
        <v>3594</v>
      </c>
      <c r="C482" s="423" t="s">
        <v>3595</v>
      </c>
    </row>
    <row r="483" spans="1:3" x14ac:dyDescent="0.5">
      <c r="A483" s="424">
        <v>326130</v>
      </c>
      <c r="B483" s="56" t="s">
        <v>3594</v>
      </c>
      <c r="C483" s="423" t="s">
        <v>3595</v>
      </c>
    </row>
    <row r="484" spans="1:3" x14ac:dyDescent="0.5">
      <c r="A484" s="424">
        <v>326140</v>
      </c>
      <c r="B484" s="56" t="s">
        <v>3594</v>
      </c>
      <c r="C484" s="423" t="s">
        <v>3595</v>
      </c>
    </row>
    <row r="485" spans="1:3" x14ac:dyDescent="0.5">
      <c r="A485" s="424">
        <v>326150</v>
      </c>
      <c r="B485" s="56" t="s">
        <v>3594</v>
      </c>
      <c r="C485" s="423" t="s">
        <v>3595</v>
      </c>
    </row>
    <row r="486" spans="1:3" x14ac:dyDescent="0.5">
      <c r="A486" s="424">
        <v>326160</v>
      </c>
      <c r="B486" s="56" t="s">
        <v>3594</v>
      </c>
      <c r="C486" s="423" t="s">
        <v>3595</v>
      </c>
    </row>
    <row r="487" spans="1:3" x14ac:dyDescent="0.5">
      <c r="A487" s="424">
        <v>326191</v>
      </c>
      <c r="B487" s="56" t="s">
        <v>3594</v>
      </c>
      <c r="C487" s="423" t="s">
        <v>3595</v>
      </c>
    </row>
    <row r="488" spans="1:3" x14ac:dyDescent="0.5">
      <c r="A488" s="424">
        <v>326199</v>
      </c>
      <c r="B488" s="56" t="s">
        <v>3594</v>
      </c>
      <c r="C488" s="423" t="s">
        <v>3595</v>
      </c>
    </row>
    <row r="489" spans="1:3" x14ac:dyDescent="0.5">
      <c r="A489" s="424">
        <v>326211</v>
      </c>
      <c r="B489" s="56" t="s">
        <v>3636</v>
      </c>
      <c r="C489" s="423" t="s">
        <v>3637</v>
      </c>
    </row>
    <row r="490" spans="1:3" x14ac:dyDescent="0.5">
      <c r="A490" s="424">
        <v>326212</v>
      </c>
      <c r="B490" s="56" t="s">
        <v>3636</v>
      </c>
      <c r="C490" s="423" t="s">
        <v>3637</v>
      </c>
    </row>
    <row r="491" spans="1:3" x14ac:dyDescent="0.5">
      <c r="A491" s="424">
        <v>326220</v>
      </c>
      <c r="B491" s="56" t="s">
        <v>3636</v>
      </c>
      <c r="C491" s="423" t="s">
        <v>3637</v>
      </c>
    </row>
    <row r="492" spans="1:3" x14ac:dyDescent="0.5">
      <c r="A492" s="424">
        <v>326291</v>
      </c>
      <c r="B492" s="56" t="s">
        <v>3636</v>
      </c>
      <c r="C492" s="423" t="s">
        <v>3637</v>
      </c>
    </row>
    <row r="493" spans="1:3" x14ac:dyDescent="0.5">
      <c r="A493" s="424">
        <v>326299</v>
      </c>
      <c r="B493" s="56" t="s">
        <v>3636</v>
      </c>
      <c r="C493" s="423" t="s">
        <v>3637</v>
      </c>
    </row>
    <row r="494" spans="1:3" ht="28.2" x14ac:dyDescent="0.5">
      <c r="A494" s="424">
        <v>327110</v>
      </c>
      <c r="B494" s="56" t="s">
        <v>3596</v>
      </c>
      <c r="C494" s="423" t="s">
        <v>3597</v>
      </c>
    </row>
    <row r="495" spans="1:3" ht="28.2" x14ac:dyDescent="0.5">
      <c r="A495" s="424">
        <v>327120</v>
      </c>
      <c r="B495" s="56" t="s">
        <v>3596</v>
      </c>
      <c r="C495" s="423" t="s">
        <v>3597</v>
      </c>
    </row>
    <row r="496" spans="1:3" ht="28.2" x14ac:dyDescent="0.5">
      <c r="A496" s="424">
        <v>327211</v>
      </c>
      <c r="B496" s="56" t="s">
        <v>3596</v>
      </c>
      <c r="C496" s="423" t="s">
        <v>3597</v>
      </c>
    </row>
    <row r="497" spans="1:3" ht="28.2" x14ac:dyDescent="0.5">
      <c r="A497" s="424">
        <v>327212</v>
      </c>
      <c r="B497" s="56" t="s">
        <v>3596</v>
      </c>
      <c r="C497" s="423" t="s">
        <v>3597</v>
      </c>
    </row>
    <row r="498" spans="1:3" ht="28.2" x14ac:dyDescent="0.5">
      <c r="A498" s="424">
        <v>327213</v>
      </c>
      <c r="B498" s="56" t="s">
        <v>3596</v>
      </c>
      <c r="C498" s="423" t="s">
        <v>3597</v>
      </c>
    </row>
    <row r="499" spans="1:3" ht="28.2" x14ac:dyDescent="0.5">
      <c r="A499" s="424">
        <v>327215</v>
      </c>
      <c r="B499" s="56" t="s">
        <v>3596</v>
      </c>
      <c r="C499" s="423" t="s">
        <v>3597</v>
      </c>
    </row>
    <row r="500" spans="1:3" ht="28.2" x14ac:dyDescent="0.5">
      <c r="A500" s="424">
        <v>327310</v>
      </c>
      <c r="B500" s="56" t="s">
        <v>3596</v>
      </c>
      <c r="C500" s="423" t="s">
        <v>3597</v>
      </c>
    </row>
    <row r="501" spans="1:3" ht="28.2" x14ac:dyDescent="0.5">
      <c r="A501" s="424">
        <v>327320</v>
      </c>
      <c r="B501" s="56" t="s">
        <v>3596</v>
      </c>
      <c r="C501" s="423" t="s">
        <v>3597</v>
      </c>
    </row>
    <row r="502" spans="1:3" ht="28.2" x14ac:dyDescent="0.5">
      <c r="A502" s="424">
        <v>327331</v>
      </c>
      <c r="B502" s="56" t="s">
        <v>3596</v>
      </c>
      <c r="C502" s="423" t="s">
        <v>3597</v>
      </c>
    </row>
    <row r="503" spans="1:3" ht="28.2" x14ac:dyDescent="0.5">
      <c r="A503" s="424">
        <v>327332</v>
      </c>
      <c r="B503" s="56" t="s">
        <v>3596</v>
      </c>
      <c r="C503" s="423" t="s">
        <v>3597</v>
      </c>
    </row>
    <row r="504" spans="1:3" ht="28.2" x14ac:dyDescent="0.5">
      <c r="A504" s="424">
        <v>327390</v>
      </c>
      <c r="B504" s="56" t="s">
        <v>3596</v>
      </c>
      <c r="C504" s="423" t="s">
        <v>3597</v>
      </c>
    </row>
    <row r="505" spans="1:3" ht="28.2" x14ac:dyDescent="0.5">
      <c r="A505" s="424">
        <v>327410</v>
      </c>
      <c r="B505" s="56" t="s">
        <v>3596</v>
      </c>
      <c r="C505" s="423" t="s">
        <v>3597</v>
      </c>
    </row>
    <row r="506" spans="1:3" ht="28.2" x14ac:dyDescent="0.5">
      <c r="A506" s="424">
        <v>327420</v>
      </c>
      <c r="B506" s="56" t="s">
        <v>3596</v>
      </c>
      <c r="C506" s="423" t="s">
        <v>3597</v>
      </c>
    </row>
    <row r="507" spans="1:3" ht="28.2" x14ac:dyDescent="0.5">
      <c r="A507" s="424">
        <v>327910</v>
      </c>
      <c r="B507" s="56" t="s">
        <v>3596</v>
      </c>
      <c r="C507" s="423" t="s">
        <v>3597</v>
      </c>
    </row>
    <row r="508" spans="1:3" ht="28.2" x14ac:dyDescent="0.5">
      <c r="A508" s="424">
        <v>327991</v>
      </c>
      <c r="B508" s="56" t="s">
        <v>3596</v>
      </c>
      <c r="C508" s="423" t="s">
        <v>3597</v>
      </c>
    </row>
    <row r="509" spans="1:3" ht="28.2" x14ac:dyDescent="0.5">
      <c r="A509" s="424">
        <v>327992</v>
      </c>
      <c r="B509" s="56" t="s">
        <v>3596</v>
      </c>
      <c r="C509" s="423" t="s">
        <v>3597</v>
      </c>
    </row>
    <row r="510" spans="1:3" ht="28.2" x14ac:dyDescent="0.5">
      <c r="A510" s="424">
        <v>327993</v>
      </c>
      <c r="B510" s="56" t="s">
        <v>3596</v>
      </c>
      <c r="C510" s="423" t="s">
        <v>3597</v>
      </c>
    </row>
    <row r="511" spans="1:3" ht="28.2" x14ac:dyDescent="0.5">
      <c r="A511" s="424">
        <v>327999</v>
      </c>
      <c r="B511" s="56" t="s">
        <v>3596</v>
      </c>
      <c r="C511" s="423" t="s">
        <v>3597</v>
      </c>
    </row>
    <row r="512" spans="1:3" x14ac:dyDescent="0.5">
      <c r="A512" s="424">
        <v>331110</v>
      </c>
      <c r="B512" s="56" t="s">
        <v>3598</v>
      </c>
      <c r="C512" s="423" t="s">
        <v>3599</v>
      </c>
    </row>
    <row r="513" spans="1:3" x14ac:dyDescent="0.5">
      <c r="A513" s="424">
        <v>331210</v>
      </c>
      <c r="B513" s="56" t="s">
        <v>3598</v>
      </c>
      <c r="C513" s="423" t="s">
        <v>3599</v>
      </c>
    </row>
    <row r="514" spans="1:3" x14ac:dyDescent="0.5">
      <c r="A514" s="424">
        <v>331221</v>
      </c>
      <c r="B514" s="56" t="s">
        <v>3598</v>
      </c>
      <c r="C514" s="423" t="s">
        <v>3599</v>
      </c>
    </row>
    <row r="515" spans="1:3" x14ac:dyDescent="0.5">
      <c r="A515" s="424">
        <v>331222</v>
      </c>
      <c r="B515" s="56" t="s">
        <v>3598</v>
      </c>
      <c r="C515" s="423" t="s">
        <v>3599</v>
      </c>
    </row>
    <row r="516" spans="1:3" x14ac:dyDescent="0.5">
      <c r="A516" s="424">
        <v>331313</v>
      </c>
      <c r="B516" s="56" t="s">
        <v>3598</v>
      </c>
      <c r="C516" s="423" t="s">
        <v>3599</v>
      </c>
    </row>
    <row r="517" spans="1:3" x14ac:dyDescent="0.5">
      <c r="A517" s="424">
        <v>331314</v>
      </c>
      <c r="B517" s="56" t="s">
        <v>3598</v>
      </c>
      <c r="C517" s="423" t="s">
        <v>3599</v>
      </c>
    </row>
    <row r="518" spans="1:3" x14ac:dyDescent="0.5">
      <c r="A518" s="424">
        <v>331315</v>
      </c>
      <c r="B518" s="56" t="s">
        <v>3598</v>
      </c>
      <c r="C518" s="423" t="s">
        <v>3599</v>
      </c>
    </row>
    <row r="519" spans="1:3" x14ac:dyDescent="0.5">
      <c r="A519" s="424">
        <v>331318</v>
      </c>
      <c r="B519" s="56" t="s">
        <v>3598</v>
      </c>
      <c r="C519" s="423" t="s">
        <v>3599</v>
      </c>
    </row>
    <row r="520" spans="1:3" x14ac:dyDescent="0.5">
      <c r="A520" s="424">
        <v>331410</v>
      </c>
      <c r="B520" s="56" t="s">
        <v>3598</v>
      </c>
      <c r="C520" s="423" t="s">
        <v>3599</v>
      </c>
    </row>
    <row r="521" spans="1:3" x14ac:dyDescent="0.5">
      <c r="A521" s="424">
        <v>331420</v>
      </c>
      <c r="B521" s="56" t="s">
        <v>3598</v>
      </c>
      <c r="C521" s="423" t="s">
        <v>3599</v>
      </c>
    </row>
    <row r="522" spans="1:3" x14ac:dyDescent="0.5">
      <c r="A522" s="424">
        <v>331491</v>
      </c>
      <c r="B522" s="56" t="s">
        <v>3598</v>
      </c>
      <c r="C522" s="423" t="s">
        <v>3599</v>
      </c>
    </row>
    <row r="523" spans="1:3" x14ac:dyDescent="0.5">
      <c r="A523" s="424">
        <v>331492</v>
      </c>
      <c r="B523" s="56" t="s">
        <v>3598</v>
      </c>
      <c r="C523" s="423" t="s">
        <v>3599</v>
      </c>
    </row>
    <row r="524" spans="1:3" x14ac:dyDescent="0.5">
      <c r="A524" s="424">
        <v>331511</v>
      </c>
      <c r="B524" s="56" t="s">
        <v>3598</v>
      </c>
      <c r="C524" s="423" t="s">
        <v>3599</v>
      </c>
    </row>
    <row r="525" spans="1:3" x14ac:dyDescent="0.5">
      <c r="A525" s="424">
        <v>331512</v>
      </c>
      <c r="B525" s="56" t="s">
        <v>3598</v>
      </c>
      <c r="C525" s="423" t="s">
        <v>3599</v>
      </c>
    </row>
    <row r="526" spans="1:3" x14ac:dyDescent="0.5">
      <c r="A526" s="424">
        <v>331513</v>
      </c>
      <c r="B526" s="56" t="s">
        <v>3598</v>
      </c>
      <c r="C526" s="423" t="s">
        <v>3599</v>
      </c>
    </row>
    <row r="527" spans="1:3" x14ac:dyDescent="0.5">
      <c r="A527" s="424">
        <v>331523</v>
      </c>
      <c r="B527" s="56" t="s">
        <v>3598</v>
      </c>
      <c r="C527" s="423" t="s">
        <v>3599</v>
      </c>
    </row>
    <row r="528" spans="1:3" x14ac:dyDescent="0.5">
      <c r="A528" s="424">
        <v>331524</v>
      </c>
      <c r="B528" s="56" t="s">
        <v>3598</v>
      </c>
      <c r="C528" s="423" t="s">
        <v>3599</v>
      </c>
    </row>
    <row r="529" spans="1:3" x14ac:dyDescent="0.5">
      <c r="A529" s="424">
        <v>331529</v>
      </c>
      <c r="B529" s="56" t="s">
        <v>3598</v>
      </c>
      <c r="C529" s="423" t="s">
        <v>3599</v>
      </c>
    </row>
    <row r="530" spans="1:3" x14ac:dyDescent="0.5">
      <c r="A530" s="424">
        <v>332111</v>
      </c>
      <c r="B530" s="56" t="s">
        <v>3600</v>
      </c>
      <c r="C530" s="423" t="s">
        <v>3601</v>
      </c>
    </row>
    <row r="531" spans="1:3" x14ac:dyDescent="0.5">
      <c r="A531" s="424">
        <v>332112</v>
      </c>
      <c r="B531" s="56" t="s">
        <v>3600</v>
      </c>
      <c r="C531" s="423" t="s">
        <v>3601</v>
      </c>
    </row>
    <row r="532" spans="1:3" x14ac:dyDescent="0.5">
      <c r="A532" s="424">
        <v>332117</v>
      </c>
      <c r="B532" s="56" t="s">
        <v>3600</v>
      </c>
      <c r="C532" s="423" t="s">
        <v>3601</v>
      </c>
    </row>
    <row r="533" spans="1:3" x14ac:dyDescent="0.5">
      <c r="A533" s="424">
        <v>332119</v>
      </c>
      <c r="B533" s="56" t="s">
        <v>3600</v>
      </c>
      <c r="C533" s="423" t="s">
        <v>3601</v>
      </c>
    </row>
    <row r="534" spans="1:3" x14ac:dyDescent="0.5">
      <c r="A534" s="424">
        <v>332215</v>
      </c>
      <c r="B534" s="56" t="s">
        <v>3600</v>
      </c>
      <c r="C534" s="423" t="s">
        <v>3601</v>
      </c>
    </row>
    <row r="535" spans="1:3" x14ac:dyDescent="0.5">
      <c r="A535" s="424">
        <v>332216</v>
      </c>
      <c r="B535" s="56" t="s">
        <v>3600</v>
      </c>
      <c r="C535" s="423" t="s">
        <v>3601</v>
      </c>
    </row>
    <row r="536" spans="1:3" x14ac:dyDescent="0.5">
      <c r="A536" s="424">
        <v>332311</v>
      </c>
      <c r="B536" s="56" t="s">
        <v>3600</v>
      </c>
      <c r="C536" s="423" t="s">
        <v>3601</v>
      </c>
    </row>
    <row r="537" spans="1:3" x14ac:dyDescent="0.5">
      <c r="A537" s="424">
        <v>332312</v>
      </c>
      <c r="B537" s="56" t="s">
        <v>3600</v>
      </c>
      <c r="C537" s="423" t="s">
        <v>3601</v>
      </c>
    </row>
    <row r="538" spans="1:3" x14ac:dyDescent="0.5">
      <c r="A538" s="424">
        <v>332313</v>
      </c>
      <c r="B538" s="56" t="s">
        <v>3600</v>
      </c>
      <c r="C538" s="423" t="s">
        <v>3601</v>
      </c>
    </row>
    <row r="539" spans="1:3" x14ac:dyDescent="0.5">
      <c r="A539" s="424">
        <v>332321</v>
      </c>
      <c r="B539" s="56" t="s">
        <v>3600</v>
      </c>
      <c r="C539" s="423" t="s">
        <v>3601</v>
      </c>
    </row>
    <row r="540" spans="1:3" x14ac:dyDescent="0.5">
      <c r="A540" s="424">
        <v>332322</v>
      </c>
      <c r="B540" s="56" t="s">
        <v>3600</v>
      </c>
      <c r="C540" s="423" t="s">
        <v>3601</v>
      </c>
    </row>
    <row r="541" spans="1:3" x14ac:dyDescent="0.5">
      <c r="A541" s="424">
        <v>332323</v>
      </c>
      <c r="B541" s="56" t="s">
        <v>3600</v>
      </c>
      <c r="C541" s="423" t="s">
        <v>3601</v>
      </c>
    </row>
    <row r="542" spans="1:3" x14ac:dyDescent="0.5">
      <c r="A542" s="424">
        <v>332410</v>
      </c>
      <c r="B542" s="56" t="s">
        <v>3600</v>
      </c>
      <c r="C542" s="423" t="s">
        <v>3601</v>
      </c>
    </row>
    <row r="543" spans="1:3" x14ac:dyDescent="0.5">
      <c r="A543" s="424">
        <v>332420</v>
      </c>
      <c r="B543" s="56" t="s">
        <v>3600</v>
      </c>
      <c r="C543" s="423" t="s">
        <v>3601</v>
      </c>
    </row>
    <row r="544" spans="1:3" x14ac:dyDescent="0.5">
      <c r="A544" s="424">
        <v>332431</v>
      </c>
      <c r="B544" s="56" t="s">
        <v>3600</v>
      </c>
      <c r="C544" s="423" t="s">
        <v>3601</v>
      </c>
    </row>
    <row r="545" spans="1:3" x14ac:dyDescent="0.5">
      <c r="A545" s="424">
        <v>332439</v>
      </c>
      <c r="B545" s="56" t="s">
        <v>3600</v>
      </c>
      <c r="C545" s="423" t="s">
        <v>3601</v>
      </c>
    </row>
    <row r="546" spans="1:3" x14ac:dyDescent="0.5">
      <c r="A546" s="424">
        <v>332510</v>
      </c>
      <c r="B546" s="56" t="s">
        <v>3600</v>
      </c>
      <c r="C546" s="423" t="s">
        <v>3601</v>
      </c>
    </row>
    <row r="547" spans="1:3" x14ac:dyDescent="0.5">
      <c r="A547" s="424">
        <v>332613</v>
      </c>
      <c r="B547" s="56" t="s">
        <v>3600</v>
      </c>
      <c r="C547" s="423" t="s">
        <v>3601</v>
      </c>
    </row>
    <row r="548" spans="1:3" x14ac:dyDescent="0.5">
      <c r="A548" s="424">
        <v>332618</v>
      </c>
      <c r="B548" s="56" t="s">
        <v>3600</v>
      </c>
      <c r="C548" s="423" t="s">
        <v>3601</v>
      </c>
    </row>
    <row r="549" spans="1:3" x14ac:dyDescent="0.5">
      <c r="A549" s="424">
        <v>332710</v>
      </c>
      <c r="B549" s="56" t="s">
        <v>3600</v>
      </c>
      <c r="C549" s="423" t="s">
        <v>3601</v>
      </c>
    </row>
    <row r="550" spans="1:3" x14ac:dyDescent="0.5">
      <c r="A550" s="424">
        <v>332721</v>
      </c>
      <c r="B550" s="56" t="s">
        <v>3600</v>
      </c>
      <c r="C550" s="423" t="s">
        <v>3601</v>
      </c>
    </row>
    <row r="551" spans="1:3" x14ac:dyDescent="0.5">
      <c r="A551" s="424">
        <v>332722</v>
      </c>
      <c r="B551" s="56" t="s">
        <v>3600</v>
      </c>
      <c r="C551" s="423" t="s">
        <v>3601</v>
      </c>
    </row>
    <row r="552" spans="1:3" x14ac:dyDescent="0.5">
      <c r="A552" s="424">
        <v>332811</v>
      </c>
      <c r="B552" s="56" t="s">
        <v>3600</v>
      </c>
      <c r="C552" s="423" t="s">
        <v>3601</v>
      </c>
    </row>
    <row r="553" spans="1:3" x14ac:dyDescent="0.5">
      <c r="A553" s="424">
        <v>332812</v>
      </c>
      <c r="B553" s="56" t="s">
        <v>3600</v>
      </c>
      <c r="C553" s="423" t="s">
        <v>3601</v>
      </c>
    </row>
    <row r="554" spans="1:3" x14ac:dyDescent="0.5">
      <c r="A554" s="424">
        <v>332813</v>
      </c>
      <c r="B554" s="56" t="s">
        <v>3600</v>
      </c>
      <c r="C554" s="423" t="s">
        <v>3601</v>
      </c>
    </row>
    <row r="555" spans="1:3" x14ac:dyDescent="0.5">
      <c r="A555" s="424">
        <v>332911</v>
      </c>
      <c r="B555" s="56" t="s">
        <v>3600</v>
      </c>
      <c r="C555" s="423" t="s">
        <v>3601</v>
      </c>
    </row>
    <row r="556" spans="1:3" x14ac:dyDescent="0.5">
      <c r="A556" s="424">
        <v>332912</v>
      </c>
      <c r="B556" s="56" t="s">
        <v>3600</v>
      </c>
      <c r="C556" s="423" t="s">
        <v>3601</v>
      </c>
    </row>
    <row r="557" spans="1:3" x14ac:dyDescent="0.5">
      <c r="A557" s="424">
        <v>332913</v>
      </c>
      <c r="B557" s="56" t="s">
        <v>3600</v>
      </c>
      <c r="C557" s="423" t="s">
        <v>3601</v>
      </c>
    </row>
    <row r="558" spans="1:3" x14ac:dyDescent="0.5">
      <c r="A558" s="424">
        <v>332919</v>
      </c>
      <c r="B558" s="56" t="s">
        <v>3600</v>
      </c>
      <c r="C558" s="423" t="s">
        <v>3601</v>
      </c>
    </row>
    <row r="559" spans="1:3" x14ac:dyDescent="0.5">
      <c r="A559" s="424">
        <v>332991</v>
      </c>
      <c r="B559" s="56" t="s">
        <v>3600</v>
      </c>
      <c r="C559" s="423" t="s">
        <v>3601</v>
      </c>
    </row>
    <row r="560" spans="1:3" x14ac:dyDescent="0.5">
      <c r="A560" s="424">
        <v>332992</v>
      </c>
      <c r="B560" s="56" t="s">
        <v>3600</v>
      </c>
      <c r="C560" s="423" t="s">
        <v>3601</v>
      </c>
    </row>
    <row r="561" spans="1:3" x14ac:dyDescent="0.5">
      <c r="A561" s="424">
        <v>332993</v>
      </c>
      <c r="B561" s="56" t="s">
        <v>3600</v>
      </c>
      <c r="C561" s="423" t="s">
        <v>3601</v>
      </c>
    </row>
    <row r="562" spans="1:3" x14ac:dyDescent="0.5">
      <c r="A562" s="424">
        <v>332994</v>
      </c>
      <c r="B562" s="56" t="s">
        <v>3600</v>
      </c>
      <c r="C562" s="423" t="s">
        <v>3601</v>
      </c>
    </row>
    <row r="563" spans="1:3" x14ac:dyDescent="0.5">
      <c r="A563" s="424">
        <v>332996</v>
      </c>
      <c r="B563" s="56" t="s">
        <v>3600</v>
      </c>
      <c r="C563" s="423" t="s">
        <v>3601</v>
      </c>
    </row>
    <row r="564" spans="1:3" x14ac:dyDescent="0.5">
      <c r="A564" s="424">
        <v>332999</v>
      </c>
      <c r="B564" s="56" t="s">
        <v>3600</v>
      </c>
      <c r="C564" s="423" t="s">
        <v>3601</v>
      </c>
    </row>
    <row r="565" spans="1:3" x14ac:dyDescent="0.5">
      <c r="A565" s="424">
        <v>333111</v>
      </c>
      <c r="B565" s="56" t="s">
        <v>3602</v>
      </c>
      <c r="C565" s="423" t="s">
        <v>3603</v>
      </c>
    </row>
    <row r="566" spans="1:3" x14ac:dyDescent="0.5">
      <c r="A566" s="424">
        <v>333112</v>
      </c>
      <c r="B566" s="56" t="s">
        <v>3602</v>
      </c>
      <c r="C566" s="423" t="s">
        <v>3603</v>
      </c>
    </row>
    <row r="567" spans="1:3" x14ac:dyDescent="0.5">
      <c r="A567" s="424">
        <v>333120</v>
      </c>
      <c r="B567" s="56" t="s">
        <v>3602</v>
      </c>
      <c r="C567" s="423" t="s">
        <v>3603</v>
      </c>
    </row>
    <row r="568" spans="1:3" x14ac:dyDescent="0.5">
      <c r="A568" s="424">
        <v>333131</v>
      </c>
      <c r="B568" s="56" t="s">
        <v>3602</v>
      </c>
      <c r="C568" s="423" t="s">
        <v>3603</v>
      </c>
    </row>
    <row r="569" spans="1:3" x14ac:dyDescent="0.5">
      <c r="A569" s="424">
        <v>333132</v>
      </c>
      <c r="B569" s="56" t="s">
        <v>3602</v>
      </c>
      <c r="C569" s="423" t="s">
        <v>3603</v>
      </c>
    </row>
    <row r="570" spans="1:3" x14ac:dyDescent="0.5">
      <c r="A570" s="424">
        <v>333241</v>
      </c>
      <c r="B570" s="56" t="s">
        <v>3602</v>
      </c>
      <c r="C570" s="423" t="s">
        <v>3603</v>
      </c>
    </row>
    <row r="571" spans="1:3" x14ac:dyDescent="0.5">
      <c r="A571" s="424">
        <v>333242</v>
      </c>
      <c r="B571" s="56" t="s">
        <v>3602</v>
      </c>
      <c r="C571" s="423" t="s">
        <v>3603</v>
      </c>
    </row>
    <row r="572" spans="1:3" x14ac:dyDescent="0.5">
      <c r="A572" s="424">
        <v>333243</v>
      </c>
      <c r="B572" s="56" t="s">
        <v>3602</v>
      </c>
      <c r="C572" s="423" t="s">
        <v>3603</v>
      </c>
    </row>
    <row r="573" spans="1:3" x14ac:dyDescent="0.5">
      <c r="A573" s="424">
        <v>333244</v>
      </c>
      <c r="B573" s="56" t="s">
        <v>3602</v>
      </c>
      <c r="C573" s="423" t="s">
        <v>3603</v>
      </c>
    </row>
    <row r="574" spans="1:3" x14ac:dyDescent="0.5">
      <c r="A574" s="424">
        <v>333249</v>
      </c>
      <c r="B574" s="56" t="s">
        <v>3602</v>
      </c>
      <c r="C574" s="423" t="s">
        <v>3603</v>
      </c>
    </row>
    <row r="575" spans="1:3" x14ac:dyDescent="0.5">
      <c r="A575" s="424">
        <v>333314</v>
      </c>
      <c r="B575" s="56" t="s">
        <v>3602</v>
      </c>
      <c r="C575" s="423" t="s">
        <v>3603</v>
      </c>
    </row>
    <row r="576" spans="1:3" x14ac:dyDescent="0.5">
      <c r="A576" s="424">
        <v>333316</v>
      </c>
      <c r="B576" s="56" t="s">
        <v>3602</v>
      </c>
      <c r="C576" s="423" t="s">
        <v>3603</v>
      </c>
    </row>
    <row r="577" spans="1:3" x14ac:dyDescent="0.5">
      <c r="A577" s="424">
        <v>333318</v>
      </c>
      <c r="B577" s="56" t="s">
        <v>3602</v>
      </c>
      <c r="C577" s="423" t="s">
        <v>3603</v>
      </c>
    </row>
    <row r="578" spans="1:3" x14ac:dyDescent="0.5">
      <c r="A578" s="424">
        <v>333413</v>
      </c>
      <c r="B578" s="56" t="s">
        <v>3602</v>
      </c>
      <c r="C578" s="423" t="s">
        <v>3603</v>
      </c>
    </row>
    <row r="579" spans="1:3" x14ac:dyDescent="0.5">
      <c r="A579" s="424">
        <v>333414</v>
      </c>
      <c r="B579" s="56" t="s">
        <v>3602</v>
      </c>
      <c r="C579" s="423" t="s">
        <v>3603</v>
      </c>
    </row>
    <row r="580" spans="1:3" x14ac:dyDescent="0.5">
      <c r="A580" s="424">
        <v>333415</v>
      </c>
      <c r="B580" s="56" t="s">
        <v>3602</v>
      </c>
      <c r="C580" s="423" t="s">
        <v>3603</v>
      </c>
    </row>
    <row r="581" spans="1:3" x14ac:dyDescent="0.5">
      <c r="A581" s="424">
        <v>333511</v>
      </c>
      <c r="B581" s="56" t="s">
        <v>3602</v>
      </c>
      <c r="C581" s="423" t="s">
        <v>3603</v>
      </c>
    </row>
    <row r="582" spans="1:3" x14ac:dyDescent="0.5">
      <c r="A582" s="424">
        <v>333514</v>
      </c>
      <c r="B582" s="56" t="s">
        <v>3602</v>
      </c>
      <c r="C582" s="423" t="s">
        <v>3603</v>
      </c>
    </row>
    <row r="583" spans="1:3" x14ac:dyDescent="0.5">
      <c r="A583" s="424">
        <v>333515</v>
      </c>
      <c r="B583" s="56" t="s">
        <v>3602</v>
      </c>
      <c r="C583" s="423" t="s">
        <v>3603</v>
      </c>
    </row>
    <row r="584" spans="1:3" x14ac:dyDescent="0.5">
      <c r="A584" s="424">
        <v>333517</v>
      </c>
      <c r="B584" s="56" t="s">
        <v>3602</v>
      </c>
      <c r="C584" s="423" t="s">
        <v>3603</v>
      </c>
    </row>
    <row r="585" spans="1:3" x14ac:dyDescent="0.5">
      <c r="A585" s="424">
        <v>333519</v>
      </c>
      <c r="B585" s="56" t="s">
        <v>3602</v>
      </c>
      <c r="C585" s="423" t="s">
        <v>3603</v>
      </c>
    </row>
    <row r="586" spans="1:3" x14ac:dyDescent="0.5">
      <c r="A586" s="424">
        <v>333611</v>
      </c>
      <c r="B586" s="56" t="s">
        <v>3602</v>
      </c>
      <c r="C586" s="423" t="s">
        <v>3603</v>
      </c>
    </row>
    <row r="587" spans="1:3" x14ac:dyDescent="0.5">
      <c r="A587" s="424">
        <v>333612</v>
      </c>
      <c r="B587" s="56" t="s">
        <v>3602</v>
      </c>
      <c r="C587" s="423" t="s">
        <v>3603</v>
      </c>
    </row>
    <row r="588" spans="1:3" x14ac:dyDescent="0.5">
      <c r="A588" s="424">
        <v>333613</v>
      </c>
      <c r="B588" s="56" t="s">
        <v>3602</v>
      </c>
      <c r="C588" s="423" t="s">
        <v>3603</v>
      </c>
    </row>
    <row r="589" spans="1:3" x14ac:dyDescent="0.5">
      <c r="A589" s="424">
        <v>333618</v>
      </c>
      <c r="B589" s="56" t="s">
        <v>3602</v>
      </c>
      <c r="C589" s="423" t="s">
        <v>3603</v>
      </c>
    </row>
    <row r="590" spans="1:3" x14ac:dyDescent="0.5">
      <c r="A590" s="424">
        <v>333912</v>
      </c>
      <c r="B590" s="56" t="s">
        <v>3602</v>
      </c>
      <c r="C590" s="423" t="s">
        <v>3603</v>
      </c>
    </row>
    <row r="591" spans="1:3" x14ac:dyDescent="0.5">
      <c r="A591" s="424">
        <v>333914</v>
      </c>
      <c r="B591" s="56" t="s">
        <v>3602</v>
      </c>
      <c r="C591" s="423" t="s">
        <v>3603</v>
      </c>
    </row>
    <row r="592" spans="1:3" x14ac:dyDescent="0.5">
      <c r="A592" s="424">
        <v>333921</v>
      </c>
      <c r="B592" s="56" t="s">
        <v>3602</v>
      </c>
      <c r="C592" s="423" t="s">
        <v>3603</v>
      </c>
    </row>
    <row r="593" spans="1:3" x14ac:dyDescent="0.5">
      <c r="A593" s="424">
        <v>333922</v>
      </c>
      <c r="B593" s="56" t="s">
        <v>3602</v>
      </c>
      <c r="C593" s="423" t="s">
        <v>3603</v>
      </c>
    </row>
    <row r="594" spans="1:3" x14ac:dyDescent="0.5">
      <c r="A594" s="424">
        <v>333923</v>
      </c>
      <c r="B594" s="56" t="s">
        <v>3602</v>
      </c>
      <c r="C594" s="423" t="s">
        <v>3603</v>
      </c>
    </row>
    <row r="595" spans="1:3" x14ac:dyDescent="0.5">
      <c r="A595" s="424">
        <v>333924</v>
      </c>
      <c r="B595" s="56" t="s">
        <v>3602</v>
      </c>
      <c r="C595" s="423" t="s">
        <v>3603</v>
      </c>
    </row>
    <row r="596" spans="1:3" x14ac:dyDescent="0.5">
      <c r="A596" s="424">
        <v>333991</v>
      </c>
      <c r="B596" s="56" t="s">
        <v>3602</v>
      </c>
      <c r="C596" s="423" t="s">
        <v>3603</v>
      </c>
    </row>
    <row r="597" spans="1:3" x14ac:dyDescent="0.5">
      <c r="A597" s="424">
        <v>333992</v>
      </c>
      <c r="B597" s="56" t="s">
        <v>3602</v>
      </c>
      <c r="C597" s="423" t="s">
        <v>3603</v>
      </c>
    </row>
    <row r="598" spans="1:3" x14ac:dyDescent="0.5">
      <c r="A598" s="424">
        <v>333994</v>
      </c>
      <c r="B598" s="56" t="s">
        <v>3602</v>
      </c>
      <c r="C598" s="423" t="s">
        <v>3603</v>
      </c>
    </row>
    <row r="599" spans="1:3" x14ac:dyDescent="0.5">
      <c r="A599" s="424">
        <v>333995</v>
      </c>
      <c r="B599" s="56" t="s">
        <v>3602</v>
      </c>
      <c r="C599" s="423" t="s">
        <v>3603</v>
      </c>
    </row>
    <row r="600" spans="1:3" x14ac:dyDescent="0.5">
      <c r="A600" s="424">
        <v>333996</v>
      </c>
      <c r="B600" s="56" t="s">
        <v>3602</v>
      </c>
      <c r="C600" s="423" t="s">
        <v>3603</v>
      </c>
    </row>
    <row r="601" spans="1:3" x14ac:dyDescent="0.5">
      <c r="A601" s="424">
        <v>333997</v>
      </c>
      <c r="B601" s="56" t="s">
        <v>3602</v>
      </c>
      <c r="C601" s="423" t="s">
        <v>3603</v>
      </c>
    </row>
    <row r="602" spans="1:3" x14ac:dyDescent="0.5">
      <c r="A602" s="424">
        <v>333999</v>
      </c>
      <c r="B602" s="56" t="s">
        <v>3602</v>
      </c>
      <c r="C602" s="423" t="s">
        <v>3603</v>
      </c>
    </row>
    <row r="603" spans="1:3" x14ac:dyDescent="0.5">
      <c r="A603" s="424">
        <v>334111</v>
      </c>
      <c r="B603" s="56" t="s">
        <v>3606</v>
      </c>
      <c r="C603" s="423" t="s">
        <v>3607</v>
      </c>
    </row>
    <row r="604" spans="1:3" x14ac:dyDescent="0.5">
      <c r="A604" s="424">
        <v>334112</v>
      </c>
      <c r="B604" s="56" t="s">
        <v>3606</v>
      </c>
      <c r="C604" s="423" t="s">
        <v>3607</v>
      </c>
    </row>
    <row r="605" spans="1:3" x14ac:dyDescent="0.5">
      <c r="A605" s="424">
        <v>334118</v>
      </c>
      <c r="B605" s="56" t="s">
        <v>3606</v>
      </c>
      <c r="C605" s="423" t="s">
        <v>3607</v>
      </c>
    </row>
    <row r="606" spans="1:3" x14ac:dyDescent="0.5">
      <c r="A606" s="424">
        <v>334210</v>
      </c>
      <c r="B606" s="56" t="s">
        <v>3606</v>
      </c>
      <c r="C606" s="423" t="s">
        <v>3607</v>
      </c>
    </row>
    <row r="607" spans="1:3" x14ac:dyDescent="0.5">
      <c r="A607" s="424">
        <v>334220</v>
      </c>
      <c r="B607" s="56" t="s">
        <v>3606</v>
      </c>
      <c r="C607" s="423" t="s">
        <v>3607</v>
      </c>
    </row>
    <row r="608" spans="1:3" x14ac:dyDescent="0.5">
      <c r="A608" s="424">
        <v>334290</v>
      </c>
      <c r="B608" s="56" t="s">
        <v>3606</v>
      </c>
      <c r="C608" s="423" t="s">
        <v>3607</v>
      </c>
    </row>
    <row r="609" spans="1:3" x14ac:dyDescent="0.5">
      <c r="A609" s="424">
        <v>334310</v>
      </c>
      <c r="B609" s="56" t="s">
        <v>3606</v>
      </c>
      <c r="C609" s="423" t="s">
        <v>3607</v>
      </c>
    </row>
    <row r="610" spans="1:3" x14ac:dyDescent="0.5">
      <c r="A610" s="424">
        <v>334412</v>
      </c>
      <c r="B610" s="56" t="s">
        <v>3606</v>
      </c>
      <c r="C610" s="423" t="s">
        <v>3607</v>
      </c>
    </row>
    <row r="611" spans="1:3" x14ac:dyDescent="0.5">
      <c r="A611" s="424">
        <v>334413</v>
      </c>
      <c r="B611" s="56" t="s">
        <v>3606</v>
      </c>
      <c r="C611" s="423" t="s">
        <v>3607</v>
      </c>
    </row>
    <row r="612" spans="1:3" x14ac:dyDescent="0.5">
      <c r="A612" s="424">
        <v>334416</v>
      </c>
      <c r="B612" s="56" t="s">
        <v>3606</v>
      </c>
      <c r="C612" s="423" t="s">
        <v>3607</v>
      </c>
    </row>
    <row r="613" spans="1:3" x14ac:dyDescent="0.5">
      <c r="A613" s="424">
        <v>334417</v>
      </c>
      <c r="B613" s="56" t="s">
        <v>3606</v>
      </c>
      <c r="C613" s="423" t="s">
        <v>3607</v>
      </c>
    </row>
    <row r="614" spans="1:3" x14ac:dyDescent="0.5">
      <c r="A614" s="424">
        <v>334418</v>
      </c>
      <c r="B614" s="56" t="s">
        <v>3606</v>
      </c>
      <c r="C614" s="423" t="s">
        <v>3607</v>
      </c>
    </row>
    <row r="615" spans="1:3" x14ac:dyDescent="0.5">
      <c r="A615" s="424">
        <v>334419</v>
      </c>
      <c r="B615" s="56" t="s">
        <v>3606</v>
      </c>
      <c r="C615" s="423" t="s">
        <v>3607</v>
      </c>
    </row>
    <row r="616" spans="1:3" x14ac:dyDescent="0.5">
      <c r="A616" s="424">
        <v>334510</v>
      </c>
      <c r="B616" s="56" t="s">
        <v>3606</v>
      </c>
      <c r="C616" s="423" t="s">
        <v>3607</v>
      </c>
    </row>
    <row r="617" spans="1:3" x14ac:dyDescent="0.5">
      <c r="A617" s="424">
        <v>334511</v>
      </c>
      <c r="B617" s="56" t="s">
        <v>3606</v>
      </c>
      <c r="C617" s="423" t="s">
        <v>3607</v>
      </c>
    </row>
    <row r="618" spans="1:3" x14ac:dyDescent="0.5">
      <c r="A618" s="424">
        <v>334512</v>
      </c>
      <c r="B618" s="56" t="s">
        <v>3606</v>
      </c>
      <c r="C618" s="423" t="s">
        <v>3607</v>
      </c>
    </row>
    <row r="619" spans="1:3" x14ac:dyDescent="0.5">
      <c r="A619" s="424">
        <v>334513</v>
      </c>
      <c r="B619" s="56" t="s">
        <v>3606</v>
      </c>
      <c r="C619" s="423" t="s">
        <v>3607</v>
      </c>
    </row>
    <row r="620" spans="1:3" x14ac:dyDescent="0.5">
      <c r="A620" s="424">
        <v>334514</v>
      </c>
      <c r="B620" s="56" t="s">
        <v>3606</v>
      </c>
      <c r="C620" s="423" t="s">
        <v>3607</v>
      </c>
    </row>
    <row r="621" spans="1:3" x14ac:dyDescent="0.5">
      <c r="A621" s="424">
        <v>334515</v>
      </c>
      <c r="B621" s="56" t="s">
        <v>3606</v>
      </c>
      <c r="C621" s="423" t="s">
        <v>3607</v>
      </c>
    </row>
    <row r="622" spans="1:3" x14ac:dyDescent="0.5">
      <c r="A622" s="424">
        <v>334516</v>
      </c>
      <c r="B622" s="56" t="s">
        <v>3606</v>
      </c>
      <c r="C622" s="423" t="s">
        <v>3607</v>
      </c>
    </row>
    <row r="623" spans="1:3" x14ac:dyDescent="0.5">
      <c r="A623" s="424">
        <v>334517</v>
      </c>
      <c r="B623" s="56" t="s">
        <v>3606</v>
      </c>
      <c r="C623" s="423" t="s">
        <v>3607</v>
      </c>
    </row>
    <row r="624" spans="1:3" x14ac:dyDescent="0.5">
      <c r="A624" s="424">
        <v>334519</v>
      </c>
      <c r="B624" s="56" t="s">
        <v>3606</v>
      </c>
      <c r="C624" s="423" t="s">
        <v>3607</v>
      </c>
    </row>
    <row r="625" spans="1:3" x14ac:dyDescent="0.5">
      <c r="A625" s="424">
        <v>334613</v>
      </c>
      <c r="B625" s="56" t="s">
        <v>3606</v>
      </c>
      <c r="C625" s="423" t="s">
        <v>3607</v>
      </c>
    </row>
    <row r="626" spans="1:3" x14ac:dyDescent="0.5">
      <c r="A626" s="424">
        <v>334614</v>
      </c>
      <c r="B626" s="56" t="s">
        <v>3606</v>
      </c>
      <c r="C626" s="423" t="s">
        <v>3607</v>
      </c>
    </row>
    <row r="627" spans="1:3" x14ac:dyDescent="0.5">
      <c r="A627" s="424">
        <v>335110</v>
      </c>
      <c r="B627" s="56" t="s">
        <v>3638</v>
      </c>
      <c r="C627" s="423" t="s">
        <v>3639</v>
      </c>
    </row>
    <row r="628" spans="1:3" x14ac:dyDescent="0.5">
      <c r="A628" s="424">
        <v>335121</v>
      </c>
      <c r="B628" s="56" t="s">
        <v>3638</v>
      </c>
      <c r="C628" s="423" t="s">
        <v>3639</v>
      </c>
    </row>
    <row r="629" spans="1:3" x14ac:dyDescent="0.5">
      <c r="A629" s="424">
        <v>335122</v>
      </c>
      <c r="B629" s="56" t="s">
        <v>3638</v>
      </c>
      <c r="C629" s="423" t="s">
        <v>3639</v>
      </c>
    </row>
    <row r="630" spans="1:3" x14ac:dyDescent="0.5">
      <c r="A630" s="424">
        <v>335129</v>
      </c>
      <c r="B630" s="56" t="s">
        <v>3638</v>
      </c>
      <c r="C630" s="423" t="s">
        <v>3639</v>
      </c>
    </row>
    <row r="631" spans="1:3" x14ac:dyDescent="0.5">
      <c r="A631" s="424">
        <v>335210</v>
      </c>
      <c r="B631" s="56" t="s">
        <v>3638</v>
      </c>
      <c r="C631" s="423" t="s">
        <v>3639</v>
      </c>
    </row>
    <row r="632" spans="1:3" x14ac:dyDescent="0.5">
      <c r="A632" s="424">
        <v>335220</v>
      </c>
      <c r="B632" s="56" t="s">
        <v>3638</v>
      </c>
      <c r="C632" s="423" t="s">
        <v>3639</v>
      </c>
    </row>
    <row r="633" spans="1:3" x14ac:dyDescent="0.5">
      <c r="A633" s="424">
        <v>335311</v>
      </c>
      <c r="B633" s="56" t="s">
        <v>3638</v>
      </c>
      <c r="C633" s="423" t="s">
        <v>3639</v>
      </c>
    </row>
    <row r="634" spans="1:3" x14ac:dyDescent="0.5">
      <c r="A634" s="424">
        <v>335312</v>
      </c>
      <c r="B634" s="56" t="s">
        <v>3638</v>
      </c>
      <c r="C634" s="423" t="s">
        <v>3639</v>
      </c>
    </row>
    <row r="635" spans="1:3" x14ac:dyDescent="0.5">
      <c r="A635" s="424">
        <v>335313</v>
      </c>
      <c r="B635" s="56" t="s">
        <v>3638</v>
      </c>
      <c r="C635" s="423" t="s">
        <v>3639</v>
      </c>
    </row>
    <row r="636" spans="1:3" x14ac:dyDescent="0.5">
      <c r="A636" s="424">
        <v>335314</v>
      </c>
      <c r="B636" s="56" t="s">
        <v>3638</v>
      </c>
      <c r="C636" s="423" t="s">
        <v>3639</v>
      </c>
    </row>
    <row r="637" spans="1:3" x14ac:dyDescent="0.5">
      <c r="A637" s="424">
        <v>335911</v>
      </c>
      <c r="B637" s="56" t="s">
        <v>3638</v>
      </c>
      <c r="C637" s="423" t="s">
        <v>3639</v>
      </c>
    </row>
    <row r="638" spans="1:3" x14ac:dyDescent="0.5">
      <c r="A638" s="424">
        <v>335912</v>
      </c>
      <c r="B638" s="56" t="s">
        <v>3638</v>
      </c>
      <c r="C638" s="423" t="s">
        <v>3639</v>
      </c>
    </row>
    <row r="639" spans="1:3" x14ac:dyDescent="0.5">
      <c r="A639" s="424">
        <v>335921</v>
      </c>
      <c r="B639" s="56" t="s">
        <v>3638</v>
      </c>
      <c r="C639" s="423" t="s">
        <v>3639</v>
      </c>
    </row>
    <row r="640" spans="1:3" x14ac:dyDescent="0.5">
      <c r="A640" s="424">
        <v>335929</v>
      </c>
      <c r="B640" s="56" t="s">
        <v>3638</v>
      </c>
      <c r="C640" s="423" t="s">
        <v>3639</v>
      </c>
    </row>
    <row r="641" spans="1:3" x14ac:dyDescent="0.5">
      <c r="A641" s="424">
        <v>335931</v>
      </c>
      <c r="B641" s="56" t="s">
        <v>3638</v>
      </c>
      <c r="C641" s="423" t="s">
        <v>3639</v>
      </c>
    </row>
    <row r="642" spans="1:3" x14ac:dyDescent="0.5">
      <c r="A642" s="424">
        <v>335932</v>
      </c>
      <c r="B642" s="56" t="s">
        <v>3638</v>
      </c>
      <c r="C642" s="423" t="s">
        <v>3639</v>
      </c>
    </row>
    <row r="643" spans="1:3" x14ac:dyDescent="0.5">
      <c r="A643" s="424">
        <v>335991</v>
      </c>
      <c r="B643" s="56" t="s">
        <v>3638</v>
      </c>
      <c r="C643" s="423" t="s">
        <v>3639</v>
      </c>
    </row>
    <row r="644" spans="1:3" x14ac:dyDescent="0.5">
      <c r="A644" s="424">
        <v>335999</v>
      </c>
      <c r="B644" s="56" t="s">
        <v>3638</v>
      </c>
      <c r="C644" s="423" t="s">
        <v>3639</v>
      </c>
    </row>
    <row r="645" spans="1:3" x14ac:dyDescent="0.5">
      <c r="A645" s="424">
        <v>336111</v>
      </c>
      <c r="B645" s="56" t="s">
        <v>3608</v>
      </c>
      <c r="C645" s="423" t="s">
        <v>3609</v>
      </c>
    </row>
    <row r="646" spans="1:3" x14ac:dyDescent="0.5">
      <c r="A646" s="424">
        <v>336112</v>
      </c>
      <c r="B646" s="56" t="s">
        <v>3608</v>
      </c>
      <c r="C646" s="423" t="s">
        <v>3609</v>
      </c>
    </row>
    <row r="647" spans="1:3" x14ac:dyDescent="0.5">
      <c r="A647" s="424">
        <v>336120</v>
      </c>
      <c r="B647" s="56" t="s">
        <v>3608</v>
      </c>
      <c r="C647" s="423" t="s">
        <v>3609</v>
      </c>
    </row>
    <row r="648" spans="1:3" x14ac:dyDescent="0.5">
      <c r="A648" s="424">
        <v>336211</v>
      </c>
      <c r="B648" s="56" t="s">
        <v>3608</v>
      </c>
      <c r="C648" s="423" t="s">
        <v>3609</v>
      </c>
    </row>
    <row r="649" spans="1:3" x14ac:dyDescent="0.5">
      <c r="A649" s="424">
        <v>336212</v>
      </c>
      <c r="B649" s="56" t="s">
        <v>3608</v>
      </c>
      <c r="C649" s="423" t="s">
        <v>3609</v>
      </c>
    </row>
    <row r="650" spans="1:3" x14ac:dyDescent="0.5">
      <c r="A650" s="424">
        <v>336213</v>
      </c>
      <c r="B650" s="56" t="s">
        <v>3608</v>
      </c>
      <c r="C650" s="423" t="s">
        <v>3609</v>
      </c>
    </row>
    <row r="651" spans="1:3" x14ac:dyDescent="0.5">
      <c r="A651" s="424">
        <v>336214</v>
      </c>
      <c r="B651" s="56" t="s">
        <v>3608</v>
      </c>
      <c r="C651" s="423" t="s">
        <v>3609</v>
      </c>
    </row>
    <row r="652" spans="1:3" x14ac:dyDescent="0.5">
      <c r="A652" s="424">
        <v>336310</v>
      </c>
      <c r="B652" s="56" t="s">
        <v>3608</v>
      </c>
      <c r="C652" s="423" t="s">
        <v>3609</v>
      </c>
    </row>
    <row r="653" spans="1:3" x14ac:dyDescent="0.5">
      <c r="A653" s="424">
        <v>336320</v>
      </c>
      <c r="B653" s="56" t="s">
        <v>3608</v>
      </c>
      <c r="C653" s="423" t="s">
        <v>3609</v>
      </c>
    </row>
    <row r="654" spans="1:3" x14ac:dyDescent="0.5">
      <c r="A654" s="424">
        <v>336330</v>
      </c>
      <c r="B654" s="56" t="s">
        <v>3608</v>
      </c>
      <c r="C654" s="423" t="s">
        <v>3609</v>
      </c>
    </row>
    <row r="655" spans="1:3" x14ac:dyDescent="0.5">
      <c r="A655" s="424">
        <v>336340</v>
      </c>
      <c r="B655" s="56" t="s">
        <v>3608</v>
      </c>
      <c r="C655" s="423" t="s">
        <v>3609</v>
      </c>
    </row>
    <row r="656" spans="1:3" x14ac:dyDescent="0.5">
      <c r="A656" s="424">
        <v>336350</v>
      </c>
      <c r="B656" s="56" t="s">
        <v>3608</v>
      </c>
      <c r="C656" s="423" t="s">
        <v>3609</v>
      </c>
    </row>
    <row r="657" spans="1:3" x14ac:dyDescent="0.5">
      <c r="A657" s="424">
        <v>336360</v>
      </c>
      <c r="B657" s="56" t="s">
        <v>3608</v>
      </c>
      <c r="C657" s="423" t="s">
        <v>3609</v>
      </c>
    </row>
    <row r="658" spans="1:3" x14ac:dyDescent="0.5">
      <c r="A658" s="424">
        <v>336370</v>
      </c>
      <c r="B658" s="56" t="s">
        <v>3608</v>
      </c>
      <c r="C658" s="423" t="s">
        <v>3609</v>
      </c>
    </row>
    <row r="659" spans="1:3" x14ac:dyDescent="0.5">
      <c r="A659" s="424">
        <v>336390</v>
      </c>
      <c r="B659" s="56" t="s">
        <v>3608</v>
      </c>
      <c r="C659" s="423" t="s">
        <v>3609</v>
      </c>
    </row>
    <row r="660" spans="1:3" x14ac:dyDescent="0.5">
      <c r="A660" s="424">
        <v>336411</v>
      </c>
      <c r="B660" s="56" t="s">
        <v>3608</v>
      </c>
      <c r="C660" s="423" t="s">
        <v>3609</v>
      </c>
    </row>
    <row r="661" spans="1:3" x14ac:dyDescent="0.5">
      <c r="A661" s="424">
        <v>336412</v>
      </c>
      <c r="B661" s="56" t="s">
        <v>3608</v>
      </c>
      <c r="C661" s="423" t="s">
        <v>3609</v>
      </c>
    </row>
    <row r="662" spans="1:3" x14ac:dyDescent="0.5">
      <c r="A662" s="424">
        <v>336413</v>
      </c>
      <c r="B662" s="56" t="s">
        <v>3608</v>
      </c>
      <c r="C662" s="423" t="s">
        <v>3609</v>
      </c>
    </row>
    <row r="663" spans="1:3" x14ac:dyDescent="0.5">
      <c r="A663" s="424">
        <v>336414</v>
      </c>
      <c r="B663" s="56" t="s">
        <v>3608</v>
      </c>
      <c r="C663" s="423" t="s">
        <v>3609</v>
      </c>
    </row>
    <row r="664" spans="1:3" x14ac:dyDescent="0.5">
      <c r="A664" s="424">
        <v>336415</v>
      </c>
      <c r="B664" s="56" t="s">
        <v>3608</v>
      </c>
      <c r="C664" s="423" t="s">
        <v>3609</v>
      </c>
    </row>
    <row r="665" spans="1:3" x14ac:dyDescent="0.5">
      <c r="A665" s="424">
        <v>336419</v>
      </c>
      <c r="B665" s="56" t="s">
        <v>3608</v>
      </c>
      <c r="C665" s="423" t="s">
        <v>3609</v>
      </c>
    </row>
    <row r="666" spans="1:3" x14ac:dyDescent="0.5">
      <c r="A666" s="424">
        <v>336510</v>
      </c>
      <c r="B666" s="56" t="s">
        <v>3608</v>
      </c>
      <c r="C666" s="423" t="s">
        <v>3609</v>
      </c>
    </row>
    <row r="667" spans="1:3" x14ac:dyDescent="0.5">
      <c r="A667" s="424">
        <v>336611</v>
      </c>
      <c r="B667" s="56" t="s">
        <v>3608</v>
      </c>
      <c r="C667" s="423" t="s">
        <v>3609</v>
      </c>
    </row>
    <row r="668" spans="1:3" x14ac:dyDescent="0.5">
      <c r="A668" s="424">
        <v>336612</v>
      </c>
      <c r="B668" s="56" t="s">
        <v>3608</v>
      </c>
      <c r="C668" s="423" t="s">
        <v>3609</v>
      </c>
    </row>
    <row r="669" spans="1:3" x14ac:dyDescent="0.5">
      <c r="A669" s="424">
        <v>336991</v>
      </c>
      <c r="B669" s="56" t="s">
        <v>3608</v>
      </c>
      <c r="C669" s="423" t="s">
        <v>3609</v>
      </c>
    </row>
    <row r="670" spans="1:3" x14ac:dyDescent="0.5">
      <c r="A670" s="424">
        <v>336992</v>
      </c>
      <c r="B670" s="56" t="s">
        <v>3608</v>
      </c>
      <c r="C670" s="423" t="s">
        <v>3609</v>
      </c>
    </row>
    <row r="671" spans="1:3" x14ac:dyDescent="0.5">
      <c r="A671" s="424">
        <v>336999</v>
      </c>
      <c r="B671" s="56" t="s">
        <v>3608</v>
      </c>
      <c r="C671" s="423" t="s">
        <v>3609</v>
      </c>
    </row>
    <row r="672" spans="1:3" x14ac:dyDescent="0.5">
      <c r="A672" s="424">
        <v>337110</v>
      </c>
      <c r="B672" s="56" t="s">
        <v>3610</v>
      </c>
      <c r="C672" s="423" t="s">
        <v>3611</v>
      </c>
    </row>
    <row r="673" spans="1:3" x14ac:dyDescent="0.5">
      <c r="A673" s="424">
        <v>337121</v>
      </c>
      <c r="B673" s="56" t="s">
        <v>3610</v>
      </c>
      <c r="C673" s="423" t="s">
        <v>3611</v>
      </c>
    </row>
    <row r="674" spans="1:3" x14ac:dyDescent="0.5">
      <c r="A674" s="424">
        <v>337122</v>
      </c>
      <c r="B674" s="56" t="s">
        <v>3610</v>
      </c>
      <c r="C674" s="423" t="s">
        <v>3611</v>
      </c>
    </row>
    <row r="675" spans="1:3" x14ac:dyDescent="0.5">
      <c r="A675" s="424">
        <v>337124</v>
      </c>
      <c r="B675" s="56" t="s">
        <v>3610</v>
      </c>
      <c r="C675" s="423" t="s">
        <v>3611</v>
      </c>
    </row>
    <row r="676" spans="1:3" x14ac:dyDescent="0.5">
      <c r="A676" s="424">
        <v>337125</v>
      </c>
      <c r="B676" s="56" t="s">
        <v>3610</v>
      </c>
      <c r="C676" s="423" t="s">
        <v>3611</v>
      </c>
    </row>
    <row r="677" spans="1:3" x14ac:dyDescent="0.5">
      <c r="A677" s="424">
        <v>337127</v>
      </c>
      <c r="B677" s="56" t="s">
        <v>3610</v>
      </c>
      <c r="C677" s="423" t="s">
        <v>3611</v>
      </c>
    </row>
    <row r="678" spans="1:3" x14ac:dyDescent="0.5">
      <c r="A678" s="424">
        <v>337211</v>
      </c>
      <c r="B678" s="56" t="s">
        <v>3610</v>
      </c>
      <c r="C678" s="423" t="s">
        <v>3611</v>
      </c>
    </row>
    <row r="679" spans="1:3" x14ac:dyDescent="0.5">
      <c r="A679" s="424">
        <v>337212</v>
      </c>
      <c r="B679" s="56" t="s">
        <v>3610</v>
      </c>
      <c r="C679" s="423" t="s">
        <v>3611</v>
      </c>
    </row>
    <row r="680" spans="1:3" x14ac:dyDescent="0.5">
      <c r="A680" s="424">
        <v>337214</v>
      </c>
      <c r="B680" s="56" t="s">
        <v>3610</v>
      </c>
      <c r="C680" s="423" t="s">
        <v>3611</v>
      </c>
    </row>
    <row r="681" spans="1:3" x14ac:dyDescent="0.5">
      <c r="A681" s="424">
        <v>337215</v>
      </c>
      <c r="B681" s="56" t="s">
        <v>3610</v>
      </c>
      <c r="C681" s="423" t="s">
        <v>3611</v>
      </c>
    </row>
    <row r="682" spans="1:3" x14ac:dyDescent="0.5">
      <c r="A682" s="424">
        <v>337910</v>
      </c>
      <c r="B682" s="56" t="s">
        <v>3610</v>
      </c>
      <c r="C682" s="423" t="s">
        <v>3611</v>
      </c>
    </row>
    <row r="683" spans="1:3" x14ac:dyDescent="0.5">
      <c r="A683" s="424">
        <v>337920</v>
      </c>
      <c r="B683" s="56" t="s">
        <v>3610</v>
      </c>
      <c r="C683" s="423" t="s">
        <v>3611</v>
      </c>
    </row>
    <row r="684" spans="1:3" x14ac:dyDescent="0.5">
      <c r="A684" s="424">
        <v>339112</v>
      </c>
      <c r="B684" s="56" t="s">
        <v>3604</v>
      </c>
      <c r="C684" s="423" t="s">
        <v>3605</v>
      </c>
    </row>
    <row r="685" spans="1:3" x14ac:dyDescent="0.5">
      <c r="A685" s="424">
        <v>339113</v>
      </c>
      <c r="B685" s="56" t="s">
        <v>3604</v>
      </c>
      <c r="C685" s="423" t="s">
        <v>3605</v>
      </c>
    </row>
    <row r="686" spans="1:3" x14ac:dyDescent="0.5">
      <c r="A686" s="424">
        <v>339114</v>
      </c>
      <c r="B686" s="56" t="s">
        <v>3604</v>
      </c>
      <c r="C686" s="423" t="s">
        <v>3605</v>
      </c>
    </row>
    <row r="687" spans="1:3" x14ac:dyDescent="0.5">
      <c r="A687" s="424">
        <v>339115</v>
      </c>
      <c r="B687" s="56" t="s">
        <v>3604</v>
      </c>
      <c r="C687" s="423" t="s">
        <v>3605</v>
      </c>
    </row>
    <row r="688" spans="1:3" x14ac:dyDescent="0.5">
      <c r="A688" s="424">
        <v>339116</v>
      </c>
      <c r="B688" s="56" t="s">
        <v>3604</v>
      </c>
      <c r="C688" s="423" t="s">
        <v>3605</v>
      </c>
    </row>
    <row r="689" spans="1:3" x14ac:dyDescent="0.5">
      <c r="A689" s="424">
        <v>339910</v>
      </c>
      <c r="B689" s="56" t="s">
        <v>3604</v>
      </c>
      <c r="C689" s="423" t="s">
        <v>3605</v>
      </c>
    </row>
    <row r="690" spans="1:3" x14ac:dyDescent="0.5">
      <c r="A690" s="424">
        <v>339920</v>
      </c>
      <c r="B690" s="56" t="s">
        <v>3604</v>
      </c>
      <c r="C690" s="423" t="s">
        <v>3605</v>
      </c>
    </row>
    <row r="691" spans="1:3" x14ac:dyDescent="0.5">
      <c r="A691" s="424">
        <v>339930</v>
      </c>
      <c r="B691" s="56" t="s">
        <v>3604</v>
      </c>
      <c r="C691" s="423" t="s">
        <v>3605</v>
      </c>
    </row>
    <row r="692" spans="1:3" x14ac:dyDescent="0.5">
      <c r="A692" s="424">
        <v>339940</v>
      </c>
      <c r="B692" s="56" t="s">
        <v>3604</v>
      </c>
      <c r="C692" s="423" t="s">
        <v>3605</v>
      </c>
    </row>
    <row r="693" spans="1:3" x14ac:dyDescent="0.5">
      <c r="A693" s="424">
        <v>339950</v>
      </c>
      <c r="B693" s="56" t="s">
        <v>3604</v>
      </c>
      <c r="C693" s="423" t="s">
        <v>3605</v>
      </c>
    </row>
    <row r="694" spans="1:3" x14ac:dyDescent="0.5">
      <c r="A694" s="424">
        <v>339991</v>
      </c>
      <c r="B694" s="56" t="s">
        <v>3604</v>
      </c>
      <c r="C694" s="423" t="s">
        <v>3605</v>
      </c>
    </row>
    <row r="695" spans="1:3" x14ac:dyDescent="0.5">
      <c r="A695" s="424">
        <v>339992</v>
      </c>
      <c r="B695" s="56" t="s">
        <v>3604</v>
      </c>
      <c r="C695" s="423" t="s">
        <v>3605</v>
      </c>
    </row>
    <row r="696" spans="1:3" x14ac:dyDescent="0.5">
      <c r="A696" s="424">
        <v>339993</v>
      </c>
      <c r="B696" s="56" t="s">
        <v>3604</v>
      </c>
      <c r="C696" s="423" t="s">
        <v>3605</v>
      </c>
    </row>
    <row r="697" spans="1:3" x14ac:dyDescent="0.5">
      <c r="A697" s="424">
        <v>339994</v>
      </c>
      <c r="B697" s="56" t="s">
        <v>3604</v>
      </c>
      <c r="C697" s="423" t="s">
        <v>3605</v>
      </c>
    </row>
    <row r="698" spans="1:3" x14ac:dyDescent="0.5">
      <c r="A698" s="424">
        <v>339995</v>
      </c>
      <c r="B698" s="56" t="s">
        <v>3604</v>
      </c>
      <c r="C698" s="423" t="s">
        <v>3605</v>
      </c>
    </row>
    <row r="699" spans="1:3" x14ac:dyDescent="0.5">
      <c r="A699" s="424">
        <v>339999</v>
      </c>
      <c r="B699" s="56" t="s">
        <v>3604</v>
      </c>
      <c r="C699" s="423" t="s">
        <v>3605</v>
      </c>
    </row>
    <row r="700" spans="1:3" x14ac:dyDescent="0.5">
      <c r="A700" s="424">
        <v>423110</v>
      </c>
      <c r="B700" s="56" t="s">
        <v>3612</v>
      </c>
      <c r="C700" s="423" t="s">
        <v>3613</v>
      </c>
    </row>
    <row r="701" spans="1:3" x14ac:dyDescent="0.5">
      <c r="A701" s="424">
        <v>423120</v>
      </c>
      <c r="B701" s="56" t="s">
        <v>3612</v>
      </c>
      <c r="C701" s="423" t="s">
        <v>3613</v>
      </c>
    </row>
    <row r="702" spans="1:3" x14ac:dyDescent="0.5">
      <c r="A702" s="424">
        <v>423130</v>
      </c>
      <c r="B702" s="56" t="s">
        <v>3612</v>
      </c>
      <c r="C702" s="423" t="s">
        <v>3613</v>
      </c>
    </row>
    <row r="703" spans="1:3" x14ac:dyDescent="0.5">
      <c r="A703" s="424">
        <v>423140</v>
      </c>
      <c r="B703" s="56" t="s">
        <v>3612</v>
      </c>
      <c r="C703" s="423" t="s">
        <v>3613</v>
      </c>
    </row>
    <row r="704" spans="1:3" x14ac:dyDescent="0.5">
      <c r="A704" s="424">
        <v>423210</v>
      </c>
      <c r="B704" s="56" t="s">
        <v>3612</v>
      </c>
      <c r="C704" s="423" t="s">
        <v>3613</v>
      </c>
    </row>
    <row r="705" spans="1:3" x14ac:dyDescent="0.5">
      <c r="A705" s="424">
        <v>423310</v>
      </c>
      <c r="B705" s="56" t="s">
        <v>3612</v>
      </c>
      <c r="C705" s="423" t="s">
        <v>3613</v>
      </c>
    </row>
    <row r="706" spans="1:3" x14ac:dyDescent="0.5">
      <c r="A706" s="424">
        <v>423320</v>
      </c>
      <c r="B706" s="56" t="s">
        <v>3612</v>
      </c>
      <c r="C706" s="423" t="s">
        <v>3613</v>
      </c>
    </row>
    <row r="707" spans="1:3" x14ac:dyDescent="0.5">
      <c r="A707" s="424">
        <v>423420</v>
      </c>
      <c r="B707" s="56" t="s">
        <v>3612</v>
      </c>
      <c r="C707" s="423" t="s">
        <v>3613</v>
      </c>
    </row>
    <row r="708" spans="1:3" x14ac:dyDescent="0.5">
      <c r="A708" s="424">
        <v>423430</v>
      </c>
      <c r="B708" s="56" t="s">
        <v>3612</v>
      </c>
      <c r="C708" s="423" t="s">
        <v>3613</v>
      </c>
    </row>
    <row r="709" spans="1:3" x14ac:dyDescent="0.5">
      <c r="A709" s="424">
        <v>423450</v>
      </c>
      <c r="B709" s="56" t="s">
        <v>3612</v>
      </c>
      <c r="C709" s="423" t="s">
        <v>3613</v>
      </c>
    </row>
    <row r="710" spans="1:3" x14ac:dyDescent="0.5">
      <c r="A710" s="424">
        <v>423490</v>
      </c>
      <c r="B710" s="56" t="s">
        <v>3612</v>
      </c>
      <c r="C710" s="423" t="s">
        <v>3613</v>
      </c>
    </row>
    <row r="711" spans="1:3" x14ac:dyDescent="0.5">
      <c r="A711" s="424">
        <v>423510</v>
      </c>
      <c r="B711" s="56" t="s">
        <v>3612</v>
      </c>
      <c r="C711" s="423" t="s">
        <v>3613</v>
      </c>
    </row>
    <row r="712" spans="1:3" x14ac:dyDescent="0.5">
      <c r="A712" s="424">
        <v>423520</v>
      </c>
      <c r="B712" s="56" t="s">
        <v>3612</v>
      </c>
      <c r="C712" s="423" t="s">
        <v>3613</v>
      </c>
    </row>
    <row r="713" spans="1:3" x14ac:dyDescent="0.5">
      <c r="A713" s="424">
        <v>423610</v>
      </c>
      <c r="B713" s="56" t="s">
        <v>3612</v>
      </c>
      <c r="C713" s="423" t="s">
        <v>3613</v>
      </c>
    </row>
    <row r="714" spans="1:3" x14ac:dyDescent="0.5">
      <c r="A714" s="424">
        <v>423620</v>
      </c>
      <c r="B714" s="56" t="s">
        <v>3612</v>
      </c>
      <c r="C714" s="423" t="s">
        <v>3613</v>
      </c>
    </row>
    <row r="715" spans="1:3" x14ac:dyDescent="0.5">
      <c r="A715" s="424">
        <v>423690</v>
      </c>
      <c r="B715" s="56" t="s">
        <v>3612</v>
      </c>
      <c r="C715" s="423" t="s">
        <v>3613</v>
      </c>
    </row>
    <row r="716" spans="1:3" x14ac:dyDescent="0.5">
      <c r="A716" s="424">
        <v>423720</v>
      </c>
      <c r="B716" s="56" t="s">
        <v>3612</v>
      </c>
      <c r="C716" s="423" t="s">
        <v>3613</v>
      </c>
    </row>
    <row r="717" spans="1:3" x14ac:dyDescent="0.5">
      <c r="A717" s="424">
        <v>423810</v>
      </c>
      <c r="B717" s="56" t="s">
        <v>3612</v>
      </c>
      <c r="C717" s="423" t="s">
        <v>3613</v>
      </c>
    </row>
    <row r="718" spans="1:3" x14ac:dyDescent="0.5">
      <c r="A718" s="424">
        <v>423820</v>
      </c>
      <c r="B718" s="56" t="s">
        <v>3612</v>
      </c>
      <c r="C718" s="423" t="s">
        <v>3613</v>
      </c>
    </row>
    <row r="719" spans="1:3" x14ac:dyDescent="0.5">
      <c r="A719" s="424">
        <v>423830</v>
      </c>
      <c r="B719" s="56" t="s">
        <v>3612</v>
      </c>
      <c r="C719" s="423" t="s">
        <v>3613</v>
      </c>
    </row>
    <row r="720" spans="1:3" x14ac:dyDescent="0.5">
      <c r="A720" s="424">
        <v>423840</v>
      </c>
      <c r="B720" s="56" t="s">
        <v>3612</v>
      </c>
      <c r="C720" s="423" t="s">
        <v>3613</v>
      </c>
    </row>
    <row r="721" spans="1:3" x14ac:dyDescent="0.5">
      <c r="A721" s="424">
        <v>423860</v>
      </c>
      <c r="B721" s="56" t="s">
        <v>3612</v>
      </c>
      <c r="C721" s="423" t="s">
        <v>3613</v>
      </c>
    </row>
    <row r="722" spans="1:3" x14ac:dyDescent="0.5">
      <c r="A722" s="424">
        <v>423910</v>
      </c>
      <c r="B722" s="56" t="s">
        <v>3612</v>
      </c>
      <c r="C722" s="423" t="s">
        <v>3613</v>
      </c>
    </row>
    <row r="723" spans="1:3" x14ac:dyDescent="0.5">
      <c r="A723" s="424">
        <v>423930</v>
      </c>
      <c r="B723" s="56" t="s">
        <v>3612</v>
      </c>
      <c r="C723" s="423" t="s">
        <v>3613</v>
      </c>
    </row>
    <row r="724" spans="1:3" x14ac:dyDescent="0.5">
      <c r="A724" s="424">
        <v>423990</v>
      </c>
      <c r="B724" s="56" t="s">
        <v>3612</v>
      </c>
      <c r="C724" s="423" t="s">
        <v>3613</v>
      </c>
    </row>
    <row r="725" spans="1:3" x14ac:dyDescent="0.5">
      <c r="A725" s="424">
        <v>424130</v>
      </c>
      <c r="B725" s="56" t="s">
        <v>3612</v>
      </c>
      <c r="C725" s="423" t="s">
        <v>3613</v>
      </c>
    </row>
    <row r="726" spans="1:3" x14ac:dyDescent="0.5">
      <c r="A726" s="424">
        <v>424210</v>
      </c>
      <c r="B726" s="56" t="s">
        <v>3612</v>
      </c>
      <c r="C726" s="423" t="s">
        <v>3613</v>
      </c>
    </row>
    <row r="727" spans="1:3" x14ac:dyDescent="0.5">
      <c r="A727" s="424">
        <v>424330</v>
      </c>
      <c r="B727" s="56" t="s">
        <v>3612</v>
      </c>
      <c r="C727" s="423" t="s">
        <v>3613</v>
      </c>
    </row>
    <row r="728" spans="1:3" x14ac:dyDescent="0.5">
      <c r="A728" s="424">
        <v>424410</v>
      </c>
      <c r="B728" s="56" t="s">
        <v>3612</v>
      </c>
      <c r="C728" s="423" t="s">
        <v>3613</v>
      </c>
    </row>
    <row r="729" spans="1:3" x14ac:dyDescent="0.5">
      <c r="A729" s="424">
        <v>424430</v>
      </c>
      <c r="B729" s="56" t="s">
        <v>3612</v>
      </c>
      <c r="C729" s="423" t="s">
        <v>3613</v>
      </c>
    </row>
    <row r="730" spans="1:3" x14ac:dyDescent="0.5">
      <c r="A730" s="424">
        <v>424440</v>
      </c>
      <c r="B730" s="56" t="s">
        <v>3612</v>
      </c>
      <c r="C730" s="423" t="s">
        <v>3613</v>
      </c>
    </row>
    <row r="731" spans="1:3" x14ac:dyDescent="0.5">
      <c r="A731" s="424">
        <v>424450</v>
      </c>
      <c r="B731" s="56" t="s">
        <v>3612</v>
      </c>
      <c r="C731" s="423" t="s">
        <v>3613</v>
      </c>
    </row>
    <row r="732" spans="1:3" x14ac:dyDescent="0.5">
      <c r="A732" s="424">
        <v>424460</v>
      </c>
      <c r="B732" s="56" t="s">
        <v>3612</v>
      </c>
      <c r="C732" s="423" t="s">
        <v>3613</v>
      </c>
    </row>
    <row r="733" spans="1:3" x14ac:dyDescent="0.5">
      <c r="A733" s="424">
        <v>424470</v>
      </c>
      <c r="B733" s="56" t="s">
        <v>3612</v>
      </c>
      <c r="C733" s="423" t="s">
        <v>3613</v>
      </c>
    </row>
    <row r="734" spans="1:3" x14ac:dyDescent="0.5">
      <c r="A734" s="424">
        <v>424480</v>
      </c>
      <c r="B734" s="56" t="s">
        <v>3612</v>
      </c>
      <c r="C734" s="423" t="s">
        <v>3613</v>
      </c>
    </row>
    <row r="735" spans="1:3" x14ac:dyDescent="0.5">
      <c r="A735" s="424">
        <v>424490</v>
      </c>
      <c r="B735" s="56" t="s">
        <v>3612</v>
      </c>
      <c r="C735" s="423" t="s">
        <v>3613</v>
      </c>
    </row>
    <row r="736" spans="1:3" x14ac:dyDescent="0.5">
      <c r="A736" s="424">
        <v>424510</v>
      </c>
      <c r="B736" s="56" t="s">
        <v>3612</v>
      </c>
      <c r="C736" s="423" t="s">
        <v>3613</v>
      </c>
    </row>
    <row r="737" spans="1:3" x14ac:dyDescent="0.5">
      <c r="A737" s="424">
        <v>424590</v>
      </c>
      <c r="B737" s="56" t="s">
        <v>3612</v>
      </c>
      <c r="C737" s="423" t="s">
        <v>3613</v>
      </c>
    </row>
    <row r="738" spans="1:3" x14ac:dyDescent="0.5">
      <c r="A738" s="424">
        <v>424610</v>
      </c>
      <c r="B738" s="56" t="s">
        <v>3612</v>
      </c>
      <c r="C738" s="423" t="s">
        <v>3613</v>
      </c>
    </row>
    <row r="739" spans="1:3" x14ac:dyDescent="0.5">
      <c r="A739" s="424">
        <v>424690</v>
      </c>
      <c r="B739" s="56" t="s">
        <v>3612</v>
      </c>
      <c r="C739" s="423" t="s">
        <v>3613</v>
      </c>
    </row>
    <row r="740" spans="1:3" x14ac:dyDescent="0.5">
      <c r="A740" s="424">
        <v>424710</v>
      </c>
      <c r="B740" s="56" t="s">
        <v>3612</v>
      </c>
      <c r="C740" s="423" t="s">
        <v>3613</v>
      </c>
    </row>
    <row r="741" spans="1:3" x14ac:dyDescent="0.5">
      <c r="A741" s="424">
        <v>424720</v>
      </c>
      <c r="B741" s="56" t="s">
        <v>3612</v>
      </c>
      <c r="C741" s="423" t="s">
        <v>3613</v>
      </c>
    </row>
    <row r="742" spans="1:3" x14ac:dyDescent="0.5">
      <c r="A742" s="424">
        <v>424820</v>
      </c>
      <c r="B742" s="56" t="s">
        <v>3612</v>
      </c>
      <c r="C742" s="423" t="s">
        <v>3613</v>
      </c>
    </row>
    <row r="743" spans="1:3" x14ac:dyDescent="0.5">
      <c r="A743" s="424">
        <v>424910</v>
      </c>
      <c r="B743" s="56" t="s">
        <v>3612</v>
      </c>
      <c r="C743" s="423" t="s">
        <v>3613</v>
      </c>
    </row>
    <row r="744" spans="1:3" x14ac:dyDescent="0.5">
      <c r="A744" s="424">
        <v>424930</v>
      </c>
      <c r="B744" s="56" t="s">
        <v>3612</v>
      </c>
      <c r="C744" s="423" t="s">
        <v>3613</v>
      </c>
    </row>
    <row r="745" spans="1:3" x14ac:dyDescent="0.5">
      <c r="A745" s="424">
        <v>424950</v>
      </c>
      <c r="B745" s="56" t="s">
        <v>3612</v>
      </c>
      <c r="C745" s="423" t="s">
        <v>3613</v>
      </c>
    </row>
    <row r="746" spans="1:3" x14ac:dyDescent="0.5">
      <c r="A746" s="424">
        <v>424990</v>
      </c>
      <c r="B746" s="56" t="s">
        <v>3612</v>
      </c>
      <c r="C746" s="423" t="s">
        <v>3613</v>
      </c>
    </row>
    <row r="747" spans="1:3" x14ac:dyDescent="0.5">
      <c r="A747" s="424">
        <v>425110</v>
      </c>
      <c r="B747" s="56" t="s">
        <v>3612</v>
      </c>
      <c r="C747" s="423" t="s">
        <v>3613</v>
      </c>
    </row>
    <row r="748" spans="1:3" x14ac:dyDescent="0.5">
      <c r="A748" s="424">
        <v>425120</v>
      </c>
      <c r="B748" s="56" t="s">
        <v>3612</v>
      </c>
      <c r="C748" s="423" t="s">
        <v>3613</v>
      </c>
    </row>
    <row r="749" spans="1:3" x14ac:dyDescent="0.5">
      <c r="A749" s="424">
        <v>441110</v>
      </c>
      <c r="B749" s="56" t="s">
        <v>3612</v>
      </c>
      <c r="C749" s="423" t="s">
        <v>3613</v>
      </c>
    </row>
    <row r="750" spans="1:3" x14ac:dyDescent="0.5">
      <c r="A750" s="424">
        <v>441120</v>
      </c>
      <c r="B750" s="56" t="s">
        <v>3612</v>
      </c>
      <c r="C750" s="423" t="s">
        <v>3613</v>
      </c>
    </row>
    <row r="751" spans="1:3" x14ac:dyDescent="0.5">
      <c r="A751" s="424">
        <v>441228</v>
      </c>
      <c r="B751" s="56" t="s">
        <v>3612</v>
      </c>
      <c r="C751" s="423" t="s">
        <v>3613</v>
      </c>
    </row>
    <row r="752" spans="1:3" x14ac:dyDescent="0.5">
      <c r="A752" s="424">
        <v>441310</v>
      </c>
      <c r="B752" s="56" t="s">
        <v>3612</v>
      </c>
      <c r="C752" s="423" t="s">
        <v>3613</v>
      </c>
    </row>
    <row r="753" spans="1:3" x14ac:dyDescent="0.5">
      <c r="A753" s="424">
        <v>441320</v>
      </c>
      <c r="B753" s="56" t="s">
        <v>3612</v>
      </c>
      <c r="C753" s="423" t="s">
        <v>3613</v>
      </c>
    </row>
    <row r="754" spans="1:3" x14ac:dyDescent="0.5">
      <c r="A754" s="424">
        <v>442110</v>
      </c>
      <c r="B754" s="56" t="s">
        <v>3612</v>
      </c>
      <c r="C754" s="423" t="s">
        <v>3613</v>
      </c>
    </row>
    <row r="755" spans="1:3" x14ac:dyDescent="0.5">
      <c r="A755" s="424">
        <v>442299</v>
      </c>
      <c r="B755" s="56" t="s">
        <v>3612</v>
      </c>
      <c r="C755" s="423" t="s">
        <v>3613</v>
      </c>
    </row>
    <row r="756" spans="1:3" x14ac:dyDescent="0.5">
      <c r="A756" s="424">
        <v>443141</v>
      </c>
      <c r="B756" s="56" t="s">
        <v>3612</v>
      </c>
      <c r="C756" s="423" t="s">
        <v>3613</v>
      </c>
    </row>
    <row r="757" spans="1:3" x14ac:dyDescent="0.5">
      <c r="A757" s="424">
        <v>443142</v>
      </c>
      <c r="B757" s="56" t="s">
        <v>3612</v>
      </c>
      <c r="C757" s="423" t="s">
        <v>3613</v>
      </c>
    </row>
    <row r="758" spans="1:3" x14ac:dyDescent="0.5">
      <c r="A758" s="424">
        <v>444110</v>
      </c>
      <c r="B758" s="56" t="s">
        <v>3612</v>
      </c>
      <c r="C758" s="423" t="s">
        <v>3613</v>
      </c>
    </row>
    <row r="759" spans="1:3" x14ac:dyDescent="0.5">
      <c r="A759" s="424">
        <v>444130</v>
      </c>
      <c r="B759" s="56" t="s">
        <v>3612</v>
      </c>
      <c r="C759" s="423" t="s">
        <v>3613</v>
      </c>
    </row>
    <row r="760" spans="1:3" x14ac:dyDescent="0.5">
      <c r="A760" s="424">
        <v>444190</v>
      </c>
      <c r="B760" s="56" t="s">
        <v>3612</v>
      </c>
      <c r="C760" s="423" t="s">
        <v>3613</v>
      </c>
    </row>
    <row r="761" spans="1:3" x14ac:dyDescent="0.5">
      <c r="A761" s="424">
        <v>444210</v>
      </c>
      <c r="B761" s="56" t="s">
        <v>3612</v>
      </c>
      <c r="C761" s="423" t="s">
        <v>3613</v>
      </c>
    </row>
    <row r="762" spans="1:3" x14ac:dyDescent="0.5">
      <c r="A762" s="424">
        <v>444220</v>
      </c>
      <c r="B762" s="56" t="s">
        <v>3612</v>
      </c>
      <c r="C762" s="423" t="s">
        <v>3613</v>
      </c>
    </row>
    <row r="763" spans="1:3" x14ac:dyDescent="0.5">
      <c r="A763" s="424">
        <v>445110</v>
      </c>
      <c r="B763" s="56" t="s">
        <v>3612</v>
      </c>
      <c r="C763" s="423" t="s">
        <v>3613</v>
      </c>
    </row>
    <row r="764" spans="1:3" x14ac:dyDescent="0.5">
      <c r="A764" s="424">
        <v>445120</v>
      </c>
      <c r="B764" s="56" t="s">
        <v>3612</v>
      </c>
      <c r="C764" s="423" t="s">
        <v>3613</v>
      </c>
    </row>
    <row r="765" spans="1:3" x14ac:dyDescent="0.5">
      <c r="A765" s="424">
        <v>445220</v>
      </c>
      <c r="B765" s="56" t="s">
        <v>3612</v>
      </c>
      <c r="C765" s="423" t="s">
        <v>3613</v>
      </c>
    </row>
    <row r="766" spans="1:3" x14ac:dyDescent="0.5">
      <c r="A766" s="424">
        <v>445299</v>
      </c>
      <c r="B766" s="56" t="s">
        <v>3612</v>
      </c>
      <c r="C766" s="423" t="s">
        <v>3613</v>
      </c>
    </row>
    <row r="767" spans="1:3" x14ac:dyDescent="0.5">
      <c r="A767" s="424">
        <v>446110</v>
      </c>
      <c r="B767" s="56" t="s">
        <v>3612</v>
      </c>
      <c r="C767" s="423" t="s">
        <v>3613</v>
      </c>
    </row>
    <row r="768" spans="1:3" x14ac:dyDescent="0.5">
      <c r="A768" s="424">
        <v>446120</v>
      </c>
      <c r="B768" s="56" t="s">
        <v>3612</v>
      </c>
      <c r="C768" s="423" t="s">
        <v>3613</v>
      </c>
    </row>
    <row r="769" spans="1:3" x14ac:dyDescent="0.5">
      <c r="A769" s="424">
        <v>447110</v>
      </c>
      <c r="B769" s="56" t="s">
        <v>3612</v>
      </c>
      <c r="C769" s="423" t="s">
        <v>3613</v>
      </c>
    </row>
    <row r="770" spans="1:3" x14ac:dyDescent="0.5">
      <c r="A770" s="424">
        <v>447190</v>
      </c>
      <c r="B770" s="56" t="s">
        <v>3612</v>
      </c>
      <c r="C770" s="423" t="s">
        <v>3613</v>
      </c>
    </row>
    <row r="771" spans="1:3" x14ac:dyDescent="0.5">
      <c r="A771" s="424">
        <v>448120</v>
      </c>
      <c r="B771" s="56" t="s">
        <v>3612</v>
      </c>
      <c r="C771" s="423" t="s">
        <v>3613</v>
      </c>
    </row>
    <row r="772" spans="1:3" x14ac:dyDescent="0.5">
      <c r="A772" s="424">
        <v>448130</v>
      </c>
      <c r="B772" s="56" t="s">
        <v>3612</v>
      </c>
      <c r="C772" s="423" t="s">
        <v>3613</v>
      </c>
    </row>
    <row r="773" spans="1:3" x14ac:dyDescent="0.5">
      <c r="A773" s="424">
        <v>448140</v>
      </c>
      <c r="B773" s="56" t="s">
        <v>3612</v>
      </c>
      <c r="C773" s="423" t="s">
        <v>3613</v>
      </c>
    </row>
    <row r="774" spans="1:3" x14ac:dyDescent="0.5">
      <c r="A774" s="424">
        <v>448150</v>
      </c>
      <c r="B774" s="56" t="s">
        <v>3612</v>
      </c>
      <c r="C774" s="423" t="s">
        <v>3613</v>
      </c>
    </row>
    <row r="775" spans="1:3" x14ac:dyDescent="0.5">
      <c r="A775" s="424">
        <v>448190</v>
      </c>
      <c r="B775" s="56" t="s">
        <v>3612</v>
      </c>
      <c r="C775" s="423" t="s">
        <v>3613</v>
      </c>
    </row>
    <row r="776" spans="1:3" x14ac:dyDescent="0.5">
      <c r="A776" s="424">
        <v>451110</v>
      </c>
      <c r="B776" s="56" t="s">
        <v>3612</v>
      </c>
      <c r="C776" s="423" t="s">
        <v>3613</v>
      </c>
    </row>
    <row r="777" spans="1:3" x14ac:dyDescent="0.5">
      <c r="A777" s="424">
        <v>451120</v>
      </c>
      <c r="B777" s="56" t="s">
        <v>3612</v>
      </c>
      <c r="C777" s="423" t="s">
        <v>3613</v>
      </c>
    </row>
    <row r="778" spans="1:3" x14ac:dyDescent="0.5">
      <c r="A778" s="424">
        <v>452210</v>
      </c>
      <c r="B778" s="56" t="s">
        <v>3612</v>
      </c>
      <c r="C778" s="423" t="s">
        <v>3613</v>
      </c>
    </row>
    <row r="779" spans="1:3" x14ac:dyDescent="0.5">
      <c r="A779" s="424">
        <v>452311</v>
      </c>
      <c r="B779" s="56" t="s">
        <v>3612</v>
      </c>
      <c r="C779" s="423" t="s">
        <v>3613</v>
      </c>
    </row>
    <row r="780" spans="1:3" x14ac:dyDescent="0.5">
      <c r="A780" s="424">
        <v>452319</v>
      </c>
      <c r="B780" s="56" t="s">
        <v>3612</v>
      </c>
      <c r="C780" s="423" t="s">
        <v>3613</v>
      </c>
    </row>
    <row r="781" spans="1:3" x14ac:dyDescent="0.5">
      <c r="A781" s="424">
        <v>453210</v>
      </c>
      <c r="B781" s="56" t="s">
        <v>3612</v>
      </c>
      <c r="C781" s="423" t="s">
        <v>3613</v>
      </c>
    </row>
    <row r="782" spans="1:3" x14ac:dyDescent="0.5">
      <c r="A782" s="424">
        <v>453910</v>
      </c>
      <c r="B782" s="56" t="s">
        <v>3612</v>
      </c>
      <c r="C782" s="423" t="s">
        <v>3613</v>
      </c>
    </row>
    <row r="783" spans="1:3" x14ac:dyDescent="0.5">
      <c r="A783" s="424">
        <v>453998</v>
      </c>
      <c r="B783" s="56" t="s">
        <v>3612</v>
      </c>
      <c r="C783" s="423" t="s">
        <v>3613</v>
      </c>
    </row>
    <row r="784" spans="1:3" x14ac:dyDescent="0.5">
      <c r="A784" s="424">
        <v>454110</v>
      </c>
      <c r="B784" s="56" t="s">
        <v>3612</v>
      </c>
      <c r="C784" s="423" t="s">
        <v>3613</v>
      </c>
    </row>
    <row r="785" spans="1:3" x14ac:dyDescent="0.5">
      <c r="A785" s="424">
        <v>454310</v>
      </c>
      <c r="B785" s="56" t="s">
        <v>3612</v>
      </c>
      <c r="C785" s="423" t="s">
        <v>3613</v>
      </c>
    </row>
    <row r="786" spans="1:3" x14ac:dyDescent="0.5">
      <c r="A786" s="424">
        <v>454390</v>
      </c>
      <c r="B786" s="56" t="s">
        <v>3612</v>
      </c>
      <c r="C786" s="423" t="s">
        <v>3613</v>
      </c>
    </row>
    <row r="787" spans="1:3" x14ac:dyDescent="0.5">
      <c r="A787" s="424">
        <v>481111</v>
      </c>
      <c r="B787" s="56" t="s">
        <v>3612</v>
      </c>
      <c r="C787" s="423" t="s">
        <v>3613</v>
      </c>
    </row>
    <row r="788" spans="1:3" x14ac:dyDescent="0.5">
      <c r="A788" s="424">
        <v>481112</v>
      </c>
      <c r="B788" s="56" t="s">
        <v>3612</v>
      </c>
      <c r="C788" s="423" t="s">
        <v>3613</v>
      </c>
    </row>
    <row r="789" spans="1:3" x14ac:dyDescent="0.5">
      <c r="A789" s="424">
        <v>481211</v>
      </c>
      <c r="B789" s="56" t="s">
        <v>3612</v>
      </c>
      <c r="C789" s="423" t="s">
        <v>3613</v>
      </c>
    </row>
    <row r="790" spans="1:3" x14ac:dyDescent="0.5">
      <c r="A790" s="424">
        <v>481219</v>
      </c>
      <c r="B790" s="56" t="s">
        <v>3612</v>
      </c>
      <c r="C790" s="423" t="s">
        <v>3613</v>
      </c>
    </row>
    <row r="791" spans="1:3" x14ac:dyDescent="0.5">
      <c r="A791" s="424">
        <v>482111</v>
      </c>
      <c r="B791" s="56" t="s">
        <v>3612</v>
      </c>
      <c r="C791" s="423" t="s">
        <v>3613</v>
      </c>
    </row>
    <row r="792" spans="1:3" x14ac:dyDescent="0.5">
      <c r="A792" s="424">
        <v>482112</v>
      </c>
      <c r="B792" s="56" t="s">
        <v>3612</v>
      </c>
      <c r="C792" s="423" t="s">
        <v>3613</v>
      </c>
    </row>
    <row r="793" spans="1:3" x14ac:dyDescent="0.5">
      <c r="A793" s="424">
        <v>483111</v>
      </c>
      <c r="B793" s="56" t="s">
        <v>3612</v>
      </c>
      <c r="C793" s="423" t="s">
        <v>3613</v>
      </c>
    </row>
    <row r="794" spans="1:3" x14ac:dyDescent="0.5">
      <c r="A794" s="424">
        <v>483112</v>
      </c>
      <c r="B794" s="56" t="s">
        <v>3612</v>
      </c>
      <c r="C794" s="423" t="s">
        <v>3613</v>
      </c>
    </row>
    <row r="795" spans="1:3" x14ac:dyDescent="0.5">
      <c r="A795" s="424">
        <v>483114</v>
      </c>
      <c r="B795" s="56" t="s">
        <v>3612</v>
      </c>
      <c r="C795" s="423" t="s">
        <v>3613</v>
      </c>
    </row>
    <row r="796" spans="1:3" x14ac:dyDescent="0.5">
      <c r="A796" s="424">
        <v>483211</v>
      </c>
      <c r="B796" s="56" t="s">
        <v>3612</v>
      </c>
      <c r="C796" s="423" t="s">
        <v>3613</v>
      </c>
    </row>
    <row r="797" spans="1:3" x14ac:dyDescent="0.5">
      <c r="A797" s="424">
        <v>483212</v>
      </c>
      <c r="B797" s="56" t="s">
        <v>3612</v>
      </c>
      <c r="C797" s="423" t="s">
        <v>3613</v>
      </c>
    </row>
    <row r="798" spans="1:3" x14ac:dyDescent="0.5">
      <c r="A798" s="424">
        <v>484110</v>
      </c>
      <c r="B798" s="56" t="s">
        <v>3612</v>
      </c>
      <c r="C798" s="423" t="s">
        <v>3613</v>
      </c>
    </row>
    <row r="799" spans="1:3" x14ac:dyDescent="0.5">
      <c r="A799" s="424">
        <v>484121</v>
      </c>
      <c r="B799" s="56" t="s">
        <v>3612</v>
      </c>
      <c r="C799" s="423" t="s">
        <v>3613</v>
      </c>
    </row>
    <row r="800" spans="1:3" x14ac:dyDescent="0.5">
      <c r="A800" s="424">
        <v>484122</v>
      </c>
      <c r="B800" s="56" t="s">
        <v>3612</v>
      </c>
      <c r="C800" s="423" t="s">
        <v>3613</v>
      </c>
    </row>
    <row r="801" spans="1:3" x14ac:dyDescent="0.5">
      <c r="A801" s="424">
        <v>484210</v>
      </c>
      <c r="B801" s="56" t="s">
        <v>3612</v>
      </c>
      <c r="C801" s="423" t="s">
        <v>3613</v>
      </c>
    </row>
    <row r="802" spans="1:3" x14ac:dyDescent="0.5">
      <c r="A802" s="424">
        <v>484220</v>
      </c>
      <c r="B802" s="56" t="s">
        <v>3612</v>
      </c>
      <c r="C802" s="423" t="s">
        <v>3613</v>
      </c>
    </row>
    <row r="803" spans="1:3" x14ac:dyDescent="0.5">
      <c r="A803" s="424">
        <v>484230</v>
      </c>
      <c r="B803" s="56" t="s">
        <v>3612</v>
      </c>
      <c r="C803" s="423" t="s">
        <v>3613</v>
      </c>
    </row>
    <row r="804" spans="1:3" x14ac:dyDescent="0.5">
      <c r="A804" s="424">
        <v>485111</v>
      </c>
      <c r="B804" s="56" t="s">
        <v>3612</v>
      </c>
      <c r="C804" s="423" t="s">
        <v>3613</v>
      </c>
    </row>
    <row r="805" spans="1:3" x14ac:dyDescent="0.5">
      <c r="A805" s="424">
        <v>485112</v>
      </c>
      <c r="B805" s="56" t="s">
        <v>3612</v>
      </c>
      <c r="C805" s="423" t="s">
        <v>3613</v>
      </c>
    </row>
    <row r="806" spans="1:3" x14ac:dyDescent="0.5">
      <c r="A806" s="424">
        <v>485113</v>
      </c>
      <c r="B806" s="56" t="s">
        <v>3612</v>
      </c>
      <c r="C806" s="423" t="s">
        <v>3613</v>
      </c>
    </row>
    <row r="807" spans="1:3" x14ac:dyDescent="0.5">
      <c r="A807" s="424">
        <v>485119</v>
      </c>
      <c r="B807" s="56" t="s">
        <v>3612</v>
      </c>
      <c r="C807" s="423" t="s">
        <v>3613</v>
      </c>
    </row>
    <row r="808" spans="1:3" x14ac:dyDescent="0.5">
      <c r="A808" s="424">
        <v>485210</v>
      </c>
      <c r="B808" s="56" t="s">
        <v>3612</v>
      </c>
      <c r="C808" s="423" t="s">
        <v>3613</v>
      </c>
    </row>
    <row r="809" spans="1:3" x14ac:dyDescent="0.5">
      <c r="A809" s="424">
        <v>485310</v>
      </c>
      <c r="B809" s="56" t="s">
        <v>3612</v>
      </c>
      <c r="C809" s="423" t="s">
        <v>3613</v>
      </c>
    </row>
    <row r="810" spans="1:3" x14ac:dyDescent="0.5">
      <c r="A810" s="424">
        <v>485991</v>
      </c>
      <c r="B810" s="56" t="s">
        <v>3612</v>
      </c>
      <c r="C810" s="423" t="s">
        <v>3613</v>
      </c>
    </row>
    <row r="811" spans="1:3" x14ac:dyDescent="0.5">
      <c r="A811" s="424">
        <v>485999</v>
      </c>
      <c r="B811" s="56" t="s">
        <v>3612</v>
      </c>
      <c r="C811" s="423" t="s">
        <v>3613</v>
      </c>
    </row>
    <row r="812" spans="1:3" x14ac:dyDescent="0.5">
      <c r="A812" s="424">
        <v>486110</v>
      </c>
      <c r="B812" s="56" t="s">
        <v>3612</v>
      </c>
      <c r="C812" s="423" t="s">
        <v>3613</v>
      </c>
    </row>
    <row r="813" spans="1:3" x14ac:dyDescent="0.5">
      <c r="A813" s="424">
        <v>486210</v>
      </c>
      <c r="B813" s="56" t="s">
        <v>3612</v>
      </c>
      <c r="C813" s="423" t="s">
        <v>3613</v>
      </c>
    </row>
    <row r="814" spans="1:3" x14ac:dyDescent="0.5">
      <c r="A814" s="424">
        <v>486910</v>
      </c>
      <c r="B814" s="56" t="s">
        <v>3612</v>
      </c>
      <c r="C814" s="423" t="s">
        <v>3613</v>
      </c>
    </row>
    <row r="815" spans="1:3" x14ac:dyDescent="0.5">
      <c r="A815" s="424">
        <v>486990</v>
      </c>
      <c r="B815" s="56" t="s">
        <v>3612</v>
      </c>
      <c r="C815" s="423" t="s">
        <v>3613</v>
      </c>
    </row>
    <row r="816" spans="1:3" x14ac:dyDescent="0.5">
      <c r="A816" s="424">
        <v>487110</v>
      </c>
      <c r="B816" s="56" t="s">
        <v>3612</v>
      </c>
      <c r="C816" s="423" t="s">
        <v>3613</v>
      </c>
    </row>
    <row r="817" spans="1:3" x14ac:dyDescent="0.5">
      <c r="A817" s="424">
        <v>487990</v>
      </c>
      <c r="B817" s="56" t="s">
        <v>3612</v>
      </c>
      <c r="C817" s="423" t="s">
        <v>3613</v>
      </c>
    </row>
    <row r="818" spans="1:3" x14ac:dyDescent="0.5">
      <c r="A818" s="424">
        <v>488111</v>
      </c>
      <c r="B818" s="56" t="s">
        <v>3612</v>
      </c>
      <c r="C818" s="423" t="s">
        <v>3613</v>
      </c>
    </row>
    <row r="819" spans="1:3" x14ac:dyDescent="0.5">
      <c r="A819" s="424">
        <v>488119</v>
      </c>
      <c r="B819" s="56" t="s">
        <v>3612</v>
      </c>
      <c r="C819" s="423" t="s">
        <v>3613</v>
      </c>
    </row>
    <row r="820" spans="1:3" x14ac:dyDescent="0.5">
      <c r="A820" s="424">
        <v>488190</v>
      </c>
      <c r="B820" s="56" t="s">
        <v>3612</v>
      </c>
      <c r="C820" s="423" t="s">
        <v>3613</v>
      </c>
    </row>
    <row r="821" spans="1:3" x14ac:dyDescent="0.5">
      <c r="A821" s="424">
        <v>488210</v>
      </c>
      <c r="B821" s="56" t="s">
        <v>3612</v>
      </c>
      <c r="C821" s="423" t="s">
        <v>3613</v>
      </c>
    </row>
    <row r="822" spans="1:3" x14ac:dyDescent="0.5">
      <c r="A822" s="424">
        <v>488310</v>
      </c>
      <c r="B822" s="56" t="s">
        <v>3612</v>
      </c>
      <c r="C822" s="423" t="s">
        <v>3613</v>
      </c>
    </row>
    <row r="823" spans="1:3" x14ac:dyDescent="0.5">
      <c r="A823" s="424">
        <v>488320</v>
      </c>
      <c r="B823" s="56" t="s">
        <v>3612</v>
      </c>
      <c r="C823" s="423" t="s">
        <v>3613</v>
      </c>
    </row>
    <row r="824" spans="1:3" x14ac:dyDescent="0.5">
      <c r="A824" s="424">
        <v>488330</v>
      </c>
      <c r="B824" s="56" t="s">
        <v>3612</v>
      </c>
      <c r="C824" s="423" t="s">
        <v>3613</v>
      </c>
    </row>
    <row r="825" spans="1:3" x14ac:dyDescent="0.5">
      <c r="A825" s="424">
        <v>488390</v>
      </c>
      <c r="B825" s="56" t="s">
        <v>3612</v>
      </c>
      <c r="C825" s="423" t="s">
        <v>3613</v>
      </c>
    </row>
    <row r="826" spans="1:3" x14ac:dyDescent="0.5">
      <c r="A826" s="424">
        <v>488410</v>
      </c>
      <c r="B826" s="56" t="s">
        <v>3612</v>
      </c>
      <c r="C826" s="423" t="s">
        <v>3613</v>
      </c>
    </row>
    <row r="827" spans="1:3" x14ac:dyDescent="0.5">
      <c r="A827" s="424">
        <v>488490</v>
      </c>
      <c r="B827" s="56" t="s">
        <v>3612</v>
      </c>
      <c r="C827" s="423" t="s">
        <v>3613</v>
      </c>
    </row>
    <row r="828" spans="1:3" x14ac:dyDescent="0.5">
      <c r="A828" s="424">
        <v>488510</v>
      </c>
      <c r="B828" s="56" t="s">
        <v>3612</v>
      </c>
      <c r="C828" s="423" t="s">
        <v>3613</v>
      </c>
    </row>
    <row r="829" spans="1:3" x14ac:dyDescent="0.5">
      <c r="A829" s="424">
        <v>488991</v>
      </c>
      <c r="B829" s="56" t="s">
        <v>3612</v>
      </c>
      <c r="C829" s="423" t="s">
        <v>3613</v>
      </c>
    </row>
    <row r="830" spans="1:3" x14ac:dyDescent="0.5">
      <c r="A830" s="424">
        <v>488999</v>
      </c>
      <c r="B830" s="56" t="s">
        <v>3612</v>
      </c>
      <c r="C830" s="423" t="s">
        <v>3613</v>
      </c>
    </row>
    <row r="831" spans="1:3" x14ac:dyDescent="0.5">
      <c r="A831" s="424">
        <v>491110</v>
      </c>
      <c r="B831" s="56" t="s">
        <v>3612</v>
      </c>
      <c r="C831" s="423" t="s">
        <v>3613</v>
      </c>
    </row>
    <row r="832" spans="1:3" x14ac:dyDescent="0.5">
      <c r="A832" s="424">
        <v>492110</v>
      </c>
      <c r="B832" s="56" t="s">
        <v>3612</v>
      </c>
      <c r="C832" s="423" t="s">
        <v>3613</v>
      </c>
    </row>
    <row r="833" spans="1:3" x14ac:dyDescent="0.5">
      <c r="A833" s="424">
        <v>493110</v>
      </c>
      <c r="B833" s="56" t="s">
        <v>3612</v>
      </c>
      <c r="C833" s="423" t="s">
        <v>3613</v>
      </c>
    </row>
    <row r="834" spans="1:3" x14ac:dyDescent="0.5">
      <c r="A834" s="424">
        <v>493120</v>
      </c>
      <c r="B834" s="56" t="s">
        <v>3612</v>
      </c>
      <c r="C834" s="423" t="s">
        <v>3613</v>
      </c>
    </row>
    <row r="835" spans="1:3" x14ac:dyDescent="0.5">
      <c r="A835" s="424">
        <v>493130</v>
      </c>
      <c r="B835" s="56" t="s">
        <v>3612</v>
      </c>
      <c r="C835" s="423" t="s">
        <v>3613</v>
      </c>
    </row>
    <row r="836" spans="1:3" x14ac:dyDescent="0.5">
      <c r="A836" s="424">
        <v>493190</v>
      </c>
      <c r="B836" s="56" t="s">
        <v>3612</v>
      </c>
      <c r="C836" s="423" t="s">
        <v>3613</v>
      </c>
    </row>
    <row r="837" spans="1:3" x14ac:dyDescent="0.5">
      <c r="A837" s="424">
        <v>511110</v>
      </c>
      <c r="B837" s="56" t="s">
        <v>3614</v>
      </c>
      <c r="C837" s="423" t="s">
        <v>3615</v>
      </c>
    </row>
    <row r="838" spans="1:3" x14ac:dyDescent="0.5">
      <c r="A838" s="424">
        <v>511120</v>
      </c>
      <c r="B838" s="56" t="s">
        <v>3614</v>
      </c>
      <c r="C838" s="423" t="s">
        <v>3615</v>
      </c>
    </row>
    <row r="839" spans="1:3" x14ac:dyDescent="0.5">
      <c r="A839" s="424">
        <v>511140</v>
      </c>
      <c r="B839" s="56" t="s">
        <v>3614</v>
      </c>
      <c r="C839" s="423" t="s">
        <v>3615</v>
      </c>
    </row>
    <row r="840" spans="1:3" x14ac:dyDescent="0.5">
      <c r="A840" s="424">
        <v>511191</v>
      </c>
      <c r="B840" s="56" t="s">
        <v>3614</v>
      </c>
      <c r="C840" s="423" t="s">
        <v>3615</v>
      </c>
    </row>
    <row r="841" spans="1:3" x14ac:dyDescent="0.5">
      <c r="A841" s="424">
        <v>511199</v>
      </c>
      <c r="B841" s="56" t="s">
        <v>3614</v>
      </c>
      <c r="C841" s="423" t="s">
        <v>3615</v>
      </c>
    </row>
    <row r="842" spans="1:3" x14ac:dyDescent="0.5">
      <c r="A842" s="424">
        <v>511210</v>
      </c>
      <c r="B842" s="56" t="s">
        <v>3614</v>
      </c>
      <c r="C842" s="423" t="s">
        <v>3615</v>
      </c>
    </row>
    <row r="843" spans="1:3" x14ac:dyDescent="0.5">
      <c r="A843" s="424">
        <v>512110</v>
      </c>
      <c r="B843" s="56" t="s">
        <v>3614</v>
      </c>
      <c r="C843" s="423" t="s">
        <v>3615</v>
      </c>
    </row>
    <row r="844" spans="1:3" x14ac:dyDescent="0.5">
      <c r="A844" s="424">
        <v>512131</v>
      </c>
      <c r="B844" s="56" t="s">
        <v>3614</v>
      </c>
      <c r="C844" s="423" t="s">
        <v>3615</v>
      </c>
    </row>
    <row r="845" spans="1:3" x14ac:dyDescent="0.5">
      <c r="A845" s="424">
        <v>512191</v>
      </c>
      <c r="B845" s="56" t="s">
        <v>3614</v>
      </c>
      <c r="C845" s="423" t="s">
        <v>3615</v>
      </c>
    </row>
    <row r="846" spans="1:3" x14ac:dyDescent="0.5">
      <c r="A846" s="424">
        <v>512199</v>
      </c>
      <c r="B846" s="56" t="s">
        <v>3614</v>
      </c>
      <c r="C846" s="423" t="s">
        <v>3615</v>
      </c>
    </row>
    <row r="847" spans="1:3" x14ac:dyDescent="0.5">
      <c r="A847" s="424">
        <v>512230</v>
      </c>
      <c r="B847" s="56" t="s">
        <v>3614</v>
      </c>
      <c r="C847" s="423" t="s">
        <v>3615</v>
      </c>
    </row>
    <row r="848" spans="1:3" x14ac:dyDescent="0.5">
      <c r="A848" s="424">
        <v>512250</v>
      </c>
      <c r="B848" s="56" t="s">
        <v>3614</v>
      </c>
      <c r="C848" s="423" t="s">
        <v>3615</v>
      </c>
    </row>
    <row r="849" spans="1:3" x14ac:dyDescent="0.5">
      <c r="A849" s="424">
        <v>512290</v>
      </c>
      <c r="B849" s="56" t="s">
        <v>3614</v>
      </c>
      <c r="C849" s="423" t="s">
        <v>3615</v>
      </c>
    </row>
    <row r="850" spans="1:3" x14ac:dyDescent="0.5">
      <c r="A850" s="424">
        <v>515111</v>
      </c>
      <c r="B850" s="56" t="s">
        <v>3614</v>
      </c>
      <c r="C850" s="423" t="s">
        <v>3615</v>
      </c>
    </row>
    <row r="851" spans="1:3" x14ac:dyDescent="0.5">
      <c r="A851" s="424">
        <v>515112</v>
      </c>
      <c r="B851" s="56" t="s">
        <v>3614</v>
      </c>
      <c r="C851" s="423" t="s">
        <v>3615</v>
      </c>
    </row>
    <row r="852" spans="1:3" x14ac:dyDescent="0.5">
      <c r="A852" s="424">
        <v>515120</v>
      </c>
      <c r="B852" s="56" t="s">
        <v>3614</v>
      </c>
      <c r="C852" s="423" t="s">
        <v>3615</v>
      </c>
    </row>
    <row r="853" spans="1:3" x14ac:dyDescent="0.5">
      <c r="A853" s="424">
        <v>515210</v>
      </c>
      <c r="B853" s="56" t="s">
        <v>3614</v>
      </c>
      <c r="C853" s="423" t="s">
        <v>3615</v>
      </c>
    </row>
    <row r="854" spans="1:3" x14ac:dyDescent="0.5">
      <c r="A854" s="424">
        <v>517311</v>
      </c>
      <c r="B854" s="56" t="s">
        <v>3614</v>
      </c>
      <c r="C854" s="423" t="s">
        <v>3615</v>
      </c>
    </row>
    <row r="855" spans="1:3" x14ac:dyDescent="0.5">
      <c r="A855" s="424">
        <v>517312</v>
      </c>
      <c r="B855" s="56" t="s">
        <v>3614</v>
      </c>
      <c r="C855" s="423" t="s">
        <v>3615</v>
      </c>
    </row>
    <row r="856" spans="1:3" x14ac:dyDescent="0.5">
      <c r="A856" s="424">
        <v>517410</v>
      </c>
      <c r="B856" s="56" t="s">
        <v>3614</v>
      </c>
      <c r="C856" s="423" t="s">
        <v>3615</v>
      </c>
    </row>
    <row r="857" spans="1:3" x14ac:dyDescent="0.5">
      <c r="A857" s="424">
        <v>517911</v>
      </c>
      <c r="B857" s="56" t="s">
        <v>3614</v>
      </c>
      <c r="C857" s="423" t="s">
        <v>3615</v>
      </c>
    </row>
    <row r="858" spans="1:3" x14ac:dyDescent="0.5">
      <c r="A858" s="424">
        <v>517919</v>
      </c>
      <c r="B858" s="56" t="s">
        <v>3614</v>
      </c>
      <c r="C858" s="423" t="s">
        <v>3615</v>
      </c>
    </row>
    <row r="859" spans="1:3" x14ac:dyDescent="0.5">
      <c r="A859" s="424">
        <v>518210</v>
      </c>
      <c r="B859" s="56" t="s">
        <v>3614</v>
      </c>
      <c r="C859" s="423" t="s">
        <v>3615</v>
      </c>
    </row>
    <row r="860" spans="1:3" x14ac:dyDescent="0.5">
      <c r="A860" s="424">
        <v>519120</v>
      </c>
      <c r="B860" s="56" t="s">
        <v>3614</v>
      </c>
      <c r="C860" s="423" t="s">
        <v>3615</v>
      </c>
    </row>
    <row r="861" spans="1:3" x14ac:dyDescent="0.5">
      <c r="A861" s="424">
        <v>519130</v>
      </c>
      <c r="B861" s="56" t="s">
        <v>3614</v>
      </c>
      <c r="C861" s="423" t="s">
        <v>3615</v>
      </c>
    </row>
    <row r="862" spans="1:3" x14ac:dyDescent="0.5">
      <c r="A862" s="424">
        <v>519190</v>
      </c>
      <c r="B862" s="56" t="s">
        <v>3614</v>
      </c>
      <c r="C862" s="423" t="s">
        <v>3615</v>
      </c>
    </row>
    <row r="863" spans="1:3" x14ac:dyDescent="0.5">
      <c r="A863" s="424">
        <v>521110</v>
      </c>
      <c r="B863" s="56" t="s">
        <v>3614</v>
      </c>
      <c r="C863" s="423" t="s">
        <v>3615</v>
      </c>
    </row>
    <row r="864" spans="1:3" x14ac:dyDescent="0.5">
      <c r="A864" s="424">
        <v>522110</v>
      </c>
      <c r="B864" s="56" t="s">
        <v>3614</v>
      </c>
      <c r="C864" s="423" t="s">
        <v>3615</v>
      </c>
    </row>
    <row r="865" spans="1:3" x14ac:dyDescent="0.5">
      <c r="A865" s="424">
        <v>522120</v>
      </c>
      <c r="B865" s="56" t="s">
        <v>3614</v>
      </c>
      <c r="C865" s="423" t="s">
        <v>3615</v>
      </c>
    </row>
    <row r="866" spans="1:3" x14ac:dyDescent="0.5">
      <c r="A866" s="424">
        <v>522130</v>
      </c>
      <c r="B866" s="56" t="s">
        <v>3614</v>
      </c>
      <c r="C866" s="423" t="s">
        <v>3615</v>
      </c>
    </row>
    <row r="867" spans="1:3" x14ac:dyDescent="0.5">
      <c r="A867" s="424">
        <v>522190</v>
      </c>
      <c r="B867" s="56" t="s">
        <v>3614</v>
      </c>
      <c r="C867" s="423" t="s">
        <v>3615</v>
      </c>
    </row>
    <row r="868" spans="1:3" x14ac:dyDescent="0.5">
      <c r="A868" s="424">
        <v>522210</v>
      </c>
      <c r="B868" s="56" t="s">
        <v>3614</v>
      </c>
      <c r="C868" s="423" t="s">
        <v>3615</v>
      </c>
    </row>
    <row r="869" spans="1:3" x14ac:dyDescent="0.5">
      <c r="A869" s="424">
        <v>522291</v>
      </c>
      <c r="B869" s="56" t="s">
        <v>3614</v>
      </c>
      <c r="C869" s="423" t="s">
        <v>3615</v>
      </c>
    </row>
    <row r="870" spans="1:3" x14ac:dyDescent="0.5">
      <c r="A870" s="424">
        <v>522292</v>
      </c>
      <c r="B870" s="56" t="s">
        <v>3614</v>
      </c>
      <c r="C870" s="423" t="s">
        <v>3615</v>
      </c>
    </row>
    <row r="871" spans="1:3" x14ac:dyDescent="0.5">
      <c r="A871" s="424">
        <v>522294</v>
      </c>
      <c r="B871" s="56" t="s">
        <v>3614</v>
      </c>
      <c r="C871" s="423" t="s">
        <v>3615</v>
      </c>
    </row>
    <row r="872" spans="1:3" x14ac:dyDescent="0.5">
      <c r="A872" s="424">
        <v>522298</v>
      </c>
      <c r="B872" s="56" t="s">
        <v>3614</v>
      </c>
      <c r="C872" s="423" t="s">
        <v>3615</v>
      </c>
    </row>
    <row r="873" spans="1:3" x14ac:dyDescent="0.5">
      <c r="A873" s="424">
        <v>522310</v>
      </c>
      <c r="B873" s="56" t="s">
        <v>3614</v>
      </c>
      <c r="C873" s="423" t="s">
        <v>3615</v>
      </c>
    </row>
    <row r="874" spans="1:3" x14ac:dyDescent="0.5">
      <c r="A874" s="424">
        <v>522320</v>
      </c>
      <c r="B874" s="56" t="s">
        <v>3614</v>
      </c>
      <c r="C874" s="423" t="s">
        <v>3615</v>
      </c>
    </row>
    <row r="875" spans="1:3" x14ac:dyDescent="0.5">
      <c r="A875" s="424">
        <v>522390</v>
      </c>
      <c r="B875" s="56" t="s">
        <v>3614</v>
      </c>
      <c r="C875" s="423" t="s">
        <v>3615</v>
      </c>
    </row>
    <row r="876" spans="1:3" x14ac:dyDescent="0.5">
      <c r="A876" s="424">
        <v>523110</v>
      </c>
      <c r="B876" s="56" t="s">
        <v>3614</v>
      </c>
      <c r="C876" s="423" t="s">
        <v>3615</v>
      </c>
    </row>
    <row r="877" spans="1:3" x14ac:dyDescent="0.5">
      <c r="A877" s="424">
        <v>523120</v>
      </c>
      <c r="B877" s="56" t="s">
        <v>3614</v>
      </c>
      <c r="C877" s="423" t="s">
        <v>3615</v>
      </c>
    </row>
    <row r="878" spans="1:3" x14ac:dyDescent="0.5">
      <c r="A878" s="424">
        <v>523130</v>
      </c>
      <c r="B878" s="56" t="s">
        <v>3614</v>
      </c>
      <c r="C878" s="423" t="s">
        <v>3615</v>
      </c>
    </row>
    <row r="879" spans="1:3" x14ac:dyDescent="0.5">
      <c r="A879" s="424">
        <v>523210</v>
      </c>
      <c r="B879" s="56" t="s">
        <v>3614</v>
      </c>
      <c r="C879" s="423" t="s">
        <v>3615</v>
      </c>
    </row>
    <row r="880" spans="1:3" x14ac:dyDescent="0.5">
      <c r="A880" s="424">
        <v>523910</v>
      </c>
      <c r="B880" s="56" t="s">
        <v>3614</v>
      </c>
      <c r="C880" s="423" t="s">
        <v>3615</v>
      </c>
    </row>
    <row r="881" spans="1:3" x14ac:dyDescent="0.5">
      <c r="A881" s="424">
        <v>523920</v>
      </c>
      <c r="B881" s="56" t="s">
        <v>3614</v>
      </c>
      <c r="C881" s="423" t="s">
        <v>3615</v>
      </c>
    </row>
    <row r="882" spans="1:3" x14ac:dyDescent="0.5">
      <c r="A882" s="424">
        <v>523930</v>
      </c>
      <c r="B882" s="56" t="s">
        <v>3614</v>
      </c>
      <c r="C882" s="423" t="s">
        <v>3615</v>
      </c>
    </row>
    <row r="883" spans="1:3" x14ac:dyDescent="0.5">
      <c r="A883" s="424">
        <v>523991</v>
      </c>
      <c r="B883" s="56" t="s">
        <v>3614</v>
      </c>
      <c r="C883" s="423" t="s">
        <v>3615</v>
      </c>
    </row>
    <row r="884" spans="1:3" x14ac:dyDescent="0.5">
      <c r="A884" s="424">
        <v>523999</v>
      </c>
      <c r="B884" s="56" t="s">
        <v>3614</v>
      </c>
      <c r="C884" s="423" t="s">
        <v>3615</v>
      </c>
    </row>
    <row r="885" spans="1:3" x14ac:dyDescent="0.5">
      <c r="A885" s="424">
        <v>524113</v>
      </c>
      <c r="B885" s="56" t="s">
        <v>3614</v>
      </c>
      <c r="C885" s="423" t="s">
        <v>3615</v>
      </c>
    </row>
    <row r="886" spans="1:3" x14ac:dyDescent="0.5">
      <c r="A886" s="424">
        <v>524114</v>
      </c>
      <c r="B886" s="56" t="s">
        <v>3614</v>
      </c>
      <c r="C886" s="423" t="s">
        <v>3615</v>
      </c>
    </row>
    <row r="887" spans="1:3" x14ac:dyDescent="0.5">
      <c r="A887" s="424">
        <v>524126</v>
      </c>
      <c r="B887" s="56" t="s">
        <v>3614</v>
      </c>
      <c r="C887" s="423" t="s">
        <v>3615</v>
      </c>
    </row>
    <row r="888" spans="1:3" x14ac:dyDescent="0.5">
      <c r="A888" s="424">
        <v>524128</v>
      </c>
      <c r="B888" s="56" t="s">
        <v>3614</v>
      </c>
      <c r="C888" s="423" t="s">
        <v>3615</v>
      </c>
    </row>
    <row r="889" spans="1:3" x14ac:dyDescent="0.5">
      <c r="A889" s="424">
        <v>524130</v>
      </c>
      <c r="B889" s="56" t="s">
        <v>3614</v>
      </c>
      <c r="C889" s="423" t="s">
        <v>3615</v>
      </c>
    </row>
    <row r="890" spans="1:3" x14ac:dyDescent="0.5">
      <c r="A890" s="424">
        <v>524210</v>
      </c>
      <c r="B890" s="56" t="s">
        <v>3614</v>
      </c>
      <c r="C890" s="423" t="s">
        <v>3615</v>
      </c>
    </row>
    <row r="891" spans="1:3" x14ac:dyDescent="0.5">
      <c r="A891" s="424">
        <v>524291</v>
      </c>
      <c r="B891" s="56" t="s">
        <v>3614</v>
      </c>
      <c r="C891" s="423" t="s">
        <v>3615</v>
      </c>
    </row>
    <row r="892" spans="1:3" x14ac:dyDescent="0.5">
      <c r="A892" s="424">
        <v>524292</v>
      </c>
      <c r="B892" s="56" t="s">
        <v>3614</v>
      </c>
      <c r="C892" s="423" t="s">
        <v>3615</v>
      </c>
    </row>
    <row r="893" spans="1:3" x14ac:dyDescent="0.5">
      <c r="A893" s="424">
        <v>525190</v>
      </c>
      <c r="B893" s="56" t="s">
        <v>3614</v>
      </c>
      <c r="C893" s="423" t="s">
        <v>3615</v>
      </c>
    </row>
    <row r="894" spans="1:3" x14ac:dyDescent="0.5">
      <c r="A894" s="424">
        <v>525920</v>
      </c>
      <c r="B894" s="56" t="s">
        <v>3614</v>
      </c>
      <c r="C894" s="423" t="s">
        <v>3615</v>
      </c>
    </row>
    <row r="895" spans="1:3" x14ac:dyDescent="0.5">
      <c r="A895" s="424">
        <v>525990</v>
      </c>
      <c r="B895" s="56" t="s">
        <v>3614</v>
      </c>
      <c r="C895" s="423" t="s">
        <v>3615</v>
      </c>
    </row>
    <row r="896" spans="1:3" x14ac:dyDescent="0.5">
      <c r="A896" s="424">
        <v>531110</v>
      </c>
      <c r="B896" s="56" t="s">
        <v>3614</v>
      </c>
      <c r="C896" s="423" t="s">
        <v>3615</v>
      </c>
    </row>
    <row r="897" spans="1:3" x14ac:dyDescent="0.5">
      <c r="A897" s="424">
        <v>531120</v>
      </c>
      <c r="B897" s="56" t="s">
        <v>3614</v>
      </c>
      <c r="C897" s="423" t="s">
        <v>3615</v>
      </c>
    </row>
    <row r="898" spans="1:3" x14ac:dyDescent="0.5">
      <c r="A898" s="424">
        <v>531130</v>
      </c>
      <c r="B898" s="56" t="s">
        <v>3614</v>
      </c>
      <c r="C898" s="423" t="s">
        <v>3615</v>
      </c>
    </row>
    <row r="899" spans="1:3" x14ac:dyDescent="0.5">
      <c r="A899" s="424">
        <v>531190</v>
      </c>
      <c r="B899" s="56" t="s">
        <v>3614</v>
      </c>
      <c r="C899" s="423" t="s">
        <v>3615</v>
      </c>
    </row>
    <row r="900" spans="1:3" x14ac:dyDescent="0.5">
      <c r="A900" s="424">
        <v>531210</v>
      </c>
      <c r="B900" s="56" t="s">
        <v>3614</v>
      </c>
      <c r="C900" s="423" t="s">
        <v>3615</v>
      </c>
    </row>
    <row r="901" spans="1:3" x14ac:dyDescent="0.5">
      <c r="A901" s="424">
        <v>531311</v>
      </c>
      <c r="B901" s="56" t="s">
        <v>3614</v>
      </c>
      <c r="C901" s="423" t="s">
        <v>3615</v>
      </c>
    </row>
    <row r="902" spans="1:3" x14ac:dyDescent="0.5">
      <c r="A902" s="424">
        <v>531312</v>
      </c>
      <c r="B902" s="56" t="s">
        <v>3614</v>
      </c>
      <c r="C902" s="423" t="s">
        <v>3615</v>
      </c>
    </row>
    <row r="903" spans="1:3" x14ac:dyDescent="0.5">
      <c r="A903" s="424">
        <v>531320</v>
      </c>
      <c r="B903" s="56" t="s">
        <v>3614</v>
      </c>
      <c r="C903" s="423" t="s">
        <v>3615</v>
      </c>
    </row>
    <row r="904" spans="1:3" x14ac:dyDescent="0.5">
      <c r="A904" s="424">
        <v>531390</v>
      </c>
      <c r="B904" s="56" t="s">
        <v>3614</v>
      </c>
      <c r="C904" s="423" t="s">
        <v>3615</v>
      </c>
    </row>
    <row r="905" spans="1:3" x14ac:dyDescent="0.5">
      <c r="A905" s="424">
        <v>532112</v>
      </c>
      <c r="B905" s="56" t="s">
        <v>3614</v>
      </c>
      <c r="C905" s="423" t="s">
        <v>3615</v>
      </c>
    </row>
    <row r="906" spans="1:3" x14ac:dyDescent="0.5">
      <c r="A906" s="424">
        <v>532210</v>
      </c>
      <c r="B906" s="56" t="s">
        <v>3614</v>
      </c>
      <c r="C906" s="423" t="s">
        <v>3615</v>
      </c>
    </row>
    <row r="907" spans="1:3" x14ac:dyDescent="0.5">
      <c r="A907" s="424">
        <v>532284</v>
      </c>
      <c r="B907" s="56" t="s">
        <v>3614</v>
      </c>
      <c r="C907" s="423" t="s">
        <v>3615</v>
      </c>
    </row>
    <row r="908" spans="1:3" x14ac:dyDescent="0.5">
      <c r="A908" s="424">
        <v>532289</v>
      </c>
      <c r="B908" s="56" t="s">
        <v>3614</v>
      </c>
      <c r="C908" s="423" t="s">
        <v>3615</v>
      </c>
    </row>
    <row r="909" spans="1:3" x14ac:dyDescent="0.5">
      <c r="A909" s="424">
        <v>532411</v>
      </c>
      <c r="B909" s="56" t="s">
        <v>3614</v>
      </c>
      <c r="C909" s="423" t="s">
        <v>3615</v>
      </c>
    </row>
    <row r="910" spans="1:3" x14ac:dyDescent="0.5">
      <c r="A910" s="424">
        <v>532412</v>
      </c>
      <c r="B910" s="56" t="s">
        <v>3614</v>
      </c>
      <c r="C910" s="423" t="s">
        <v>3615</v>
      </c>
    </row>
    <row r="911" spans="1:3" x14ac:dyDescent="0.5">
      <c r="A911" s="424">
        <v>532490</v>
      </c>
      <c r="B911" s="56" t="s">
        <v>3614</v>
      </c>
      <c r="C911" s="423" t="s">
        <v>3615</v>
      </c>
    </row>
    <row r="912" spans="1:3" x14ac:dyDescent="0.5">
      <c r="A912" s="424">
        <v>533110</v>
      </c>
      <c r="B912" s="56" t="s">
        <v>3614</v>
      </c>
      <c r="C912" s="423" t="s">
        <v>3615</v>
      </c>
    </row>
    <row r="913" spans="1:3" x14ac:dyDescent="0.5">
      <c r="A913" s="424">
        <v>541110</v>
      </c>
      <c r="B913" s="56" t="s">
        <v>3614</v>
      </c>
      <c r="C913" s="423" t="s">
        <v>3615</v>
      </c>
    </row>
    <row r="914" spans="1:3" x14ac:dyDescent="0.5">
      <c r="A914" s="424">
        <v>541191</v>
      </c>
      <c r="B914" s="56" t="s">
        <v>3614</v>
      </c>
      <c r="C914" s="423" t="s">
        <v>3615</v>
      </c>
    </row>
    <row r="915" spans="1:3" x14ac:dyDescent="0.5">
      <c r="A915" s="424">
        <v>541199</v>
      </c>
      <c r="B915" s="56" t="s">
        <v>3614</v>
      </c>
      <c r="C915" s="423" t="s">
        <v>3615</v>
      </c>
    </row>
    <row r="916" spans="1:3" x14ac:dyDescent="0.5">
      <c r="A916" s="424">
        <v>541214</v>
      </c>
      <c r="B916" s="56" t="s">
        <v>3614</v>
      </c>
      <c r="C916" s="423" t="s">
        <v>3615</v>
      </c>
    </row>
    <row r="917" spans="1:3" x14ac:dyDescent="0.5">
      <c r="A917" s="424">
        <v>541219</v>
      </c>
      <c r="B917" s="56" t="s">
        <v>3614</v>
      </c>
      <c r="C917" s="423" t="s">
        <v>3615</v>
      </c>
    </row>
    <row r="918" spans="1:3" x14ac:dyDescent="0.5">
      <c r="A918" s="424">
        <v>541310</v>
      </c>
      <c r="B918" s="56" t="s">
        <v>3614</v>
      </c>
      <c r="C918" s="423" t="s">
        <v>3615</v>
      </c>
    </row>
    <row r="919" spans="1:3" x14ac:dyDescent="0.5">
      <c r="A919" s="424">
        <v>541320</v>
      </c>
      <c r="B919" s="56" t="s">
        <v>3614</v>
      </c>
      <c r="C919" s="423" t="s">
        <v>3615</v>
      </c>
    </row>
    <row r="920" spans="1:3" x14ac:dyDescent="0.5">
      <c r="A920" s="424">
        <v>541330</v>
      </c>
      <c r="B920" s="56" t="s">
        <v>3614</v>
      </c>
      <c r="C920" s="423" t="s">
        <v>3615</v>
      </c>
    </row>
    <row r="921" spans="1:3" x14ac:dyDescent="0.5">
      <c r="A921" s="424">
        <v>541380</v>
      </c>
      <c r="B921" s="56" t="s">
        <v>3614</v>
      </c>
      <c r="C921" s="423" t="s">
        <v>3615</v>
      </c>
    </row>
    <row r="922" spans="1:3" x14ac:dyDescent="0.5">
      <c r="A922" s="424">
        <v>541410</v>
      </c>
      <c r="B922" s="56" t="s">
        <v>3614</v>
      </c>
      <c r="C922" s="423" t="s">
        <v>3615</v>
      </c>
    </row>
    <row r="923" spans="1:3" x14ac:dyDescent="0.5">
      <c r="A923" s="424">
        <v>541430</v>
      </c>
      <c r="B923" s="56" t="s">
        <v>3614</v>
      </c>
      <c r="C923" s="423" t="s">
        <v>3615</v>
      </c>
    </row>
    <row r="924" spans="1:3" x14ac:dyDescent="0.5">
      <c r="A924" s="424">
        <v>541490</v>
      </c>
      <c r="B924" s="56" t="s">
        <v>3614</v>
      </c>
      <c r="C924" s="423" t="s">
        <v>3615</v>
      </c>
    </row>
    <row r="925" spans="1:3" x14ac:dyDescent="0.5">
      <c r="A925" s="424">
        <v>541511</v>
      </c>
      <c r="B925" s="56" t="s">
        <v>3614</v>
      </c>
      <c r="C925" s="423" t="s">
        <v>3615</v>
      </c>
    </row>
    <row r="926" spans="1:3" x14ac:dyDescent="0.5">
      <c r="A926" s="424">
        <v>541512</v>
      </c>
      <c r="B926" s="56" t="s">
        <v>3614</v>
      </c>
      <c r="C926" s="423" t="s">
        <v>3615</v>
      </c>
    </row>
    <row r="927" spans="1:3" x14ac:dyDescent="0.5">
      <c r="A927" s="424">
        <v>541513</v>
      </c>
      <c r="B927" s="56" t="s">
        <v>3614</v>
      </c>
      <c r="C927" s="423" t="s">
        <v>3615</v>
      </c>
    </row>
    <row r="928" spans="1:3" x14ac:dyDescent="0.5">
      <c r="A928" s="424">
        <v>541519</v>
      </c>
      <c r="B928" s="56" t="s">
        <v>3614</v>
      </c>
      <c r="C928" s="423" t="s">
        <v>3615</v>
      </c>
    </row>
    <row r="929" spans="1:3" x14ac:dyDescent="0.5">
      <c r="A929" s="424">
        <v>541611</v>
      </c>
      <c r="B929" s="56" t="s">
        <v>3614</v>
      </c>
      <c r="C929" s="423" t="s">
        <v>3615</v>
      </c>
    </row>
    <row r="930" spans="1:3" x14ac:dyDescent="0.5">
      <c r="A930" s="424">
        <v>541612</v>
      </c>
      <c r="B930" s="56" t="s">
        <v>3614</v>
      </c>
      <c r="C930" s="423" t="s">
        <v>3615</v>
      </c>
    </row>
    <row r="931" spans="1:3" x14ac:dyDescent="0.5">
      <c r="A931" s="424">
        <v>541618</v>
      </c>
      <c r="B931" s="56" t="s">
        <v>3614</v>
      </c>
      <c r="C931" s="423" t="s">
        <v>3615</v>
      </c>
    </row>
    <row r="932" spans="1:3" x14ac:dyDescent="0.5">
      <c r="A932" s="424">
        <v>541620</v>
      </c>
      <c r="B932" s="56" t="s">
        <v>3614</v>
      </c>
      <c r="C932" s="423" t="s">
        <v>3615</v>
      </c>
    </row>
    <row r="933" spans="1:3" x14ac:dyDescent="0.5">
      <c r="A933" s="424">
        <v>541690</v>
      </c>
      <c r="B933" s="56" t="s">
        <v>3614</v>
      </c>
      <c r="C933" s="423" t="s">
        <v>3615</v>
      </c>
    </row>
    <row r="934" spans="1:3" x14ac:dyDescent="0.5">
      <c r="A934" s="424">
        <v>541711</v>
      </c>
      <c r="B934" s="56" t="s">
        <v>3614</v>
      </c>
      <c r="C934" s="423" t="s">
        <v>3615</v>
      </c>
    </row>
    <row r="935" spans="1:3" x14ac:dyDescent="0.5">
      <c r="A935" s="424">
        <v>541713</v>
      </c>
      <c r="B935" s="56" t="s">
        <v>3614</v>
      </c>
      <c r="C935" s="423" t="s">
        <v>3615</v>
      </c>
    </row>
    <row r="936" spans="1:3" x14ac:dyDescent="0.5">
      <c r="A936" s="424">
        <v>541714</v>
      </c>
      <c r="B936" s="56" t="s">
        <v>3614</v>
      </c>
      <c r="C936" s="423" t="s">
        <v>3615</v>
      </c>
    </row>
    <row r="937" spans="1:3" x14ac:dyDescent="0.5">
      <c r="A937" s="424">
        <v>541715</v>
      </c>
      <c r="B937" s="56" t="s">
        <v>3614</v>
      </c>
      <c r="C937" s="423" t="s">
        <v>3615</v>
      </c>
    </row>
    <row r="938" spans="1:3" x14ac:dyDescent="0.5">
      <c r="A938" s="424">
        <v>541720</v>
      </c>
      <c r="B938" s="56" t="s">
        <v>3614</v>
      </c>
      <c r="C938" s="423" t="s">
        <v>3615</v>
      </c>
    </row>
    <row r="939" spans="1:3" x14ac:dyDescent="0.5">
      <c r="A939" s="424">
        <v>541850</v>
      </c>
      <c r="B939" s="56" t="s">
        <v>3614</v>
      </c>
      <c r="C939" s="423" t="s">
        <v>3615</v>
      </c>
    </row>
    <row r="940" spans="1:3" x14ac:dyDescent="0.5">
      <c r="A940" s="424">
        <v>541860</v>
      </c>
      <c r="B940" s="56" t="s">
        <v>3614</v>
      </c>
      <c r="C940" s="423" t="s">
        <v>3615</v>
      </c>
    </row>
    <row r="941" spans="1:3" x14ac:dyDescent="0.5">
      <c r="A941" s="424">
        <v>541890</v>
      </c>
      <c r="B941" s="56" t="s">
        <v>3614</v>
      </c>
      <c r="C941" s="423" t="s">
        <v>3615</v>
      </c>
    </row>
    <row r="942" spans="1:3" x14ac:dyDescent="0.5">
      <c r="A942" s="424">
        <v>541910</v>
      </c>
      <c r="B942" s="56" t="s">
        <v>3614</v>
      </c>
      <c r="C942" s="423" t="s">
        <v>3615</v>
      </c>
    </row>
    <row r="943" spans="1:3" x14ac:dyDescent="0.5">
      <c r="A943" s="424">
        <v>541922</v>
      </c>
      <c r="B943" s="56" t="s">
        <v>3614</v>
      </c>
      <c r="C943" s="423" t="s">
        <v>3615</v>
      </c>
    </row>
    <row r="944" spans="1:3" x14ac:dyDescent="0.5">
      <c r="A944" s="424">
        <v>541940</v>
      </c>
      <c r="B944" s="56" t="s">
        <v>3614</v>
      </c>
      <c r="C944" s="423" t="s">
        <v>3615</v>
      </c>
    </row>
    <row r="945" spans="1:3" x14ac:dyDescent="0.5">
      <c r="A945" s="424">
        <v>541990</v>
      </c>
      <c r="B945" s="56" t="s">
        <v>3614</v>
      </c>
      <c r="C945" s="423" t="s">
        <v>3615</v>
      </c>
    </row>
    <row r="946" spans="1:3" x14ac:dyDescent="0.5">
      <c r="A946" s="424">
        <v>551112</v>
      </c>
      <c r="B946" s="56" t="s">
        <v>3614</v>
      </c>
      <c r="C946" s="423" t="s">
        <v>3615</v>
      </c>
    </row>
    <row r="947" spans="1:3" x14ac:dyDescent="0.5">
      <c r="A947" s="424">
        <v>551114</v>
      </c>
      <c r="B947" s="56" t="s">
        <v>3614</v>
      </c>
      <c r="C947" s="423" t="s">
        <v>3615</v>
      </c>
    </row>
    <row r="948" spans="1:3" x14ac:dyDescent="0.5">
      <c r="A948" s="424">
        <v>561110</v>
      </c>
      <c r="B948" s="56" t="s">
        <v>3614</v>
      </c>
      <c r="C948" s="423" t="s">
        <v>3615</v>
      </c>
    </row>
    <row r="949" spans="1:3" x14ac:dyDescent="0.5">
      <c r="A949" s="424">
        <v>561210</v>
      </c>
      <c r="B949" s="56" t="s">
        <v>3614</v>
      </c>
      <c r="C949" s="423" t="s">
        <v>3615</v>
      </c>
    </row>
    <row r="950" spans="1:3" x14ac:dyDescent="0.5">
      <c r="A950" s="424">
        <v>561421</v>
      </c>
      <c r="B950" s="56" t="s">
        <v>3614</v>
      </c>
      <c r="C950" s="423" t="s">
        <v>3615</v>
      </c>
    </row>
    <row r="951" spans="1:3" x14ac:dyDescent="0.5">
      <c r="A951" s="424">
        <v>561439</v>
      </c>
      <c r="B951" s="56" t="s">
        <v>3614</v>
      </c>
      <c r="C951" s="423" t="s">
        <v>3615</v>
      </c>
    </row>
    <row r="952" spans="1:3" x14ac:dyDescent="0.5">
      <c r="A952" s="424">
        <v>561440</v>
      </c>
      <c r="B952" s="56" t="s">
        <v>3614</v>
      </c>
      <c r="C952" s="423" t="s">
        <v>3615</v>
      </c>
    </row>
    <row r="953" spans="1:3" x14ac:dyDescent="0.5">
      <c r="A953" s="424">
        <v>561499</v>
      </c>
      <c r="B953" s="56" t="s">
        <v>3614</v>
      </c>
      <c r="C953" s="423" t="s">
        <v>3615</v>
      </c>
    </row>
    <row r="954" spans="1:3" x14ac:dyDescent="0.5">
      <c r="A954" s="424">
        <v>561591</v>
      </c>
      <c r="B954" s="56" t="s">
        <v>3614</v>
      </c>
      <c r="C954" s="423" t="s">
        <v>3615</v>
      </c>
    </row>
    <row r="955" spans="1:3" x14ac:dyDescent="0.5">
      <c r="A955" s="424">
        <v>561599</v>
      </c>
      <c r="B955" s="56" t="s">
        <v>3614</v>
      </c>
      <c r="C955" s="423" t="s">
        <v>3615</v>
      </c>
    </row>
    <row r="956" spans="1:3" x14ac:dyDescent="0.5">
      <c r="A956" s="424">
        <v>561612</v>
      </c>
      <c r="B956" s="56" t="s">
        <v>3614</v>
      </c>
      <c r="C956" s="423" t="s">
        <v>3615</v>
      </c>
    </row>
    <row r="957" spans="1:3" x14ac:dyDescent="0.5">
      <c r="A957" s="424">
        <v>561710</v>
      </c>
      <c r="B957" s="56" t="s">
        <v>3614</v>
      </c>
      <c r="C957" s="423" t="s">
        <v>3615</v>
      </c>
    </row>
    <row r="958" spans="1:3" x14ac:dyDescent="0.5">
      <c r="A958" s="424">
        <v>561720</v>
      </c>
      <c r="B958" s="56" t="s">
        <v>3614</v>
      </c>
      <c r="C958" s="423" t="s">
        <v>3615</v>
      </c>
    </row>
    <row r="959" spans="1:3" x14ac:dyDescent="0.5">
      <c r="A959" s="424">
        <v>561730</v>
      </c>
      <c r="B959" s="56" t="s">
        <v>3614</v>
      </c>
      <c r="C959" s="423" t="s">
        <v>3615</v>
      </c>
    </row>
    <row r="960" spans="1:3" x14ac:dyDescent="0.5">
      <c r="A960" s="424">
        <v>561740</v>
      </c>
      <c r="B960" s="56" t="s">
        <v>3614</v>
      </c>
      <c r="C960" s="423" t="s">
        <v>3615</v>
      </c>
    </row>
    <row r="961" spans="1:3" x14ac:dyDescent="0.5">
      <c r="A961" s="424">
        <v>561790</v>
      </c>
      <c r="B961" s="56" t="s">
        <v>3614</v>
      </c>
      <c r="C961" s="423" t="s">
        <v>3615</v>
      </c>
    </row>
    <row r="962" spans="1:3" x14ac:dyDescent="0.5">
      <c r="A962" s="424">
        <v>561910</v>
      </c>
      <c r="B962" s="56" t="s">
        <v>3614</v>
      </c>
      <c r="C962" s="423" t="s">
        <v>3615</v>
      </c>
    </row>
    <row r="963" spans="1:3" x14ac:dyDescent="0.5">
      <c r="A963" s="424">
        <v>561920</v>
      </c>
      <c r="B963" s="56" t="s">
        <v>3614</v>
      </c>
      <c r="C963" s="423" t="s">
        <v>3615</v>
      </c>
    </row>
    <row r="964" spans="1:3" x14ac:dyDescent="0.5">
      <c r="A964" s="424">
        <v>561990</v>
      </c>
      <c r="B964" s="56" t="s">
        <v>3614</v>
      </c>
      <c r="C964" s="423" t="s">
        <v>3615</v>
      </c>
    </row>
    <row r="965" spans="1:3" x14ac:dyDescent="0.5">
      <c r="A965" s="424">
        <v>562111</v>
      </c>
      <c r="B965" s="56" t="s">
        <v>3614</v>
      </c>
      <c r="C965" s="423" t="s">
        <v>3615</v>
      </c>
    </row>
    <row r="966" spans="1:3" x14ac:dyDescent="0.5">
      <c r="A966" s="424">
        <v>562112</v>
      </c>
      <c r="B966" s="56" t="s">
        <v>3614</v>
      </c>
      <c r="C966" s="423" t="s">
        <v>3615</v>
      </c>
    </row>
    <row r="967" spans="1:3" x14ac:dyDescent="0.5">
      <c r="A967" s="424">
        <v>562119</v>
      </c>
      <c r="B967" s="56" t="s">
        <v>3614</v>
      </c>
      <c r="C967" s="423" t="s">
        <v>3615</v>
      </c>
    </row>
    <row r="968" spans="1:3" x14ac:dyDescent="0.5">
      <c r="A968" s="424">
        <v>562211</v>
      </c>
      <c r="B968" s="56" t="s">
        <v>3614</v>
      </c>
      <c r="C968" s="423" t="s">
        <v>3615</v>
      </c>
    </row>
    <row r="969" spans="1:3" x14ac:dyDescent="0.5">
      <c r="A969" s="424">
        <v>562212</v>
      </c>
      <c r="B969" s="56" t="s">
        <v>3614</v>
      </c>
      <c r="C969" s="423" t="s">
        <v>3615</v>
      </c>
    </row>
    <row r="970" spans="1:3" x14ac:dyDescent="0.5">
      <c r="A970" s="424">
        <v>562213</v>
      </c>
      <c r="B970" s="56" t="s">
        <v>3614</v>
      </c>
      <c r="C970" s="423" t="s">
        <v>3615</v>
      </c>
    </row>
    <row r="971" spans="1:3" x14ac:dyDescent="0.5">
      <c r="A971" s="424">
        <v>562219</v>
      </c>
      <c r="B971" s="56" t="s">
        <v>3614</v>
      </c>
      <c r="C971" s="423" t="s">
        <v>3615</v>
      </c>
    </row>
    <row r="972" spans="1:3" x14ac:dyDescent="0.5">
      <c r="A972" s="424">
        <v>562910</v>
      </c>
      <c r="B972" s="56" t="s">
        <v>3614</v>
      </c>
      <c r="C972" s="423" t="s">
        <v>3615</v>
      </c>
    </row>
    <row r="973" spans="1:3" x14ac:dyDescent="0.5">
      <c r="A973" s="424">
        <v>562920</v>
      </c>
      <c r="B973" s="56" t="s">
        <v>3614</v>
      </c>
      <c r="C973" s="423" t="s">
        <v>3615</v>
      </c>
    </row>
    <row r="974" spans="1:3" x14ac:dyDescent="0.5">
      <c r="A974" s="424">
        <v>562991</v>
      </c>
      <c r="B974" s="56" t="s">
        <v>3614</v>
      </c>
      <c r="C974" s="423" t="s">
        <v>3615</v>
      </c>
    </row>
    <row r="975" spans="1:3" x14ac:dyDescent="0.5">
      <c r="A975" s="424">
        <v>562998</v>
      </c>
      <c r="B975" s="56" t="s">
        <v>3614</v>
      </c>
      <c r="C975" s="423" t="s">
        <v>3615</v>
      </c>
    </row>
    <row r="976" spans="1:3" x14ac:dyDescent="0.5">
      <c r="A976" s="424">
        <v>611110</v>
      </c>
      <c r="B976" s="56" t="s">
        <v>3614</v>
      </c>
      <c r="C976" s="423" t="s">
        <v>3615</v>
      </c>
    </row>
    <row r="977" spans="1:3" x14ac:dyDescent="0.5">
      <c r="A977" s="424">
        <v>611210</v>
      </c>
      <c r="B977" s="56" t="s">
        <v>3614</v>
      </c>
      <c r="C977" s="423" t="s">
        <v>3615</v>
      </c>
    </row>
    <row r="978" spans="1:3" x14ac:dyDescent="0.5">
      <c r="A978" s="424">
        <v>611310</v>
      </c>
      <c r="B978" s="56" t="s">
        <v>3614</v>
      </c>
      <c r="C978" s="423" t="s">
        <v>3615</v>
      </c>
    </row>
    <row r="979" spans="1:3" x14ac:dyDescent="0.5">
      <c r="A979" s="424">
        <v>611430</v>
      </c>
      <c r="B979" s="56" t="s">
        <v>3614</v>
      </c>
      <c r="C979" s="423" t="s">
        <v>3615</v>
      </c>
    </row>
    <row r="980" spans="1:3" x14ac:dyDescent="0.5">
      <c r="A980" s="424">
        <v>611512</v>
      </c>
      <c r="B980" s="56" t="s">
        <v>3614</v>
      </c>
      <c r="C980" s="423" t="s">
        <v>3615</v>
      </c>
    </row>
    <row r="981" spans="1:3" x14ac:dyDescent="0.5">
      <c r="A981" s="424">
        <v>611519</v>
      </c>
      <c r="B981" s="56" t="s">
        <v>3614</v>
      </c>
      <c r="C981" s="423" t="s">
        <v>3615</v>
      </c>
    </row>
    <row r="982" spans="1:3" x14ac:dyDescent="0.5">
      <c r="A982" s="424">
        <v>611610</v>
      </c>
      <c r="B982" s="56" t="s">
        <v>3614</v>
      </c>
      <c r="C982" s="423" t="s">
        <v>3615</v>
      </c>
    </row>
    <row r="983" spans="1:3" x14ac:dyDescent="0.5">
      <c r="A983" s="424">
        <v>611620</v>
      </c>
      <c r="B983" s="56" t="s">
        <v>3614</v>
      </c>
      <c r="C983" s="423" t="s">
        <v>3615</v>
      </c>
    </row>
    <row r="984" spans="1:3" x14ac:dyDescent="0.5">
      <c r="A984" s="424">
        <v>611692</v>
      </c>
      <c r="B984" s="56" t="s">
        <v>3614</v>
      </c>
      <c r="C984" s="423" t="s">
        <v>3615</v>
      </c>
    </row>
    <row r="985" spans="1:3" x14ac:dyDescent="0.5">
      <c r="A985" s="424">
        <v>611699</v>
      </c>
      <c r="B985" s="56" t="s">
        <v>3614</v>
      </c>
      <c r="C985" s="423" t="s">
        <v>3615</v>
      </c>
    </row>
    <row r="986" spans="1:3" x14ac:dyDescent="0.5">
      <c r="A986" s="424">
        <v>611710</v>
      </c>
      <c r="B986" s="56" t="s">
        <v>3614</v>
      </c>
      <c r="C986" s="423" t="s">
        <v>3615</v>
      </c>
    </row>
    <row r="987" spans="1:3" x14ac:dyDescent="0.5">
      <c r="A987" s="424">
        <v>621111</v>
      </c>
      <c r="B987" s="56" t="s">
        <v>3614</v>
      </c>
      <c r="C987" s="423" t="s">
        <v>3615</v>
      </c>
    </row>
    <row r="988" spans="1:3" x14ac:dyDescent="0.5">
      <c r="A988" s="424">
        <v>621112</v>
      </c>
      <c r="B988" s="56" t="s">
        <v>3614</v>
      </c>
      <c r="C988" s="423" t="s">
        <v>3615</v>
      </c>
    </row>
    <row r="989" spans="1:3" x14ac:dyDescent="0.5">
      <c r="A989" s="424">
        <v>621210</v>
      </c>
      <c r="B989" s="56" t="s">
        <v>3614</v>
      </c>
      <c r="C989" s="423" t="s">
        <v>3615</v>
      </c>
    </row>
    <row r="990" spans="1:3" x14ac:dyDescent="0.5">
      <c r="A990" s="424">
        <v>621320</v>
      </c>
      <c r="B990" s="56" t="s">
        <v>3614</v>
      </c>
      <c r="C990" s="423" t="s">
        <v>3615</v>
      </c>
    </row>
    <row r="991" spans="1:3" x14ac:dyDescent="0.5">
      <c r="A991" s="424">
        <v>621399</v>
      </c>
      <c r="B991" s="56" t="s">
        <v>3614</v>
      </c>
      <c r="C991" s="423" t="s">
        <v>3615</v>
      </c>
    </row>
    <row r="992" spans="1:3" x14ac:dyDescent="0.5">
      <c r="A992" s="424">
        <v>621410</v>
      </c>
      <c r="B992" s="56" t="s">
        <v>3614</v>
      </c>
      <c r="C992" s="423" t="s">
        <v>3615</v>
      </c>
    </row>
    <row r="993" spans="1:3" x14ac:dyDescent="0.5">
      <c r="A993" s="424">
        <v>621491</v>
      </c>
      <c r="B993" s="56" t="s">
        <v>3614</v>
      </c>
      <c r="C993" s="423" t="s">
        <v>3615</v>
      </c>
    </row>
    <row r="994" spans="1:3" x14ac:dyDescent="0.5">
      <c r="A994" s="424">
        <v>621492</v>
      </c>
      <c r="B994" s="56" t="s">
        <v>3614</v>
      </c>
      <c r="C994" s="423" t="s">
        <v>3615</v>
      </c>
    </row>
    <row r="995" spans="1:3" x14ac:dyDescent="0.5">
      <c r="A995" s="424">
        <v>621493</v>
      </c>
      <c r="B995" s="56" t="s">
        <v>3614</v>
      </c>
      <c r="C995" s="423" t="s">
        <v>3615</v>
      </c>
    </row>
    <row r="996" spans="1:3" x14ac:dyDescent="0.5">
      <c r="A996" s="424">
        <v>621498</v>
      </c>
      <c r="B996" s="56" t="s">
        <v>3614</v>
      </c>
      <c r="C996" s="423" t="s">
        <v>3615</v>
      </c>
    </row>
    <row r="997" spans="1:3" x14ac:dyDescent="0.5">
      <c r="A997" s="424">
        <v>621511</v>
      </c>
      <c r="B997" s="56" t="s">
        <v>3614</v>
      </c>
      <c r="C997" s="423" t="s">
        <v>3615</v>
      </c>
    </row>
    <row r="998" spans="1:3" x14ac:dyDescent="0.5">
      <c r="A998" s="424">
        <v>621512</v>
      </c>
      <c r="B998" s="56" t="s">
        <v>3614</v>
      </c>
      <c r="C998" s="423" t="s">
        <v>3615</v>
      </c>
    </row>
    <row r="999" spans="1:3" x14ac:dyDescent="0.5">
      <c r="A999" s="424">
        <v>621610</v>
      </c>
      <c r="B999" s="56" t="s">
        <v>3614</v>
      </c>
      <c r="C999" s="423" t="s">
        <v>3615</v>
      </c>
    </row>
    <row r="1000" spans="1:3" x14ac:dyDescent="0.5">
      <c r="A1000" s="424">
        <v>621910</v>
      </c>
      <c r="B1000" s="56" t="s">
        <v>3614</v>
      </c>
      <c r="C1000" s="423" t="s">
        <v>3615</v>
      </c>
    </row>
    <row r="1001" spans="1:3" x14ac:dyDescent="0.5">
      <c r="A1001" s="424">
        <v>621991</v>
      </c>
      <c r="B1001" s="56" t="s">
        <v>3614</v>
      </c>
      <c r="C1001" s="423" t="s">
        <v>3615</v>
      </c>
    </row>
    <row r="1002" spans="1:3" x14ac:dyDescent="0.5">
      <c r="A1002" s="424">
        <v>621999</v>
      </c>
      <c r="B1002" s="56" t="s">
        <v>3614</v>
      </c>
      <c r="C1002" s="423" t="s">
        <v>3615</v>
      </c>
    </row>
    <row r="1003" spans="1:3" x14ac:dyDescent="0.5">
      <c r="A1003" s="424">
        <v>622110</v>
      </c>
      <c r="B1003" s="56" t="s">
        <v>3614</v>
      </c>
      <c r="C1003" s="423" t="s">
        <v>3615</v>
      </c>
    </row>
    <row r="1004" spans="1:3" x14ac:dyDescent="0.5">
      <c r="A1004" s="424">
        <v>622210</v>
      </c>
      <c r="B1004" s="56" t="s">
        <v>3614</v>
      </c>
      <c r="C1004" s="423" t="s">
        <v>3615</v>
      </c>
    </row>
    <row r="1005" spans="1:3" x14ac:dyDescent="0.5">
      <c r="A1005" s="424">
        <v>622310</v>
      </c>
      <c r="B1005" s="56" t="s">
        <v>3614</v>
      </c>
      <c r="C1005" s="423" t="s">
        <v>3615</v>
      </c>
    </row>
    <row r="1006" spans="1:3" x14ac:dyDescent="0.5">
      <c r="A1006" s="424">
        <v>623110</v>
      </c>
      <c r="B1006" s="56" t="s">
        <v>3614</v>
      </c>
      <c r="C1006" s="423" t="s">
        <v>3615</v>
      </c>
    </row>
    <row r="1007" spans="1:3" x14ac:dyDescent="0.5">
      <c r="A1007" s="424">
        <v>623210</v>
      </c>
      <c r="B1007" s="56" t="s">
        <v>3614</v>
      </c>
      <c r="C1007" s="423" t="s">
        <v>3615</v>
      </c>
    </row>
    <row r="1008" spans="1:3" x14ac:dyDescent="0.5">
      <c r="A1008" s="424">
        <v>623220</v>
      </c>
      <c r="B1008" s="56" t="s">
        <v>3614</v>
      </c>
      <c r="C1008" s="423" t="s">
        <v>3615</v>
      </c>
    </row>
    <row r="1009" spans="1:3" x14ac:dyDescent="0.5">
      <c r="A1009" s="424">
        <v>623311</v>
      </c>
      <c r="B1009" s="56" t="s">
        <v>3614</v>
      </c>
      <c r="C1009" s="423" t="s">
        <v>3615</v>
      </c>
    </row>
    <row r="1010" spans="1:3" x14ac:dyDescent="0.5">
      <c r="A1010" s="424">
        <v>623312</v>
      </c>
      <c r="B1010" s="56" t="s">
        <v>3614</v>
      </c>
      <c r="C1010" s="423" t="s">
        <v>3615</v>
      </c>
    </row>
    <row r="1011" spans="1:3" x14ac:dyDescent="0.5">
      <c r="A1011" s="424">
        <v>623990</v>
      </c>
      <c r="B1011" s="56" t="s">
        <v>3614</v>
      </c>
      <c r="C1011" s="423" t="s">
        <v>3615</v>
      </c>
    </row>
    <row r="1012" spans="1:3" x14ac:dyDescent="0.5">
      <c r="A1012" s="424">
        <v>624110</v>
      </c>
      <c r="B1012" s="56" t="s">
        <v>3614</v>
      </c>
      <c r="C1012" s="423" t="s">
        <v>3615</v>
      </c>
    </row>
    <row r="1013" spans="1:3" x14ac:dyDescent="0.5">
      <c r="A1013" s="424">
        <v>624120</v>
      </c>
      <c r="B1013" s="56" t="s">
        <v>3614</v>
      </c>
      <c r="C1013" s="423" t="s">
        <v>3615</v>
      </c>
    </row>
    <row r="1014" spans="1:3" x14ac:dyDescent="0.5">
      <c r="A1014" s="424">
        <v>624190</v>
      </c>
      <c r="B1014" s="56" t="s">
        <v>3614</v>
      </c>
      <c r="C1014" s="423" t="s">
        <v>3615</v>
      </c>
    </row>
    <row r="1015" spans="1:3" x14ac:dyDescent="0.5">
      <c r="A1015" s="424">
        <v>624210</v>
      </c>
      <c r="B1015" s="56" t="s">
        <v>3614</v>
      </c>
      <c r="C1015" s="423" t="s">
        <v>3615</v>
      </c>
    </row>
    <row r="1016" spans="1:3" x14ac:dyDescent="0.5">
      <c r="A1016" s="424">
        <v>624229</v>
      </c>
      <c r="B1016" s="56" t="s">
        <v>3614</v>
      </c>
      <c r="C1016" s="423" t="s">
        <v>3615</v>
      </c>
    </row>
    <row r="1017" spans="1:3" x14ac:dyDescent="0.5">
      <c r="A1017" s="424">
        <v>624230</v>
      </c>
      <c r="B1017" s="56" t="s">
        <v>3614</v>
      </c>
      <c r="C1017" s="423" t="s">
        <v>3615</v>
      </c>
    </row>
    <row r="1018" spans="1:3" x14ac:dyDescent="0.5">
      <c r="A1018" s="424">
        <v>624310</v>
      </c>
      <c r="B1018" s="56" t="s">
        <v>3614</v>
      </c>
      <c r="C1018" s="423" t="s">
        <v>3615</v>
      </c>
    </row>
    <row r="1019" spans="1:3" x14ac:dyDescent="0.5">
      <c r="A1019" s="424">
        <v>711110</v>
      </c>
      <c r="B1019" s="56" t="s">
        <v>3614</v>
      </c>
      <c r="C1019" s="423" t="s">
        <v>3615</v>
      </c>
    </row>
    <row r="1020" spans="1:3" x14ac:dyDescent="0.5">
      <c r="A1020" s="424">
        <v>711130</v>
      </c>
      <c r="B1020" s="56" t="s">
        <v>3614</v>
      </c>
      <c r="C1020" s="423" t="s">
        <v>3615</v>
      </c>
    </row>
    <row r="1021" spans="1:3" x14ac:dyDescent="0.5">
      <c r="A1021" s="424">
        <v>711211</v>
      </c>
      <c r="B1021" s="56" t="s">
        <v>3614</v>
      </c>
      <c r="C1021" s="423" t="s">
        <v>3615</v>
      </c>
    </row>
    <row r="1022" spans="1:3" x14ac:dyDescent="0.5">
      <c r="A1022" s="424">
        <v>711212</v>
      </c>
      <c r="B1022" s="56" t="s">
        <v>3614</v>
      </c>
      <c r="C1022" s="423" t="s">
        <v>3615</v>
      </c>
    </row>
    <row r="1023" spans="1:3" x14ac:dyDescent="0.5">
      <c r="A1023" s="424">
        <v>711310</v>
      </c>
      <c r="B1023" s="56" t="s">
        <v>3614</v>
      </c>
      <c r="C1023" s="423" t="s">
        <v>3615</v>
      </c>
    </row>
    <row r="1024" spans="1:3" x14ac:dyDescent="0.5">
      <c r="A1024" s="424">
        <v>711320</v>
      </c>
      <c r="B1024" s="56" t="s">
        <v>3614</v>
      </c>
      <c r="C1024" s="423" t="s">
        <v>3615</v>
      </c>
    </row>
    <row r="1025" spans="1:3" x14ac:dyDescent="0.5">
      <c r="A1025" s="424">
        <v>711510</v>
      </c>
      <c r="B1025" s="56" t="s">
        <v>3614</v>
      </c>
      <c r="C1025" s="423" t="s">
        <v>3615</v>
      </c>
    </row>
    <row r="1026" spans="1:3" x14ac:dyDescent="0.5">
      <c r="A1026" s="424">
        <v>712110</v>
      </c>
      <c r="B1026" s="56" t="s">
        <v>3614</v>
      </c>
      <c r="C1026" s="423" t="s">
        <v>3615</v>
      </c>
    </row>
    <row r="1027" spans="1:3" x14ac:dyDescent="0.5">
      <c r="A1027" s="424">
        <v>712120</v>
      </c>
      <c r="B1027" s="56" t="s">
        <v>3614</v>
      </c>
      <c r="C1027" s="423" t="s">
        <v>3615</v>
      </c>
    </row>
    <row r="1028" spans="1:3" x14ac:dyDescent="0.5">
      <c r="A1028" s="424">
        <v>712130</v>
      </c>
      <c r="B1028" s="56" t="s">
        <v>3614</v>
      </c>
      <c r="C1028" s="423" t="s">
        <v>3615</v>
      </c>
    </row>
    <row r="1029" spans="1:3" x14ac:dyDescent="0.5">
      <c r="A1029" s="424">
        <v>712190</v>
      </c>
      <c r="B1029" s="56" t="s">
        <v>3614</v>
      </c>
      <c r="C1029" s="423" t="s">
        <v>3615</v>
      </c>
    </row>
    <row r="1030" spans="1:3" x14ac:dyDescent="0.5">
      <c r="A1030" s="424">
        <v>713110</v>
      </c>
      <c r="B1030" s="56" t="s">
        <v>3614</v>
      </c>
      <c r="C1030" s="423" t="s">
        <v>3615</v>
      </c>
    </row>
    <row r="1031" spans="1:3" x14ac:dyDescent="0.5">
      <c r="A1031" s="424">
        <v>713210</v>
      </c>
      <c r="B1031" s="56" t="s">
        <v>3614</v>
      </c>
      <c r="C1031" s="423" t="s">
        <v>3615</v>
      </c>
    </row>
    <row r="1032" spans="1:3" x14ac:dyDescent="0.5">
      <c r="A1032" s="424">
        <v>713910</v>
      </c>
      <c r="B1032" s="56" t="s">
        <v>3614</v>
      </c>
      <c r="C1032" s="423" t="s">
        <v>3615</v>
      </c>
    </row>
    <row r="1033" spans="1:3" x14ac:dyDescent="0.5">
      <c r="A1033" s="424">
        <v>713920</v>
      </c>
      <c r="B1033" s="56" t="s">
        <v>3614</v>
      </c>
      <c r="C1033" s="423" t="s">
        <v>3615</v>
      </c>
    </row>
    <row r="1034" spans="1:3" x14ac:dyDescent="0.5">
      <c r="A1034" s="424">
        <v>713930</v>
      </c>
      <c r="B1034" s="56" t="s">
        <v>3614</v>
      </c>
      <c r="C1034" s="423" t="s">
        <v>3615</v>
      </c>
    </row>
    <row r="1035" spans="1:3" x14ac:dyDescent="0.5">
      <c r="A1035" s="424">
        <v>713940</v>
      </c>
      <c r="B1035" s="56" t="s">
        <v>3614</v>
      </c>
      <c r="C1035" s="423" t="s">
        <v>3615</v>
      </c>
    </row>
    <row r="1036" spans="1:3" x14ac:dyDescent="0.5">
      <c r="A1036" s="424">
        <v>713990</v>
      </c>
      <c r="B1036" s="56" t="s">
        <v>3614</v>
      </c>
      <c r="C1036" s="423" t="s">
        <v>3615</v>
      </c>
    </row>
    <row r="1037" spans="1:3" x14ac:dyDescent="0.5">
      <c r="A1037" s="424">
        <v>721110</v>
      </c>
      <c r="B1037" s="56" t="s">
        <v>3614</v>
      </c>
      <c r="C1037" s="423" t="s">
        <v>3615</v>
      </c>
    </row>
    <row r="1038" spans="1:3" x14ac:dyDescent="0.5">
      <c r="A1038" s="424">
        <v>721120</v>
      </c>
      <c r="B1038" s="56" t="s">
        <v>3614</v>
      </c>
      <c r="C1038" s="423" t="s">
        <v>3615</v>
      </c>
    </row>
    <row r="1039" spans="1:3" x14ac:dyDescent="0.5">
      <c r="A1039" s="424">
        <v>721191</v>
      </c>
      <c r="B1039" s="56" t="s">
        <v>3614</v>
      </c>
      <c r="C1039" s="423" t="s">
        <v>3615</v>
      </c>
    </row>
    <row r="1040" spans="1:3" x14ac:dyDescent="0.5">
      <c r="A1040" s="424">
        <v>721199</v>
      </c>
      <c r="B1040" s="56" t="s">
        <v>3614</v>
      </c>
      <c r="C1040" s="423" t="s">
        <v>3615</v>
      </c>
    </row>
    <row r="1041" spans="1:3" x14ac:dyDescent="0.5">
      <c r="A1041" s="424">
        <v>721211</v>
      </c>
      <c r="B1041" s="56" t="s">
        <v>3614</v>
      </c>
      <c r="C1041" s="423" t="s">
        <v>3615</v>
      </c>
    </row>
    <row r="1042" spans="1:3" x14ac:dyDescent="0.5">
      <c r="A1042" s="424">
        <v>721214</v>
      </c>
      <c r="B1042" s="56" t="s">
        <v>3614</v>
      </c>
      <c r="C1042" s="423" t="s">
        <v>3615</v>
      </c>
    </row>
    <row r="1043" spans="1:3" x14ac:dyDescent="0.5">
      <c r="A1043" s="424">
        <v>721310</v>
      </c>
      <c r="B1043" s="56" t="s">
        <v>3614</v>
      </c>
      <c r="C1043" s="423" t="s">
        <v>3615</v>
      </c>
    </row>
    <row r="1044" spans="1:3" x14ac:dyDescent="0.5">
      <c r="A1044" s="424">
        <v>722310</v>
      </c>
      <c r="B1044" s="56" t="s">
        <v>3614</v>
      </c>
      <c r="C1044" s="423" t="s">
        <v>3615</v>
      </c>
    </row>
    <row r="1045" spans="1:3" x14ac:dyDescent="0.5">
      <c r="A1045" s="424">
        <v>722320</v>
      </c>
      <c r="B1045" s="56" t="s">
        <v>3614</v>
      </c>
      <c r="C1045" s="423" t="s">
        <v>3615</v>
      </c>
    </row>
    <row r="1046" spans="1:3" x14ac:dyDescent="0.5">
      <c r="A1046" s="424">
        <v>722330</v>
      </c>
      <c r="B1046" s="56" t="s">
        <v>3614</v>
      </c>
      <c r="C1046" s="423" t="s">
        <v>3615</v>
      </c>
    </row>
    <row r="1047" spans="1:3" x14ac:dyDescent="0.5">
      <c r="A1047" s="424">
        <v>722410</v>
      </c>
      <c r="B1047" s="56" t="s">
        <v>3614</v>
      </c>
      <c r="C1047" s="423" t="s">
        <v>3615</v>
      </c>
    </row>
    <row r="1048" spans="1:3" x14ac:dyDescent="0.5">
      <c r="A1048" s="424">
        <v>722511</v>
      </c>
      <c r="B1048" s="56" t="s">
        <v>3614</v>
      </c>
      <c r="C1048" s="423" t="s">
        <v>3615</v>
      </c>
    </row>
    <row r="1049" spans="1:3" x14ac:dyDescent="0.5">
      <c r="A1049" s="424">
        <v>722513</v>
      </c>
      <c r="B1049" s="56" t="s">
        <v>3614</v>
      </c>
      <c r="C1049" s="423" t="s">
        <v>3615</v>
      </c>
    </row>
    <row r="1050" spans="1:3" x14ac:dyDescent="0.5">
      <c r="A1050" s="424">
        <v>722515</v>
      </c>
      <c r="B1050" s="56" t="s">
        <v>3614</v>
      </c>
      <c r="C1050" s="423" t="s">
        <v>3615</v>
      </c>
    </row>
    <row r="1051" spans="1:3" x14ac:dyDescent="0.5">
      <c r="A1051" s="424">
        <v>811111</v>
      </c>
      <c r="B1051" s="56" t="s">
        <v>3614</v>
      </c>
      <c r="C1051" s="423" t="s">
        <v>3615</v>
      </c>
    </row>
    <row r="1052" spans="1:3" x14ac:dyDescent="0.5">
      <c r="A1052" s="424">
        <v>811113</v>
      </c>
      <c r="B1052" s="56" t="s">
        <v>3614</v>
      </c>
      <c r="C1052" s="423" t="s">
        <v>3615</v>
      </c>
    </row>
    <row r="1053" spans="1:3" x14ac:dyDescent="0.5">
      <c r="A1053" s="424">
        <v>811118</v>
      </c>
      <c r="B1053" s="56" t="s">
        <v>3614</v>
      </c>
      <c r="C1053" s="423" t="s">
        <v>3615</v>
      </c>
    </row>
    <row r="1054" spans="1:3" x14ac:dyDescent="0.5">
      <c r="A1054" s="424">
        <v>811121</v>
      </c>
      <c r="B1054" s="56" t="s">
        <v>3614</v>
      </c>
      <c r="C1054" s="423" t="s">
        <v>3615</v>
      </c>
    </row>
    <row r="1055" spans="1:3" x14ac:dyDescent="0.5">
      <c r="A1055" s="424">
        <v>811122</v>
      </c>
      <c r="B1055" s="56" t="s">
        <v>3614</v>
      </c>
      <c r="C1055" s="423" t="s">
        <v>3615</v>
      </c>
    </row>
    <row r="1056" spans="1:3" x14ac:dyDescent="0.5">
      <c r="A1056" s="424">
        <v>811192</v>
      </c>
      <c r="B1056" s="56" t="s">
        <v>3614</v>
      </c>
      <c r="C1056" s="423" t="s">
        <v>3615</v>
      </c>
    </row>
    <row r="1057" spans="1:3" x14ac:dyDescent="0.5">
      <c r="A1057" s="424">
        <v>811211</v>
      </c>
      <c r="B1057" s="56" t="s">
        <v>3614</v>
      </c>
      <c r="C1057" s="423" t="s">
        <v>3615</v>
      </c>
    </row>
    <row r="1058" spans="1:3" x14ac:dyDescent="0.5">
      <c r="A1058" s="424">
        <v>811212</v>
      </c>
      <c r="B1058" s="56" t="s">
        <v>3614</v>
      </c>
      <c r="C1058" s="423" t="s">
        <v>3615</v>
      </c>
    </row>
    <row r="1059" spans="1:3" x14ac:dyDescent="0.5">
      <c r="A1059" s="424">
        <v>811219</v>
      </c>
      <c r="B1059" s="56" t="s">
        <v>3614</v>
      </c>
      <c r="C1059" s="423" t="s">
        <v>3615</v>
      </c>
    </row>
    <row r="1060" spans="1:3" x14ac:dyDescent="0.5">
      <c r="A1060" s="424">
        <v>811310</v>
      </c>
      <c r="B1060" s="56" t="s">
        <v>3614</v>
      </c>
      <c r="C1060" s="423" t="s">
        <v>3615</v>
      </c>
    </row>
    <row r="1061" spans="1:3" x14ac:dyDescent="0.5">
      <c r="A1061" s="424">
        <v>811412</v>
      </c>
      <c r="B1061" s="56" t="s">
        <v>3614</v>
      </c>
      <c r="C1061" s="423" t="s">
        <v>3615</v>
      </c>
    </row>
    <row r="1062" spans="1:3" x14ac:dyDescent="0.5">
      <c r="A1062" s="424">
        <v>811420</v>
      </c>
      <c r="B1062" s="56" t="s">
        <v>3614</v>
      </c>
      <c r="C1062" s="423" t="s">
        <v>3615</v>
      </c>
    </row>
    <row r="1063" spans="1:3" x14ac:dyDescent="0.5">
      <c r="A1063" s="424">
        <v>811490</v>
      </c>
      <c r="B1063" s="56" t="s">
        <v>3614</v>
      </c>
      <c r="C1063" s="423" t="s">
        <v>3615</v>
      </c>
    </row>
    <row r="1064" spans="1:3" x14ac:dyDescent="0.5">
      <c r="A1064" s="424">
        <v>812112</v>
      </c>
      <c r="B1064" s="56" t="s">
        <v>3614</v>
      </c>
      <c r="C1064" s="423" t="s">
        <v>3615</v>
      </c>
    </row>
    <row r="1065" spans="1:3" x14ac:dyDescent="0.5">
      <c r="A1065" s="424">
        <v>812199</v>
      </c>
      <c r="B1065" s="56" t="s">
        <v>3614</v>
      </c>
      <c r="C1065" s="423" t="s">
        <v>3615</v>
      </c>
    </row>
    <row r="1066" spans="1:3" x14ac:dyDescent="0.5">
      <c r="A1066" s="424">
        <v>812210</v>
      </c>
      <c r="B1066" s="56" t="s">
        <v>3614</v>
      </c>
      <c r="C1066" s="423" t="s">
        <v>3615</v>
      </c>
    </row>
    <row r="1067" spans="1:3" x14ac:dyDescent="0.5">
      <c r="A1067" s="424">
        <v>812220</v>
      </c>
      <c r="B1067" s="56" t="s">
        <v>3614</v>
      </c>
      <c r="C1067" s="423" t="s">
        <v>3615</v>
      </c>
    </row>
    <row r="1068" spans="1:3" x14ac:dyDescent="0.5">
      <c r="A1068" s="424">
        <v>812320</v>
      </c>
      <c r="B1068" s="56" t="s">
        <v>3614</v>
      </c>
      <c r="C1068" s="423" t="s">
        <v>3615</v>
      </c>
    </row>
    <row r="1069" spans="1:3" x14ac:dyDescent="0.5">
      <c r="A1069" s="424">
        <v>812331</v>
      </c>
      <c r="B1069" s="56" t="s">
        <v>3614</v>
      </c>
      <c r="C1069" s="423" t="s">
        <v>3615</v>
      </c>
    </row>
    <row r="1070" spans="1:3" x14ac:dyDescent="0.5">
      <c r="A1070" s="424">
        <v>812332</v>
      </c>
      <c r="B1070" s="56" t="s">
        <v>3614</v>
      </c>
      <c r="C1070" s="423" t="s">
        <v>3615</v>
      </c>
    </row>
    <row r="1071" spans="1:3" x14ac:dyDescent="0.5">
      <c r="A1071" s="424">
        <v>812910</v>
      </c>
      <c r="B1071" s="56" t="s">
        <v>3614</v>
      </c>
      <c r="C1071" s="423" t="s">
        <v>3615</v>
      </c>
    </row>
    <row r="1072" spans="1:3" x14ac:dyDescent="0.5">
      <c r="A1072" s="424">
        <v>812930</v>
      </c>
      <c r="B1072" s="56" t="s">
        <v>3614</v>
      </c>
      <c r="C1072" s="423" t="s">
        <v>3615</v>
      </c>
    </row>
    <row r="1073" spans="1:3" x14ac:dyDescent="0.5">
      <c r="A1073" s="424">
        <v>812990</v>
      </c>
      <c r="B1073" s="56" t="s">
        <v>3614</v>
      </c>
      <c r="C1073" s="423" t="s">
        <v>3615</v>
      </c>
    </row>
    <row r="1074" spans="1:3" x14ac:dyDescent="0.5">
      <c r="A1074" s="424">
        <v>813110</v>
      </c>
      <c r="B1074" s="56" t="s">
        <v>3614</v>
      </c>
      <c r="C1074" s="423" t="s">
        <v>3615</v>
      </c>
    </row>
    <row r="1075" spans="1:3" x14ac:dyDescent="0.5">
      <c r="A1075" s="424">
        <v>813211</v>
      </c>
      <c r="B1075" s="56" t="s">
        <v>3614</v>
      </c>
      <c r="C1075" s="423" t="s">
        <v>3615</v>
      </c>
    </row>
    <row r="1076" spans="1:3" x14ac:dyDescent="0.5">
      <c r="A1076" s="424">
        <v>813212</v>
      </c>
      <c r="B1076" s="56" t="s">
        <v>3614</v>
      </c>
      <c r="C1076" s="423" t="s">
        <v>3615</v>
      </c>
    </row>
    <row r="1077" spans="1:3" x14ac:dyDescent="0.5">
      <c r="A1077" s="424">
        <v>813312</v>
      </c>
      <c r="B1077" s="56" t="s">
        <v>3614</v>
      </c>
      <c r="C1077" s="423" t="s">
        <v>3615</v>
      </c>
    </row>
    <row r="1078" spans="1:3" x14ac:dyDescent="0.5">
      <c r="A1078" s="424">
        <v>813319</v>
      </c>
      <c r="B1078" s="56" t="s">
        <v>3614</v>
      </c>
      <c r="C1078" s="423" t="s">
        <v>3615</v>
      </c>
    </row>
    <row r="1079" spans="1:3" x14ac:dyDescent="0.5">
      <c r="A1079" s="424">
        <v>813410</v>
      </c>
      <c r="B1079" s="56" t="s">
        <v>3614</v>
      </c>
      <c r="C1079" s="423" t="s">
        <v>3615</v>
      </c>
    </row>
    <row r="1080" spans="1:3" x14ac:dyDescent="0.5">
      <c r="A1080" s="424">
        <v>813910</v>
      </c>
      <c r="B1080" s="56" t="s">
        <v>3614</v>
      </c>
      <c r="C1080" s="423" t="s">
        <v>3615</v>
      </c>
    </row>
    <row r="1081" spans="1:3" x14ac:dyDescent="0.5">
      <c r="A1081" s="424">
        <v>813920</v>
      </c>
      <c r="B1081" s="56" t="s">
        <v>3614</v>
      </c>
      <c r="C1081" s="423" t="s">
        <v>3615</v>
      </c>
    </row>
    <row r="1082" spans="1:3" x14ac:dyDescent="0.5">
      <c r="A1082" s="424">
        <v>813990</v>
      </c>
      <c r="B1082" s="56" t="s">
        <v>3614</v>
      </c>
      <c r="C1082" s="423" t="s">
        <v>3615</v>
      </c>
    </row>
    <row r="1083" spans="1:3" x14ac:dyDescent="0.5">
      <c r="A1083" s="424">
        <v>814110</v>
      </c>
      <c r="B1083" s="56" t="s">
        <v>3614</v>
      </c>
      <c r="C1083" s="423" t="s">
        <v>3615</v>
      </c>
    </row>
    <row r="1084" spans="1:3" x14ac:dyDescent="0.5">
      <c r="A1084" s="424">
        <v>921110</v>
      </c>
      <c r="B1084" s="56" t="s">
        <v>3614</v>
      </c>
      <c r="C1084" s="423" t="s">
        <v>3615</v>
      </c>
    </row>
    <row r="1085" spans="1:3" x14ac:dyDescent="0.5">
      <c r="A1085" s="424">
        <v>921120</v>
      </c>
      <c r="B1085" s="56" t="s">
        <v>3614</v>
      </c>
      <c r="C1085" s="423" t="s">
        <v>3615</v>
      </c>
    </row>
    <row r="1086" spans="1:3" x14ac:dyDescent="0.5">
      <c r="A1086" s="424">
        <v>921130</v>
      </c>
      <c r="B1086" s="56" t="s">
        <v>3614</v>
      </c>
      <c r="C1086" s="423" t="s">
        <v>3615</v>
      </c>
    </row>
    <row r="1087" spans="1:3" x14ac:dyDescent="0.5">
      <c r="A1087" s="424">
        <v>921150</v>
      </c>
      <c r="B1087" s="56" t="s">
        <v>3614</v>
      </c>
      <c r="C1087" s="423" t="s">
        <v>3615</v>
      </c>
    </row>
    <row r="1088" spans="1:3" x14ac:dyDescent="0.5">
      <c r="A1088" s="424">
        <v>921190</v>
      </c>
      <c r="B1088" s="56" t="s">
        <v>3614</v>
      </c>
      <c r="C1088" s="423" t="s">
        <v>3615</v>
      </c>
    </row>
    <row r="1089" spans="1:3" x14ac:dyDescent="0.5">
      <c r="A1089" s="424">
        <v>922110</v>
      </c>
      <c r="B1089" s="56" t="s">
        <v>3614</v>
      </c>
      <c r="C1089" s="423" t="s">
        <v>3615</v>
      </c>
    </row>
    <row r="1090" spans="1:3" x14ac:dyDescent="0.5">
      <c r="A1090" s="424">
        <v>922120</v>
      </c>
      <c r="B1090" s="56" t="s">
        <v>3614</v>
      </c>
      <c r="C1090" s="423" t="s">
        <v>3615</v>
      </c>
    </row>
    <row r="1091" spans="1:3" x14ac:dyDescent="0.5">
      <c r="A1091" s="424">
        <v>922130</v>
      </c>
      <c r="B1091" s="56" t="s">
        <v>3614</v>
      </c>
      <c r="C1091" s="423" t="s">
        <v>3615</v>
      </c>
    </row>
    <row r="1092" spans="1:3" x14ac:dyDescent="0.5">
      <c r="A1092" s="424">
        <v>922140</v>
      </c>
      <c r="B1092" s="56" t="s">
        <v>3614</v>
      </c>
      <c r="C1092" s="423" t="s">
        <v>3615</v>
      </c>
    </row>
    <row r="1093" spans="1:3" x14ac:dyDescent="0.5">
      <c r="A1093" s="424">
        <v>922150</v>
      </c>
      <c r="B1093" s="56" t="s">
        <v>3614</v>
      </c>
      <c r="C1093" s="423" t="s">
        <v>3615</v>
      </c>
    </row>
    <row r="1094" spans="1:3" x14ac:dyDescent="0.5">
      <c r="A1094" s="424">
        <v>922160</v>
      </c>
      <c r="B1094" s="56" t="s">
        <v>3614</v>
      </c>
      <c r="C1094" s="423" t="s">
        <v>3615</v>
      </c>
    </row>
    <row r="1095" spans="1:3" x14ac:dyDescent="0.5">
      <c r="A1095" s="424">
        <v>922190</v>
      </c>
      <c r="B1095" s="56" t="s">
        <v>3614</v>
      </c>
      <c r="C1095" s="423" t="s">
        <v>3615</v>
      </c>
    </row>
    <row r="1096" spans="1:3" x14ac:dyDescent="0.5">
      <c r="A1096" s="424">
        <v>923110</v>
      </c>
      <c r="B1096" s="56" t="s">
        <v>3614</v>
      </c>
      <c r="C1096" s="423" t="s">
        <v>3615</v>
      </c>
    </row>
    <row r="1097" spans="1:3" x14ac:dyDescent="0.5">
      <c r="A1097" s="424">
        <v>923120</v>
      </c>
      <c r="B1097" s="56" t="s">
        <v>3614</v>
      </c>
      <c r="C1097" s="423" t="s">
        <v>3615</v>
      </c>
    </row>
    <row r="1098" spans="1:3" x14ac:dyDescent="0.5">
      <c r="A1098" s="424">
        <v>923130</v>
      </c>
      <c r="B1098" s="56" t="s">
        <v>3614</v>
      </c>
      <c r="C1098" s="423" t="s">
        <v>3615</v>
      </c>
    </row>
    <row r="1099" spans="1:3" x14ac:dyDescent="0.5">
      <c r="A1099" s="424">
        <v>923140</v>
      </c>
      <c r="B1099" s="56" t="s">
        <v>3614</v>
      </c>
      <c r="C1099" s="423" t="s">
        <v>3615</v>
      </c>
    </row>
    <row r="1100" spans="1:3" x14ac:dyDescent="0.5">
      <c r="A1100" s="424">
        <v>924110</v>
      </c>
      <c r="B1100" s="56" t="s">
        <v>3614</v>
      </c>
      <c r="C1100" s="423" t="s">
        <v>3615</v>
      </c>
    </row>
    <row r="1101" spans="1:3" x14ac:dyDescent="0.5">
      <c r="A1101" s="424">
        <v>924120</v>
      </c>
      <c r="B1101" s="56" t="s">
        <v>3614</v>
      </c>
      <c r="C1101" s="423" t="s">
        <v>3615</v>
      </c>
    </row>
    <row r="1102" spans="1:3" x14ac:dyDescent="0.5">
      <c r="A1102" s="424">
        <v>925110</v>
      </c>
      <c r="B1102" s="56" t="s">
        <v>3614</v>
      </c>
      <c r="C1102" s="423" t="s">
        <v>3615</v>
      </c>
    </row>
    <row r="1103" spans="1:3" x14ac:dyDescent="0.5">
      <c r="A1103" s="424">
        <v>925120</v>
      </c>
      <c r="B1103" s="56" t="s">
        <v>3614</v>
      </c>
      <c r="C1103" s="423" t="s">
        <v>3615</v>
      </c>
    </row>
    <row r="1104" spans="1:3" x14ac:dyDescent="0.5">
      <c r="A1104" s="424">
        <v>926110</v>
      </c>
      <c r="B1104" s="56" t="s">
        <v>3614</v>
      </c>
      <c r="C1104" s="423" t="s">
        <v>3615</v>
      </c>
    </row>
    <row r="1105" spans="1:3" x14ac:dyDescent="0.5">
      <c r="A1105" s="424">
        <v>926120</v>
      </c>
      <c r="B1105" s="56" t="s">
        <v>3614</v>
      </c>
      <c r="C1105" s="423" t="s">
        <v>3615</v>
      </c>
    </row>
    <row r="1106" spans="1:3" x14ac:dyDescent="0.5">
      <c r="A1106" s="424">
        <v>926130</v>
      </c>
      <c r="B1106" s="56" t="s">
        <v>3614</v>
      </c>
      <c r="C1106" s="423" t="s">
        <v>3615</v>
      </c>
    </row>
    <row r="1107" spans="1:3" x14ac:dyDescent="0.5">
      <c r="A1107" s="424">
        <v>926140</v>
      </c>
      <c r="B1107" s="56" t="s">
        <v>3614</v>
      </c>
      <c r="C1107" s="423" t="s">
        <v>3615</v>
      </c>
    </row>
    <row r="1108" spans="1:3" x14ac:dyDescent="0.5">
      <c r="A1108" s="424">
        <v>927110</v>
      </c>
      <c r="B1108" s="56" t="s">
        <v>3614</v>
      </c>
      <c r="C1108" s="423" t="s">
        <v>3615</v>
      </c>
    </row>
    <row r="1109" spans="1:3" x14ac:dyDescent="0.5">
      <c r="A1109" s="424">
        <v>928110</v>
      </c>
      <c r="B1109" s="56" t="s">
        <v>3614</v>
      </c>
      <c r="C1109" s="423" t="s">
        <v>3615</v>
      </c>
    </row>
    <row r="1110" spans="1:3" x14ac:dyDescent="0.5">
      <c r="A1110" s="425">
        <v>928120</v>
      </c>
      <c r="B1110" s="426" t="s">
        <v>3614</v>
      </c>
      <c r="C1110" s="427" t="s">
        <v>3615</v>
      </c>
    </row>
  </sheetData>
  <sheetProtection algorithmName="SHA-512" hashValue="CQ0i/1Y00u0SkHpCAoaTkjV8u8wUoMNq8ti1VuMHC/wcWSl9duW1CsFqDO/CC1K6qUNDaa93CBgix2fJz0aIFw==" saltValue="zwYXRxRUjOWA/fQwr0TPww==" spinCount="100000" sheet="1" objects="1" scenarios="1" formatCells="0" formatColumns="0" formatRows="0" autoFilter="0"/>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7F97D-57EF-42D9-94B5-19F081E7D01D}">
  <dimension ref="B1:E15"/>
  <sheetViews>
    <sheetView zoomScale="85" zoomScaleNormal="85" workbookViewId="0">
      <selection activeCell="B8" sqref="B8"/>
    </sheetView>
  </sheetViews>
  <sheetFormatPr defaultRowHeight="14.1" x14ac:dyDescent="0.5"/>
  <cols>
    <col min="1" max="1" width="2.05078125" style="39" customWidth="1"/>
    <col min="2" max="2" width="31.578125" style="39" customWidth="1"/>
    <col min="3" max="3" width="127.68359375" style="39" customWidth="1"/>
    <col min="4" max="4" width="8.83984375" style="39"/>
    <col min="5" max="5" width="95.83984375" style="39" customWidth="1"/>
    <col min="6" max="16384" width="8.83984375" style="39"/>
  </cols>
  <sheetData>
    <row r="1" spans="2:5" x14ac:dyDescent="0.5">
      <c r="B1" s="79" t="s">
        <v>4</v>
      </c>
      <c r="C1" s="79"/>
      <c r="D1" s="39" t="s">
        <v>5</v>
      </c>
    </row>
    <row r="2" spans="2:5" x14ac:dyDescent="0.5">
      <c r="B2" s="42" t="s">
        <v>6</v>
      </c>
    </row>
    <row r="3" spans="2:5" ht="14.4" thickBot="1" x14ac:dyDescent="0.55000000000000004">
      <c r="B3" s="43"/>
      <c r="C3" s="44"/>
    </row>
    <row r="4" spans="2:5" ht="14.4" thickBot="1" x14ac:dyDescent="0.55000000000000004">
      <c r="B4" s="54" t="s">
        <v>7</v>
      </c>
      <c r="C4" s="55" t="s">
        <v>22</v>
      </c>
    </row>
    <row r="5" spans="2:5" ht="42.6" thickTop="1" x14ac:dyDescent="0.5">
      <c r="B5" s="45" t="s">
        <v>8</v>
      </c>
      <c r="C5" s="47" t="s">
        <v>3744</v>
      </c>
    </row>
    <row r="6" spans="2:5" ht="28.2" x14ac:dyDescent="0.5">
      <c r="B6" s="45" t="s">
        <v>9</v>
      </c>
      <c r="C6" s="47" t="s">
        <v>10</v>
      </c>
    </row>
    <row r="7" spans="2:5" ht="42.3" x14ac:dyDescent="0.5">
      <c r="B7" s="48" t="s">
        <v>11</v>
      </c>
      <c r="C7" s="46" t="s">
        <v>12</v>
      </c>
    </row>
    <row r="8" spans="2:5" ht="56.4" x14ac:dyDescent="0.5">
      <c r="B8" s="45" t="s">
        <v>3656</v>
      </c>
      <c r="C8" s="47" t="s">
        <v>3743</v>
      </c>
      <c r="E8" s="49"/>
    </row>
    <row r="9" spans="2:5" ht="146.1" customHeight="1" x14ac:dyDescent="0.5">
      <c r="B9" s="45" t="s">
        <v>13</v>
      </c>
      <c r="C9" s="47" t="s">
        <v>3742</v>
      </c>
    </row>
    <row r="10" spans="2:5" ht="98.7" hidden="1" x14ac:dyDescent="0.5">
      <c r="B10" s="45" t="s">
        <v>14</v>
      </c>
      <c r="C10" s="47" t="s">
        <v>15</v>
      </c>
      <c r="E10" s="49"/>
    </row>
    <row r="11" spans="2:5" ht="56.4" x14ac:dyDescent="0.5">
      <c r="B11" s="45" t="s">
        <v>16</v>
      </c>
      <c r="C11" s="47" t="s">
        <v>3741</v>
      </c>
    </row>
    <row r="12" spans="2:5" ht="28.2" x14ac:dyDescent="0.5">
      <c r="B12" s="45" t="s">
        <v>17</v>
      </c>
      <c r="C12" s="47" t="s">
        <v>18</v>
      </c>
    </row>
    <row r="13" spans="2:5" ht="56.4" x14ac:dyDescent="0.5">
      <c r="B13" s="45" t="s">
        <v>19</v>
      </c>
      <c r="C13" s="47" t="s">
        <v>20</v>
      </c>
    </row>
    <row r="14" spans="2:5" ht="28.2" x14ac:dyDescent="0.5">
      <c r="B14" s="50" t="s">
        <v>21</v>
      </c>
      <c r="C14" s="51" t="s">
        <v>3740</v>
      </c>
    </row>
    <row r="15" spans="2:5" ht="28.5" thickBot="1" x14ac:dyDescent="0.55000000000000004">
      <c r="B15" s="52" t="s">
        <v>3738</v>
      </c>
      <c r="C15" s="53" t="s">
        <v>3739</v>
      </c>
    </row>
  </sheetData>
  <sheetProtection algorithmName="SHA-512" hashValue="1iuSx11LGrw5+YYxd+PdXYlt0mhhwtKxhnvQQMdOGWi9Luke4Qg+8REdiOZVh4pJy3qPyj2yQzwrN8yraBwGHA==" saltValue="D2nvO1Yjf8AECoyo9UHdLA==" spinCount="100000" sheet="1" objects="1" scenarios="1" formatCells="0" formatColumns="0" formatRows="0"/>
  <mergeCells count="1">
    <mergeCell ref="B1:C1"/>
  </mergeCells>
  <pageMargins left="0.7" right="0.7" top="0.75" bottom="0.75" header="0.3" footer="0.3"/>
  <pageSetup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32817-F5AD-48AE-A027-A54EB639EF52}">
  <sheetPr>
    <tabColor theme="9"/>
  </sheetPr>
  <dimension ref="A1:X112"/>
  <sheetViews>
    <sheetView workbookViewId="0"/>
  </sheetViews>
  <sheetFormatPr defaultRowHeight="14.4" x14ac:dyDescent="0.55000000000000004"/>
  <cols>
    <col min="1" max="1" width="11.68359375" style="13" customWidth="1"/>
    <col min="2" max="2" width="20.68359375" style="13" customWidth="1"/>
    <col min="3" max="3" width="9.15625" style="13"/>
    <col min="4" max="4" width="14.578125" style="14" customWidth="1"/>
    <col min="5" max="5" width="43" style="13" customWidth="1"/>
    <col min="6" max="11" width="9.15625" style="13"/>
    <col min="12" max="12" width="11" style="13" bestFit="1" customWidth="1"/>
    <col min="13" max="13" width="35.578125" style="13" bestFit="1" customWidth="1"/>
    <col min="14" max="14" width="18" style="15" customWidth="1"/>
    <col min="15" max="15" width="80.26171875" style="13" customWidth="1"/>
    <col min="16" max="16" width="53.68359375" style="16" customWidth="1"/>
    <col min="17" max="17" width="52.26171875" style="16" bestFit="1" customWidth="1"/>
    <col min="18" max="18" width="23.68359375" style="16" customWidth="1"/>
    <col min="19" max="19" width="16.68359375" style="16" customWidth="1"/>
    <col min="20" max="20" width="15.26171875" style="1" bestFit="1" customWidth="1"/>
    <col min="21" max="21" width="66.578125" bestFit="1" customWidth="1"/>
    <col min="22" max="22" width="25.68359375" style="13" customWidth="1"/>
    <col min="23" max="23" width="19.26171875" customWidth="1"/>
    <col min="24" max="24" width="20.41796875" customWidth="1"/>
  </cols>
  <sheetData>
    <row r="1" spans="1:24" ht="28.8" x14ac:dyDescent="0.55000000000000004">
      <c r="A1" s="18" t="s">
        <v>23</v>
      </c>
      <c r="B1" s="18" t="s">
        <v>24</v>
      </c>
      <c r="C1" s="18" t="s">
        <v>25</v>
      </c>
      <c r="D1" s="19" t="s">
        <v>26</v>
      </c>
      <c r="E1" s="18" t="s">
        <v>27</v>
      </c>
      <c r="F1" s="18" t="s">
        <v>28</v>
      </c>
      <c r="G1" s="18" t="s">
        <v>29</v>
      </c>
      <c r="H1" s="18" t="s">
        <v>30</v>
      </c>
      <c r="I1" s="18" t="s">
        <v>31</v>
      </c>
      <c r="J1" s="18" t="s">
        <v>32</v>
      </c>
      <c r="K1" s="18" t="s">
        <v>33</v>
      </c>
      <c r="L1" s="18" t="s">
        <v>34</v>
      </c>
      <c r="M1" s="23" t="s">
        <v>35</v>
      </c>
      <c r="N1" s="24" t="s">
        <v>36</v>
      </c>
      <c r="O1" s="25" t="s">
        <v>37</v>
      </c>
      <c r="P1" s="26" t="s">
        <v>38</v>
      </c>
      <c r="Q1" s="20" t="s">
        <v>39</v>
      </c>
      <c r="R1" s="21" t="s">
        <v>40</v>
      </c>
      <c r="S1" s="21" t="s">
        <v>41</v>
      </c>
      <c r="T1" s="18" t="s">
        <v>42</v>
      </c>
      <c r="U1" s="18" t="s">
        <v>43</v>
      </c>
      <c r="V1" s="22" t="s">
        <v>44</v>
      </c>
      <c r="W1" s="18" t="s">
        <v>45</v>
      </c>
      <c r="X1" s="22" t="s">
        <v>46</v>
      </c>
    </row>
    <row r="2" spans="1:24" x14ac:dyDescent="0.55000000000000004">
      <c r="A2"/>
      <c r="B2"/>
      <c r="C2"/>
      <c r="D2" s="1"/>
      <c r="E2"/>
      <c r="F2"/>
      <c r="G2"/>
      <c r="H2"/>
      <c r="I2"/>
      <c r="J2"/>
      <c r="K2"/>
      <c r="L2"/>
      <c r="M2" s="13" t="e">
        <f>VLOOKUP(L2, '2022 SIC to NAICS'!A:D, 2)</f>
        <v>#N/A</v>
      </c>
      <c r="N2" s="15" t="e">
        <f>VLOOKUP(L2, '2022 SIC to NAICS'!A:D, 3)</f>
        <v>#N/A</v>
      </c>
      <c r="O2" s="15" t="e">
        <f>VLOOKUP(L2, '2022 SIC to NAICS'!A:D, 4)</f>
        <v>#N/A</v>
      </c>
      <c r="P2" s="16" t="e">
        <f>VLOOKUP(N2,#REF!, 3, FALSE)</f>
        <v>#N/A</v>
      </c>
      <c r="V2" s="13">
        <f>CONVERT(W2, "lbm", "kg")</f>
        <v>0</v>
      </c>
      <c r="X2" t="b">
        <f>V2 &lt;= _xlfn.PERCENTILE.INC($V$2:$V$112, 0.1)</f>
        <v>1</v>
      </c>
    </row>
    <row r="3" spans="1:24" x14ac:dyDescent="0.55000000000000004">
      <c r="A3"/>
      <c r="B3"/>
      <c r="C3"/>
      <c r="D3" s="1"/>
      <c r="E3"/>
      <c r="F3"/>
      <c r="G3"/>
      <c r="H3"/>
      <c r="I3"/>
      <c r="J3"/>
      <c r="K3"/>
      <c r="L3"/>
      <c r="M3" s="13" t="e">
        <f>VLOOKUP(L3, '2022 SIC to NAICS'!A:D, 2)</f>
        <v>#N/A</v>
      </c>
      <c r="N3" s="15" t="e">
        <f>VLOOKUP(L3, '2022 SIC to NAICS'!A:D, 3)</f>
        <v>#N/A</v>
      </c>
      <c r="O3" s="15" t="e">
        <f>VLOOKUP(L3, '2022 SIC to NAICS'!A:D, 4)</f>
        <v>#N/A</v>
      </c>
      <c r="P3" s="16" t="e">
        <f>VLOOKUP(N3,#REF!, 3, FALSE)</f>
        <v>#N/A</v>
      </c>
      <c r="V3" s="13">
        <f t="shared" ref="V3:V66" si="0">CONVERT(W3, "lbm", "kg")</f>
        <v>0</v>
      </c>
      <c r="X3" t="b">
        <f t="shared" ref="X3:X66" si="1">V3 &lt;= _xlfn.PERCENTILE.INC($V$2:$V$112, 0.1)</f>
        <v>1</v>
      </c>
    </row>
    <row r="4" spans="1:24" x14ac:dyDescent="0.55000000000000004">
      <c r="A4"/>
      <c r="B4"/>
      <c r="C4"/>
      <c r="D4" s="1"/>
      <c r="E4"/>
      <c r="F4"/>
      <c r="G4"/>
      <c r="H4"/>
      <c r="I4"/>
      <c r="J4"/>
      <c r="K4"/>
      <c r="L4"/>
      <c r="M4" s="13" t="e">
        <f>VLOOKUP(L4, '2022 SIC to NAICS'!A:D, 2)</f>
        <v>#N/A</v>
      </c>
      <c r="N4" s="15" t="e">
        <f>VLOOKUP(L4, '2022 SIC to NAICS'!A:D, 3)</f>
        <v>#N/A</v>
      </c>
      <c r="O4" s="15" t="e">
        <f>VLOOKUP(L4, '2022 SIC to NAICS'!A:D, 4)</f>
        <v>#N/A</v>
      </c>
      <c r="P4" s="16" t="e">
        <f>VLOOKUP(N4,#REF!, 3, FALSE)</f>
        <v>#N/A</v>
      </c>
      <c r="V4" s="13">
        <f t="shared" si="0"/>
        <v>0</v>
      </c>
      <c r="X4" t="b">
        <f t="shared" si="1"/>
        <v>1</v>
      </c>
    </row>
    <row r="5" spans="1:24" x14ac:dyDescent="0.55000000000000004">
      <c r="A5"/>
      <c r="B5"/>
      <c r="C5"/>
      <c r="D5" s="1"/>
      <c r="E5"/>
      <c r="F5"/>
      <c r="G5"/>
      <c r="H5"/>
      <c r="I5"/>
      <c r="J5"/>
      <c r="K5"/>
      <c r="L5"/>
      <c r="M5" s="13" t="e">
        <f>VLOOKUP(L5, '2022 SIC to NAICS'!A:D, 2)</f>
        <v>#N/A</v>
      </c>
      <c r="N5" s="15" t="e">
        <f>VLOOKUP(L5, '2022 SIC to NAICS'!A:D, 3)</f>
        <v>#N/A</v>
      </c>
      <c r="O5" s="15" t="e">
        <f>VLOOKUP(L5, '2022 SIC to NAICS'!A:D, 4)</f>
        <v>#N/A</v>
      </c>
      <c r="P5" s="16" t="e">
        <f>VLOOKUP(N5,#REF!, 3, FALSE)</f>
        <v>#N/A</v>
      </c>
      <c r="V5" s="13">
        <f t="shared" si="0"/>
        <v>0</v>
      </c>
      <c r="X5" t="b">
        <f t="shared" si="1"/>
        <v>1</v>
      </c>
    </row>
    <row r="6" spans="1:24" x14ac:dyDescent="0.55000000000000004">
      <c r="A6"/>
      <c r="B6"/>
      <c r="C6"/>
      <c r="D6" s="1"/>
      <c r="E6"/>
      <c r="F6"/>
      <c r="G6"/>
      <c r="H6"/>
      <c r="I6"/>
      <c r="J6"/>
      <c r="K6"/>
      <c r="L6"/>
      <c r="M6" s="13" t="e">
        <f>VLOOKUP(L6, '2022 SIC to NAICS'!A:D, 2)</f>
        <v>#N/A</v>
      </c>
      <c r="N6" s="15" t="e">
        <f>VLOOKUP(L6, '2022 SIC to NAICS'!A:D, 3)</f>
        <v>#N/A</v>
      </c>
      <c r="O6" s="15" t="e">
        <f>VLOOKUP(L6, '2022 SIC to NAICS'!A:D, 4)</f>
        <v>#N/A</v>
      </c>
      <c r="P6" s="16" t="e">
        <f>VLOOKUP(N6,#REF!, 3, FALSE)</f>
        <v>#N/A</v>
      </c>
      <c r="V6" s="13">
        <f t="shared" si="0"/>
        <v>0</v>
      </c>
      <c r="X6" t="b">
        <f t="shared" si="1"/>
        <v>1</v>
      </c>
    </row>
    <row r="7" spans="1:24" x14ac:dyDescent="0.55000000000000004">
      <c r="A7"/>
      <c r="B7"/>
      <c r="C7"/>
      <c r="D7" s="1"/>
      <c r="E7"/>
      <c r="F7"/>
      <c r="G7"/>
      <c r="H7"/>
      <c r="I7"/>
      <c r="J7"/>
      <c r="K7"/>
      <c r="L7"/>
      <c r="M7" s="13" t="e">
        <f>VLOOKUP(L7, '2022 SIC to NAICS'!A:D, 2)</f>
        <v>#N/A</v>
      </c>
      <c r="N7" s="15" t="e">
        <f>VLOOKUP(L7, '2022 SIC to NAICS'!A:D, 3)</f>
        <v>#N/A</v>
      </c>
      <c r="O7" s="15" t="e">
        <f>VLOOKUP(L7, '2022 SIC to NAICS'!A:D, 4)</f>
        <v>#N/A</v>
      </c>
      <c r="P7" s="16" t="e">
        <f>VLOOKUP(N7,#REF!, 3, FALSE)</f>
        <v>#N/A</v>
      </c>
      <c r="V7" s="13">
        <f t="shared" si="0"/>
        <v>0</v>
      </c>
      <c r="X7" t="b">
        <f t="shared" si="1"/>
        <v>1</v>
      </c>
    </row>
    <row r="8" spans="1:24" x14ac:dyDescent="0.55000000000000004">
      <c r="A8"/>
      <c r="B8"/>
      <c r="C8"/>
      <c r="D8" s="1"/>
      <c r="E8"/>
      <c r="F8"/>
      <c r="G8"/>
      <c r="H8"/>
      <c r="I8"/>
      <c r="J8"/>
      <c r="K8"/>
      <c r="L8"/>
      <c r="M8" s="13" t="e">
        <f>VLOOKUP(L8, '2022 SIC to NAICS'!A:D, 2)</f>
        <v>#N/A</v>
      </c>
      <c r="N8" s="15" t="e">
        <f>VLOOKUP(L8, '2022 SIC to NAICS'!A:D, 3)</f>
        <v>#N/A</v>
      </c>
      <c r="O8" s="15" t="e">
        <f>VLOOKUP(L8, '2022 SIC to NAICS'!A:D, 4)</f>
        <v>#N/A</v>
      </c>
      <c r="P8" s="16" t="e">
        <f>VLOOKUP(N8,#REF!, 3, FALSE)</f>
        <v>#N/A</v>
      </c>
      <c r="V8" s="13">
        <f t="shared" si="0"/>
        <v>0</v>
      </c>
      <c r="X8" t="b">
        <f t="shared" si="1"/>
        <v>1</v>
      </c>
    </row>
    <row r="9" spans="1:24" x14ac:dyDescent="0.55000000000000004">
      <c r="A9"/>
      <c r="B9"/>
      <c r="C9"/>
      <c r="D9" s="1"/>
      <c r="E9"/>
      <c r="F9"/>
      <c r="G9"/>
      <c r="H9"/>
      <c r="I9"/>
      <c r="J9"/>
      <c r="K9"/>
      <c r="L9"/>
      <c r="M9" s="13" t="e">
        <f>VLOOKUP(L9, '2022 SIC to NAICS'!A:D, 2)</f>
        <v>#N/A</v>
      </c>
      <c r="N9" s="15" t="e">
        <f>VLOOKUP(L9, '2022 SIC to NAICS'!A:D, 3)</f>
        <v>#N/A</v>
      </c>
      <c r="O9" s="15" t="e">
        <f>VLOOKUP(L9, '2022 SIC to NAICS'!A:D, 4)</f>
        <v>#N/A</v>
      </c>
      <c r="P9" s="16" t="e">
        <f>VLOOKUP(N9,#REF!, 3, FALSE)</f>
        <v>#N/A</v>
      </c>
      <c r="V9" s="13">
        <f t="shared" si="0"/>
        <v>0</v>
      </c>
      <c r="X9" t="b">
        <f t="shared" si="1"/>
        <v>1</v>
      </c>
    </row>
    <row r="10" spans="1:24" x14ac:dyDescent="0.55000000000000004">
      <c r="A10"/>
      <c r="B10"/>
      <c r="C10"/>
      <c r="D10" s="1"/>
      <c r="E10"/>
      <c r="F10"/>
      <c r="G10"/>
      <c r="H10"/>
      <c r="I10"/>
      <c r="J10"/>
      <c r="K10"/>
      <c r="L10"/>
      <c r="M10" s="13" t="e">
        <f>VLOOKUP(L10, '2022 SIC to NAICS'!A:D, 2)</f>
        <v>#N/A</v>
      </c>
      <c r="N10" s="15" t="e">
        <f>VLOOKUP(L10, '2022 SIC to NAICS'!A:D, 3)</f>
        <v>#N/A</v>
      </c>
      <c r="O10" s="15" t="e">
        <f>VLOOKUP(L10, '2022 SIC to NAICS'!A:D, 4)</f>
        <v>#N/A</v>
      </c>
      <c r="P10" s="16" t="e">
        <f>VLOOKUP(N10,#REF!, 3, FALSE)</f>
        <v>#N/A</v>
      </c>
      <c r="V10" s="13">
        <f t="shared" si="0"/>
        <v>0</v>
      </c>
      <c r="X10" t="b">
        <f t="shared" si="1"/>
        <v>1</v>
      </c>
    </row>
    <row r="11" spans="1:24" x14ac:dyDescent="0.55000000000000004">
      <c r="A11"/>
      <c r="B11"/>
      <c r="C11"/>
      <c r="D11" s="1"/>
      <c r="E11"/>
      <c r="F11"/>
      <c r="G11"/>
      <c r="H11"/>
      <c r="I11"/>
      <c r="J11"/>
      <c r="K11"/>
      <c r="L11"/>
      <c r="M11" s="13" t="e">
        <f>VLOOKUP(L11, '2022 SIC to NAICS'!A:D, 2)</f>
        <v>#N/A</v>
      </c>
      <c r="N11" s="15" t="e">
        <f>VLOOKUP(L11, '2022 SIC to NAICS'!A:D, 3)</f>
        <v>#N/A</v>
      </c>
      <c r="O11" s="15" t="e">
        <f>VLOOKUP(L11, '2022 SIC to NAICS'!A:D, 4)</f>
        <v>#N/A</v>
      </c>
      <c r="P11" s="16" t="e">
        <f>VLOOKUP(N11,#REF!, 3, FALSE)</f>
        <v>#N/A</v>
      </c>
      <c r="V11" s="13">
        <f t="shared" si="0"/>
        <v>0</v>
      </c>
      <c r="X11" t="b">
        <f t="shared" si="1"/>
        <v>1</v>
      </c>
    </row>
    <row r="12" spans="1:24" x14ac:dyDescent="0.55000000000000004">
      <c r="A12"/>
      <c r="B12"/>
      <c r="C12"/>
      <c r="D12" s="1"/>
      <c r="E12"/>
      <c r="F12"/>
      <c r="G12"/>
      <c r="H12"/>
      <c r="I12"/>
      <c r="J12"/>
      <c r="K12"/>
      <c r="L12"/>
      <c r="M12" s="13" t="e">
        <f>VLOOKUP(L12, '2022 SIC to NAICS'!A:D, 2)</f>
        <v>#N/A</v>
      </c>
      <c r="N12" s="15" t="e">
        <f>VLOOKUP(L12, '2022 SIC to NAICS'!A:D, 3)</f>
        <v>#N/A</v>
      </c>
      <c r="O12" s="15" t="e">
        <f>VLOOKUP(L12, '2022 SIC to NAICS'!A:D, 4)</f>
        <v>#N/A</v>
      </c>
      <c r="P12" s="16" t="e">
        <f>VLOOKUP(N12,#REF!, 3, FALSE)</f>
        <v>#N/A</v>
      </c>
      <c r="V12" s="13">
        <f t="shared" si="0"/>
        <v>0</v>
      </c>
      <c r="X12" t="b">
        <f t="shared" si="1"/>
        <v>1</v>
      </c>
    </row>
    <row r="13" spans="1:24" x14ac:dyDescent="0.55000000000000004">
      <c r="A13"/>
      <c r="B13"/>
      <c r="C13"/>
      <c r="D13" s="1"/>
      <c r="E13"/>
      <c r="F13"/>
      <c r="G13"/>
      <c r="H13"/>
      <c r="I13"/>
      <c r="J13"/>
      <c r="K13"/>
      <c r="L13"/>
      <c r="M13" s="13" t="e">
        <f>VLOOKUP(L13, '2022 SIC to NAICS'!A:D, 2)</f>
        <v>#N/A</v>
      </c>
      <c r="N13" s="15" t="e">
        <f>VLOOKUP(L13, '2022 SIC to NAICS'!A:D, 3)</f>
        <v>#N/A</v>
      </c>
      <c r="O13" s="15" t="e">
        <f>VLOOKUP(L13, '2022 SIC to NAICS'!A:D, 4)</f>
        <v>#N/A</v>
      </c>
      <c r="P13" s="16" t="e">
        <f>VLOOKUP(N13,#REF!, 3, FALSE)</f>
        <v>#N/A</v>
      </c>
      <c r="V13" s="13">
        <f t="shared" si="0"/>
        <v>0</v>
      </c>
      <c r="X13" t="b">
        <f t="shared" si="1"/>
        <v>1</v>
      </c>
    </row>
    <row r="14" spans="1:24" x14ac:dyDescent="0.55000000000000004">
      <c r="A14"/>
      <c r="B14"/>
      <c r="C14"/>
      <c r="D14" s="1"/>
      <c r="E14"/>
      <c r="F14"/>
      <c r="G14"/>
      <c r="H14"/>
      <c r="I14"/>
      <c r="J14"/>
      <c r="K14"/>
      <c r="L14"/>
      <c r="M14" s="13" t="e">
        <f>VLOOKUP(L14, '2022 SIC to NAICS'!A:D, 2)</f>
        <v>#N/A</v>
      </c>
      <c r="N14" s="15" t="e">
        <f>VLOOKUP(L14, '2022 SIC to NAICS'!A:D, 3)</f>
        <v>#N/A</v>
      </c>
      <c r="O14" s="15" t="e">
        <f>VLOOKUP(L14, '2022 SIC to NAICS'!A:D, 4)</f>
        <v>#N/A</v>
      </c>
      <c r="P14" s="16" t="e">
        <f>VLOOKUP(N14,#REF!, 3, FALSE)</f>
        <v>#N/A</v>
      </c>
      <c r="V14" s="13">
        <f t="shared" si="0"/>
        <v>0</v>
      </c>
      <c r="X14" t="b">
        <f t="shared" si="1"/>
        <v>1</v>
      </c>
    </row>
    <row r="15" spans="1:24" x14ac:dyDescent="0.55000000000000004">
      <c r="A15"/>
      <c r="B15"/>
      <c r="C15"/>
      <c r="D15" s="1"/>
      <c r="E15"/>
      <c r="F15"/>
      <c r="G15"/>
      <c r="H15"/>
      <c r="I15"/>
      <c r="J15"/>
      <c r="K15"/>
      <c r="L15"/>
      <c r="M15" s="13" t="e">
        <f>VLOOKUP(L15, '2022 SIC to NAICS'!A:D, 2)</f>
        <v>#N/A</v>
      </c>
      <c r="N15" s="15" t="e">
        <f>VLOOKUP(L15, '2022 SIC to NAICS'!A:D, 3)</f>
        <v>#N/A</v>
      </c>
      <c r="O15" s="15" t="e">
        <f>VLOOKUP(L15, '2022 SIC to NAICS'!A:D, 4)</f>
        <v>#N/A</v>
      </c>
      <c r="P15" s="16" t="e">
        <f>VLOOKUP(N15,#REF!, 3, FALSE)</f>
        <v>#N/A</v>
      </c>
      <c r="V15" s="13">
        <f t="shared" si="0"/>
        <v>0</v>
      </c>
      <c r="X15" t="b">
        <f t="shared" si="1"/>
        <v>1</v>
      </c>
    </row>
    <row r="16" spans="1:24" x14ac:dyDescent="0.55000000000000004">
      <c r="A16"/>
      <c r="B16"/>
      <c r="C16"/>
      <c r="D16" s="1"/>
      <c r="E16"/>
      <c r="F16"/>
      <c r="G16"/>
      <c r="H16"/>
      <c r="I16"/>
      <c r="J16"/>
      <c r="K16"/>
      <c r="L16"/>
      <c r="M16" s="13" t="e">
        <f>VLOOKUP(L16, '2022 SIC to NAICS'!A:D, 2)</f>
        <v>#N/A</v>
      </c>
      <c r="N16" s="15" t="e">
        <f>VLOOKUP(L16, '2022 SIC to NAICS'!A:D, 3)</f>
        <v>#N/A</v>
      </c>
      <c r="O16" s="15" t="e">
        <f>VLOOKUP(L16, '2022 SIC to NAICS'!A:D, 4)</f>
        <v>#N/A</v>
      </c>
      <c r="P16" s="16" t="e">
        <f>VLOOKUP(N16,#REF!, 3, FALSE)</f>
        <v>#N/A</v>
      </c>
      <c r="V16" s="13">
        <f t="shared" si="0"/>
        <v>0</v>
      </c>
      <c r="X16" t="b">
        <f t="shared" si="1"/>
        <v>1</v>
      </c>
    </row>
    <row r="17" spans="1:24" x14ac:dyDescent="0.55000000000000004">
      <c r="A17"/>
      <c r="B17"/>
      <c r="C17"/>
      <c r="D17" s="1"/>
      <c r="E17"/>
      <c r="F17"/>
      <c r="G17"/>
      <c r="H17"/>
      <c r="I17"/>
      <c r="J17"/>
      <c r="K17"/>
      <c r="L17"/>
      <c r="M17" s="13" t="e">
        <f>VLOOKUP(L17, '2022 SIC to NAICS'!A:D, 2)</f>
        <v>#N/A</v>
      </c>
      <c r="N17" s="15" t="e">
        <f>VLOOKUP(L17, '2022 SIC to NAICS'!A:D, 3)</f>
        <v>#N/A</v>
      </c>
      <c r="O17" s="15" t="e">
        <f>VLOOKUP(L17, '2022 SIC to NAICS'!A:D, 4)</f>
        <v>#N/A</v>
      </c>
      <c r="P17" s="16" t="e">
        <f>VLOOKUP(N17,#REF!, 3, FALSE)</f>
        <v>#N/A</v>
      </c>
      <c r="V17" s="13">
        <f t="shared" si="0"/>
        <v>0</v>
      </c>
      <c r="X17" t="b">
        <f t="shared" si="1"/>
        <v>1</v>
      </c>
    </row>
    <row r="18" spans="1:24" x14ac:dyDescent="0.55000000000000004">
      <c r="A18"/>
      <c r="B18"/>
      <c r="C18"/>
      <c r="D18" s="1"/>
      <c r="E18"/>
      <c r="F18"/>
      <c r="G18"/>
      <c r="H18"/>
      <c r="I18"/>
      <c r="J18"/>
      <c r="K18"/>
      <c r="L18"/>
      <c r="M18" s="13" t="e">
        <f>VLOOKUP(L18, '2022 SIC to NAICS'!A:D, 2)</f>
        <v>#N/A</v>
      </c>
      <c r="N18" s="15" t="e">
        <f>VLOOKUP(L18, '2022 SIC to NAICS'!A:D, 3)</f>
        <v>#N/A</v>
      </c>
      <c r="O18" s="15" t="e">
        <f>VLOOKUP(L18, '2022 SIC to NAICS'!A:D, 4)</f>
        <v>#N/A</v>
      </c>
      <c r="P18" s="16" t="e">
        <f>VLOOKUP(N18,#REF!, 3, FALSE)</f>
        <v>#N/A</v>
      </c>
      <c r="V18" s="13">
        <f t="shared" si="0"/>
        <v>0</v>
      </c>
      <c r="X18" t="b">
        <f t="shared" si="1"/>
        <v>1</v>
      </c>
    </row>
    <row r="19" spans="1:24" x14ac:dyDescent="0.55000000000000004">
      <c r="A19"/>
      <c r="B19"/>
      <c r="C19"/>
      <c r="D19" s="1"/>
      <c r="E19"/>
      <c r="F19"/>
      <c r="G19"/>
      <c r="H19"/>
      <c r="I19"/>
      <c r="J19"/>
      <c r="K19"/>
      <c r="L19"/>
      <c r="M19" s="13" t="e">
        <f>VLOOKUP(L19, '2022 SIC to NAICS'!A:D, 2)</f>
        <v>#N/A</v>
      </c>
      <c r="N19" s="15" t="e">
        <f>VLOOKUP(L19, '2022 SIC to NAICS'!A:D, 3)</f>
        <v>#N/A</v>
      </c>
      <c r="O19" s="15" t="e">
        <f>VLOOKUP(L19, '2022 SIC to NAICS'!A:D, 4)</f>
        <v>#N/A</v>
      </c>
      <c r="P19" s="16" t="e">
        <f>VLOOKUP(N19,#REF!, 3, FALSE)</f>
        <v>#N/A</v>
      </c>
      <c r="V19" s="13">
        <f t="shared" si="0"/>
        <v>0</v>
      </c>
      <c r="X19" t="b">
        <f t="shared" si="1"/>
        <v>1</v>
      </c>
    </row>
    <row r="20" spans="1:24" x14ac:dyDescent="0.55000000000000004">
      <c r="A20"/>
      <c r="B20"/>
      <c r="C20"/>
      <c r="D20" s="1"/>
      <c r="E20"/>
      <c r="F20"/>
      <c r="G20"/>
      <c r="H20"/>
      <c r="I20"/>
      <c r="J20"/>
      <c r="K20"/>
      <c r="L20"/>
      <c r="M20" s="13" t="e">
        <f>VLOOKUP(L20, '2022 SIC to NAICS'!A:D, 2)</f>
        <v>#N/A</v>
      </c>
      <c r="N20" s="15" t="e">
        <f>VLOOKUP(L20, '2022 SIC to NAICS'!A:D, 3)</f>
        <v>#N/A</v>
      </c>
      <c r="O20" s="15" t="e">
        <f>VLOOKUP(L20, '2022 SIC to NAICS'!A:D, 4)</f>
        <v>#N/A</v>
      </c>
      <c r="P20" s="16" t="e">
        <f>VLOOKUP(N20,#REF!, 3, FALSE)</f>
        <v>#N/A</v>
      </c>
      <c r="V20" s="13">
        <f t="shared" si="0"/>
        <v>0</v>
      </c>
      <c r="X20" t="b">
        <f t="shared" si="1"/>
        <v>1</v>
      </c>
    </row>
    <row r="21" spans="1:24" x14ac:dyDescent="0.55000000000000004">
      <c r="A21"/>
      <c r="B21"/>
      <c r="C21"/>
      <c r="D21" s="1"/>
      <c r="E21"/>
      <c r="F21"/>
      <c r="G21"/>
      <c r="H21"/>
      <c r="I21"/>
      <c r="J21"/>
      <c r="K21"/>
      <c r="L21"/>
      <c r="M21" s="13" t="e">
        <f>VLOOKUP(L21, '2022 SIC to NAICS'!A:D, 2)</f>
        <v>#N/A</v>
      </c>
      <c r="N21" s="15" t="e">
        <f>VLOOKUP(L21, '2022 SIC to NAICS'!A:D, 3)</f>
        <v>#N/A</v>
      </c>
      <c r="O21" s="15" t="e">
        <f>VLOOKUP(L21, '2022 SIC to NAICS'!A:D, 4)</f>
        <v>#N/A</v>
      </c>
      <c r="P21" s="16" t="e">
        <f>VLOOKUP(N21,#REF!, 3, FALSE)</f>
        <v>#N/A</v>
      </c>
      <c r="V21" s="13">
        <f t="shared" si="0"/>
        <v>0</v>
      </c>
      <c r="X21" t="b">
        <f t="shared" si="1"/>
        <v>1</v>
      </c>
    </row>
    <row r="22" spans="1:24" x14ac:dyDescent="0.55000000000000004">
      <c r="A22"/>
      <c r="B22"/>
      <c r="C22"/>
      <c r="D22" s="1"/>
      <c r="E22"/>
      <c r="F22"/>
      <c r="G22"/>
      <c r="H22"/>
      <c r="I22"/>
      <c r="J22"/>
      <c r="K22"/>
      <c r="L22"/>
      <c r="M22" s="13" t="e">
        <f>VLOOKUP(L22, '2022 SIC to NAICS'!A:D, 2)</f>
        <v>#N/A</v>
      </c>
      <c r="N22" s="15" t="e">
        <f>VLOOKUP(L22, '2022 SIC to NAICS'!A:D, 3)</f>
        <v>#N/A</v>
      </c>
      <c r="O22" s="15" t="e">
        <f>VLOOKUP(L22, '2022 SIC to NAICS'!A:D, 4)</f>
        <v>#N/A</v>
      </c>
      <c r="P22" s="16" t="e">
        <f>VLOOKUP(N22,#REF!, 3, FALSE)</f>
        <v>#N/A</v>
      </c>
      <c r="V22" s="13">
        <f t="shared" si="0"/>
        <v>0</v>
      </c>
      <c r="X22" t="b">
        <f t="shared" si="1"/>
        <v>1</v>
      </c>
    </row>
    <row r="23" spans="1:24" x14ac:dyDescent="0.55000000000000004">
      <c r="A23"/>
      <c r="B23"/>
      <c r="C23"/>
      <c r="D23" s="1"/>
      <c r="E23"/>
      <c r="F23"/>
      <c r="G23"/>
      <c r="H23"/>
      <c r="I23"/>
      <c r="J23"/>
      <c r="K23"/>
      <c r="L23"/>
      <c r="M23" s="13" t="e">
        <f>VLOOKUP(L23, '2022 SIC to NAICS'!A:D, 2)</f>
        <v>#N/A</v>
      </c>
      <c r="N23" s="15" t="e">
        <f>VLOOKUP(L23, '2022 SIC to NAICS'!A:D, 3)</f>
        <v>#N/A</v>
      </c>
      <c r="O23" s="15" t="e">
        <f>VLOOKUP(L23, '2022 SIC to NAICS'!A:D, 4)</f>
        <v>#N/A</v>
      </c>
      <c r="P23" s="16" t="e">
        <f>VLOOKUP(N23,#REF!, 3, FALSE)</f>
        <v>#N/A</v>
      </c>
      <c r="V23" s="13">
        <f t="shared" si="0"/>
        <v>0</v>
      </c>
      <c r="X23" t="b">
        <f t="shared" si="1"/>
        <v>1</v>
      </c>
    </row>
    <row r="24" spans="1:24" x14ac:dyDescent="0.55000000000000004">
      <c r="A24"/>
      <c r="B24"/>
      <c r="C24"/>
      <c r="D24" s="1"/>
      <c r="E24"/>
      <c r="F24"/>
      <c r="G24"/>
      <c r="H24"/>
      <c r="I24"/>
      <c r="J24"/>
      <c r="K24"/>
      <c r="L24"/>
      <c r="M24" s="13" t="e">
        <f>VLOOKUP(L24, '2022 SIC to NAICS'!A:D, 2)</f>
        <v>#N/A</v>
      </c>
      <c r="N24" s="15" t="e">
        <f>VLOOKUP(L24, '2022 SIC to NAICS'!A:D, 3)</f>
        <v>#N/A</v>
      </c>
      <c r="O24" s="15" t="e">
        <f>VLOOKUP(L24, '2022 SIC to NAICS'!A:D, 4)</f>
        <v>#N/A</v>
      </c>
      <c r="P24" s="16" t="e">
        <f>VLOOKUP(N24,#REF!, 3, FALSE)</f>
        <v>#N/A</v>
      </c>
      <c r="V24" s="13">
        <f t="shared" si="0"/>
        <v>0</v>
      </c>
      <c r="X24" t="b">
        <f t="shared" si="1"/>
        <v>1</v>
      </c>
    </row>
    <row r="25" spans="1:24" x14ac:dyDescent="0.55000000000000004">
      <c r="A25"/>
      <c r="B25"/>
      <c r="C25"/>
      <c r="D25" s="1"/>
      <c r="E25"/>
      <c r="F25"/>
      <c r="G25"/>
      <c r="H25"/>
      <c r="I25"/>
      <c r="J25"/>
      <c r="K25"/>
      <c r="L25"/>
      <c r="M25" s="13" t="e">
        <f>VLOOKUP(L25, '2022 SIC to NAICS'!A:D, 2)</f>
        <v>#N/A</v>
      </c>
      <c r="N25" s="15" t="e">
        <f>VLOOKUP(L25, '2022 SIC to NAICS'!A:D, 3)</f>
        <v>#N/A</v>
      </c>
      <c r="O25" s="15" t="e">
        <f>VLOOKUP(L25, '2022 SIC to NAICS'!A:D, 4)</f>
        <v>#N/A</v>
      </c>
      <c r="P25" s="16" t="e">
        <f>VLOOKUP(N25,#REF!, 3, FALSE)</f>
        <v>#N/A</v>
      </c>
      <c r="V25" s="13">
        <f t="shared" si="0"/>
        <v>0</v>
      </c>
      <c r="X25" t="b">
        <f t="shared" si="1"/>
        <v>1</v>
      </c>
    </row>
    <row r="26" spans="1:24" x14ac:dyDescent="0.55000000000000004">
      <c r="A26"/>
      <c r="B26"/>
      <c r="C26"/>
      <c r="D26" s="1"/>
      <c r="E26"/>
      <c r="F26"/>
      <c r="G26"/>
      <c r="H26"/>
      <c r="I26"/>
      <c r="J26"/>
      <c r="K26"/>
      <c r="L26"/>
      <c r="M26" s="13" t="e">
        <f>VLOOKUP(L26, '2022 SIC to NAICS'!A:D, 2)</f>
        <v>#N/A</v>
      </c>
      <c r="N26" s="15" t="e">
        <f>VLOOKUP(L26, '2022 SIC to NAICS'!A:D, 3)</f>
        <v>#N/A</v>
      </c>
      <c r="O26" s="15" t="e">
        <f>VLOOKUP(L26, '2022 SIC to NAICS'!A:D, 4)</f>
        <v>#N/A</v>
      </c>
      <c r="P26" s="16" t="e">
        <f>VLOOKUP(N26,#REF!, 3, FALSE)</f>
        <v>#N/A</v>
      </c>
      <c r="V26" s="13">
        <f t="shared" si="0"/>
        <v>0</v>
      </c>
      <c r="X26" t="b">
        <f t="shared" si="1"/>
        <v>1</v>
      </c>
    </row>
    <row r="27" spans="1:24" x14ac:dyDescent="0.55000000000000004">
      <c r="A27"/>
      <c r="B27"/>
      <c r="C27"/>
      <c r="D27" s="1"/>
      <c r="E27"/>
      <c r="F27"/>
      <c r="G27"/>
      <c r="H27"/>
      <c r="I27"/>
      <c r="J27"/>
      <c r="K27"/>
      <c r="L27"/>
      <c r="M27" s="13" t="e">
        <f>VLOOKUP(L27, '2022 SIC to NAICS'!A:D, 2)</f>
        <v>#N/A</v>
      </c>
      <c r="N27" s="15" t="e">
        <f>VLOOKUP(L27, '2022 SIC to NAICS'!A:D, 3)</f>
        <v>#N/A</v>
      </c>
      <c r="O27" s="15" t="e">
        <f>VLOOKUP(L27, '2022 SIC to NAICS'!A:D, 4)</f>
        <v>#N/A</v>
      </c>
      <c r="P27" s="16" t="e">
        <f>VLOOKUP(N27,#REF!, 3, FALSE)</f>
        <v>#N/A</v>
      </c>
      <c r="V27" s="13">
        <f t="shared" si="0"/>
        <v>0</v>
      </c>
      <c r="X27" t="b">
        <f t="shared" si="1"/>
        <v>1</v>
      </c>
    </row>
    <row r="28" spans="1:24" x14ac:dyDescent="0.55000000000000004">
      <c r="A28"/>
      <c r="B28"/>
      <c r="C28"/>
      <c r="D28" s="1"/>
      <c r="E28"/>
      <c r="F28"/>
      <c r="G28"/>
      <c r="H28"/>
      <c r="I28"/>
      <c r="J28"/>
      <c r="K28"/>
      <c r="L28"/>
      <c r="M28" s="13" t="e">
        <f>VLOOKUP(L28, '2022 SIC to NAICS'!A:D, 2)</f>
        <v>#N/A</v>
      </c>
      <c r="N28" s="15" t="e">
        <f>VLOOKUP(L28, '2022 SIC to NAICS'!A:D, 3)</f>
        <v>#N/A</v>
      </c>
      <c r="O28" s="15" t="e">
        <f>VLOOKUP(L28, '2022 SIC to NAICS'!A:D, 4)</f>
        <v>#N/A</v>
      </c>
      <c r="P28" s="16" t="e">
        <f>VLOOKUP(N28,#REF!, 3, FALSE)</f>
        <v>#N/A</v>
      </c>
      <c r="V28" s="13">
        <f t="shared" si="0"/>
        <v>0</v>
      </c>
      <c r="X28" t="b">
        <f t="shared" si="1"/>
        <v>1</v>
      </c>
    </row>
    <row r="29" spans="1:24" x14ac:dyDescent="0.55000000000000004">
      <c r="A29"/>
      <c r="B29"/>
      <c r="C29"/>
      <c r="D29" s="1"/>
      <c r="E29"/>
      <c r="F29"/>
      <c r="G29"/>
      <c r="H29"/>
      <c r="I29"/>
      <c r="J29"/>
      <c r="K29"/>
      <c r="L29"/>
      <c r="M29" s="13" t="e">
        <f>VLOOKUP(L29, '2022 SIC to NAICS'!A:D, 2)</f>
        <v>#N/A</v>
      </c>
      <c r="N29" s="15" t="e">
        <f>VLOOKUP(L29, '2022 SIC to NAICS'!A:D, 3)</f>
        <v>#N/A</v>
      </c>
      <c r="O29" s="15" t="e">
        <f>VLOOKUP(L29, '2022 SIC to NAICS'!A:D, 4)</f>
        <v>#N/A</v>
      </c>
      <c r="P29" s="16" t="e">
        <f>VLOOKUP(N29,#REF!, 3, FALSE)</f>
        <v>#N/A</v>
      </c>
      <c r="V29" s="13">
        <f t="shared" si="0"/>
        <v>0</v>
      </c>
      <c r="X29" t="b">
        <f t="shared" si="1"/>
        <v>1</v>
      </c>
    </row>
    <row r="30" spans="1:24" x14ac:dyDescent="0.55000000000000004">
      <c r="A30"/>
      <c r="B30"/>
      <c r="C30"/>
      <c r="D30" s="1"/>
      <c r="E30"/>
      <c r="F30"/>
      <c r="G30"/>
      <c r="H30"/>
      <c r="I30"/>
      <c r="J30"/>
      <c r="K30"/>
      <c r="L30"/>
      <c r="M30" s="13" t="e">
        <f>VLOOKUP(L30, '2022 SIC to NAICS'!A:D, 2)</f>
        <v>#N/A</v>
      </c>
      <c r="N30" s="15" t="e">
        <f>VLOOKUP(L30, '2022 SIC to NAICS'!A:D, 3)</f>
        <v>#N/A</v>
      </c>
      <c r="O30" s="15" t="e">
        <f>VLOOKUP(L30, '2022 SIC to NAICS'!A:D, 4)</f>
        <v>#N/A</v>
      </c>
      <c r="P30" s="16" t="e">
        <f>VLOOKUP(N30,#REF!, 3, FALSE)</f>
        <v>#N/A</v>
      </c>
      <c r="V30" s="13">
        <f t="shared" si="0"/>
        <v>0</v>
      </c>
      <c r="X30" t="b">
        <f t="shared" si="1"/>
        <v>1</v>
      </c>
    </row>
    <row r="31" spans="1:24" x14ac:dyDescent="0.55000000000000004">
      <c r="A31"/>
      <c r="B31"/>
      <c r="C31"/>
      <c r="D31" s="1"/>
      <c r="E31"/>
      <c r="F31"/>
      <c r="G31"/>
      <c r="H31"/>
      <c r="I31"/>
      <c r="J31"/>
      <c r="K31"/>
      <c r="L31"/>
      <c r="M31" s="13" t="e">
        <f>VLOOKUP(L31, '2022 SIC to NAICS'!A:D, 2)</f>
        <v>#N/A</v>
      </c>
      <c r="N31" s="15" t="e">
        <f>VLOOKUP(L31, '2022 SIC to NAICS'!A:D, 3)</f>
        <v>#N/A</v>
      </c>
      <c r="O31" s="15" t="e">
        <f>VLOOKUP(L31, '2022 SIC to NAICS'!A:D, 4)</f>
        <v>#N/A</v>
      </c>
      <c r="P31" s="16" t="e">
        <f>VLOOKUP(N31,#REF!, 3, FALSE)</f>
        <v>#N/A</v>
      </c>
      <c r="V31" s="13">
        <f t="shared" si="0"/>
        <v>0</v>
      </c>
      <c r="X31" t="b">
        <f t="shared" si="1"/>
        <v>1</v>
      </c>
    </row>
    <row r="32" spans="1:24" x14ac:dyDescent="0.55000000000000004">
      <c r="A32"/>
      <c r="B32"/>
      <c r="C32"/>
      <c r="D32" s="1"/>
      <c r="E32"/>
      <c r="F32"/>
      <c r="G32"/>
      <c r="H32"/>
      <c r="I32"/>
      <c r="J32"/>
      <c r="K32"/>
      <c r="L32"/>
      <c r="M32" s="13" t="e">
        <f>VLOOKUP(L32, '2022 SIC to NAICS'!A:D, 2)</f>
        <v>#N/A</v>
      </c>
      <c r="N32" s="15" t="e">
        <f>VLOOKUP(L32, '2022 SIC to NAICS'!A:D, 3)</f>
        <v>#N/A</v>
      </c>
      <c r="O32" s="15" t="e">
        <f>VLOOKUP(L32, '2022 SIC to NAICS'!A:D, 4)</f>
        <v>#N/A</v>
      </c>
      <c r="P32" s="16" t="e">
        <f>VLOOKUP(N32,#REF!, 3, FALSE)</f>
        <v>#N/A</v>
      </c>
      <c r="V32" s="13">
        <f t="shared" si="0"/>
        <v>0</v>
      </c>
      <c r="X32" t="b">
        <f t="shared" si="1"/>
        <v>1</v>
      </c>
    </row>
    <row r="33" spans="1:24" x14ac:dyDescent="0.55000000000000004">
      <c r="A33"/>
      <c r="B33"/>
      <c r="C33"/>
      <c r="D33" s="1"/>
      <c r="E33"/>
      <c r="F33"/>
      <c r="G33"/>
      <c r="H33"/>
      <c r="I33"/>
      <c r="J33"/>
      <c r="K33"/>
      <c r="L33"/>
      <c r="M33" s="13" t="e">
        <f>VLOOKUP(L33, '2022 SIC to NAICS'!A:D, 2)</f>
        <v>#N/A</v>
      </c>
      <c r="N33" s="15" t="e">
        <f>VLOOKUP(L33, '2022 SIC to NAICS'!A:D, 3)</f>
        <v>#N/A</v>
      </c>
      <c r="O33" s="15" t="e">
        <f>VLOOKUP(L33, '2022 SIC to NAICS'!A:D, 4)</f>
        <v>#N/A</v>
      </c>
      <c r="P33" s="16" t="e">
        <f>VLOOKUP(N33,#REF!, 3, FALSE)</f>
        <v>#N/A</v>
      </c>
      <c r="V33" s="13">
        <f t="shared" si="0"/>
        <v>0</v>
      </c>
      <c r="X33" t="b">
        <f t="shared" si="1"/>
        <v>1</v>
      </c>
    </row>
    <row r="34" spans="1:24" x14ac:dyDescent="0.55000000000000004">
      <c r="A34"/>
      <c r="B34"/>
      <c r="C34"/>
      <c r="D34" s="1"/>
      <c r="E34"/>
      <c r="F34"/>
      <c r="G34"/>
      <c r="H34"/>
      <c r="I34"/>
      <c r="J34"/>
      <c r="K34"/>
      <c r="L34"/>
      <c r="M34" s="13" t="e">
        <f>VLOOKUP(L34, '2022 SIC to NAICS'!A:D, 2)</f>
        <v>#N/A</v>
      </c>
      <c r="N34" s="15" t="e">
        <f>VLOOKUP(L34, '2022 SIC to NAICS'!A:D, 3)</f>
        <v>#N/A</v>
      </c>
      <c r="O34" s="15" t="e">
        <f>VLOOKUP(L34, '2022 SIC to NAICS'!A:D, 4)</f>
        <v>#N/A</v>
      </c>
      <c r="P34" s="16" t="e">
        <f>VLOOKUP(N34,#REF!, 3, FALSE)</f>
        <v>#N/A</v>
      </c>
      <c r="V34" s="13">
        <f t="shared" si="0"/>
        <v>0</v>
      </c>
      <c r="X34" t="b">
        <f t="shared" si="1"/>
        <v>1</v>
      </c>
    </row>
    <row r="35" spans="1:24" x14ac:dyDescent="0.55000000000000004">
      <c r="A35"/>
      <c r="B35"/>
      <c r="C35"/>
      <c r="D35" s="1"/>
      <c r="E35"/>
      <c r="F35"/>
      <c r="G35"/>
      <c r="H35"/>
      <c r="I35"/>
      <c r="J35"/>
      <c r="K35"/>
      <c r="L35"/>
      <c r="M35" s="13" t="e">
        <f>VLOOKUP(L35, '2022 SIC to NAICS'!A:D, 2)</f>
        <v>#N/A</v>
      </c>
      <c r="N35" s="15" t="e">
        <f>VLOOKUP(L35, '2022 SIC to NAICS'!A:D, 3)</f>
        <v>#N/A</v>
      </c>
      <c r="O35" s="15" t="e">
        <f>VLOOKUP(L35, '2022 SIC to NAICS'!A:D, 4)</f>
        <v>#N/A</v>
      </c>
      <c r="P35" s="16" t="e">
        <f>VLOOKUP(N35,#REF!, 3, FALSE)</f>
        <v>#N/A</v>
      </c>
      <c r="V35" s="13">
        <f t="shared" si="0"/>
        <v>0</v>
      </c>
      <c r="X35" t="b">
        <f t="shared" si="1"/>
        <v>1</v>
      </c>
    </row>
    <row r="36" spans="1:24" x14ac:dyDescent="0.55000000000000004">
      <c r="A36"/>
      <c r="B36"/>
      <c r="C36"/>
      <c r="D36" s="1"/>
      <c r="E36"/>
      <c r="F36"/>
      <c r="G36"/>
      <c r="H36"/>
      <c r="I36"/>
      <c r="J36"/>
      <c r="K36"/>
      <c r="L36"/>
      <c r="M36" s="13" t="e">
        <f>VLOOKUP(L36, '2022 SIC to NAICS'!A:D, 2)</f>
        <v>#N/A</v>
      </c>
      <c r="N36" s="15" t="e">
        <f>VLOOKUP(L36, '2022 SIC to NAICS'!A:D, 3)</f>
        <v>#N/A</v>
      </c>
      <c r="O36" s="15" t="e">
        <f>VLOOKUP(L36, '2022 SIC to NAICS'!A:D, 4)</f>
        <v>#N/A</v>
      </c>
      <c r="P36" s="16" t="e">
        <f>VLOOKUP(N36,#REF!, 3, FALSE)</f>
        <v>#N/A</v>
      </c>
      <c r="V36" s="13">
        <f t="shared" si="0"/>
        <v>0</v>
      </c>
      <c r="X36" t="b">
        <f t="shared" si="1"/>
        <v>1</v>
      </c>
    </row>
    <row r="37" spans="1:24" x14ac:dyDescent="0.55000000000000004">
      <c r="A37"/>
      <c r="B37"/>
      <c r="C37"/>
      <c r="D37" s="1"/>
      <c r="E37"/>
      <c r="F37"/>
      <c r="G37"/>
      <c r="H37"/>
      <c r="I37"/>
      <c r="J37"/>
      <c r="K37"/>
      <c r="L37"/>
      <c r="M37" s="13" t="e">
        <f>VLOOKUP(L37, '2022 SIC to NAICS'!A:D, 2)</f>
        <v>#N/A</v>
      </c>
      <c r="N37" s="15" t="e">
        <f>VLOOKUP(L37, '2022 SIC to NAICS'!A:D, 3)</f>
        <v>#N/A</v>
      </c>
      <c r="O37" s="15" t="e">
        <f>VLOOKUP(L37, '2022 SIC to NAICS'!A:D, 4)</f>
        <v>#N/A</v>
      </c>
      <c r="P37" s="16" t="e">
        <f>VLOOKUP(N37,#REF!, 3, FALSE)</f>
        <v>#N/A</v>
      </c>
      <c r="V37" s="13">
        <f t="shared" si="0"/>
        <v>0</v>
      </c>
      <c r="X37" t="b">
        <f t="shared" si="1"/>
        <v>1</v>
      </c>
    </row>
    <row r="38" spans="1:24" x14ac:dyDescent="0.55000000000000004">
      <c r="A38"/>
      <c r="B38"/>
      <c r="C38"/>
      <c r="D38" s="1"/>
      <c r="E38"/>
      <c r="F38"/>
      <c r="G38"/>
      <c r="H38"/>
      <c r="I38"/>
      <c r="J38"/>
      <c r="K38"/>
      <c r="L38"/>
      <c r="M38" s="13" t="e">
        <f>VLOOKUP(L38, '2022 SIC to NAICS'!A:D, 2)</f>
        <v>#N/A</v>
      </c>
      <c r="N38" s="15" t="e">
        <f>VLOOKUP(L38, '2022 SIC to NAICS'!A:D, 3)</f>
        <v>#N/A</v>
      </c>
      <c r="O38" s="15" t="e">
        <f>VLOOKUP(L38, '2022 SIC to NAICS'!A:D, 4)</f>
        <v>#N/A</v>
      </c>
      <c r="P38" s="16" t="e">
        <f>VLOOKUP(N38,#REF!, 3, FALSE)</f>
        <v>#N/A</v>
      </c>
      <c r="V38" s="13">
        <f t="shared" si="0"/>
        <v>0</v>
      </c>
      <c r="X38" t="b">
        <f t="shared" si="1"/>
        <v>1</v>
      </c>
    </row>
    <row r="39" spans="1:24" x14ac:dyDescent="0.55000000000000004">
      <c r="A39"/>
      <c r="B39"/>
      <c r="C39"/>
      <c r="D39" s="1"/>
      <c r="E39"/>
      <c r="F39"/>
      <c r="G39"/>
      <c r="H39"/>
      <c r="I39"/>
      <c r="J39"/>
      <c r="K39"/>
      <c r="L39"/>
      <c r="M39" s="13" t="e">
        <f>VLOOKUP(L39, '2022 SIC to NAICS'!A:D, 2)</f>
        <v>#N/A</v>
      </c>
      <c r="N39" s="15" t="e">
        <f>VLOOKUP(L39, '2022 SIC to NAICS'!A:D, 3)</f>
        <v>#N/A</v>
      </c>
      <c r="O39" s="15" t="e">
        <f>VLOOKUP(L39, '2022 SIC to NAICS'!A:D, 4)</f>
        <v>#N/A</v>
      </c>
      <c r="P39" s="16" t="e">
        <f>VLOOKUP(N39,#REF!, 3, FALSE)</f>
        <v>#N/A</v>
      </c>
      <c r="V39" s="13">
        <f t="shared" si="0"/>
        <v>0</v>
      </c>
      <c r="X39" t="b">
        <f t="shared" si="1"/>
        <v>1</v>
      </c>
    </row>
    <row r="40" spans="1:24" x14ac:dyDescent="0.55000000000000004">
      <c r="A40"/>
      <c r="B40"/>
      <c r="C40"/>
      <c r="D40" s="1"/>
      <c r="E40"/>
      <c r="F40"/>
      <c r="G40"/>
      <c r="H40"/>
      <c r="I40"/>
      <c r="J40"/>
      <c r="K40"/>
      <c r="L40"/>
      <c r="M40" s="13" t="e">
        <f>VLOOKUP(L40, '2022 SIC to NAICS'!A:D, 2)</f>
        <v>#N/A</v>
      </c>
      <c r="N40" s="15" t="e">
        <f>VLOOKUP(L40, '2022 SIC to NAICS'!A:D, 3)</f>
        <v>#N/A</v>
      </c>
      <c r="O40" s="15" t="e">
        <f>VLOOKUP(L40, '2022 SIC to NAICS'!A:D, 4)</f>
        <v>#N/A</v>
      </c>
      <c r="P40" s="16" t="e">
        <f>VLOOKUP(N40,#REF!, 3, FALSE)</f>
        <v>#N/A</v>
      </c>
      <c r="V40" s="13">
        <f t="shared" si="0"/>
        <v>0</v>
      </c>
      <c r="X40" t="b">
        <f t="shared" si="1"/>
        <v>1</v>
      </c>
    </row>
    <row r="41" spans="1:24" x14ac:dyDescent="0.55000000000000004">
      <c r="A41"/>
      <c r="B41"/>
      <c r="C41"/>
      <c r="D41" s="1"/>
      <c r="E41"/>
      <c r="F41"/>
      <c r="G41"/>
      <c r="H41"/>
      <c r="I41"/>
      <c r="J41"/>
      <c r="K41"/>
      <c r="L41"/>
      <c r="M41" s="13" t="e">
        <f>VLOOKUP(L41, '2022 SIC to NAICS'!A:D, 2)</f>
        <v>#N/A</v>
      </c>
      <c r="N41" s="15" t="e">
        <f>VLOOKUP(L41, '2022 SIC to NAICS'!A:D, 3)</f>
        <v>#N/A</v>
      </c>
      <c r="O41" s="15" t="e">
        <f>VLOOKUP(L41, '2022 SIC to NAICS'!A:D, 4)</f>
        <v>#N/A</v>
      </c>
      <c r="P41" s="16" t="e">
        <f>VLOOKUP(N41,#REF!, 3, FALSE)</f>
        <v>#N/A</v>
      </c>
      <c r="V41" s="13">
        <f t="shared" si="0"/>
        <v>0</v>
      </c>
      <c r="X41" t="b">
        <f t="shared" si="1"/>
        <v>1</v>
      </c>
    </row>
    <row r="42" spans="1:24" x14ac:dyDescent="0.55000000000000004">
      <c r="A42"/>
      <c r="B42"/>
      <c r="C42"/>
      <c r="D42" s="1"/>
      <c r="E42"/>
      <c r="F42"/>
      <c r="G42"/>
      <c r="H42"/>
      <c r="I42"/>
      <c r="J42"/>
      <c r="K42"/>
      <c r="L42"/>
      <c r="M42" s="13" t="e">
        <f>VLOOKUP(L42, '2022 SIC to NAICS'!A:D, 2)</f>
        <v>#N/A</v>
      </c>
      <c r="N42" s="15" t="e">
        <f>VLOOKUP(L42, '2022 SIC to NAICS'!A:D, 3)</f>
        <v>#N/A</v>
      </c>
      <c r="O42" s="15" t="e">
        <f>VLOOKUP(L42, '2022 SIC to NAICS'!A:D, 4)</f>
        <v>#N/A</v>
      </c>
      <c r="P42" s="16" t="e">
        <f>VLOOKUP(N42,#REF!, 3, FALSE)</f>
        <v>#N/A</v>
      </c>
      <c r="V42" s="13">
        <f t="shared" si="0"/>
        <v>0</v>
      </c>
      <c r="X42" t="b">
        <f t="shared" si="1"/>
        <v>1</v>
      </c>
    </row>
    <row r="43" spans="1:24" x14ac:dyDescent="0.55000000000000004">
      <c r="A43"/>
      <c r="B43"/>
      <c r="C43"/>
      <c r="D43" s="1"/>
      <c r="E43"/>
      <c r="F43"/>
      <c r="G43"/>
      <c r="H43"/>
      <c r="I43"/>
      <c r="J43"/>
      <c r="K43"/>
      <c r="L43"/>
      <c r="M43" s="13" t="e">
        <f>VLOOKUP(L43, '2022 SIC to NAICS'!A:D, 2)</f>
        <v>#N/A</v>
      </c>
      <c r="N43" s="15" t="e">
        <f>VLOOKUP(L43, '2022 SIC to NAICS'!A:D, 3)</f>
        <v>#N/A</v>
      </c>
      <c r="O43" s="15" t="e">
        <f>VLOOKUP(L43, '2022 SIC to NAICS'!A:D, 4)</f>
        <v>#N/A</v>
      </c>
      <c r="P43" s="16" t="e">
        <f>VLOOKUP(N43,#REF!, 3, FALSE)</f>
        <v>#N/A</v>
      </c>
      <c r="V43" s="13">
        <f t="shared" si="0"/>
        <v>0</v>
      </c>
      <c r="X43" t="b">
        <f t="shared" si="1"/>
        <v>1</v>
      </c>
    </row>
    <row r="44" spans="1:24" x14ac:dyDescent="0.55000000000000004">
      <c r="A44"/>
      <c r="B44"/>
      <c r="C44"/>
      <c r="D44" s="1"/>
      <c r="E44"/>
      <c r="F44"/>
      <c r="G44"/>
      <c r="H44"/>
      <c r="I44"/>
      <c r="J44"/>
      <c r="K44"/>
      <c r="L44"/>
      <c r="M44" s="13" t="e">
        <f>VLOOKUP(L44, '2022 SIC to NAICS'!A:D, 2)</f>
        <v>#N/A</v>
      </c>
      <c r="N44" s="15" t="e">
        <f>VLOOKUP(L44, '2022 SIC to NAICS'!A:D, 3)</f>
        <v>#N/A</v>
      </c>
      <c r="O44" s="15" t="e">
        <f>VLOOKUP(L44, '2022 SIC to NAICS'!A:D, 4)</f>
        <v>#N/A</v>
      </c>
      <c r="P44" s="16" t="e">
        <f>VLOOKUP(N44,#REF!, 3, FALSE)</f>
        <v>#N/A</v>
      </c>
      <c r="V44" s="13">
        <f t="shared" si="0"/>
        <v>0</v>
      </c>
      <c r="X44" t="b">
        <f t="shared" si="1"/>
        <v>1</v>
      </c>
    </row>
    <row r="45" spans="1:24" x14ac:dyDescent="0.55000000000000004">
      <c r="A45"/>
      <c r="B45"/>
      <c r="C45"/>
      <c r="D45" s="1"/>
      <c r="E45"/>
      <c r="F45"/>
      <c r="G45"/>
      <c r="H45"/>
      <c r="I45"/>
      <c r="J45"/>
      <c r="K45"/>
      <c r="L45"/>
      <c r="M45" s="13" t="e">
        <f>VLOOKUP(L45, '2022 SIC to NAICS'!A:D, 2)</f>
        <v>#N/A</v>
      </c>
      <c r="N45" s="15" t="e">
        <f>VLOOKUP(L45, '2022 SIC to NAICS'!A:D, 3)</f>
        <v>#N/A</v>
      </c>
      <c r="O45" s="15" t="e">
        <f>VLOOKUP(L45, '2022 SIC to NAICS'!A:D, 4)</f>
        <v>#N/A</v>
      </c>
      <c r="P45" s="16" t="e">
        <f>VLOOKUP(N45,#REF!, 3, FALSE)</f>
        <v>#N/A</v>
      </c>
      <c r="V45" s="13">
        <f t="shared" si="0"/>
        <v>0</v>
      </c>
      <c r="X45" t="b">
        <f t="shared" si="1"/>
        <v>1</v>
      </c>
    </row>
    <row r="46" spans="1:24" x14ac:dyDescent="0.55000000000000004">
      <c r="A46"/>
      <c r="B46"/>
      <c r="C46"/>
      <c r="D46" s="1"/>
      <c r="E46"/>
      <c r="F46"/>
      <c r="G46"/>
      <c r="H46"/>
      <c r="I46"/>
      <c r="J46"/>
      <c r="K46"/>
      <c r="L46"/>
      <c r="M46" s="13" t="e">
        <f>VLOOKUP(L46, '2022 SIC to NAICS'!A:D, 2)</f>
        <v>#N/A</v>
      </c>
      <c r="N46" s="15" t="e">
        <f>VLOOKUP(L46, '2022 SIC to NAICS'!A:D, 3)</f>
        <v>#N/A</v>
      </c>
      <c r="O46" s="15" t="e">
        <f>VLOOKUP(L46, '2022 SIC to NAICS'!A:D, 4)</f>
        <v>#N/A</v>
      </c>
      <c r="P46" s="16" t="e">
        <f>VLOOKUP(N46,#REF!, 3, FALSE)</f>
        <v>#N/A</v>
      </c>
      <c r="V46" s="13">
        <f t="shared" si="0"/>
        <v>0</v>
      </c>
      <c r="X46" t="b">
        <f t="shared" si="1"/>
        <v>1</v>
      </c>
    </row>
    <row r="47" spans="1:24" x14ac:dyDescent="0.55000000000000004">
      <c r="A47"/>
      <c r="B47"/>
      <c r="C47"/>
      <c r="D47" s="1"/>
      <c r="E47"/>
      <c r="F47"/>
      <c r="G47"/>
      <c r="H47"/>
      <c r="I47"/>
      <c r="J47"/>
      <c r="K47"/>
      <c r="L47"/>
      <c r="M47" s="13" t="e">
        <f>VLOOKUP(L47, '2022 SIC to NAICS'!A:D, 2)</f>
        <v>#N/A</v>
      </c>
      <c r="N47" s="15" t="e">
        <f>VLOOKUP(L47, '2022 SIC to NAICS'!A:D, 3)</f>
        <v>#N/A</v>
      </c>
      <c r="O47" s="15" t="e">
        <f>VLOOKUP(L47, '2022 SIC to NAICS'!A:D, 4)</f>
        <v>#N/A</v>
      </c>
      <c r="P47" s="16" t="e">
        <f>VLOOKUP(N47,#REF!, 3, FALSE)</f>
        <v>#N/A</v>
      </c>
      <c r="V47" s="13">
        <f t="shared" si="0"/>
        <v>0</v>
      </c>
      <c r="X47" t="b">
        <f t="shared" si="1"/>
        <v>1</v>
      </c>
    </row>
    <row r="48" spans="1:24" x14ac:dyDescent="0.55000000000000004">
      <c r="A48"/>
      <c r="B48"/>
      <c r="C48"/>
      <c r="D48" s="1"/>
      <c r="E48"/>
      <c r="F48"/>
      <c r="G48"/>
      <c r="H48"/>
      <c r="I48"/>
      <c r="J48"/>
      <c r="K48"/>
      <c r="L48"/>
      <c r="M48" s="13" t="e">
        <f>VLOOKUP(L48, '2022 SIC to NAICS'!A:D, 2)</f>
        <v>#N/A</v>
      </c>
      <c r="N48" s="15" t="e">
        <f>VLOOKUP(L48, '2022 SIC to NAICS'!A:D, 3)</f>
        <v>#N/A</v>
      </c>
      <c r="O48" s="15" t="e">
        <f>VLOOKUP(L48, '2022 SIC to NAICS'!A:D, 4)</f>
        <v>#N/A</v>
      </c>
      <c r="P48" s="16" t="e">
        <f>VLOOKUP(N48,#REF!, 3, FALSE)</f>
        <v>#N/A</v>
      </c>
      <c r="V48" s="13">
        <f t="shared" si="0"/>
        <v>0</v>
      </c>
      <c r="X48" t="b">
        <f t="shared" si="1"/>
        <v>1</v>
      </c>
    </row>
    <row r="49" spans="1:24" x14ac:dyDescent="0.55000000000000004">
      <c r="A49"/>
      <c r="B49"/>
      <c r="C49"/>
      <c r="D49" s="1"/>
      <c r="E49"/>
      <c r="F49"/>
      <c r="G49"/>
      <c r="H49"/>
      <c r="I49"/>
      <c r="J49"/>
      <c r="K49"/>
      <c r="L49"/>
      <c r="M49" s="13" t="e">
        <f>VLOOKUP(L49, '2022 SIC to NAICS'!A:D, 2)</f>
        <v>#N/A</v>
      </c>
      <c r="N49" s="15" t="e">
        <f>VLOOKUP(L49, '2022 SIC to NAICS'!A:D, 3)</f>
        <v>#N/A</v>
      </c>
      <c r="O49" s="15" t="e">
        <f>VLOOKUP(L49, '2022 SIC to NAICS'!A:D, 4)</f>
        <v>#N/A</v>
      </c>
      <c r="P49" s="16" t="e">
        <f>VLOOKUP(N49,#REF!, 3, FALSE)</f>
        <v>#N/A</v>
      </c>
      <c r="V49" s="13">
        <f t="shared" si="0"/>
        <v>0</v>
      </c>
      <c r="X49" t="b">
        <f t="shared" si="1"/>
        <v>1</v>
      </c>
    </row>
    <row r="50" spans="1:24" x14ac:dyDescent="0.55000000000000004">
      <c r="A50"/>
      <c r="B50"/>
      <c r="C50"/>
      <c r="D50" s="1"/>
      <c r="E50"/>
      <c r="F50"/>
      <c r="G50"/>
      <c r="H50"/>
      <c r="I50"/>
      <c r="J50"/>
      <c r="K50"/>
      <c r="L50"/>
      <c r="M50" s="13" t="e">
        <f>VLOOKUP(L50, '2022 SIC to NAICS'!A:D, 2)</f>
        <v>#N/A</v>
      </c>
      <c r="N50" s="15" t="e">
        <f>VLOOKUP(L50, '2022 SIC to NAICS'!A:D, 3)</f>
        <v>#N/A</v>
      </c>
      <c r="O50" s="15" t="e">
        <f>VLOOKUP(L50, '2022 SIC to NAICS'!A:D, 4)</f>
        <v>#N/A</v>
      </c>
      <c r="P50" s="16" t="e">
        <f>VLOOKUP(N50,#REF!, 3, FALSE)</f>
        <v>#N/A</v>
      </c>
      <c r="V50" s="13">
        <f t="shared" si="0"/>
        <v>0</v>
      </c>
      <c r="X50" t="b">
        <f t="shared" si="1"/>
        <v>1</v>
      </c>
    </row>
    <row r="51" spans="1:24" x14ac:dyDescent="0.55000000000000004">
      <c r="A51"/>
      <c r="B51"/>
      <c r="C51"/>
      <c r="D51" s="1"/>
      <c r="E51"/>
      <c r="F51"/>
      <c r="G51"/>
      <c r="H51"/>
      <c r="I51"/>
      <c r="J51"/>
      <c r="K51"/>
      <c r="L51"/>
      <c r="M51" s="13" t="e">
        <f>VLOOKUP(L51, '2022 SIC to NAICS'!A:D, 2)</f>
        <v>#N/A</v>
      </c>
      <c r="N51" s="15" t="e">
        <f>VLOOKUP(L51, '2022 SIC to NAICS'!A:D, 3)</f>
        <v>#N/A</v>
      </c>
      <c r="O51" s="15" t="e">
        <f>VLOOKUP(L51, '2022 SIC to NAICS'!A:D, 4)</f>
        <v>#N/A</v>
      </c>
      <c r="P51" s="16" t="e">
        <f>VLOOKUP(N51,#REF!, 3, FALSE)</f>
        <v>#N/A</v>
      </c>
      <c r="V51" s="13">
        <f t="shared" si="0"/>
        <v>0</v>
      </c>
      <c r="X51" t="b">
        <f t="shared" si="1"/>
        <v>1</v>
      </c>
    </row>
    <row r="52" spans="1:24" x14ac:dyDescent="0.55000000000000004">
      <c r="A52"/>
      <c r="B52"/>
      <c r="C52"/>
      <c r="D52" s="1"/>
      <c r="E52"/>
      <c r="F52"/>
      <c r="G52"/>
      <c r="H52"/>
      <c r="I52"/>
      <c r="J52"/>
      <c r="K52"/>
      <c r="L52"/>
      <c r="M52" s="13" t="e">
        <f>VLOOKUP(L52, '2022 SIC to NAICS'!A:D, 2)</f>
        <v>#N/A</v>
      </c>
      <c r="N52" s="15" t="e">
        <f>VLOOKUP(L52, '2022 SIC to NAICS'!A:D, 3)</f>
        <v>#N/A</v>
      </c>
      <c r="O52" s="15" t="e">
        <f>VLOOKUP(L52, '2022 SIC to NAICS'!A:D, 4)</f>
        <v>#N/A</v>
      </c>
      <c r="P52" s="16" t="e">
        <f>VLOOKUP(N52,#REF!, 3, FALSE)</f>
        <v>#N/A</v>
      </c>
      <c r="V52" s="13">
        <f t="shared" si="0"/>
        <v>0</v>
      </c>
      <c r="X52" t="b">
        <f t="shared" si="1"/>
        <v>1</v>
      </c>
    </row>
    <row r="53" spans="1:24" x14ac:dyDescent="0.55000000000000004">
      <c r="A53"/>
      <c r="B53"/>
      <c r="C53"/>
      <c r="D53" s="1"/>
      <c r="E53"/>
      <c r="F53"/>
      <c r="G53"/>
      <c r="H53"/>
      <c r="I53"/>
      <c r="J53"/>
      <c r="K53"/>
      <c r="L53"/>
      <c r="M53" s="13" t="e">
        <f>VLOOKUP(L53, '2022 SIC to NAICS'!A:D, 2)</f>
        <v>#N/A</v>
      </c>
      <c r="N53" s="15" t="e">
        <f>VLOOKUP(L53, '2022 SIC to NAICS'!A:D, 3)</f>
        <v>#N/A</v>
      </c>
      <c r="O53" s="15" t="e">
        <f>VLOOKUP(L53, '2022 SIC to NAICS'!A:D, 4)</f>
        <v>#N/A</v>
      </c>
      <c r="P53" s="16" t="e">
        <f>VLOOKUP(N53,#REF!, 3, FALSE)</f>
        <v>#N/A</v>
      </c>
      <c r="V53" s="13">
        <f t="shared" si="0"/>
        <v>0</v>
      </c>
      <c r="X53" t="b">
        <f t="shared" si="1"/>
        <v>1</v>
      </c>
    </row>
    <row r="54" spans="1:24" x14ac:dyDescent="0.55000000000000004">
      <c r="A54"/>
      <c r="B54"/>
      <c r="C54"/>
      <c r="D54" s="1"/>
      <c r="E54"/>
      <c r="F54"/>
      <c r="G54"/>
      <c r="H54"/>
      <c r="I54"/>
      <c r="J54"/>
      <c r="K54"/>
      <c r="L54"/>
      <c r="M54" s="13" t="e">
        <f>VLOOKUP(L54, '2022 SIC to NAICS'!A:D, 2)</f>
        <v>#N/A</v>
      </c>
      <c r="N54" s="15" t="e">
        <f>VLOOKUP(L54, '2022 SIC to NAICS'!A:D, 3)</f>
        <v>#N/A</v>
      </c>
      <c r="O54" s="15" t="e">
        <f>VLOOKUP(L54, '2022 SIC to NAICS'!A:D, 4)</f>
        <v>#N/A</v>
      </c>
      <c r="P54" s="16" t="e">
        <f>VLOOKUP(N54,#REF!, 3, FALSE)</f>
        <v>#N/A</v>
      </c>
      <c r="V54" s="13">
        <f t="shared" si="0"/>
        <v>0</v>
      </c>
      <c r="X54" t="b">
        <f t="shared" si="1"/>
        <v>1</v>
      </c>
    </row>
    <row r="55" spans="1:24" x14ac:dyDescent="0.55000000000000004">
      <c r="A55"/>
      <c r="B55"/>
      <c r="C55"/>
      <c r="D55" s="1"/>
      <c r="E55"/>
      <c r="F55"/>
      <c r="G55"/>
      <c r="H55"/>
      <c r="I55"/>
      <c r="J55"/>
      <c r="K55"/>
      <c r="L55"/>
      <c r="M55" s="13" t="e">
        <f>VLOOKUP(L55, '2022 SIC to NAICS'!A:D, 2)</f>
        <v>#N/A</v>
      </c>
      <c r="N55" s="15" t="e">
        <f>VLOOKUP(L55, '2022 SIC to NAICS'!A:D, 3)</f>
        <v>#N/A</v>
      </c>
      <c r="O55" s="15" t="e">
        <f>VLOOKUP(L55, '2022 SIC to NAICS'!A:D, 4)</f>
        <v>#N/A</v>
      </c>
      <c r="P55" s="16" t="e">
        <f>VLOOKUP(N55,#REF!, 3, FALSE)</f>
        <v>#N/A</v>
      </c>
      <c r="V55" s="13">
        <f t="shared" si="0"/>
        <v>0</v>
      </c>
      <c r="X55" t="b">
        <f t="shared" si="1"/>
        <v>1</v>
      </c>
    </row>
    <row r="56" spans="1:24" x14ac:dyDescent="0.55000000000000004">
      <c r="A56"/>
      <c r="B56"/>
      <c r="C56"/>
      <c r="D56" s="1"/>
      <c r="E56"/>
      <c r="F56"/>
      <c r="G56"/>
      <c r="H56"/>
      <c r="I56"/>
      <c r="J56"/>
      <c r="K56"/>
      <c r="L56"/>
      <c r="M56" s="13" t="e">
        <f>VLOOKUP(L56, '2022 SIC to NAICS'!A:D, 2)</f>
        <v>#N/A</v>
      </c>
      <c r="N56" s="15" t="e">
        <f>VLOOKUP(L56, '2022 SIC to NAICS'!A:D, 3)</f>
        <v>#N/A</v>
      </c>
      <c r="O56" s="15" t="e">
        <f>VLOOKUP(L56, '2022 SIC to NAICS'!A:D, 4)</f>
        <v>#N/A</v>
      </c>
      <c r="P56" s="16" t="e">
        <f>VLOOKUP(N56,#REF!, 3, FALSE)</f>
        <v>#N/A</v>
      </c>
      <c r="V56" s="13">
        <f t="shared" si="0"/>
        <v>0</v>
      </c>
      <c r="X56" t="b">
        <f t="shared" si="1"/>
        <v>1</v>
      </c>
    </row>
    <row r="57" spans="1:24" x14ac:dyDescent="0.55000000000000004">
      <c r="A57"/>
      <c r="B57"/>
      <c r="C57"/>
      <c r="D57" s="1"/>
      <c r="E57"/>
      <c r="F57"/>
      <c r="G57"/>
      <c r="H57"/>
      <c r="I57"/>
      <c r="J57"/>
      <c r="K57"/>
      <c r="L57"/>
      <c r="M57" s="13" t="e">
        <f>VLOOKUP(L57, '2022 SIC to NAICS'!A:D, 2)</f>
        <v>#N/A</v>
      </c>
      <c r="N57" s="15" t="e">
        <f>VLOOKUP(L57, '2022 SIC to NAICS'!A:D, 3)</f>
        <v>#N/A</v>
      </c>
      <c r="O57" s="15" t="e">
        <f>VLOOKUP(L57, '2022 SIC to NAICS'!A:D, 4)</f>
        <v>#N/A</v>
      </c>
      <c r="P57" s="16" t="e">
        <f>VLOOKUP(N57,#REF!, 3, FALSE)</f>
        <v>#N/A</v>
      </c>
      <c r="V57" s="13">
        <f t="shared" si="0"/>
        <v>0</v>
      </c>
      <c r="X57" t="b">
        <f t="shared" si="1"/>
        <v>1</v>
      </c>
    </row>
    <row r="58" spans="1:24" x14ac:dyDescent="0.55000000000000004">
      <c r="A58"/>
      <c r="B58"/>
      <c r="C58"/>
      <c r="D58" s="1"/>
      <c r="E58"/>
      <c r="F58"/>
      <c r="G58"/>
      <c r="H58"/>
      <c r="I58"/>
      <c r="J58"/>
      <c r="K58"/>
      <c r="L58"/>
      <c r="M58" s="13" t="e">
        <f>VLOOKUP(L58, '2022 SIC to NAICS'!A:D, 2)</f>
        <v>#N/A</v>
      </c>
      <c r="N58" s="15" t="e">
        <f>VLOOKUP(L58, '2022 SIC to NAICS'!A:D, 3)</f>
        <v>#N/A</v>
      </c>
      <c r="O58" s="15" t="e">
        <f>VLOOKUP(L58, '2022 SIC to NAICS'!A:D, 4)</f>
        <v>#N/A</v>
      </c>
      <c r="P58" s="16" t="e">
        <f>VLOOKUP(N58,#REF!, 3, FALSE)</f>
        <v>#N/A</v>
      </c>
      <c r="V58" s="13">
        <f t="shared" si="0"/>
        <v>0</v>
      </c>
      <c r="X58" t="b">
        <f t="shared" si="1"/>
        <v>1</v>
      </c>
    </row>
    <row r="59" spans="1:24" x14ac:dyDescent="0.55000000000000004">
      <c r="A59"/>
      <c r="B59"/>
      <c r="C59"/>
      <c r="D59" s="1"/>
      <c r="E59"/>
      <c r="F59"/>
      <c r="G59"/>
      <c r="H59"/>
      <c r="I59"/>
      <c r="J59"/>
      <c r="K59"/>
      <c r="L59"/>
      <c r="M59" s="13" t="e">
        <f>VLOOKUP(L59, '2022 SIC to NAICS'!A:D, 2)</f>
        <v>#N/A</v>
      </c>
      <c r="N59" s="15" t="e">
        <f>VLOOKUP(L59, '2022 SIC to NAICS'!A:D, 3)</f>
        <v>#N/A</v>
      </c>
      <c r="O59" s="15" t="e">
        <f>VLOOKUP(L59, '2022 SIC to NAICS'!A:D, 4)</f>
        <v>#N/A</v>
      </c>
      <c r="P59" s="16" t="e">
        <f>VLOOKUP(N59,#REF!, 3, FALSE)</f>
        <v>#N/A</v>
      </c>
      <c r="V59" s="13">
        <f t="shared" si="0"/>
        <v>0</v>
      </c>
      <c r="X59" t="b">
        <f t="shared" si="1"/>
        <v>1</v>
      </c>
    </row>
    <row r="60" spans="1:24" x14ac:dyDescent="0.55000000000000004">
      <c r="A60"/>
      <c r="B60"/>
      <c r="C60"/>
      <c r="D60" s="1"/>
      <c r="E60"/>
      <c r="F60"/>
      <c r="G60"/>
      <c r="H60"/>
      <c r="I60"/>
      <c r="J60"/>
      <c r="K60"/>
      <c r="L60"/>
      <c r="M60" s="13" t="e">
        <f>VLOOKUP(L60, '2022 SIC to NAICS'!A:D, 2)</f>
        <v>#N/A</v>
      </c>
      <c r="N60" s="15" t="e">
        <f>VLOOKUP(L60, '2022 SIC to NAICS'!A:D, 3)</f>
        <v>#N/A</v>
      </c>
      <c r="O60" s="15" t="e">
        <f>VLOOKUP(L60, '2022 SIC to NAICS'!A:D, 4)</f>
        <v>#N/A</v>
      </c>
      <c r="P60" s="16" t="e">
        <f>VLOOKUP(N60,#REF!, 3, FALSE)</f>
        <v>#N/A</v>
      </c>
      <c r="V60" s="13">
        <f t="shared" si="0"/>
        <v>0</v>
      </c>
      <c r="X60" t="b">
        <f t="shared" si="1"/>
        <v>1</v>
      </c>
    </row>
    <row r="61" spans="1:24" x14ac:dyDescent="0.55000000000000004">
      <c r="A61"/>
      <c r="B61"/>
      <c r="C61"/>
      <c r="D61" s="1"/>
      <c r="E61"/>
      <c r="F61"/>
      <c r="G61"/>
      <c r="H61"/>
      <c r="I61"/>
      <c r="J61"/>
      <c r="K61"/>
      <c r="L61"/>
      <c r="M61" s="13" t="e">
        <f>VLOOKUP(L61, '2022 SIC to NAICS'!A:D, 2)</f>
        <v>#N/A</v>
      </c>
      <c r="N61" s="15" t="e">
        <f>VLOOKUP(L61, '2022 SIC to NAICS'!A:D, 3)</f>
        <v>#N/A</v>
      </c>
      <c r="O61" s="15" t="e">
        <f>VLOOKUP(L61, '2022 SIC to NAICS'!A:D, 4)</f>
        <v>#N/A</v>
      </c>
      <c r="P61" s="16" t="e">
        <f>VLOOKUP(N61,#REF!, 3, FALSE)</f>
        <v>#N/A</v>
      </c>
      <c r="V61" s="13">
        <f t="shared" si="0"/>
        <v>0</v>
      </c>
      <c r="X61" t="b">
        <f t="shared" si="1"/>
        <v>1</v>
      </c>
    </row>
    <row r="62" spans="1:24" x14ac:dyDescent="0.55000000000000004">
      <c r="A62"/>
      <c r="B62"/>
      <c r="C62"/>
      <c r="D62" s="1"/>
      <c r="E62"/>
      <c r="F62"/>
      <c r="G62"/>
      <c r="H62"/>
      <c r="I62"/>
      <c r="J62"/>
      <c r="K62"/>
      <c r="L62"/>
      <c r="M62" s="13" t="e">
        <f>VLOOKUP(L62, '2022 SIC to NAICS'!A:D, 2)</f>
        <v>#N/A</v>
      </c>
      <c r="N62" s="15" t="e">
        <f>VLOOKUP(L62, '2022 SIC to NAICS'!A:D, 3)</f>
        <v>#N/A</v>
      </c>
      <c r="O62" s="15" t="e">
        <f>VLOOKUP(L62, '2022 SIC to NAICS'!A:D, 4)</f>
        <v>#N/A</v>
      </c>
      <c r="P62" s="16" t="e">
        <f>VLOOKUP(N62,#REF!, 3, FALSE)</f>
        <v>#N/A</v>
      </c>
      <c r="V62" s="13">
        <f t="shared" si="0"/>
        <v>0</v>
      </c>
      <c r="X62" t="b">
        <f t="shared" si="1"/>
        <v>1</v>
      </c>
    </row>
    <row r="63" spans="1:24" x14ac:dyDescent="0.55000000000000004">
      <c r="A63"/>
      <c r="B63"/>
      <c r="C63"/>
      <c r="D63" s="1"/>
      <c r="E63"/>
      <c r="F63"/>
      <c r="G63"/>
      <c r="H63"/>
      <c r="I63"/>
      <c r="J63"/>
      <c r="K63"/>
      <c r="L63"/>
      <c r="M63" s="13" t="e">
        <f>VLOOKUP(L63, '2022 SIC to NAICS'!A:D, 2)</f>
        <v>#N/A</v>
      </c>
      <c r="N63" s="15" t="e">
        <f>VLOOKUP(L63, '2022 SIC to NAICS'!A:D, 3)</f>
        <v>#N/A</v>
      </c>
      <c r="O63" s="15" t="e">
        <f>VLOOKUP(L63, '2022 SIC to NAICS'!A:D, 4)</f>
        <v>#N/A</v>
      </c>
      <c r="P63" s="16" t="e">
        <f>VLOOKUP(N63,#REF!, 3, FALSE)</f>
        <v>#N/A</v>
      </c>
      <c r="V63" s="13">
        <f t="shared" si="0"/>
        <v>0</v>
      </c>
      <c r="X63" t="b">
        <f t="shared" si="1"/>
        <v>1</v>
      </c>
    </row>
    <row r="64" spans="1:24" x14ac:dyDescent="0.55000000000000004">
      <c r="A64"/>
      <c r="B64"/>
      <c r="C64"/>
      <c r="D64" s="1"/>
      <c r="E64"/>
      <c r="F64"/>
      <c r="G64"/>
      <c r="H64"/>
      <c r="I64"/>
      <c r="J64"/>
      <c r="K64"/>
      <c r="L64"/>
      <c r="M64" s="13" t="e">
        <f>VLOOKUP(L64, '2022 SIC to NAICS'!A:D, 2)</f>
        <v>#N/A</v>
      </c>
      <c r="N64" s="15" t="e">
        <f>VLOOKUP(L64, '2022 SIC to NAICS'!A:D, 3)</f>
        <v>#N/A</v>
      </c>
      <c r="O64" s="15" t="e">
        <f>VLOOKUP(L64, '2022 SIC to NAICS'!A:D, 4)</f>
        <v>#N/A</v>
      </c>
      <c r="P64" s="16" t="e">
        <f>VLOOKUP(N64,#REF!, 3, FALSE)</f>
        <v>#N/A</v>
      </c>
      <c r="V64" s="13">
        <f t="shared" si="0"/>
        <v>0</v>
      </c>
      <c r="X64" t="b">
        <f t="shared" si="1"/>
        <v>1</v>
      </c>
    </row>
    <row r="65" spans="1:24" x14ac:dyDescent="0.55000000000000004">
      <c r="A65"/>
      <c r="B65"/>
      <c r="C65"/>
      <c r="D65" s="1"/>
      <c r="E65"/>
      <c r="F65"/>
      <c r="G65"/>
      <c r="H65"/>
      <c r="I65"/>
      <c r="J65"/>
      <c r="K65"/>
      <c r="L65"/>
      <c r="M65" s="13" t="e">
        <f>VLOOKUP(L65, '2022 SIC to NAICS'!A:D, 2)</f>
        <v>#N/A</v>
      </c>
      <c r="N65" s="15" t="e">
        <f>VLOOKUP(L65, '2022 SIC to NAICS'!A:D, 3)</f>
        <v>#N/A</v>
      </c>
      <c r="O65" s="15" t="e">
        <f>VLOOKUP(L65, '2022 SIC to NAICS'!A:D, 4)</f>
        <v>#N/A</v>
      </c>
      <c r="P65" s="16" t="e">
        <f>VLOOKUP(N65,#REF!, 3, FALSE)</f>
        <v>#N/A</v>
      </c>
      <c r="V65" s="13">
        <f t="shared" si="0"/>
        <v>0</v>
      </c>
      <c r="X65" t="b">
        <f t="shared" si="1"/>
        <v>1</v>
      </c>
    </row>
    <row r="66" spans="1:24" x14ac:dyDescent="0.55000000000000004">
      <c r="A66"/>
      <c r="B66"/>
      <c r="C66"/>
      <c r="D66" s="1"/>
      <c r="E66"/>
      <c r="F66"/>
      <c r="G66"/>
      <c r="H66"/>
      <c r="I66"/>
      <c r="J66"/>
      <c r="K66"/>
      <c r="L66"/>
      <c r="M66" s="13" t="e">
        <f>VLOOKUP(L66, '2022 SIC to NAICS'!A:D, 2)</f>
        <v>#N/A</v>
      </c>
      <c r="N66" s="15" t="e">
        <f>VLOOKUP(L66, '2022 SIC to NAICS'!A:D, 3)</f>
        <v>#N/A</v>
      </c>
      <c r="O66" s="15" t="e">
        <f>VLOOKUP(L66, '2022 SIC to NAICS'!A:D, 4)</f>
        <v>#N/A</v>
      </c>
      <c r="P66" s="16" t="e">
        <f>VLOOKUP(N66,#REF!, 3, FALSE)</f>
        <v>#N/A</v>
      </c>
      <c r="V66" s="13">
        <f t="shared" si="0"/>
        <v>0</v>
      </c>
      <c r="X66" t="b">
        <f t="shared" si="1"/>
        <v>1</v>
      </c>
    </row>
    <row r="67" spans="1:24" x14ac:dyDescent="0.55000000000000004">
      <c r="A67"/>
      <c r="B67"/>
      <c r="C67"/>
      <c r="D67" s="1"/>
      <c r="E67"/>
      <c r="F67"/>
      <c r="G67"/>
      <c r="H67"/>
      <c r="I67"/>
      <c r="J67"/>
      <c r="K67"/>
      <c r="L67"/>
      <c r="M67" s="13" t="e">
        <f>VLOOKUP(L67, '2022 SIC to NAICS'!A:D, 2)</f>
        <v>#N/A</v>
      </c>
      <c r="N67" s="15" t="e">
        <f>VLOOKUP(L67, '2022 SIC to NAICS'!A:D, 3)</f>
        <v>#N/A</v>
      </c>
      <c r="O67" s="15" t="e">
        <f>VLOOKUP(L67, '2022 SIC to NAICS'!A:D, 4)</f>
        <v>#N/A</v>
      </c>
      <c r="P67" s="16" t="e">
        <f>VLOOKUP(N67,#REF!, 3, FALSE)</f>
        <v>#N/A</v>
      </c>
      <c r="V67" s="13">
        <f t="shared" ref="V67:V112" si="2">CONVERT(W67, "lbm", "kg")</f>
        <v>0</v>
      </c>
      <c r="X67" t="b">
        <f t="shared" ref="X67:X112" si="3">V67 &lt;= _xlfn.PERCENTILE.INC($V$2:$V$112, 0.1)</f>
        <v>1</v>
      </c>
    </row>
    <row r="68" spans="1:24" x14ac:dyDescent="0.55000000000000004">
      <c r="A68"/>
      <c r="B68"/>
      <c r="C68"/>
      <c r="D68" s="1"/>
      <c r="E68"/>
      <c r="F68"/>
      <c r="G68"/>
      <c r="H68"/>
      <c r="I68"/>
      <c r="J68"/>
      <c r="K68"/>
      <c r="L68"/>
      <c r="M68" s="13" t="e">
        <f>VLOOKUP(L68, '2022 SIC to NAICS'!A:D, 2)</f>
        <v>#N/A</v>
      </c>
      <c r="N68" s="15" t="e">
        <f>VLOOKUP(L68, '2022 SIC to NAICS'!A:D, 3)</f>
        <v>#N/A</v>
      </c>
      <c r="O68" s="15" t="e">
        <f>VLOOKUP(L68, '2022 SIC to NAICS'!A:D, 4)</f>
        <v>#N/A</v>
      </c>
      <c r="P68" s="16" t="e">
        <f>VLOOKUP(N68,#REF!, 3, FALSE)</f>
        <v>#N/A</v>
      </c>
      <c r="V68" s="13">
        <f t="shared" si="2"/>
        <v>0</v>
      </c>
      <c r="X68" t="b">
        <f t="shared" si="3"/>
        <v>1</v>
      </c>
    </row>
    <row r="69" spans="1:24" x14ac:dyDescent="0.55000000000000004">
      <c r="A69"/>
      <c r="B69"/>
      <c r="C69"/>
      <c r="D69" s="1"/>
      <c r="E69"/>
      <c r="F69"/>
      <c r="G69"/>
      <c r="H69"/>
      <c r="I69"/>
      <c r="J69"/>
      <c r="K69"/>
      <c r="L69"/>
      <c r="M69" s="13" t="e">
        <f>VLOOKUP(L69, '2022 SIC to NAICS'!A:D, 2)</f>
        <v>#N/A</v>
      </c>
      <c r="N69" s="15" t="e">
        <f>VLOOKUP(L69, '2022 SIC to NAICS'!A:D, 3)</f>
        <v>#N/A</v>
      </c>
      <c r="O69" s="15" t="e">
        <f>VLOOKUP(L69, '2022 SIC to NAICS'!A:D, 4)</f>
        <v>#N/A</v>
      </c>
      <c r="P69" s="16" t="e">
        <f>VLOOKUP(N69,#REF!, 3, FALSE)</f>
        <v>#N/A</v>
      </c>
      <c r="V69" s="13">
        <f t="shared" si="2"/>
        <v>0</v>
      </c>
      <c r="X69" t="b">
        <f t="shared" si="3"/>
        <v>1</v>
      </c>
    </row>
    <row r="70" spans="1:24" x14ac:dyDescent="0.55000000000000004">
      <c r="A70"/>
      <c r="B70"/>
      <c r="C70"/>
      <c r="D70" s="1"/>
      <c r="E70"/>
      <c r="F70"/>
      <c r="G70"/>
      <c r="H70"/>
      <c r="I70"/>
      <c r="J70"/>
      <c r="K70"/>
      <c r="L70"/>
      <c r="M70" s="13" t="e">
        <f>VLOOKUP(L70, '2022 SIC to NAICS'!A:D, 2)</f>
        <v>#N/A</v>
      </c>
      <c r="N70" s="15" t="e">
        <f>VLOOKUP(L70, '2022 SIC to NAICS'!A:D, 3)</f>
        <v>#N/A</v>
      </c>
      <c r="O70" s="15" t="e">
        <f>VLOOKUP(L70, '2022 SIC to NAICS'!A:D, 4)</f>
        <v>#N/A</v>
      </c>
      <c r="P70" s="16" t="e">
        <f>VLOOKUP(N70,#REF!, 3, FALSE)</f>
        <v>#N/A</v>
      </c>
      <c r="V70" s="13">
        <f t="shared" si="2"/>
        <v>0</v>
      </c>
      <c r="X70" t="b">
        <f t="shared" si="3"/>
        <v>1</v>
      </c>
    </row>
    <row r="71" spans="1:24" x14ac:dyDescent="0.55000000000000004">
      <c r="A71"/>
      <c r="B71"/>
      <c r="C71"/>
      <c r="D71" s="1"/>
      <c r="E71"/>
      <c r="F71"/>
      <c r="G71"/>
      <c r="H71"/>
      <c r="I71"/>
      <c r="J71"/>
      <c r="K71"/>
      <c r="L71"/>
      <c r="M71" s="13" t="e">
        <f>VLOOKUP(L71, '2022 SIC to NAICS'!A:D, 2)</f>
        <v>#N/A</v>
      </c>
      <c r="N71" s="15" t="e">
        <f>VLOOKUP(L71, '2022 SIC to NAICS'!A:D, 3)</f>
        <v>#N/A</v>
      </c>
      <c r="O71" s="15" t="e">
        <f>VLOOKUP(L71, '2022 SIC to NAICS'!A:D, 4)</f>
        <v>#N/A</v>
      </c>
      <c r="P71" s="16" t="e">
        <f>VLOOKUP(N71,#REF!, 3, FALSE)</f>
        <v>#N/A</v>
      </c>
      <c r="V71" s="13">
        <f t="shared" si="2"/>
        <v>0</v>
      </c>
      <c r="X71" t="b">
        <f t="shared" si="3"/>
        <v>1</v>
      </c>
    </row>
    <row r="72" spans="1:24" x14ac:dyDescent="0.55000000000000004">
      <c r="A72"/>
      <c r="B72"/>
      <c r="C72"/>
      <c r="D72" s="1"/>
      <c r="E72"/>
      <c r="F72"/>
      <c r="G72"/>
      <c r="H72"/>
      <c r="I72"/>
      <c r="J72"/>
      <c r="K72"/>
      <c r="L72"/>
      <c r="M72" s="13" t="e">
        <f>VLOOKUP(L72, '2022 SIC to NAICS'!A:D, 2)</f>
        <v>#N/A</v>
      </c>
      <c r="N72" s="15" t="e">
        <f>VLOOKUP(L72, '2022 SIC to NAICS'!A:D, 3)</f>
        <v>#N/A</v>
      </c>
      <c r="O72" s="15" t="e">
        <f>VLOOKUP(L72, '2022 SIC to NAICS'!A:D, 4)</f>
        <v>#N/A</v>
      </c>
      <c r="P72" s="16" t="e">
        <f>VLOOKUP(N72,#REF!, 3, FALSE)</f>
        <v>#N/A</v>
      </c>
      <c r="V72" s="13">
        <f t="shared" si="2"/>
        <v>0</v>
      </c>
      <c r="X72" t="b">
        <f t="shared" si="3"/>
        <v>1</v>
      </c>
    </row>
    <row r="73" spans="1:24" x14ac:dyDescent="0.55000000000000004">
      <c r="A73"/>
      <c r="B73"/>
      <c r="C73"/>
      <c r="D73" s="1"/>
      <c r="E73"/>
      <c r="F73"/>
      <c r="G73"/>
      <c r="H73"/>
      <c r="I73"/>
      <c r="J73"/>
      <c r="K73"/>
      <c r="L73"/>
      <c r="M73" s="13" t="e">
        <f>VLOOKUP(L73, '2022 SIC to NAICS'!A:D, 2)</f>
        <v>#N/A</v>
      </c>
      <c r="N73" s="15" t="e">
        <f>VLOOKUP(L73, '2022 SIC to NAICS'!A:D, 3)</f>
        <v>#N/A</v>
      </c>
      <c r="O73" s="15" t="e">
        <f>VLOOKUP(L73, '2022 SIC to NAICS'!A:D, 4)</f>
        <v>#N/A</v>
      </c>
      <c r="P73" s="16" t="e">
        <f>VLOOKUP(N73,#REF!, 3, FALSE)</f>
        <v>#N/A</v>
      </c>
      <c r="V73" s="13">
        <f t="shared" si="2"/>
        <v>0</v>
      </c>
      <c r="X73" t="b">
        <f t="shared" si="3"/>
        <v>1</v>
      </c>
    </row>
    <row r="74" spans="1:24" x14ac:dyDescent="0.55000000000000004">
      <c r="A74"/>
      <c r="B74"/>
      <c r="C74"/>
      <c r="D74" s="1"/>
      <c r="E74"/>
      <c r="F74"/>
      <c r="G74"/>
      <c r="H74"/>
      <c r="I74"/>
      <c r="J74"/>
      <c r="K74"/>
      <c r="L74"/>
      <c r="M74" s="13" t="e">
        <f>VLOOKUP(L74, '2022 SIC to NAICS'!A:D, 2)</f>
        <v>#N/A</v>
      </c>
      <c r="N74" s="15" t="e">
        <f>VLOOKUP(L74, '2022 SIC to NAICS'!A:D, 3)</f>
        <v>#N/A</v>
      </c>
      <c r="O74" s="15" t="e">
        <f>VLOOKUP(L74, '2022 SIC to NAICS'!A:D, 4)</f>
        <v>#N/A</v>
      </c>
      <c r="P74" s="16" t="e">
        <f>VLOOKUP(N74,#REF!, 3, FALSE)</f>
        <v>#N/A</v>
      </c>
      <c r="V74" s="13">
        <f t="shared" si="2"/>
        <v>0</v>
      </c>
      <c r="X74" t="b">
        <f t="shared" si="3"/>
        <v>1</v>
      </c>
    </row>
    <row r="75" spans="1:24" x14ac:dyDescent="0.55000000000000004">
      <c r="A75"/>
      <c r="B75"/>
      <c r="C75"/>
      <c r="D75" s="1"/>
      <c r="E75"/>
      <c r="F75"/>
      <c r="G75"/>
      <c r="H75"/>
      <c r="I75"/>
      <c r="J75"/>
      <c r="K75"/>
      <c r="L75"/>
      <c r="M75" s="13" t="e">
        <f>VLOOKUP(L75, '2022 SIC to NAICS'!A:D, 2)</f>
        <v>#N/A</v>
      </c>
      <c r="N75" s="15" t="e">
        <f>VLOOKUP(L75, '2022 SIC to NAICS'!A:D, 3)</f>
        <v>#N/A</v>
      </c>
      <c r="O75" s="15" t="e">
        <f>VLOOKUP(L75, '2022 SIC to NAICS'!A:D, 4)</f>
        <v>#N/A</v>
      </c>
      <c r="P75" s="16" t="e">
        <f>VLOOKUP(N75,#REF!, 3, FALSE)</f>
        <v>#N/A</v>
      </c>
      <c r="V75" s="13">
        <f t="shared" si="2"/>
        <v>0</v>
      </c>
      <c r="X75" t="b">
        <f t="shared" si="3"/>
        <v>1</v>
      </c>
    </row>
    <row r="76" spans="1:24" x14ac:dyDescent="0.55000000000000004">
      <c r="A76"/>
      <c r="B76"/>
      <c r="C76"/>
      <c r="D76" s="1"/>
      <c r="E76"/>
      <c r="F76"/>
      <c r="G76"/>
      <c r="H76"/>
      <c r="I76"/>
      <c r="J76"/>
      <c r="K76"/>
      <c r="L76"/>
      <c r="M76" s="13" t="e">
        <f>VLOOKUP(L76, '2022 SIC to NAICS'!A:D, 2)</f>
        <v>#N/A</v>
      </c>
      <c r="N76" s="15" t="e">
        <f>VLOOKUP(L76, '2022 SIC to NAICS'!A:D, 3)</f>
        <v>#N/A</v>
      </c>
      <c r="O76" s="15" t="e">
        <f>VLOOKUP(L76, '2022 SIC to NAICS'!A:D, 4)</f>
        <v>#N/A</v>
      </c>
      <c r="P76" s="16" t="e">
        <f>VLOOKUP(N76,#REF!, 3, FALSE)</f>
        <v>#N/A</v>
      </c>
      <c r="V76" s="13">
        <f t="shared" si="2"/>
        <v>0</v>
      </c>
      <c r="X76" t="b">
        <f t="shared" si="3"/>
        <v>1</v>
      </c>
    </row>
    <row r="77" spans="1:24" x14ac:dyDescent="0.55000000000000004">
      <c r="A77"/>
      <c r="B77"/>
      <c r="C77"/>
      <c r="D77" s="1"/>
      <c r="E77"/>
      <c r="F77"/>
      <c r="G77"/>
      <c r="H77"/>
      <c r="I77"/>
      <c r="J77"/>
      <c r="K77"/>
      <c r="L77"/>
      <c r="M77" s="13" t="e">
        <f>VLOOKUP(L77, '2022 SIC to NAICS'!A:D, 2)</f>
        <v>#N/A</v>
      </c>
      <c r="N77" s="15" t="e">
        <f>VLOOKUP(L77, '2022 SIC to NAICS'!A:D, 3)</f>
        <v>#N/A</v>
      </c>
      <c r="O77" s="15" t="e">
        <f>VLOOKUP(L77, '2022 SIC to NAICS'!A:D, 4)</f>
        <v>#N/A</v>
      </c>
      <c r="P77" s="16" t="e">
        <f>VLOOKUP(N77,#REF!, 3, FALSE)</f>
        <v>#N/A</v>
      </c>
      <c r="V77" s="13">
        <f t="shared" si="2"/>
        <v>0</v>
      </c>
      <c r="X77" t="b">
        <f t="shared" si="3"/>
        <v>1</v>
      </c>
    </row>
    <row r="78" spans="1:24" x14ac:dyDescent="0.55000000000000004">
      <c r="A78"/>
      <c r="B78"/>
      <c r="C78"/>
      <c r="D78" s="1"/>
      <c r="E78"/>
      <c r="F78"/>
      <c r="G78"/>
      <c r="H78"/>
      <c r="I78"/>
      <c r="J78"/>
      <c r="K78"/>
      <c r="L78"/>
      <c r="M78" s="13" t="e">
        <f>VLOOKUP(L78, '2022 SIC to NAICS'!A:D, 2)</f>
        <v>#N/A</v>
      </c>
      <c r="N78" s="15" t="e">
        <f>VLOOKUP(L78, '2022 SIC to NAICS'!A:D, 3)</f>
        <v>#N/A</v>
      </c>
      <c r="O78" s="15" t="e">
        <f>VLOOKUP(L78, '2022 SIC to NAICS'!A:D, 4)</f>
        <v>#N/A</v>
      </c>
      <c r="P78" s="16" t="e">
        <f>VLOOKUP(N78,#REF!, 3, FALSE)</f>
        <v>#N/A</v>
      </c>
      <c r="V78" s="13">
        <f t="shared" si="2"/>
        <v>0</v>
      </c>
      <c r="X78" t="b">
        <f t="shared" si="3"/>
        <v>1</v>
      </c>
    </row>
    <row r="79" spans="1:24" x14ac:dyDescent="0.55000000000000004">
      <c r="A79"/>
      <c r="B79"/>
      <c r="C79"/>
      <c r="D79" s="1"/>
      <c r="E79"/>
      <c r="F79"/>
      <c r="G79"/>
      <c r="H79"/>
      <c r="I79"/>
      <c r="J79"/>
      <c r="K79"/>
      <c r="L79"/>
      <c r="M79" s="13" t="e">
        <f>VLOOKUP(L79, '2022 SIC to NAICS'!A:D, 2)</f>
        <v>#N/A</v>
      </c>
      <c r="N79" s="15" t="e">
        <f>VLOOKUP(L79, '2022 SIC to NAICS'!A:D, 3)</f>
        <v>#N/A</v>
      </c>
      <c r="O79" s="15" t="e">
        <f>VLOOKUP(L79, '2022 SIC to NAICS'!A:D, 4)</f>
        <v>#N/A</v>
      </c>
      <c r="P79" s="16" t="e">
        <f>VLOOKUP(N79,#REF!, 3, FALSE)</f>
        <v>#N/A</v>
      </c>
      <c r="V79" s="13">
        <f t="shared" si="2"/>
        <v>0</v>
      </c>
      <c r="X79" t="b">
        <f t="shared" si="3"/>
        <v>1</v>
      </c>
    </row>
    <row r="80" spans="1:24" x14ac:dyDescent="0.55000000000000004">
      <c r="A80"/>
      <c r="B80"/>
      <c r="C80"/>
      <c r="D80" s="1"/>
      <c r="E80"/>
      <c r="F80"/>
      <c r="G80"/>
      <c r="H80"/>
      <c r="I80"/>
      <c r="J80"/>
      <c r="K80"/>
      <c r="L80"/>
      <c r="M80" s="13" t="e">
        <f>VLOOKUP(L80, '2022 SIC to NAICS'!A:D, 2)</f>
        <v>#N/A</v>
      </c>
      <c r="N80" s="15" t="e">
        <f>VLOOKUP(L80, '2022 SIC to NAICS'!A:D, 3)</f>
        <v>#N/A</v>
      </c>
      <c r="O80" s="15" t="e">
        <f>VLOOKUP(L80, '2022 SIC to NAICS'!A:D, 4)</f>
        <v>#N/A</v>
      </c>
      <c r="P80" s="16" t="e">
        <f>VLOOKUP(N80,#REF!, 3, FALSE)</f>
        <v>#N/A</v>
      </c>
      <c r="V80" s="13">
        <f t="shared" si="2"/>
        <v>0</v>
      </c>
      <c r="X80" t="b">
        <f t="shared" si="3"/>
        <v>1</v>
      </c>
    </row>
    <row r="81" spans="1:24" x14ac:dyDescent="0.55000000000000004">
      <c r="A81"/>
      <c r="B81"/>
      <c r="C81"/>
      <c r="D81" s="1"/>
      <c r="E81"/>
      <c r="F81"/>
      <c r="G81"/>
      <c r="H81"/>
      <c r="I81"/>
      <c r="J81"/>
      <c r="K81"/>
      <c r="L81"/>
      <c r="M81" s="13" t="e">
        <f>VLOOKUP(L81, '2022 SIC to NAICS'!A:D, 2)</f>
        <v>#N/A</v>
      </c>
      <c r="N81" s="15" t="e">
        <f>VLOOKUP(L81, '2022 SIC to NAICS'!A:D, 3)</f>
        <v>#N/A</v>
      </c>
      <c r="O81" s="15" t="e">
        <f>VLOOKUP(L81, '2022 SIC to NAICS'!A:D, 4)</f>
        <v>#N/A</v>
      </c>
      <c r="P81" s="16" t="e">
        <f>VLOOKUP(N81,#REF!, 3, FALSE)</f>
        <v>#N/A</v>
      </c>
      <c r="V81" s="13">
        <f t="shared" si="2"/>
        <v>0</v>
      </c>
      <c r="X81" t="b">
        <f t="shared" si="3"/>
        <v>1</v>
      </c>
    </row>
    <row r="82" spans="1:24" x14ac:dyDescent="0.55000000000000004">
      <c r="A82"/>
      <c r="B82"/>
      <c r="C82"/>
      <c r="D82" s="1"/>
      <c r="E82"/>
      <c r="F82"/>
      <c r="G82"/>
      <c r="H82"/>
      <c r="I82"/>
      <c r="J82"/>
      <c r="K82"/>
      <c r="L82"/>
      <c r="M82" s="13" t="e">
        <f>VLOOKUP(L82, '2022 SIC to NAICS'!A:D, 2)</f>
        <v>#N/A</v>
      </c>
      <c r="N82" s="15" t="e">
        <f>VLOOKUP(L82, '2022 SIC to NAICS'!A:D, 3)</f>
        <v>#N/A</v>
      </c>
      <c r="O82" s="15" t="e">
        <f>VLOOKUP(L82, '2022 SIC to NAICS'!A:D, 4)</f>
        <v>#N/A</v>
      </c>
      <c r="P82" s="16" t="e">
        <f>VLOOKUP(N82,#REF!, 3, FALSE)</f>
        <v>#N/A</v>
      </c>
      <c r="V82" s="13">
        <f t="shared" si="2"/>
        <v>0</v>
      </c>
      <c r="X82" t="b">
        <f t="shared" si="3"/>
        <v>1</v>
      </c>
    </row>
    <row r="83" spans="1:24" x14ac:dyDescent="0.55000000000000004">
      <c r="A83"/>
      <c r="B83"/>
      <c r="C83"/>
      <c r="D83" s="1"/>
      <c r="E83"/>
      <c r="F83"/>
      <c r="G83"/>
      <c r="H83"/>
      <c r="I83"/>
      <c r="J83"/>
      <c r="K83"/>
      <c r="L83"/>
      <c r="M83" s="13" t="e">
        <f>VLOOKUP(L83, '2022 SIC to NAICS'!A:D, 2)</f>
        <v>#N/A</v>
      </c>
      <c r="N83" s="15" t="e">
        <f>VLOOKUP(L83, '2022 SIC to NAICS'!A:D, 3)</f>
        <v>#N/A</v>
      </c>
      <c r="O83" s="15" t="e">
        <f>VLOOKUP(L83, '2022 SIC to NAICS'!A:D, 4)</f>
        <v>#N/A</v>
      </c>
      <c r="P83" s="16" t="e">
        <f>VLOOKUP(N83,#REF!, 3, FALSE)</f>
        <v>#N/A</v>
      </c>
      <c r="V83" s="13">
        <f t="shared" si="2"/>
        <v>0</v>
      </c>
      <c r="X83" t="b">
        <f t="shared" si="3"/>
        <v>1</v>
      </c>
    </row>
    <row r="84" spans="1:24" x14ac:dyDescent="0.55000000000000004">
      <c r="A84"/>
      <c r="B84"/>
      <c r="C84"/>
      <c r="D84" s="1"/>
      <c r="E84"/>
      <c r="F84"/>
      <c r="G84"/>
      <c r="H84"/>
      <c r="I84"/>
      <c r="J84"/>
      <c r="K84"/>
      <c r="L84"/>
      <c r="M84" s="13" t="e">
        <f>VLOOKUP(L84, '2022 SIC to NAICS'!A:D, 2)</f>
        <v>#N/A</v>
      </c>
      <c r="N84" s="15" t="e">
        <f>VLOOKUP(L84, '2022 SIC to NAICS'!A:D, 3)</f>
        <v>#N/A</v>
      </c>
      <c r="O84" s="15" t="e">
        <f>VLOOKUP(L84, '2022 SIC to NAICS'!A:D, 4)</f>
        <v>#N/A</v>
      </c>
      <c r="P84" s="16" t="e">
        <f>VLOOKUP(N84,#REF!, 3, FALSE)</f>
        <v>#N/A</v>
      </c>
      <c r="V84" s="13">
        <f t="shared" si="2"/>
        <v>0</v>
      </c>
      <c r="X84" t="b">
        <f t="shared" si="3"/>
        <v>1</v>
      </c>
    </row>
    <row r="85" spans="1:24" x14ac:dyDescent="0.55000000000000004">
      <c r="A85"/>
      <c r="B85"/>
      <c r="C85"/>
      <c r="D85" s="1"/>
      <c r="E85"/>
      <c r="F85"/>
      <c r="G85"/>
      <c r="H85"/>
      <c r="I85"/>
      <c r="J85"/>
      <c r="K85"/>
      <c r="L85"/>
      <c r="M85" s="13" t="e">
        <f>VLOOKUP(L85, '2022 SIC to NAICS'!A:D, 2)</f>
        <v>#N/A</v>
      </c>
      <c r="N85" s="15" t="e">
        <f>VLOOKUP(L85, '2022 SIC to NAICS'!A:D, 3)</f>
        <v>#N/A</v>
      </c>
      <c r="O85" s="15" t="e">
        <f>VLOOKUP(L85, '2022 SIC to NAICS'!A:D, 4)</f>
        <v>#N/A</v>
      </c>
      <c r="P85" s="16" t="e">
        <f>VLOOKUP(N85,#REF!, 3, FALSE)</f>
        <v>#N/A</v>
      </c>
      <c r="V85" s="13">
        <f t="shared" si="2"/>
        <v>0</v>
      </c>
      <c r="X85" t="b">
        <f t="shared" si="3"/>
        <v>1</v>
      </c>
    </row>
    <row r="86" spans="1:24" x14ac:dyDescent="0.55000000000000004">
      <c r="A86"/>
      <c r="B86"/>
      <c r="C86"/>
      <c r="D86" s="1"/>
      <c r="E86"/>
      <c r="F86"/>
      <c r="G86"/>
      <c r="H86"/>
      <c r="I86"/>
      <c r="J86"/>
      <c r="K86"/>
      <c r="L86"/>
      <c r="M86" s="13" t="e">
        <f>VLOOKUP(L86, '2022 SIC to NAICS'!A:D, 2)</f>
        <v>#N/A</v>
      </c>
      <c r="N86" s="15" t="e">
        <f>VLOOKUP(L86, '2022 SIC to NAICS'!A:D, 3)</f>
        <v>#N/A</v>
      </c>
      <c r="O86" s="15" t="e">
        <f>VLOOKUP(L86, '2022 SIC to NAICS'!A:D, 4)</f>
        <v>#N/A</v>
      </c>
      <c r="P86" s="16" t="e">
        <f>VLOOKUP(N86,#REF!, 3, FALSE)</f>
        <v>#N/A</v>
      </c>
      <c r="V86" s="13">
        <f t="shared" si="2"/>
        <v>0</v>
      </c>
      <c r="X86" t="b">
        <f t="shared" si="3"/>
        <v>1</v>
      </c>
    </row>
    <row r="87" spans="1:24" x14ac:dyDescent="0.55000000000000004">
      <c r="A87"/>
      <c r="B87"/>
      <c r="C87"/>
      <c r="D87" s="1"/>
      <c r="E87"/>
      <c r="F87"/>
      <c r="G87"/>
      <c r="H87"/>
      <c r="I87"/>
      <c r="J87"/>
      <c r="K87"/>
      <c r="L87"/>
      <c r="M87" s="13" t="e">
        <f>VLOOKUP(L87, '2022 SIC to NAICS'!A:D, 2)</f>
        <v>#N/A</v>
      </c>
      <c r="N87" s="15" t="e">
        <f>VLOOKUP(L87, '2022 SIC to NAICS'!A:D, 3)</f>
        <v>#N/A</v>
      </c>
      <c r="O87" s="15" t="e">
        <f>VLOOKUP(L87, '2022 SIC to NAICS'!A:D, 4)</f>
        <v>#N/A</v>
      </c>
      <c r="P87" s="16" t="e">
        <f>VLOOKUP(N87,#REF!, 3, FALSE)</f>
        <v>#N/A</v>
      </c>
      <c r="V87" s="13">
        <f t="shared" si="2"/>
        <v>0</v>
      </c>
      <c r="X87" t="b">
        <f t="shared" si="3"/>
        <v>1</v>
      </c>
    </row>
    <row r="88" spans="1:24" x14ac:dyDescent="0.55000000000000004">
      <c r="A88"/>
      <c r="B88"/>
      <c r="C88"/>
      <c r="D88" s="1"/>
      <c r="E88"/>
      <c r="F88"/>
      <c r="G88"/>
      <c r="H88"/>
      <c r="I88"/>
      <c r="J88"/>
      <c r="K88"/>
      <c r="L88"/>
      <c r="M88" s="13" t="e">
        <f>VLOOKUP(L88, '2022 SIC to NAICS'!A:D, 2)</f>
        <v>#N/A</v>
      </c>
      <c r="N88" s="15" t="e">
        <f>VLOOKUP(L88, '2022 SIC to NAICS'!A:D, 3)</f>
        <v>#N/A</v>
      </c>
      <c r="O88" s="15" t="e">
        <f>VLOOKUP(L88, '2022 SIC to NAICS'!A:D, 4)</f>
        <v>#N/A</v>
      </c>
      <c r="P88" s="16" t="e">
        <f>VLOOKUP(N88,#REF!, 3, FALSE)</f>
        <v>#N/A</v>
      </c>
      <c r="V88" s="13">
        <f t="shared" si="2"/>
        <v>0</v>
      </c>
      <c r="X88" t="b">
        <f t="shared" si="3"/>
        <v>1</v>
      </c>
    </row>
    <row r="89" spans="1:24" x14ac:dyDescent="0.55000000000000004">
      <c r="A89"/>
      <c r="B89"/>
      <c r="C89"/>
      <c r="D89" s="1"/>
      <c r="E89"/>
      <c r="F89"/>
      <c r="G89"/>
      <c r="H89"/>
      <c r="I89"/>
      <c r="J89"/>
      <c r="K89"/>
      <c r="L89"/>
      <c r="M89" s="13" t="e">
        <f>VLOOKUP(L89, '2022 SIC to NAICS'!A:D, 2)</f>
        <v>#N/A</v>
      </c>
      <c r="N89" s="15" t="e">
        <f>VLOOKUP(L89, '2022 SIC to NAICS'!A:D, 3)</f>
        <v>#N/A</v>
      </c>
      <c r="O89" s="15" t="e">
        <f>VLOOKUP(L89, '2022 SIC to NAICS'!A:D, 4)</f>
        <v>#N/A</v>
      </c>
      <c r="P89" s="16" t="e">
        <f>VLOOKUP(N89,#REF!, 3, FALSE)</f>
        <v>#N/A</v>
      </c>
      <c r="V89" s="13">
        <f t="shared" si="2"/>
        <v>0</v>
      </c>
      <c r="X89" t="b">
        <f t="shared" si="3"/>
        <v>1</v>
      </c>
    </row>
    <row r="90" spans="1:24" x14ac:dyDescent="0.55000000000000004">
      <c r="A90"/>
      <c r="B90"/>
      <c r="C90"/>
      <c r="D90" s="1"/>
      <c r="E90"/>
      <c r="F90"/>
      <c r="G90"/>
      <c r="H90"/>
      <c r="I90"/>
      <c r="J90"/>
      <c r="K90"/>
      <c r="L90"/>
      <c r="M90" s="13" t="e">
        <f>VLOOKUP(L90, '2022 SIC to NAICS'!A:D, 2)</f>
        <v>#N/A</v>
      </c>
      <c r="N90" s="15" t="e">
        <f>VLOOKUP(L90, '2022 SIC to NAICS'!A:D, 3)</f>
        <v>#N/A</v>
      </c>
      <c r="O90" s="15" t="e">
        <f>VLOOKUP(L90, '2022 SIC to NAICS'!A:D, 4)</f>
        <v>#N/A</v>
      </c>
      <c r="P90" s="16" t="e">
        <f>VLOOKUP(N90,#REF!, 3, FALSE)</f>
        <v>#N/A</v>
      </c>
      <c r="V90" s="13">
        <f t="shared" si="2"/>
        <v>0</v>
      </c>
      <c r="X90" t="b">
        <f t="shared" si="3"/>
        <v>1</v>
      </c>
    </row>
    <row r="91" spans="1:24" x14ac:dyDescent="0.55000000000000004">
      <c r="A91"/>
      <c r="B91"/>
      <c r="C91"/>
      <c r="D91" s="1"/>
      <c r="E91"/>
      <c r="F91"/>
      <c r="G91"/>
      <c r="H91"/>
      <c r="I91"/>
      <c r="J91"/>
      <c r="K91"/>
      <c r="L91"/>
      <c r="M91" s="13" t="e">
        <f>VLOOKUP(L91, '2022 SIC to NAICS'!A:D, 2)</f>
        <v>#N/A</v>
      </c>
      <c r="N91" s="15" t="e">
        <f>VLOOKUP(L91, '2022 SIC to NAICS'!A:D, 3)</f>
        <v>#N/A</v>
      </c>
      <c r="O91" s="15" t="e">
        <f>VLOOKUP(L91, '2022 SIC to NAICS'!A:D, 4)</f>
        <v>#N/A</v>
      </c>
      <c r="P91" s="16" t="e">
        <f>VLOOKUP(N91,#REF!, 3, FALSE)</f>
        <v>#N/A</v>
      </c>
      <c r="V91" s="13">
        <f t="shared" si="2"/>
        <v>0</v>
      </c>
      <c r="X91" t="b">
        <f t="shared" si="3"/>
        <v>1</v>
      </c>
    </row>
    <row r="92" spans="1:24" x14ac:dyDescent="0.55000000000000004">
      <c r="A92"/>
      <c r="B92"/>
      <c r="C92"/>
      <c r="D92" s="1"/>
      <c r="E92"/>
      <c r="F92"/>
      <c r="G92"/>
      <c r="H92"/>
      <c r="I92"/>
      <c r="J92"/>
      <c r="K92"/>
      <c r="L92"/>
      <c r="M92" s="13" t="e">
        <f>VLOOKUP(L92, '2022 SIC to NAICS'!A:D, 2)</f>
        <v>#N/A</v>
      </c>
      <c r="N92" s="15" t="e">
        <f>VLOOKUP(L92, '2022 SIC to NAICS'!A:D, 3)</f>
        <v>#N/A</v>
      </c>
      <c r="O92" s="15" t="e">
        <f>VLOOKUP(L92, '2022 SIC to NAICS'!A:D, 4)</f>
        <v>#N/A</v>
      </c>
      <c r="P92" s="16" t="e">
        <f>VLOOKUP(N92,#REF!, 3, FALSE)</f>
        <v>#N/A</v>
      </c>
      <c r="V92" s="13">
        <f t="shared" si="2"/>
        <v>0</v>
      </c>
      <c r="X92" t="b">
        <f t="shared" si="3"/>
        <v>1</v>
      </c>
    </row>
    <row r="93" spans="1:24" x14ac:dyDescent="0.55000000000000004">
      <c r="A93"/>
      <c r="B93"/>
      <c r="C93"/>
      <c r="D93" s="1"/>
      <c r="E93"/>
      <c r="F93"/>
      <c r="G93"/>
      <c r="H93"/>
      <c r="I93"/>
      <c r="J93"/>
      <c r="K93"/>
      <c r="L93"/>
      <c r="M93" s="13" t="e">
        <f>VLOOKUP(L93, '2022 SIC to NAICS'!A:D, 2)</f>
        <v>#N/A</v>
      </c>
      <c r="N93" s="15" t="e">
        <f>VLOOKUP(L93, '2022 SIC to NAICS'!A:D, 3)</f>
        <v>#N/A</v>
      </c>
      <c r="O93" s="15" t="e">
        <f>VLOOKUP(L93, '2022 SIC to NAICS'!A:D, 4)</f>
        <v>#N/A</v>
      </c>
      <c r="P93" s="16" t="e">
        <f>VLOOKUP(N93,#REF!, 3, FALSE)</f>
        <v>#N/A</v>
      </c>
      <c r="V93" s="13">
        <f t="shared" si="2"/>
        <v>0</v>
      </c>
      <c r="X93" t="b">
        <f t="shared" si="3"/>
        <v>1</v>
      </c>
    </row>
    <row r="94" spans="1:24" x14ac:dyDescent="0.55000000000000004">
      <c r="A94"/>
      <c r="B94"/>
      <c r="C94"/>
      <c r="D94" s="1"/>
      <c r="E94"/>
      <c r="F94"/>
      <c r="G94"/>
      <c r="H94"/>
      <c r="I94"/>
      <c r="J94"/>
      <c r="K94"/>
      <c r="L94"/>
      <c r="M94" s="13" t="e">
        <f>VLOOKUP(L94, '2022 SIC to NAICS'!A:D, 2)</f>
        <v>#N/A</v>
      </c>
      <c r="N94" s="15" t="e">
        <f>VLOOKUP(L94, '2022 SIC to NAICS'!A:D, 3)</f>
        <v>#N/A</v>
      </c>
      <c r="O94" s="15" t="e">
        <f>VLOOKUP(L94, '2022 SIC to NAICS'!A:D, 4)</f>
        <v>#N/A</v>
      </c>
      <c r="P94" s="16" t="e">
        <f>VLOOKUP(N94,#REF!, 3, FALSE)</f>
        <v>#N/A</v>
      </c>
      <c r="V94" s="13">
        <f t="shared" si="2"/>
        <v>0</v>
      </c>
      <c r="X94" t="b">
        <f t="shared" si="3"/>
        <v>1</v>
      </c>
    </row>
    <row r="95" spans="1:24" x14ac:dyDescent="0.55000000000000004">
      <c r="A95"/>
      <c r="B95"/>
      <c r="C95"/>
      <c r="D95" s="1"/>
      <c r="E95"/>
      <c r="F95"/>
      <c r="G95"/>
      <c r="H95"/>
      <c r="I95"/>
      <c r="J95"/>
      <c r="K95"/>
      <c r="L95"/>
      <c r="M95" s="13" t="e">
        <f>VLOOKUP(L95, '2022 SIC to NAICS'!A:D, 2)</f>
        <v>#N/A</v>
      </c>
      <c r="N95" s="15" t="e">
        <f>VLOOKUP(L95, '2022 SIC to NAICS'!A:D, 3)</f>
        <v>#N/A</v>
      </c>
      <c r="O95" s="15" t="e">
        <f>VLOOKUP(L95, '2022 SIC to NAICS'!A:D, 4)</f>
        <v>#N/A</v>
      </c>
      <c r="P95" s="16" t="e">
        <f>VLOOKUP(N95,#REF!, 3, FALSE)</f>
        <v>#N/A</v>
      </c>
      <c r="V95" s="13">
        <f t="shared" si="2"/>
        <v>0</v>
      </c>
      <c r="X95" t="b">
        <f t="shared" si="3"/>
        <v>1</v>
      </c>
    </row>
    <row r="96" spans="1:24" x14ac:dyDescent="0.55000000000000004">
      <c r="A96"/>
      <c r="B96"/>
      <c r="C96"/>
      <c r="D96" s="1"/>
      <c r="E96"/>
      <c r="F96"/>
      <c r="G96"/>
      <c r="H96"/>
      <c r="I96"/>
      <c r="J96"/>
      <c r="K96"/>
      <c r="L96"/>
      <c r="M96" s="13" t="e">
        <f>VLOOKUP(L96, '2022 SIC to NAICS'!A:D, 2)</f>
        <v>#N/A</v>
      </c>
      <c r="N96" s="15" t="e">
        <f>VLOOKUP(L96, '2022 SIC to NAICS'!A:D, 3)</f>
        <v>#N/A</v>
      </c>
      <c r="O96" s="15" t="e">
        <f>VLOOKUP(L96, '2022 SIC to NAICS'!A:D, 4)</f>
        <v>#N/A</v>
      </c>
      <c r="P96" s="16" t="e">
        <f>VLOOKUP(N96,#REF!, 3, FALSE)</f>
        <v>#N/A</v>
      </c>
      <c r="V96" s="13">
        <f t="shared" si="2"/>
        <v>0</v>
      </c>
      <c r="X96" t="b">
        <f t="shared" si="3"/>
        <v>1</v>
      </c>
    </row>
    <row r="97" spans="1:24" x14ac:dyDescent="0.55000000000000004">
      <c r="A97"/>
      <c r="B97"/>
      <c r="C97"/>
      <c r="D97" s="1"/>
      <c r="E97"/>
      <c r="F97"/>
      <c r="G97"/>
      <c r="H97"/>
      <c r="I97"/>
      <c r="J97"/>
      <c r="K97"/>
      <c r="L97"/>
      <c r="M97" s="13" t="e">
        <f>VLOOKUP(L97, '2022 SIC to NAICS'!A:D, 2)</f>
        <v>#N/A</v>
      </c>
      <c r="N97" s="15" t="e">
        <f>VLOOKUP(L97, '2022 SIC to NAICS'!A:D, 3)</f>
        <v>#N/A</v>
      </c>
      <c r="O97" s="15" t="e">
        <f>VLOOKUP(L97, '2022 SIC to NAICS'!A:D, 4)</f>
        <v>#N/A</v>
      </c>
      <c r="P97" s="16" t="e">
        <f>VLOOKUP(N97,#REF!, 3, FALSE)</f>
        <v>#N/A</v>
      </c>
      <c r="V97" s="13">
        <f t="shared" si="2"/>
        <v>0</v>
      </c>
      <c r="X97" t="b">
        <f t="shared" si="3"/>
        <v>1</v>
      </c>
    </row>
    <row r="98" spans="1:24" x14ac:dyDescent="0.55000000000000004">
      <c r="A98"/>
      <c r="B98"/>
      <c r="C98"/>
      <c r="D98" s="1"/>
      <c r="E98"/>
      <c r="F98"/>
      <c r="G98"/>
      <c r="H98"/>
      <c r="I98"/>
      <c r="J98"/>
      <c r="K98"/>
      <c r="L98"/>
      <c r="M98" s="13" t="e">
        <f>VLOOKUP(L98, '2022 SIC to NAICS'!A:D, 2)</f>
        <v>#N/A</v>
      </c>
      <c r="N98" s="15" t="e">
        <f>VLOOKUP(L98, '2022 SIC to NAICS'!A:D, 3)</f>
        <v>#N/A</v>
      </c>
      <c r="O98" s="15" t="e">
        <f>VLOOKUP(L98, '2022 SIC to NAICS'!A:D, 4)</f>
        <v>#N/A</v>
      </c>
      <c r="P98" s="16" t="e">
        <f>VLOOKUP(N98,#REF!, 3, FALSE)</f>
        <v>#N/A</v>
      </c>
      <c r="V98" s="13">
        <f t="shared" si="2"/>
        <v>0</v>
      </c>
      <c r="X98" t="b">
        <f t="shared" si="3"/>
        <v>1</v>
      </c>
    </row>
    <row r="99" spans="1:24" x14ac:dyDescent="0.55000000000000004">
      <c r="A99"/>
      <c r="B99"/>
      <c r="C99"/>
      <c r="D99" s="1"/>
      <c r="E99"/>
      <c r="F99"/>
      <c r="G99"/>
      <c r="H99"/>
      <c r="I99"/>
      <c r="J99"/>
      <c r="K99"/>
      <c r="L99"/>
      <c r="M99" s="13" t="e">
        <f>VLOOKUP(L99, '2022 SIC to NAICS'!A:D, 2)</f>
        <v>#N/A</v>
      </c>
      <c r="N99" s="15" t="e">
        <f>VLOOKUP(L99, '2022 SIC to NAICS'!A:D, 3)</f>
        <v>#N/A</v>
      </c>
      <c r="O99" s="15" t="e">
        <f>VLOOKUP(L99, '2022 SIC to NAICS'!A:D, 4)</f>
        <v>#N/A</v>
      </c>
      <c r="P99" s="16" t="e">
        <f>VLOOKUP(N99,#REF!, 3, FALSE)</f>
        <v>#N/A</v>
      </c>
      <c r="V99" s="13">
        <f t="shared" si="2"/>
        <v>0</v>
      </c>
      <c r="X99" t="b">
        <f t="shared" si="3"/>
        <v>1</v>
      </c>
    </row>
    <row r="100" spans="1:24" x14ac:dyDescent="0.55000000000000004">
      <c r="A100"/>
      <c r="B100"/>
      <c r="C100"/>
      <c r="D100" s="1"/>
      <c r="E100"/>
      <c r="F100"/>
      <c r="G100"/>
      <c r="H100"/>
      <c r="I100"/>
      <c r="J100"/>
      <c r="K100"/>
      <c r="L100"/>
      <c r="M100" s="13" t="e">
        <f>VLOOKUP(L100, '2022 SIC to NAICS'!A:D, 2)</f>
        <v>#N/A</v>
      </c>
      <c r="N100" s="15" t="e">
        <f>VLOOKUP(L100, '2022 SIC to NAICS'!A:D, 3)</f>
        <v>#N/A</v>
      </c>
      <c r="O100" s="15" t="e">
        <f>VLOOKUP(L100, '2022 SIC to NAICS'!A:D, 4)</f>
        <v>#N/A</v>
      </c>
      <c r="P100" s="16" t="e">
        <f>VLOOKUP(N100,#REF!, 3, FALSE)</f>
        <v>#N/A</v>
      </c>
      <c r="V100" s="13">
        <f t="shared" si="2"/>
        <v>0</v>
      </c>
      <c r="X100" t="b">
        <f t="shared" si="3"/>
        <v>1</v>
      </c>
    </row>
    <row r="101" spans="1:24" x14ac:dyDescent="0.55000000000000004">
      <c r="A101"/>
      <c r="B101"/>
      <c r="C101"/>
      <c r="D101" s="1"/>
      <c r="E101"/>
      <c r="F101"/>
      <c r="G101"/>
      <c r="H101"/>
      <c r="I101"/>
      <c r="J101"/>
      <c r="K101"/>
      <c r="L101"/>
      <c r="M101" s="13" t="e">
        <f>VLOOKUP(L101, '2022 SIC to NAICS'!A:D, 2)</f>
        <v>#N/A</v>
      </c>
      <c r="N101" s="15" t="e">
        <f>VLOOKUP(L101, '2022 SIC to NAICS'!A:D, 3)</f>
        <v>#N/A</v>
      </c>
      <c r="O101" s="15" t="e">
        <f>VLOOKUP(L101, '2022 SIC to NAICS'!A:D, 4)</f>
        <v>#N/A</v>
      </c>
      <c r="P101" s="16" t="e">
        <f>VLOOKUP(N101,#REF!, 3, FALSE)</f>
        <v>#N/A</v>
      </c>
      <c r="V101" s="13">
        <f t="shared" si="2"/>
        <v>0</v>
      </c>
      <c r="X101" t="b">
        <f t="shared" si="3"/>
        <v>1</v>
      </c>
    </row>
    <row r="102" spans="1:24" x14ac:dyDescent="0.55000000000000004">
      <c r="A102"/>
      <c r="B102"/>
      <c r="C102"/>
      <c r="D102" s="1"/>
      <c r="E102"/>
      <c r="F102"/>
      <c r="G102"/>
      <c r="H102"/>
      <c r="I102"/>
      <c r="J102"/>
      <c r="K102"/>
      <c r="L102"/>
      <c r="M102" s="13" t="e">
        <f>VLOOKUP(L102, '2022 SIC to NAICS'!A:D, 2)</f>
        <v>#N/A</v>
      </c>
      <c r="N102" s="15" t="e">
        <f>VLOOKUP(L102, '2022 SIC to NAICS'!A:D, 3)</f>
        <v>#N/A</v>
      </c>
      <c r="O102" s="15" t="e">
        <f>VLOOKUP(L102, '2022 SIC to NAICS'!A:D, 4)</f>
        <v>#N/A</v>
      </c>
      <c r="P102" s="16" t="e">
        <f>VLOOKUP(N102,#REF!, 3, FALSE)</f>
        <v>#N/A</v>
      </c>
      <c r="V102" s="13">
        <f t="shared" si="2"/>
        <v>0</v>
      </c>
      <c r="X102" t="b">
        <f t="shared" si="3"/>
        <v>1</v>
      </c>
    </row>
    <row r="103" spans="1:24" x14ac:dyDescent="0.55000000000000004">
      <c r="A103"/>
      <c r="B103"/>
      <c r="C103"/>
      <c r="D103" s="1"/>
      <c r="E103"/>
      <c r="F103"/>
      <c r="G103"/>
      <c r="H103"/>
      <c r="I103"/>
      <c r="J103"/>
      <c r="K103"/>
      <c r="L103"/>
      <c r="M103" s="13" t="e">
        <f>VLOOKUP(L103, '2022 SIC to NAICS'!A:D, 2)</f>
        <v>#N/A</v>
      </c>
      <c r="N103" s="15" t="e">
        <f>VLOOKUP(L103, '2022 SIC to NAICS'!A:D, 3)</f>
        <v>#N/A</v>
      </c>
      <c r="O103" s="15" t="e">
        <f>VLOOKUP(L103, '2022 SIC to NAICS'!A:D, 4)</f>
        <v>#N/A</v>
      </c>
      <c r="P103" s="16" t="e">
        <f>VLOOKUP(N103,#REF!, 3, FALSE)</f>
        <v>#N/A</v>
      </c>
      <c r="V103" s="13">
        <f t="shared" si="2"/>
        <v>0</v>
      </c>
      <c r="X103" t="b">
        <f t="shared" si="3"/>
        <v>1</v>
      </c>
    </row>
    <row r="104" spans="1:24" x14ac:dyDescent="0.55000000000000004">
      <c r="A104"/>
      <c r="B104"/>
      <c r="C104"/>
      <c r="D104" s="1"/>
      <c r="E104"/>
      <c r="F104"/>
      <c r="G104"/>
      <c r="H104"/>
      <c r="I104"/>
      <c r="J104"/>
      <c r="K104"/>
      <c r="L104"/>
      <c r="M104" s="13" t="e">
        <f>VLOOKUP(L104, '2022 SIC to NAICS'!A:D, 2)</f>
        <v>#N/A</v>
      </c>
      <c r="N104" s="15" t="e">
        <f>VLOOKUP(L104, '2022 SIC to NAICS'!A:D, 3)</f>
        <v>#N/A</v>
      </c>
      <c r="O104" s="15" t="e">
        <f>VLOOKUP(L104, '2022 SIC to NAICS'!A:D, 4)</f>
        <v>#N/A</v>
      </c>
      <c r="P104" s="16" t="e">
        <f>VLOOKUP(N104,#REF!, 3, FALSE)</f>
        <v>#N/A</v>
      </c>
      <c r="V104" s="13">
        <f t="shared" si="2"/>
        <v>0</v>
      </c>
      <c r="X104" t="b">
        <f t="shared" si="3"/>
        <v>1</v>
      </c>
    </row>
    <row r="105" spans="1:24" x14ac:dyDescent="0.55000000000000004">
      <c r="A105"/>
      <c r="B105"/>
      <c r="C105"/>
      <c r="D105" s="1"/>
      <c r="E105"/>
      <c r="F105"/>
      <c r="G105"/>
      <c r="H105"/>
      <c r="I105"/>
      <c r="J105"/>
      <c r="K105"/>
      <c r="L105"/>
      <c r="M105" s="13" t="e">
        <f>VLOOKUP(L105, '2022 SIC to NAICS'!A:D, 2)</f>
        <v>#N/A</v>
      </c>
      <c r="N105" s="15" t="e">
        <f>VLOOKUP(L105, '2022 SIC to NAICS'!A:D, 3)</f>
        <v>#N/A</v>
      </c>
      <c r="O105" s="15" t="e">
        <f>VLOOKUP(L105, '2022 SIC to NAICS'!A:D, 4)</f>
        <v>#N/A</v>
      </c>
      <c r="P105" s="16" t="e">
        <f>VLOOKUP(N105,#REF!, 3, FALSE)</f>
        <v>#N/A</v>
      </c>
      <c r="V105" s="13">
        <f t="shared" si="2"/>
        <v>0</v>
      </c>
      <c r="X105" t="b">
        <f t="shared" si="3"/>
        <v>1</v>
      </c>
    </row>
    <row r="106" spans="1:24" x14ac:dyDescent="0.55000000000000004">
      <c r="A106"/>
      <c r="B106"/>
      <c r="C106"/>
      <c r="D106" s="1"/>
      <c r="E106"/>
      <c r="F106"/>
      <c r="G106"/>
      <c r="H106"/>
      <c r="I106"/>
      <c r="J106"/>
      <c r="K106"/>
      <c r="L106"/>
      <c r="M106" s="13" t="e">
        <f>VLOOKUP(L106, '2022 SIC to NAICS'!A:D, 2)</f>
        <v>#N/A</v>
      </c>
      <c r="N106" s="15" t="e">
        <f>VLOOKUP(L106, '2022 SIC to NAICS'!A:D, 3)</f>
        <v>#N/A</v>
      </c>
      <c r="O106" s="15" t="e">
        <f>VLOOKUP(L106, '2022 SIC to NAICS'!A:D, 4)</f>
        <v>#N/A</v>
      </c>
      <c r="P106" s="16" t="e">
        <f>VLOOKUP(N106,#REF!, 3, FALSE)</f>
        <v>#N/A</v>
      </c>
      <c r="V106" s="13">
        <f t="shared" si="2"/>
        <v>0</v>
      </c>
      <c r="X106" t="b">
        <f t="shared" si="3"/>
        <v>1</v>
      </c>
    </row>
    <row r="107" spans="1:24" x14ac:dyDescent="0.55000000000000004">
      <c r="A107"/>
      <c r="B107"/>
      <c r="C107"/>
      <c r="D107" s="1"/>
      <c r="E107"/>
      <c r="F107"/>
      <c r="G107"/>
      <c r="H107"/>
      <c r="I107"/>
      <c r="J107"/>
      <c r="K107"/>
      <c r="L107"/>
      <c r="M107" s="13" t="e">
        <f>VLOOKUP(L107, '2022 SIC to NAICS'!A:D, 2)</f>
        <v>#N/A</v>
      </c>
      <c r="N107" s="15" t="e">
        <f>VLOOKUP(L107, '2022 SIC to NAICS'!A:D, 3)</f>
        <v>#N/A</v>
      </c>
      <c r="O107" s="15" t="e">
        <f>VLOOKUP(L107, '2022 SIC to NAICS'!A:D, 4)</f>
        <v>#N/A</v>
      </c>
      <c r="P107" s="16" t="e">
        <f>VLOOKUP(N107,#REF!, 3, FALSE)</f>
        <v>#N/A</v>
      </c>
      <c r="V107" s="13">
        <f t="shared" si="2"/>
        <v>0</v>
      </c>
      <c r="X107" t="b">
        <f t="shared" si="3"/>
        <v>1</v>
      </c>
    </row>
    <row r="108" spans="1:24" x14ac:dyDescent="0.55000000000000004">
      <c r="A108"/>
      <c r="B108"/>
      <c r="C108"/>
      <c r="D108" s="1"/>
      <c r="E108"/>
      <c r="F108"/>
      <c r="G108"/>
      <c r="H108"/>
      <c r="I108"/>
      <c r="J108"/>
      <c r="K108"/>
      <c r="L108"/>
      <c r="M108" s="13" t="e">
        <f>VLOOKUP(L108, '2022 SIC to NAICS'!A:D, 2)</f>
        <v>#N/A</v>
      </c>
      <c r="N108" s="15" t="e">
        <f>VLOOKUP(L108, '2022 SIC to NAICS'!A:D, 3)</f>
        <v>#N/A</v>
      </c>
      <c r="O108" s="15" t="e">
        <f>VLOOKUP(L108, '2022 SIC to NAICS'!A:D, 4)</f>
        <v>#N/A</v>
      </c>
      <c r="P108" s="16" t="e">
        <f>VLOOKUP(N108,#REF!, 3, FALSE)</f>
        <v>#N/A</v>
      </c>
      <c r="V108" s="13">
        <f t="shared" si="2"/>
        <v>0</v>
      </c>
      <c r="X108" t="b">
        <f t="shared" si="3"/>
        <v>1</v>
      </c>
    </row>
    <row r="109" spans="1:24" x14ac:dyDescent="0.55000000000000004">
      <c r="A109"/>
      <c r="B109"/>
      <c r="C109"/>
      <c r="D109" s="1"/>
      <c r="E109"/>
      <c r="F109"/>
      <c r="G109"/>
      <c r="H109"/>
      <c r="I109"/>
      <c r="J109"/>
      <c r="K109"/>
      <c r="L109"/>
      <c r="M109" s="13" t="e">
        <f>VLOOKUP(L109, '2022 SIC to NAICS'!A:D, 2)</f>
        <v>#N/A</v>
      </c>
      <c r="N109" s="15" t="e">
        <f>VLOOKUP(L109, '2022 SIC to NAICS'!A:D, 3)</f>
        <v>#N/A</v>
      </c>
      <c r="O109" s="15" t="e">
        <f>VLOOKUP(L109, '2022 SIC to NAICS'!A:D, 4)</f>
        <v>#N/A</v>
      </c>
      <c r="P109" s="16" t="e">
        <f>VLOOKUP(N109,#REF!, 3, FALSE)</f>
        <v>#N/A</v>
      </c>
      <c r="V109" s="13">
        <f t="shared" si="2"/>
        <v>0</v>
      </c>
      <c r="X109" t="b">
        <f t="shared" si="3"/>
        <v>1</v>
      </c>
    </row>
    <row r="110" spans="1:24" x14ac:dyDescent="0.55000000000000004">
      <c r="A110"/>
      <c r="B110"/>
      <c r="C110"/>
      <c r="D110" s="1"/>
      <c r="E110"/>
      <c r="F110"/>
      <c r="G110"/>
      <c r="H110"/>
      <c r="I110"/>
      <c r="J110"/>
      <c r="K110"/>
      <c r="L110"/>
      <c r="M110" s="13" t="e">
        <f>VLOOKUP(L110, '2022 SIC to NAICS'!A:D, 2)</f>
        <v>#N/A</v>
      </c>
      <c r="N110" s="15" t="e">
        <f>VLOOKUP(L110, '2022 SIC to NAICS'!A:D, 3)</f>
        <v>#N/A</v>
      </c>
      <c r="O110" s="15" t="e">
        <f>VLOOKUP(L110, '2022 SIC to NAICS'!A:D, 4)</f>
        <v>#N/A</v>
      </c>
      <c r="P110" s="16" t="e">
        <f>VLOOKUP(N110,#REF!, 3, FALSE)</f>
        <v>#N/A</v>
      </c>
      <c r="V110" s="13">
        <f t="shared" si="2"/>
        <v>0</v>
      </c>
      <c r="X110" t="b">
        <f t="shared" si="3"/>
        <v>1</v>
      </c>
    </row>
    <row r="111" spans="1:24" x14ac:dyDescent="0.55000000000000004">
      <c r="A111"/>
      <c r="B111"/>
      <c r="C111"/>
      <c r="D111" s="1"/>
      <c r="E111"/>
      <c r="F111"/>
      <c r="G111"/>
      <c r="H111"/>
      <c r="I111"/>
      <c r="J111"/>
      <c r="K111"/>
      <c r="L111"/>
      <c r="M111" s="13" t="e">
        <f>VLOOKUP(L111, '2022 SIC to NAICS'!A:D, 2)</f>
        <v>#N/A</v>
      </c>
      <c r="N111" s="15" t="e">
        <f>VLOOKUP(L111, '2022 SIC to NAICS'!A:D, 3)</f>
        <v>#N/A</v>
      </c>
      <c r="O111" s="15" t="e">
        <f>VLOOKUP(L111, '2022 SIC to NAICS'!A:D, 4)</f>
        <v>#N/A</v>
      </c>
      <c r="P111" s="16" t="e">
        <f>VLOOKUP(N111,#REF!, 3, FALSE)</f>
        <v>#N/A</v>
      </c>
      <c r="V111" s="13">
        <f t="shared" si="2"/>
        <v>0</v>
      </c>
      <c r="X111" t="b">
        <f t="shared" si="3"/>
        <v>1</v>
      </c>
    </row>
    <row r="112" spans="1:24" x14ac:dyDescent="0.55000000000000004">
      <c r="A112"/>
      <c r="B112"/>
      <c r="C112"/>
      <c r="D112" s="1"/>
      <c r="E112"/>
      <c r="F112"/>
      <c r="G112"/>
      <c r="H112"/>
      <c r="I112"/>
      <c r="J112"/>
      <c r="K112"/>
      <c r="L112"/>
      <c r="M112" s="13" t="e">
        <f>VLOOKUP(L112, '2022 SIC to NAICS'!A:D, 2)</f>
        <v>#N/A</v>
      </c>
      <c r="N112" s="15" t="e">
        <f>VLOOKUP(L112, '2022 SIC to NAICS'!A:D, 3)</f>
        <v>#N/A</v>
      </c>
      <c r="O112" s="15" t="e">
        <f>VLOOKUP(L112, '2022 SIC to NAICS'!A:D, 4)</f>
        <v>#N/A</v>
      </c>
      <c r="P112" s="16" t="e">
        <f>VLOOKUP(N112,#REF!, 3, FALSE)</f>
        <v>#N/A</v>
      </c>
      <c r="V112" s="13">
        <f t="shared" si="2"/>
        <v>0</v>
      </c>
      <c r="X112" t="b">
        <f t="shared" si="3"/>
        <v>1</v>
      </c>
    </row>
  </sheetData>
  <autoFilter ref="A1:X112" xr:uid="{99832817-F5AD-48AE-A027-A54EB639EF52}">
    <sortState xmlns:xlrd2="http://schemas.microsoft.com/office/spreadsheetml/2017/richdata2" ref="A2:X112">
      <sortCondition ref="W1:W112"/>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FBDDF-04D5-478F-92FA-5209FFD5A596}">
  <sheetPr>
    <tabColor theme="9"/>
  </sheetPr>
  <dimension ref="A1:AK633"/>
  <sheetViews>
    <sheetView zoomScale="70" zoomScaleNormal="70" workbookViewId="0">
      <selection activeCell="D11" sqref="D11"/>
    </sheetView>
  </sheetViews>
  <sheetFormatPr defaultRowHeight="14.1" x14ac:dyDescent="0.55000000000000004"/>
  <cols>
    <col min="1" max="1" width="15.5234375" style="56" customWidth="1"/>
    <col min="2" max="2" width="15.15625" style="56" customWidth="1"/>
    <col min="3" max="3" width="21.47265625" style="56" customWidth="1"/>
    <col min="4" max="4" width="35.20703125" style="63" customWidth="1"/>
    <col min="5" max="5" width="27.5234375" style="63" customWidth="1"/>
    <col min="6" max="6" width="19.89453125" style="58" customWidth="1"/>
    <col min="7" max="7" width="21.15625" style="68" customWidth="1"/>
    <col min="8" max="8" width="13" style="56" customWidth="1"/>
    <col min="9" max="9" width="15.15625" style="56" customWidth="1"/>
    <col min="10" max="10" width="9.20703125" style="56" bestFit="1" customWidth="1"/>
    <col min="11" max="11" width="13.9453125" style="69" customWidth="1"/>
    <col min="12" max="12" width="39.68359375" style="63" customWidth="1"/>
    <col min="13" max="13" width="0.26171875" style="63" customWidth="1"/>
    <col min="14" max="14" width="14.05078125" style="56" customWidth="1"/>
    <col min="15" max="15" width="15.734375" style="56" customWidth="1"/>
    <col min="16" max="16" width="22.41796875" style="56" customWidth="1"/>
    <col min="17" max="17" width="15.68359375" style="56" customWidth="1"/>
    <col min="18" max="18" width="10.47265625" style="56" customWidth="1"/>
    <col min="19" max="19" width="21.41796875" style="56" customWidth="1"/>
    <col min="20" max="20" width="22.26171875" style="64" customWidth="1"/>
    <col min="21" max="21" width="46.41796875" style="63" customWidth="1"/>
    <col min="22" max="22" width="13.3125" style="63" customWidth="1"/>
    <col min="23" max="23" width="45.47265625" style="63" customWidth="1"/>
    <col min="24" max="24" width="15.26171875" style="63" customWidth="1"/>
    <col min="25" max="25" width="26.26171875" style="56" customWidth="1"/>
    <col min="26" max="26" width="19.89453125" style="56" customWidth="1"/>
    <col min="27" max="27" width="31.7890625" style="56" customWidth="1"/>
    <col min="28" max="28" width="20.68359375" style="56" customWidth="1"/>
    <col min="29" max="29" width="16" style="56" customWidth="1"/>
    <col min="30" max="30" width="18.89453125" style="61" customWidth="1"/>
    <col min="31" max="31" width="16.15625" style="61" customWidth="1"/>
    <col min="32" max="32" width="12.1015625" style="61" customWidth="1"/>
    <col min="33" max="33" width="11.62890625" style="61" customWidth="1"/>
    <col min="34" max="34" width="12.3125" style="61" customWidth="1"/>
    <col min="35" max="35" width="12.734375" style="61" customWidth="1"/>
    <col min="36" max="36" width="13.05078125" style="61" customWidth="1"/>
    <col min="37" max="37" width="24.3671875" style="61" customWidth="1"/>
    <col min="38" max="16384" width="8.83984375" style="61"/>
  </cols>
  <sheetData>
    <row r="1" spans="1:37" ht="145.5" customHeight="1" thickBot="1" x14ac:dyDescent="0.6">
      <c r="A1" s="197" t="s">
        <v>47</v>
      </c>
      <c r="B1" s="197" t="s">
        <v>48</v>
      </c>
      <c r="C1" s="197" t="s">
        <v>49</v>
      </c>
      <c r="D1" s="197" t="s">
        <v>50</v>
      </c>
      <c r="E1" s="197" t="s">
        <v>51</v>
      </c>
      <c r="F1" s="211" t="s">
        <v>52</v>
      </c>
      <c r="G1" s="197" t="s">
        <v>53</v>
      </c>
      <c r="H1" s="197" t="s">
        <v>54</v>
      </c>
      <c r="I1" s="197" t="s">
        <v>55</v>
      </c>
      <c r="J1" s="212" t="s">
        <v>3657</v>
      </c>
      <c r="K1" s="213" t="s">
        <v>56</v>
      </c>
      <c r="L1" s="212" t="s">
        <v>57</v>
      </c>
      <c r="M1" s="139" t="s">
        <v>58</v>
      </c>
      <c r="N1" s="200" t="s">
        <v>59</v>
      </c>
      <c r="O1" s="200" t="s">
        <v>60</v>
      </c>
      <c r="P1" s="200" t="s">
        <v>61</v>
      </c>
      <c r="Q1" s="200" t="s">
        <v>62</v>
      </c>
      <c r="R1" s="200" t="s">
        <v>63</v>
      </c>
      <c r="S1" s="200" t="s">
        <v>64</v>
      </c>
      <c r="T1" s="214" t="s">
        <v>3670</v>
      </c>
      <c r="U1" s="215" t="s">
        <v>65</v>
      </c>
      <c r="V1" s="215" t="s">
        <v>66</v>
      </c>
      <c r="W1" s="215" t="s">
        <v>67</v>
      </c>
      <c r="X1" s="215" t="s">
        <v>68</v>
      </c>
      <c r="Y1" s="200" t="s">
        <v>69</v>
      </c>
      <c r="Z1" s="200" t="s">
        <v>70</v>
      </c>
      <c r="AA1" s="200" t="s">
        <v>71</v>
      </c>
      <c r="AB1" s="141" t="s">
        <v>3705</v>
      </c>
      <c r="AC1" s="200" t="s">
        <v>72</v>
      </c>
      <c r="AD1" s="200" t="s">
        <v>3704</v>
      </c>
      <c r="AE1" s="200" t="s">
        <v>3658</v>
      </c>
      <c r="AF1" s="197" t="s">
        <v>73</v>
      </c>
      <c r="AG1" s="197" t="s">
        <v>74</v>
      </c>
      <c r="AH1" s="197" t="s">
        <v>75</v>
      </c>
      <c r="AI1" s="197" t="s">
        <v>76</v>
      </c>
      <c r="AJ1" s="197" t="s">
        <v>77</v>
      </c>
      <c r="AK1" s="197" t="s">
        <v>78</v>
      </c>
    </row>
    <row r="2" spans="1:37" ht="14.4" thickTop="1" x14ac:dyDescent="0.55000000000000004">
      <c r="A2" s="133" t="s">
        <v>79</v>
      </c>
      <c r="B2" s="133">
        <v>2019</v>
      </c>
      <c r="C2" s="133" t="s">
        <v>80</v>
      </c>
      <c r="D2" s="134" t="s">
        <v>81</v>
      </c>
      <c r="E2" s="134" t="s">
        <v>82</v>
      </c>
      <c r="F2" s="135" t="s">
        <v>83</v>
      </c>
      <c r="G2" s="136" t="s">
        <v>84</v>
      </c>
      <c r="H2" s="133" t="s">
        <v>85</v>
      </c>
      <c r="I2" s="133">
        <v>97132</v>
      </c>
      <c r="J2" s="133">
        <v>10</v>
      </c>
      <c r="K2" s="133">
        <v>326199</v>
      </c>
      <c r="L2" s="134" t="str">
        <f>VLOOKUP(K2, '2017–2022 NAICS'!C:D, 2, FALSE)</f>
        <v>All Other Plastics Product Manufacturing</v>
      </c>
      <c r="M2" s="134" t="e">
        <v>#VALUE!</v>
      </c>
      <c r="N2" s="133">
        <v>45.299402999999998</v>
      </c>
      <c r="O2" s="133">
        <v>-122.951801</v>
      </c>
      <c r="P2" s="137">
        <v>110069493293</v>
      </c>
      <c r="Q2" s="137">
        <v>1319218472429</v>
      </c>
      <c r="R2" s="133" t="s">
        <v>86</v>
      </c>
      <c r="S2" s="133" t="s">
        <v>87</v>
      </c>
      <c r="T2" s="138" t="s">
        <v>88</v>
      </c>
      <c r="U2" s="134" t="s">
        <v>89</v>
      </c>
      <c r="V2" s="134"/>
      <c r="W2" s="134" t="str">
        <f>_xlfn.XLOOKUP(C2,'TRIFD-COU Crosswalk'!$A:$A, 'TRIFD-COU Crosswalk'!$B:$B)</f>
        <v>Processing: Additive flame retardant in plastic products </v>
      </c>
      <c r="X2" s="134"/>
      <c r="Y2" s="133">
        <v>0</v>
      </c>
      <c r="Z2" s="133">
        <v>0</v>
      </c>
      <c r="AA2" s="133">
        <v>0</v>
      </c>
      <c r="AB2" s="133">
        <f t="shared" ref="AB2:AB30" si="0">SUM(Y2+Z2+AA2)</f>
        <v>0</v>
      </c>
      <c r="AC2" s="133"/>
      <c r="AD2" s="140"/>
      <c r="AE2" s="140"/>
      <c r="AF2" s="140"/>
      <c r="AG2" s="140"/>
      <c r="AH2" s="140"/>
      <c r="AI2" s="140"/>
      <c r="AJ2" s="140"/>
      <c r="AK2" s="140"/>
    </row>
    <row r="3" spans="1:37" ht="28.2" x14ac:dyDescent="0.55000000000000004">
      <c r="A3" s="56" t="s">
        <v>79</v>
      </c>
      <c r="B3" s="56">
        <v>2020</v>
      </c>
      <c r="C3" s="56" t="s">
        <v>80</v>
      </c>
      <c r="D3" s="63" t="s">
        <v>81</v>
      </c>
      <c r="E3" s="63" t="s">
        <v>82</v>
      </c>
      <c r="F3" s="58" t="s">
        <v>83</v>
      </c>
      <c r="G3" s="68" t="s">
        <v>84</v>
      </c>
      <c r="H3" s="56" t="s">
        <v>85</v>
      </c>
      <c r="I3" s="56">
        <v>97132</v>
      </c>
      <c r="J3" s="56">
        <v>10</v>
      </c>
      <c r="K3" s="56">
        <v>326199</v>
      </c>
      <c r="L3" s="63" t="str">
        <f>VLOOKUP(K3, '2017–2022 NAICS'!C:D, 2, FALSE)</f>
        <v>All Other Plastics Product Manufacturing</v>
      </c>
      <c r="M3" s="63" t="e">
        <v>#VALUE!</v>
      </c>
      <c r="N3" s="56">
        <v>45.299402999999998</v>
      </c>
      <c r="O3" s="56">
        <v>-122.951801</v>
      </c>
      <c r="P3" s="69">
        <v>110069493293</v>
      </c>
      <c r="Q3" s="69">
        <v>1320218854356</v>
      </c>
      <c r="R3" s="56" t="s">
        <v>86</v>
      </c>
      <c r="S3" s="56" t="s">
        <v>87</v>
      </c>
      <c r="T3" s="61" t="s">
        <v>90</v>
      </c>
      <c r="U3" s="63" t="s">
        <v>3667</v>
      </c>
      <c r="W3" s="63" t="str">
        <f>_xlfn.XLOOKUP(C3,'TRIFD-COU Crosswalk'!$A:$A, 'TRIFD-COU Crosswalk'!$B:$B)</f>
        <v>Processing: Additive flame retardant in plastic products </v>
      </c>
      <c r="Y3" s="56">
        <v>0</v>
      </c>
      <c r="Z3" s="56">
        <v>0</v>
      </c>
      <c r="AA3" s="56">
        <v>0</v>
      </c>
      <c r="AB3" s="56">
        <f t="shared" si="0"/>
        <v>0</v>
      </c>
    </row>
    <row r="4" spans="1:37" ht="28.2" x14ac:dyDescent="0.55000000000000004">
      <c r="A4" s="56" t="s">
        <v>79</v>
      </c>
      <c r="B4" s="56">
        <v>2021</v>
      </c>
      <c r="C4" s="56" t="s">
        <v>80</v>
      </c>
      <c r="D4" s="63" t="s">
        <v>81</v>
      </c>
      <c r="E4" s="63" t="s">
        <v>82</v>
      </c>
      <c r="F4" s="58" t="s">
        <v>83</v>
      </c>
      <c r="G4" s="68" t="s">
        <v>84</v>
      </c>
      <c r="H4" s="56" t="s">
        <v>85</v>
      </c>
      <c r="I4" s="56">
        <v>97132</v>
      </c>
      <c r="J4" s="56">
        <v>10</v>
      </c>
      <c r="K4" s="56">
        <v>326199</v>
      </c>
      <c r="L4" s="63" t="str">
        <f>VLOOKUP(K4, '2017–2022 NAICS'!C:D, 2, FALSE)</f>
        <v>All Other Plastics Product Manufacturing</v>
      </c>
      <c r="M4" s="63" t="e">
        <v>#VALUE!</v>
      </c>
      <c r="N4" s="56">
        <v>45.299402999999998</v>
      </c>
      <c r="O4" s="56">
        <v>-122.951801</v>
      </c>
      <c r="P4" s="69">
        <v>110069493293</v>
      </c>
      <c r="Q4" s="69">
        <v>1321220368803</v>
      </c>
      <c r="R4" s="56" t="s">
        <v>86</v>
      </c>
      <c r="S4" s="56" t="s">
        <v>87</v>
      </c>
      <c r="T4" s="61" t="s">
        <v>90</v>
      </c>
      <c r="U4" s="63" t="s">
        <v>3667</v>
      </c>
      <c r="W4" s="63" t="str">
        <f>_xlfn.XLOOKUP(C4,'TRIFD-COU Crosswalk'!$A:$A, 'TRIFD-COU Crosswalk'!$B:$B)</f>
        <v>Processing: Additive flame retardant in plastic products </v>
      </c>
      <c r="Y4" s="56">
        <v>0</v>
      </c>
      <c r="Z4" s="56">
        <v>0</v>
      </c>
      <c r="AA4" s="56">
        <v>0</v>
      </c>
      <c r="AB4" s="56">
        <f t="shared" si="0"/>
        <v>0</v>
      </c>
    </row>
    <row r="5" spans="1:37" ht="28.2" x14ac:dyDescent="0.55000000000000004">
      <c r="A5" s="56" t="s">
        <v>79</v>
      </c>
      <c r="B5" s="56">
        <v>2022</v>
      </c>
      <c r="C5" s="56" t="s">
        <v>80</v>
      </c>
      <c r="D5" s="63" t="s">
        <v>81</v>
      </c>
      <c r="E5" s="63" t="s">
        <v>82</v>
      </c>
      <c r="F5" s="58" t="s">
        <v>83</v>
      </c>
      <c r="G5" s="68" t="s">
        <v>84</v>
      </c>
      <c r="H5" s="56" t="s">
        <v>85</v>
      </c>
      <c r="I5" s="56">
        <v>97132</v>
      </c>
      <c r="J5" s="56">
        <v>10</v>
      </c>
      <c r="K5" s="56">
        <v>326199</v>
      </c>
      <c r="L5" s="63" t="str">
        <f>VLOOKUP(K5, '2017–2022 NAICS'!C:D, 2, FALSE)</f>
        <v>All Other Plastics Product Manufacturing</v>
      </c>
      <c r="M5" s="63" t="e">
        <v>#VALUE!</v>
      </c>
      <c r="N5" s="56">
        <v>45.299402999999998</v>
      </c>
      <c r="O5" s="56">
        <v>-122.951801</v>
      </c>
      <c r="P5" s="69">
        <v>110069493293</v>
      </c>
      <c r="Q5" s="69">
        <v>1322221396447</v>
      </c>
      <c r="R5" s="56" t="s">
        <v>86</v>
      </c>
      <c r="S5" s="56" t="s">
        <v>87</v>
      </c>
      <c r="T5" s="61" t="s">
        <v>90</v>
      </c>
      <c r="U5" s="63" t="s">
        <v>3667</v>
      </c>
      <c r="W5" s="63" t="str">
        <f>_xlfn.XLOOKUP(C5,'TRIFD-COU Crosswalk'!$A:$A, 'TRIFD-COU Crosswalk'!$B:$B)</f>
        <v>Processing: Additive flame retardant in plastic products </v>
      </c>
      <c r="Y5" s="56">
        <v>0</v>
      </c>
      <c r="Z5" s="56">
        <v>0</v>
      </c>
      <c r="AA5" s="56">
        <v>0</v>
      </c>
      <c r="AB5" s="56">
        <f t="shared" si="0"/>
        <v>0</v>
      </c>
    </row>
    <row r="6" spans="1:37" ht="28.2" x14ac:dyDescent="0.55000000000000004">
      <c r="A6" s="56" t="s">
        <v>79</v>
      </c>
      <c r="B6" s="56">
        <v>2023</v>
      </c>
      <c r="C6" s="56" t="s">
        <v>80</v>
      </c>
      <c r="D6" s="63" t="s">
        <v>81</v>
      </c>
      <c r="E6" s="63" t="s">
        <v>82</v>
      </c>
      <c r="F6" s="58" t="s">
        <v>83</v>
      </c>
      <c r="G6" s="68" t="s">
        <v>84</v>
      </c>
      <c r="H6" s="56" t="s">
        <v>85</v>
      </c>
      <c r="I6" s="56">
        <v>97132</v>
      </c>
      <c r="J6" s="56">
        <v>10</v>
      </c>
      <c r="K6" s="56">
        <v>326199</v>
      </c>
      <c r="L6" s="63" t="str">
        <f>VLOOKUP(K6, '2017–2022 NAICS'!C:D, 2, FALSE)</f>
        <v>All Other Plastics Product Manufacturing</v>
      </c>
      <c r="M6" s="63" t="e">
        <v>#VALUE!</v>
      </c>
      <c r="N6" s="56">
        <v>45.299402999999998</v>
      </c>
      <c r="O6" s="56">
        <v>-122.951801</v>
      </c>
      <c r="P6" s="69">
        <v>110069493293</v>
      </c>
      <c r="Q6" s="69">
        <v>1323222338877</v>
      </c>
      <c r="R6" s="56" t="s">
        <v>86</v>
      </c>
      <c r="S6" s="56" t="s">
        <v>87</v>
      </c>
      <c r="T6" s="61" t="s">
        <v>90</v>
      </c>
      <c r="U6" s="63" t="s">
        <v>3667</v>
      </c>
      <c r="W6" s="63" t="str">
        <f>_xlfn.XLOOKUP(C6,'TRIFD-COU Crosswalk'!$A:$A, 'TRIFD-COU Crosswalk'!$B:$B)</f>
        <v>Processing: Additive flame retardant in plastic products </v>
      </c>
      <c r="Y6" s="56">
        <v>0</v>
      </c>
      <c r="Z6" s="56">
        <v>0</v>
      </c>
      <c r="AA6" s="56">
        <v>0</v>
      </c>
      <c r="AB6" s="56">
        <f t="shared" si="0"/>
        <v>0</v>
      </c>
    </row>
    <row r="7" spans="1:37" ht="28.2" x14ac:dyDescent="0.55000000000000004">
      <c r="A7" s="56" t="s">
        <v>79</v>
      </c>
      <c r="B7" s="56">
        <v>2019</v>
      </c>
      <c r="C7" s="56" t="s">
        <v>91</v>
      </c>
      <c r="D7" s="63" t="s">
        <v>92</v>
      </c>
      <c r="E7" s="63" t="s">
        <v>93</v>
      </c>
      <c r="F7" s="58" t="s">
        <v>94</v>
      </c>
      <c r="G7" s="68" t="s">
        <v>95</v>
      </c>
      <c r="H7" s="56" t="s">
        <v>96</v>
      </c>
      <c r="I7" s="56">
        <v>55016</v>
      </c>
      <c r="J7" s="56">
        <v>5</v>
      </c>
      <c r="K7" s="56">
        <v>325998</v>
      </c>
      <c r="L7" s="63" t="str">
        <f>VLOOKUP(K7, '2017–2022 NAICS'!C:D, 2, FALSE)</f>
        <v>All Other Miscellaneous Chemical Product and Preparation Manufacturing</v>
      </c>
      <c r="M7" s="63" t="e">
        <v>#VALUE!</v>
      </c>
      <c r="N7" s="56">
        <v>44.789444000000003</v>
      </c>
      <c r="O7" s="56">
        <v>-92.908332999999999</v>
      </c>
      <c r="P7" s="69">
        <v>110000423667</v>
      </c>
      <c r="Q7" s="69">
        <v>1319218268035</v>
      </c>
      <c r="R7" s="56" t="s">
        <v>86</v>
      </c>
      <c r="S7" s="56" t="s">
        <v>87</v>
      </c>
      <c r="T7" s="65" t="s">
        <v>97</v>
      </c>
      <c r="U7" s="63" t="s">
        <v>3668</v>
      </c>
      <c r="W7" s="63" t="str">
        <f>_xlfn.XLOOKUP(C7,'TRIFD-COU Crosswalk'!$A:$A, 'TRIFD-COU Crosswalk'!$B:$B)</f>
        <v>Disposal</v>
      </c>
      <c r="Y7" s="56">
        <v>0</v>
      </c>
      <c r="Z7" s="56">
        <v>0</v>
      </c>
      <c r="AA7" s="56">
        <v>0</v>
      </c>
      <c r="AB7" s="56">
        <f t="shared" si="0"/>
        <v>0</v>
      </c>
    </row>
    <row r="8" spans="1:37" ht="28.2" x14ac:dyDescent="0.55000000000000004">
      <c r="A8" s="56" t="s">
        <v>79</v>
      </c>
      <c r="B8" s="56">
        <v>2020</v>
      </c>
      <c r="C8" s="56" t="s">
        <v>91</v>
      </c>
      <c r="D8" s="63" t="s">
        <v>92</v>
      </c>
      <c r="E8" s="63" t="s">
        <v>93</v>
      </c>
      <c r="F8" s="58" t="s">
        <v>94</v>
      </c>
      <c r="G8" s="68" t="s">
        <v>95</v>
      </c>
      <c r="H8" s="56" t="s">
        <v>96</v>
      </c>
      <c r="I8" s="56">
        <v>55016</v>
      </c>
      <c r="J8" s="56">
        <v>5</v>
      </c>
      <c r="K8" s="56">
        <v>325998</v>
      </c>
      <c r="L8" s="63" t="str">
        <f>VLOOKUP(K8, '2017–2022 NAICS'!C:D, 2, FALSE)</f>
        <v>All Other Miscellaneous Chemical Product and Preparation Manufacturing</v>
      </c>
      <c r="M8" s="63" t="e">
        <v>#VALUE!</v>
      </c>
      <c r="N8" s="56">
        <v>44.789444000000003</v>
      </c>
      <c r="O8" s="56">
        <v>-92.908332999999999</v>
      </c>
      <c r="P8" s="69">
        <v>110000423667</v>
      </c>
      <c r="Q8" s="69">
        <v>1320219335193</v>
      </c>
      <c r="R8" s="56" t="s">
        <v>86</v>
      </c>
      <c r="S8" s="56" t="s">
        <v>87</v>
      </c>
      <c r="T8" s="61" t="s">
        <v>97</v>
      </c>
      <c r="U8" s="63" t="s">
        <v>3668</v>
      </c>
      <c r="W8" s="63" t="str">
        <f>_xlfn.XLOOKUP(C8,'TRIFD-COU Crosswalk'!$A:$A, 'TRIFD-COU Crosswalk'!$B:$B)</f>
        <v>Disposal</v>
      </c>
      <c r="Y8" s="56">
        <v>0</v>
      </c>
      <c r="Z8" s="56">
        <v>0</v>
      </c>
      <c r="AA8" s="56">
        <v>0</v>
      </c>
      <c r="AB8" s="56">
        <f t="shared" si="0"/>
        <v>0</v>
      </c>
    </row>
    <row r="9" spans="1:37" ht="28.2" x14ac:dyDescent="0.55000000000000004">
      <c r="A9" s="56" t="s">
        <v>79</v>
      </c>
      <c r="B9" s="56">
        <v>2019</v>
      </c>
      <c r="C9" s="56" t="s">
        <v>98</v>
      </c>
      <c r="D9" s="63" t="s">
        <v>3676</v>
      </c>
      <c r="E9" s="63" t="s">
        <v>99</v>
      </c>
      <c r="F9" s="58" t="s">
        <v>100</v>
      </c>
      <c r="G9" s="68" t="s">
        <v>101</v>
      </c>
      <c r="H9" s="56" t="s">
        <v>102</v>
      </c>
      <c r="I9" s="56">
        <v>65802</v>
      </c>
      <c r="J9" s="56">
        <v>7</v>
      </c>
      <c r="K9" s="56">
        <v>325520</v>
      </c>
      <c r="L9" s="63" t="str">
        <f>VLOOKUP(K9, '2017–2022 NAICS'!C:D, 2, FALSE)</f>
        <v>Adhesive Manufacturing</v>
      </c>
      <c r="M9" s="63" t="e">
        <v>#VALUE!</v>
      </c>
      <c r="N9" s="56">
        <v>37.212870000000002</v>
      </c>
      <c r="O9" s="56">
        <v>-93.227199999999996</v>
      </c>
      <c r="P9" s="69">
        <v>110000444886</v>
      </c>
      <c r="Q9" s="69">
        <v>1319218337893</v>
      </c>
      <c r="R9" s="56" t="s">
        <v>86</v>
      </c>
      <c r="S9" s="56" t="s">
        <v>87</v>
      </c>
      <c r="T9" s="65" t="s">
        <v>103</v>
      </c>
      <c r="U9" s="63" t="s">
        <v>3669</v>
      </c>
      <c r="W9" s="63" t="str">
        <f>_xlfn.XLOOKUP(C9,'TRIFD-COU Crosswalk'!$A:$A, 'TRIFD-COU Crosswalk'!$B:$B)</f>
        <v xml:space="preserve">Processing: Adhesive manufacturing </v>
      </c>
      <c r="Y9" s="56">
        <v>0</v>
      </c>
      <c r="Z9" s="56">
        <v>0</v>
      </c>
      <c r="AA9" s="56">
        <v>0</v>
      </c>
      <c r="AB9" s="56">
        <f t="shared" si="0"/>
        <v>0</v>
      </c>
    </row>
    <row r="10" spans="1:37" ht="28.2" x14ac:dyDescent="0.55000000000000004">
      <c r="A10" s="56" t="s">
        <v>79</v>
      </c>
      <c r="B10" s="56">
        <v>2020</v>
      </c>
      <c r="C10" s="56" t="s">
        <v>98</v>
      </c>
      <c r="D10" s="63" t="s">
        <v>3676</v>
      </c>
      <c r="E10" s="63" t="s">
        <v>99</v>
      </c>
      <c r="F10" s="58" t="s">
        <v>100</v>
      </c>
      <c r="G10" s="68" t="s">
        <v>101</v>
      </c>
      <c r="H10" s="56" t="s">
        <v>102</v>
      </c>
      <c r="I10" s="56">
        <v>65802</v>
      </c>
      <c r="J10" s="56">
        <v>7</v>
      </c>
      <c r="K10" s="56">
        <v>325520</v>
      </c>
      <c r="L10" s="63" t="str">
        <f>VLOOKUP(K10, '2017–2022 NAICS'!C:D, 2, FALSE)</f>
        <v>Adhesive Manufacturing</v>
      </c>
      <c r="M10" s="63" t="e">
        <v>#VALUE!</v>
      </c>
      <c r="N10" s="56">
        <v>37.212870000000002</v>
      </c>
      <c r="O10" s="56">
        <v>-93.227199999999996</v>
      </c>
      <c r="P10" s="69">
        <v>110000444886</v>
      </c>
      <c r="Q10" s="69">
        <v>1320219273467</v>
      </c>
      <c r="R10" s="56" t="s">
        <v>86</v>
      </c>
      <c r="S10" s="56" t="s">
        <v>87</v>
      </c>
      <c r="T10" s="64" t="s">
        <v>103</v>
      </c>
      <c r="U10" s="63" t="s">
        <v>3669</v>
      </c>
      <c r="W10" s="63" t="str">
        <f>_xlfn.XLOOKUP(C10,'TRIFD-COU Crosswalk'!$A:$A, 'TRIFD-COU Crosswalk'!$B:$B)</f>
        <v xml:space="preserve">Processing: Adhesive manufacturing </v>
      </c>
      <c r="Y10" s="56">
        <v>0</v>
      </c>
      <c r="Z10" s="56">
        <v>0</v>
      </c>
      <c r="AA10" s="56">
        <v>0</v>
      </c>
      <c r="AB10" s="56">
        <f t="shared" si="0"/>
        <v>0</v>
      </c>
    </row>
    <row r="11" spans="1:37" ht="28.2" x14ac:dyDescent="0.55000000000000004">
      <c r="A11" s="56" t="s">
        <v>79</v>
      </c>
      <c r="B11" s="56">
        <v>2021</v>
      </c>
      <c r="C11" s="56" t="s">
        <v>98</v>
      </c>
      <c r="D11" s="63" t="s">
        <v>3676</v>
      </c>
      <c r="E11" s="63" t="s">
        <v>99</v>
      </c>
      <c r="F11" s="58" t="s">
        <v>100</v>
      </c>
      <c r="G11" s="68" t="s">
        <v>101</v>
      </c>
      <c r="H11" s="56" t="s">
        <v>102</v>
      </c>
      <c r="I11" s="56">
        <v>65802</v>
      </c>
      <c r="J11" s="56">
        <v>7</v>
      </c>
      <c r="K11" s="56">
        <v>325520</v>
      </c>
      <c r="L11" s="63" t="str">
        <f>VLOOKUP(K11, '2017–2022 NAICS'!C:D, 2, FALSE)</f>
        <v>Adhesive Manufacturing</v>
      </c>
      <c r="M11" s="63" t="e">
        <v>#VALUE!</v>
      </c>
      <c r="N11" s="56">
        <v>37.212870000000002</v>
      </c>
      <c r="O11" s="56">
        <v>-93.227199999999996</v>
      </c>
      <c r="P11" s="69">
        <v>110000444886</v>
      </c>
      <c r="Q11" s="69">
        <v>1321220003329</v>
      </c>
      <c r="R11" s="56" t="s">
        <v>86</v>
      </c>
      <c r="S11" s="56" t="s">
        <v>87</v>
      </c>
      <c r="T11" s="64" t="s">
        <v>103</v>
      </c>
      <c r="U11" s="63" t="s">
        <v>3669</v>
      </c>
      <c r="W11" s="63" t="str">
        <f>_xlfn.XLOOKUP(C11,'TRIFD-COU Crosswalk'!$A:$A, 'TRIFD-COU Crosswalk'!$B:$B)</f>
        <v xml:space="preserve">Processing: Adhesive manufacturing </v>
      </c>
      <c r="Y11" s="56">
        <v>0</v>
      </c>
      <c r="Z11" s="56">
        <v>0</v>
      </c>
      <c r="AA11" s="56">
        <v>0</v>
      </c>
      <c r="AB11" s="56">
        <f t="shared" si="0"/>
        <v>0</v>
      </c>
    </row>
    <row r="12" spans="1:37" ht="28.2" x14ac:dyDescent="0.55000000000000004">
      <c r="A12" s="56" t="s">
        <v>79</v>
      </c>
      <c r="B12" s="56">
        <v>2022</v>
      </c>
      <c r="C12" s="56" t="s">
        <v>98</v>
      </c>
      <c r="D12" s="63" t="s">
        <v>3676</v>
      </c>
      <c r="E12" s="63" t="s">
        <v>99</v>
      </c>
      <c r="F12" s="58" t="s">
        <v>100</v>
      </c>
      <c r="G12" s="68" t="s">
        <v>101</v>
      </c>
      <c r="H12" s="56" t="s">
        <v>102</v>
      </c>
      <c r="I12" s="56">
        <v>65802</v>
      </c>
      <c r="J12" s="56">
        <v>7</v>
      </c>
      <c r="K12" s="56">
        <v>325520</v>
      </c>
      <c r="L12" s="63" t="str">
        <f>VLOOKUP(K12, '2017–2022 NAICS'!C:D, 2, FALSE)</f>
        <v>Adhesive Manufacturing</v>
      </c>
      <c r="M12" s="63" t="e">
        <v>#VALUE!</v>
      </c>
      <c r="N12" s="56">
        <v>37.212870000000002</v>
      </c>
      <c r="O12" s="56">
        <v>-93.227199999999996</v>
      </c>
      <c r="P12" s="69">
        <v>110000444886</v>
      </c>
      <c r="Q12" s="69">
        <v>1322221384910</v>
      </c>
      <c r="R12" s="56" t="s">
        <v>86</v>
      </c>
      <c r="S12" s="56" t="s">
        <v>87</v>
      </c>
      <c r="T12" s="61" t="s">
        <v>103</v>
      </c>
      <c r="U12" s="63" t="s">
        <v>3669</v>
      </c>
      <c r="W12" s="63" t="str">
        <f>_xlfn.XLOOKUP(C12,'TRIFD-COU Crosswalk'!$A:$A, 'TRIFD-COU Crosswalk'!$B:$B)</f>
        <v xml:space="preserve">Processing: Adhesive manufacturing </v>
      </c>
      <c r="Y12" s="56">
        <v>0</v>
      </c>
      <c r="Z12" s="56">
        <v>0</v>
      </c>
      <c r="AA12" s="56">
        <v>0</v>
      </c>
      <c r="AB12" s="56">
        <f t="shared" si="0"/>
        <v>0</v>
      </c>
    </row>
    <row r="13" spans="1:37" ht="28.2" x14ac:dyDescent="0.55000000000000004">
      <c r="A13" s="56" t="s">
        <v>79</v>
      </c>
      <c r="B13" s="56">
        <v>2023</v>
      </c>
      <c r="C13" s="56" t="s">
        <v>98</v>
      </c>
      <c r="D13" s="63" t="s">
        <v>3676</v>
      </c>
      <c r="E13" s="63" t="s">
        <v>99</v>
      </c>
      <c r="F13" s="58" t="s">
        <v>100</v>
      </c>
      <c r="G13" s="68" t="s">
        <v>101</v>
      </c>
      <c r="H13" s="56" t="s">
        <v>102</v>
      </c>
      <c r="I13" s="56">
        <v>65802</v>
      </c>
      <c r="J13" s="56">
        <v>7</v>
      </c>
      <c r="K13" s="56">
        <v>325520</v>
      </c>
      <c r="L13" s="63" t="str">
        <f>VLOOKUP(K13, '2017–2022 NAICS'!C:D, 2, FALSE)</f>
        <v>Adhesive Manufacturing</v>
      </c>
      <c r="M13" s="63" t="e">
        <v>#VALUE!</v>
      </c>
      <c r="N13" s="56">
        <v>37.212870000000002</v>
      </c>
      <c r="O13" s="56">
        <v>-93.227199999999996</v>
      </c>
      <c r="P13" s="69">
        <v>110000444886</v>
      </c>
      <c r="Q13" s="69">
        <v>1323222323786</v>
      </c>
      <c r="R13" s="56" t="s">
        <v>86</v>
      </c>
      <c r="S13" s="56" t="s">
        <v>87</v>
      </c>
      <c r="T13" s="61" t="s">
        <v>103</v>
      </c>
      <c r="U13" s="63" t="s">
        <v>3669</v>
      </c>
      <c r="W13" s="63" t="str">
        <f>_xlfn.XLOOKUP(C13,'TRIFD-COU Crosswalk'!$A:$A, 'TRIFD-COU Crosswalk'!$B:$B)</f>
        <v xml:space="preserve">Processing: Adhesive manufacturing </v>
      </c>
      <c r="Y13" s="56">
        <v>0</v>
      </c>
      <c r="Z13" s="56">
        <v>0</v>
      </c>
      <c r="AA13" s="56">
        <v>0</v>
      </c>
      <c r="AB13" s="56">
        <f t="shared" si="0"/>
        <v>0</v>
      </c>
    </row>
    <row r="14" spans="1:37" ht="28.2" x14ac:dyDescent="0.55000000000000004">
      <c r="A14" s="56" t="s">
        <v>79</v>
      </c>
      <c r="B14" s="56">
        <v>2020</v>
      </c>
      <c r="C14" s="56" t="s">
        <v>104</v>
      </c>
      <c r="D14" s="63" t="s">
        <v>105</v>
      </c>
      <c r="E14" s="63" t="s">
        <v>106</v>
      </c>
      <c r="F14" s="58" t="s">
        <v>107</v>
      </c>
      <c r="G14" s="68" t="s">
        <v>108</v>
      </c>
      <c r="H14" s="56" t="s">
        <v>109</v>
      </c>
      <c r="I14" s="56">
        <v>70805</v>
      </c>
      <c r="J14" s="56">
        <v>6</v>
      </c>
      <c r="K14" s="56">
        <v>325199</v>
      </c>
      <c r="L14" s="63" t="str">
        <f>VLOOKUP(K14, '2017–2022 NAICS'!C:D, 2, FALSE)</f>
        <v>All Other Basic Organic Chemical Manufacturing</v>
      </c>
      <c r="M14" s="63" t="e">
        <v>#VALUE!</v>
      </c>
      <c r="N14" s="56">
        <v>30.493749999999999</v>
      </c>
      <c r="O14" s="56">
        <v>-91.178740000000005</v>
      </c>
      <c r="P14" s="69">
        <v>110000606602</v>
      </c>
      <c r="Q14" s="69">
        <v>1320218919835</v>
      </c>
      <c r="R14" s="56" t="s">
        <v>86</v>
      </c>
      <c r="S14" s="56" t="s">
        <v>87</v>
      </c>
      <c r="T14" s="61" t="s">
        <v>110</v>
      </c>
      <c r="U14" s="63" t="s">
        <v>111</v>
      </c>
      <c r="W14" s="63" t="str">
        <f>_xlfn.XLOOKUP(C14,'TRIFD-COU Crosswalk'!$A:$A, 'TRIFD-COU Crosswalk'!$B:$B)</f>
        <v>Repackaging</v>
      </c>
      <c r="Y14" s="56">
        <v>0</v>
      </c>
      <c r="Z14" s="56">
        <v>0</v>
      </c>
      <c r="AA14" s="56">
        <v>0</v>
      </c>
      <c r="AB14" s="56">
        <f t="shared" si="0"/>
        <v>0</v>
      </c>
    </row>
    <row r="15" spans="1:37" ht="28.2" x14ac:dyDescent="0.55000000000000004">
      <c r="A15" s="56" t="s">
        <v>79</v>
      </c>
      <c r="B15" s="56">
        <v>2021</v>
      </c>
      <c r="C15" s="56" t="s">
        <v>104</v>
      </c>
      <c r="D15" s="63" t="s">
        <v>105</v>
      </c>
      <c r="E15" s="63" t="s">
        <v>106</v>
      </c>
      <c r="F15" s="58" t="s">
        <v>107</v>
      </c>
      <c r="G15" s="68" t="s">
        <v>108</v>
      </c>
      <c r="H15" s="56" t="s">
        <v>109</v>
      </c>
      <c r="I15" s="56">
        <v>70805</v>
      </c>
      <c r="J15" s="56">
        <v>6</v>
      </c>
      <c r="K15" s="56">
        <v>325199</v>
      </c>
      <c r="L15" s="63" t="str">
        <f>VLOOKUP(K15, '2017–2022 NAICS'!C:D, 2, FALSE)</f>
        <v>All Other Basic Organic Chemical Manufacturing</v>
      </c>
      <c r="M15" s="63" t="e">
        <v>#VALUE!</v>
      </c>
      <c r="N15" s="56">
        <v>30.493749999999999</v>
      </c>
      <c r="O15" s="56">
        <v>-91.178740000000005</v>
      </c>
      <c r="P15" s="69">
        <v>110000606602</v>
      </c>
      <c r="Q15" s="69">
        <v>1321219861667</v>
      </c>
      <c r="R15" s="56" t="s">
        <v>86</v>
      </c>
      <c r="S15" s="56" t="s">
        <v>87</v>
      </c>
      <c r="T15" s="61" t="s">
        <v>110</v>
      </c>
      <c r="U15" s="63" t="s">
        <v>111</v>
      </c>
      <c r="W15" s="63" t="str">
        <f>_xlfn.XLOOKUP(C15,'TRIFD-COU Crosswalk'!$A:$A, 'TRIFD-COU Crosswalk'!$B:$B)</f>
        <v>Repackaging</v>
      </c>
      <c r="Y15" s="56">
        <v>0</v>
      </c>
      <c r="Z15" s="56">
        <v>0</v>
      </c>
      <c r="AA15" s="56">
        <v>0</v>
      </c>
      <c r="AB15" s="56">
        <f t="shared" si="0"/>
        <v>0</v>
      </c>
    </row>
    <row r="16" spans="1:37" ht="28.2" x14ac:dyDescent="0.55000000000000004">
      <c r="A16" s="56" t="s">
        <v>79</v>
      </c>
      <c r="B16" s="56">
        <v>2022</v>
      </c>
      <c r="C16" s="56" t="s">
        <v>104</v>
      </c>
      <c r="D16" s="63" t="s">
        <v>105</v>
      </c>
      <c r="E16" s="63" t="s">
        <v>106</v>
      </c>
      <c r="F16" s="58" t="s">
        <v>107</v>
      </c>
      <c r="G16" s="68" t="s">
        <v>108</v>
      </c>
      <c r="H16" s="56" t="s">
        <v>109</v>
      </c>
      <c r="I16" s="56">
        <v>70805</v>
      </c>
      <c r="J16" s="56">
        <v>6</v>
      </c>
      <c r="K16" s="56">
        <v>325199</v>
      </c>
      <c r="L16" s="63" t="str">
        <f>VLOOKUP(K16, '2017–2022 NAICS'!C:D, 2, FALSE)</f>
        <v>All Other Basic Organic Chemical Manufacturing</v>
      </c>
      <c r="M16" s="63" t="e">
        <v>#VALUE!</v>
      </c>
      <c r="N16" s="56">
        <v>30.493749999999999</v>
      </c>
      <c r="O16" s="56">
        <v>-91.178740000000005</v>
      </c>
      <c r="P16" s="69">
        <v>110000606602</v>
      </c>
      <c r="Q16" s="69">
        <v>1322220646970</v>
      </c>
      <c r="R16" s="56" t="s">
        <v>86</v>
      </c>
      <c r="S16" s="56" t="s">
        <v>87</v>
      </c>
      <c r="T16" s="61" t="s">
        <v>110</v>
      </c>
      <c r="U16" s="63" t="s">
        <v>111</v>
      </c>
      <c r="W16" s="63" t="str">
        <f>_xlfn.XLOOKUP(C16,'TRIFD-COU Crosswalk'!$A:$A, 'TRIFD-COU Crosswalk'!$B:$B)</f>
        <v>Repackaging</v>
      </c>
      <c r="Y16" s="56">
        <v>0</v>
      </c>
      <c r="Z16" s="56">
        <v>0</v>
      </c>
      <c r="AA16" s="56">
        <v>0</v>
      </c>
      <c r="AB16" s="56">
        <f t="shared" si="0"/>
        <v>0</v>
      </c>
    </row>
    <row r="17" spans="1:30" ht="28.2" x14ac:dyDescent="0.55000000000000004">
      <c r="A17" s="56" t="s">
        <v>79</v>
      </c>
      <c r="B17" s="56">
        <v>2023</v>
      </c>
      <c r="C17" s="56" t="s">
        <v>104</v>
      </c>
      <c r="D17" s="63" t="s">
        <v>105</v>
      </c>
      <c r="E17" s="63" t="s">
        <v>106</v>
      </c>
      <c r="F17" s="58" t="s">
        <v>107</v>
      </c>
      <c r="G17" s="68" t="s">
        <v>108</v>
      </c>
      <c r="H17" s="56" t="s">
        <v>109</v>
      </c>
      <c r="I17" s="56">
        <v>70805</v>
      </c>
      <c r="J17" s="56">
        <v>6</v>
      </c>
      <c r="K17" s="56">
        <v>325199</v>
      </c>
      <c r="L17" s="63" t="str">
        <f>VLOOKUP(K17, '2017–2022 NAICS'!C:D, 2, FALSE)</f>
        <v>All Other Basic Organic Chemical Manufacturing</v>
      </c>
      <c r="M17" s="63" t="e">
        <v>#VALUE!</v>
      </c>
      <c r="N17" s="56">
        <v>30.493749999999999</v>
      </c>
      <c r="O17" s="56">
        <v>-91.178740000000005</v>
      </c>
      <c r="P17" s="69">
        <v>110000606602</v>
      </c>
      <c r="Q17" s="69">
        <v>1323221556032</v>
      </c>
      <c r="R17" s="56" t="s">
        <v>86</v>
      </c>
      <c r="S17" s="56" t="s">
        <v>87</v>
      </c>
      <c r="T17" s="64" t="s">
        <v>103</v>
      </c>
      <c r="U17" s="63" t="s">
        <v>3671</v>
      </c>
      <c r="W17" s="63" t="str">
        <f>_xlfn.XLOOKUP(C17,'TRIFD-COU Crosswalk'!$A:$A, 'TRIFD-COU Crosswalk'!$B:$B)</f>
        <v>Repackaging</v>
      </c>
      <c r="Y17" s="56">
        <v>0</v>
      </c>
      <c r="Z17" s="56">
        <v>0</v>
      </c>
      <c r="AA17" s="56">
        <v>0</v>
      </c>
      <c r="AB17" s="56">
        <f t="shared" si="0"/>
        <v>0</v>
      </c>
    </row>
    <row r="18" spans="1:30" x14ac:dyDescent="0.55000000000000004">
      <c r="A18" s="56" t="s">
        <v>79</v>
      </c>
      <c r="B18" s="56">
        <v>2019</v>
      </c>
      <c r="C18" s="56" t="s">
        <v>112</v>
      </c>
      <c r="D18" s="63" t="s">
        <v>113</v>
      </c>
      <c r="E18" s="63" t="s">
        <v>114</v>
      </c>
      <c r="F18" s="58" t="s">
        <v>115</v>
      </c>
      <c r="G18" s="68" t="s">
        <v>116</v>
      </c>
      <c r="H18" s="56" t="s">
        <v>117</v>
      </c>
      <c r="I18" s="56">
        <v>71753</v>
      </c>
      <c r="J18" s="56">
        <v>6</v>
      </c>
      <c r="K18" s="56">
        <v>325180</v>
      </c>
      <c r="L18" s="63" t="str">
        <f>VLOOKUP(K18, '2017–2022 NAICS'!C:D, 2, FALSE)</f>
        <v>Other Basic Inorganic Chemical Manufacturing</v>
      </c>
      <c r="M18" s="63" t="e">
        <v>#VALUE!</v>
      </c>
      <c r="N18" s="56">
        <v>33.175600000000003</v>
      </c>
      <c r="O18" s="56">
        <v>-93.216899999999995</v>
      </c>
      <c r="P18" s="69">
        <v>110000743508</v>
      </c>
      <c r="Q18" s="69">
        <v>1319217857895</v>
      </c>
      <c r="R18" s="56" t="s">
        <v>86</v>
      </c>
      <c r="S18" s="56" t="s">
        <v>87</v>
      </c>
      <c r="T18" s="65" t="s">
        <v>118</v>
      </c>
      <c r="U18" s="63" t="s">
        <v>119</v>
      </c>
      <c r="W18" s="63" t="str">
        <f>_xlfn.XLOOKUP(C18,'TRIFD-COU Crosswalk'!$A:$A, 'TRIFD-COU Crosswalk'!$B:$B)</f>
        <v>Manufacturing</v>
      </c>
      <c r="Y18" s="56">
        <v>0</v>
      </c>
      <c r="Z18" s="56">
        <v>0</v>
      </c>
      <c r="AA18" s="56">
        <v>0</v>
      </c>
      <c r="AB18" s="56">
        <f t="shared" si="0"/>
        <v>0</v>
      </c>
    </row>
    <row r="19" spans="1:30" x14ac:dyDescent="0.55000000000000004">
      <c r="A19" s="56" t="s">
        <v>79</v>
      </c>
      <c r="B19" s="56">
        <v>2020</v>
      </c>
      <c r="C19" s="56" t="s">
        <v>112</v>
      </c>
      <c r="D19" s="63" t="s">
        <v>113</v>
      </c>
      <c r="E19" s="63" t="s">
        <v>114</v>
      </c>
      <c r="F19" s="58" t="s">
        <v>115</v>
      </c>
      <c r="G19" s="68" t="s">
        <v>116</v>
      </c>
      <c r="H19" s="56" t="s">
        <v>117</v>
      </c>
      <c r="I19" s="56">
        <v>71753</v>
      </c>
      <c r="J19" s="56">
        <v>6</v>
      </c>
      <c r="K19" s="56">
        <v>325180</v>
      </c>
      <c r="L19" s="63" t="str">
        <f>VLOOKUP(K19, '2017–2022 NAICS'!C:D, 2, FALSE)</f>
        <v>Other Basic Inorganic Chemical Manufacturing</v>
      </c>
      <c r="M19" s="63" t="e">
        <v>#VALUE!</v>
      </c>
      <c r="N19" s="56">
        <v>33.175600000000003</v>
      </c>
      <c r="O19" s="56">
        <v>-93.216899999999995</v>
      </c>
      <c r="P19" s="69">
        <v>110000743508</v>
      </c>
      <c r="Q19" s="69">
        <v>1320218768657</v>
      </c>
      <c r="R19" s="56" t="s">
        <v>86</v>
      </c>
      <c r="S19" s="56" t="s">
        <v>87</v>
      </c>
      <c r="T19" s="65" t="s">
        <v>118</v>
      </c>
      <c r="U19" s="63" t="s">
        <v>119</v>
      </c>
      <c r="W19" s="63" t="str">
        <f>_xlfn.XLOOKUP(C19,'TRIFD-COU Crosswalk'!$A:$A, 'TRIFD-COU Crosswalk'!$B:$B)</f>
        <v>Manufacturing</v>
      </c>
      <c r="Y19" s="56">
        <v>0</v>
      </c>
      <c r="Z19" s="56">
        <v>0</v>
      </c>
      <c r="AA19" s="56">
        <v>0</v>
      </c>
      <c r="AB19" s="56">
        <f t="shared" si="0"/>
        <v>0</v>
      </c>
    </row>
    <row r="20" spans="1:30" x14ac:dyDescent="0.55000000000000004">
      <c r="A20" s="56" t="s">
        <v>79</v>
      </c>
      <c r="B20" s="56">
        <v>2021</v>
      </c>
      <c r="C20" s="56" t="s">
        <v>112</v>
      </c>
      <c r="D20" s="63" t="s">
        <v>113</v>
      </c>
      <c r="E20" s="63" t="s">
        <v>114</v>
      </c>
      <c r="F20" s="58" t="s">
        <v>115</v>
      </c>
      <c r="G20" s="68" t="s">
        <v>116</v>
      </c>
      <c r="H20" s="56" t="s">
        <v>117</v>
      </c>
      <c r="I20" s="56">
        <v>71753</v>
      </c>
      <c r="J20" s="56">
        <v>6</v>
      </c>
      <c r="K20" s="56">
        <v>325180</v>
      </c>
      <c r="L20" s="63" t="str">
        <f>VLOOKUP(K20, '2017–2022 NAICS'!C:D, 2, FALSE)</f>
        <v>Other Basic Inorganic Chemical Manufacturing</v>
      </c>
      <c r="M20" s="63" t="e">
        <v>#VALUE!</v>
      </c>
      <c r="N20" s="56">
        <v>33.175600000000003</v>
      </c>
      <c r="O20" s="56">
        <v>-93.216899999999995</v>
      </c>
      <c r="P20" s="69">
        <v>110000743508</v>
      </c>
      <c r="Q20" s="69">
        <v>1321220362937</v>
      </c>
      <c r="R20" s="56" t="s">
        <v>86</v>
      </c>
      <c r="S20" s="56" t="s">
        <v>87</v>
      </c>
      <c r="T20" s="61" t="s">
        <v>118</v>
      </c>
      <c r="U20" s="63" t="s">
        <v>119</v>
      </c>
      <c r="W20" s="63" t="str">
        <f>_xlfn.XLOOKUP(C20,'TRIFD-COU Crosswalk'!$A:$A, 'TRIFD-COU Crosswalk'!$B:$B)</f>
        <v>Manufacturing</v>
      </c>
      <c r="Y20" s="56">
        <v>0</v>
      </c>
      <c r="Z20" s="56">
        <v>0</v>
      </c>
      <c r="AA20" s="56">
        <v>0</v>
      </c>
      <c r="AB20" s="56">
        <f t="shared" si="0"/>
        <v>0</v>
      </c>
    </row>
    <row r="21" spans="1:30" x14ac:dyDescent="0.55000000000000004">
      <c r="A21" s="56" t="s">
        <v>79</v>
      </c>
      <c r="B21" s="56">
        <v>2022</v>
      </c>
      <c r="C21" s="56" t="s">
        <v>112</v>
      </c>
      <c r="D21" s="63" t="s">
        <v>113</v>
      </c>
      <c r="E21" s="63" t="s">
        <v>114</v>
      </c>
      <c r="F21" s="58" t="s">
        <v>115</v>
      </c>
      <c r="G21" s="68" t="s">
        <v>116</v>
      </c>
      <c r="H21" s="56" t="s">
        <v>117</v>
      </c>
      <c r="I21" s="56">
        <v>71753</v>
      </c>
      <c r="J21" s="56">
        <v>6</v>
      </c>
      <c r="K21" s="56">
        <v>325180</v>
      </c>
      <c r="L21" s="63" t="str">
        <f>VLOOKUP(K21, '2017–2022 NAICS'!C:D, 2, FALSE)</f>
        <v>Other Basic Inorganic Chemical Manufacturing</v>
      </c>
      <c r="M21" s="63" t="e">
        <v>#VALUE!</v>
      </c>
      <c r="N21" s="56">
        <v>33.175600000000003</v>
      </c>
      <c r="O21" s="56">
        <v>-93.216899999999995</v>
      </c>
      <c r="P21" s="69">
        <v>110000743508</v>
      </c>
      <c r="Q21" s="69">
        <v>1322221382563</v>
      </c>
      <c r="R21" s="56" t="s">
        <v>86</v>
      </c>
      <c r="S21" s="56" t="s">
        <v>87</v>
      </c>
      <c r="T21" s="61" t="s">
        <v>118</v>
      </c>
      <c r="U21" s="63" t="s">
        <v>119</v>
      </c>
      <c r="W21" s="63" t="str">
        <f>_xlfn.XLOOKUP(C21,'TRIFD-COU Crosswalk'!$A:$A, 'TRIFD-COU Crosswalk'!$B:$B)</f>
        <v>Manufacturing</v>
      </c>
      <c r="Y21" s="56">
        <v>0</v>
      </c>
      <c r="Z21" s="56">
        <v>0</v>
      </c>
      <c r="AA21" s="56">
        <v>0</v>
      </c>
      <c r="AB21" s="56">
        <f t="shared" si="0"/>
        <v>0</v>
      </c>
    </row>
    <row r="22" spans="1:30" x14ac:dyDescent="0.55000000000000004">
      <c r="A22" s="56" t="s">
        <v>79</v>
      </c>
      <c r="B22" s="56">
        <v>2023</v>
      </c>
      <c r="C22" s="56" t="s">
        <v>112</v>
      </c>
      <c r="D22" s="63" t="s">
        <v>113</v>
      </c>
      <c r="E22" s="63" t="s">
        <v>114</v>
      </c>
      <c r="F22" s="58" t="s">
        <v>115</v>
      </c>
      <c r="G22" s="68" t="s">
        <v>116</v>
      </c>
      <c r="H22" s="56" t="s">
        <v>117</v>
      </c>
      <c r="I22" s="56">
        <v>71753</v>
      </c>
      <c r="J22" s="56">
        <v>6</v>
      </c>
      <c r="K22" s="56">
        <v>325180</v>
      </c>
      <c r="L22" s="63" t="str">
        <f>VLOOKUP(K22, '2017–2022 NAICS'!C:D, 2, FALSE)</f>
        <v>Other Basic Inorganic Chemical Manufacturing</v>
      </c>
      <c r="M22" s="63" t="e">
        <v>#VALUE!</v>
      </c>
      <c r="N22" s="56">
        <v>33.175600000000003</v>
      </c>
      <c r="O22" s="56">
        <v>-93.216899999999995</v>
      </c>
      <c r="P22" s="69">
        <v>110000743508</v>
      </c>
      <c r="Q22" s="69">
        <v>1323221735576</v>
      </c>
      <c r="R22" s="56" t="s">
        <v>86</v>
      </c>
      <c r="S22" s="56" t="s">
        <v>87</v>
      </c>
      <c r="T22" s="61" t="s">
        <v>118</v>
      </c>
      <c r="U22" s="63" t="s">
        <v>119</v>
      </c>
      <c r="W22" s="63" t="str">
        <f>_xlfn.XLOOKUP(C22,'TRIFD-COU Crosswalk'!$A:$A, 'TRIFD-COU Crosswalk'!$B:$B)</f>
        <v>Manufacturing</v>
      </c>
      <c r="Y22" s="56">
        <v>0</v>
      </c>
      <c r="Z22" s="56">
        <v>0</v>
      </c>
      <c r="AA22" s="56">
        <v>0</v>
      </c>
      <c r="AB22" s="56">
        <f t="shared" si="0"/>
        <v>0</v>
      </c>
    </row>
    <row r="23" spans="1:30" ht="28.2" x14ac:dyDescent="0.55000000000000004">
      <c r="A23" s="56" t="s">
        <v>79</v>
      </c>
      <c r="B23" s="56">
        <v>2021</v>
      </c>
      <c r="C23" s="56" t="s">
        <v>120</v>
      </c>
      <c r="D23" s="63" t="s">
        <v>121</v>
      </c>
      <c r="E23" s="63" t="s">
        <v>122</v>
      </c>
      <c r="F23" s="58" t="s">
        <v>123</v>
      </c>
      <c r="G23" s="68" t="s">
        <v>124</v>
      </c>
      <c r="H23" s="56" t="s">
        <v>125</v>
      </c>
      <c r="I23" s="67" t="s">
        <v>126</v>
      </c>
      <c r="J23" s="56">
        <v>1</v>
      </c>
      <c r="K23" s="56">
        <v>335929</v>
      </c>
      <c r="L23" s="63" t="str">
        <f>VLOOKUP(K23, '2017–2022 NAICS'!C:D, 2, FALSE)</f>
        <v>Other Communication and Energy Wire Manufacturing</v>
      </c>
      <c r="M23" s="63" t="e">
        <v>#VALUE!</v>
      </c>
      <c r="N23" s="56">
        <v>42.549259999999997</v>
      </c>
      <c r="O23" s="56">
        <v>-71.745149999999995</v>
      </c>
      <c r="P23" s="69">
        <v>110000308818</v>
      </c>
      <c r="Q23" s="69">
        <v>1321221904826</v>
      </c>
      <c r="R23" s="56" t="s">
        <v>86</v>
      </c>
      <c r="S23" s="56" t="s">
        <v>87</v>
      </c>
      <c r="T23" s="61" t="s">
        <v>88</v>
      </c>
      <c r="U23" s="63" t="s">
        <v>3672</v>
      </c>
      <c r="W23" s="63" t="str">
        <f>_xlfn.XLOOKUP(C23,'TRIFD-COU Crosswalk'!$A:$A, 'TRIFD-COU Crosswalk'!$B:$B)</f>
        <v>Reactive use in electrical and electronic articles; Additive use in electrical and electronic articles</v>
      </c>
      <c r="Y23" s="56">
        <v>0</v>
      </c>
      <c r="Z23" s="56">
        <v>0</v>
      </c>
      <c r="AA23" s="56">
        <v>0</v>
      </c>
      <c r="AB23" s="56">
        <f t="shared" si="0"/>
        <v>0</v>
      </c>
    </row>
    <row r="24" spans="1:30" ht="28.2" x14ac:dyDescent="0.55000000000000004">
      <c r="A24" s="56" t="s">
        <v>79</v>
      </c>
      <c r="B24" s="56">
        <v>2022</v>
      </c>
      <c r="C24" s="56" t="s">
        <v>120</v>
      </c>
      <c r="D24" s="63" t="s">
        <v>121</v>
      </c>
      <c r="E24" s="63" t="s">
        <v>122</v>
      </c>
      <c r="F24" s="58" t="s">
        <v>123</v>
      </c>
      <c r="G24" s="68" t="s">
        <v>124</v>
      </c>
      <c r="H24" s="56" t="s">
        <v>125</v>
      </c>
      <c r="I24" s="67" t="s">
        <v>126</v>
      </c>
      <c r="J24" s="56">
        <v>1</v>
      </c>
      <c r="K24" s="56">
        <v>335929</v>
      </c>
      <c r="L24" s="63" t="str">
        <f>VLOOKUP(K24, '2017–2022 NAICS'!C:D, 2, FALSE)</f>
        <v>Other Communication and Energy Wire Manufacturing</v>
      </c>
      <c r="M24" s="63" t="e">
        <v>#VALUE!</v>
      </c>
      <c r="N24" s="56">
        <v>42.549259999999997</v>
      </c>
      <c r="O24" s="56">
        <v>-71.745149999999995</v>
      </c>
      <c r="P24" s="69">
        <v>110000308818</v>
      </c>
      <c r="Q24" s="69">
        <v>1322221905894</v>
      </c>
      <c r="R24" s="56" t="s">
        <v>86</v>
      </c>
      <c r="S24" s="56" t="s">
        <v>87</v>
      </c>
      <c r="T24" s="61" t="s">
        <v>88</v>
      </c>
      <c r="U24" s="63" t="s">
        <v>3672</v>
      </c>
      <c r="W24" s="63" t="str">
        <f>_xlfn.XLOOKUP(C24,'TRIFD-COU Crosswalk'!$A:$A, 'TRIFD-COU Crosswalk'!$B:$B)</f>
        <v>Reactive use in electrical and electronic articles; Additive use in electrical and electronic articles</v>
      </c>
      <c r="Y24" s="56">
        <v>0</v>
      </c>
      <c r="Z24" s="56">
        <v>0</v>
      </c>
      <c r="AA24" s="56">
        <v>0</v>
      </c>
      <c r="AB24" s="56">
        <f t="shared" si="0"/>
        <v>0</v>
      </c>
    </row>
    <row r="25" spans="1:30" ht="28.2" x14ac:dyDescent="0.55000000000000004">
      <c r="A25" s="56" t="s">
        <v>79</v>
      </c>
      <c r="B25" s="56">
        <v>2023</v>
      </c>
      <c r="C25" s="56" t="s">
        <v>120</v>
      </c>
      <c r="D25" s="63" t="s">
        <v>121</v>
      </c>
      <c r="E25" s="63" t="s">
        <v>122</v>
      </c>
      <c r="F25" s="58" t="s">
        <v>123</v>
      </c>
      <c r="G25" s="68" t="s">
        <v>124</v>
      </c>
      <c r="H25" s="56" t="s">
        <v>125</v>
      </c>
      <c r="I25" s="67" t="s">
        <v>126</v>
      </c>
      <c r="J25" s="56">
        <v>1</v>
      </c>
      <c r="K25" s="56">
        <v>335929</v>
      </c>
      <c r="L25" s="63" t="str">
        <f>VLOOKUP(K25, '2017–2022 NAICS'!C:D, 2, FALSE)</f>
        <v>Other Communication and Energy Wire Manufacturing</v>
      </c>
      <c r="M25" s="63" t="e">
        <v>#VALUE!</v>
      </c>
      <c r="N25" s="56">
        <v>42.549259999999997</v>
      </c>
      <c r="O25" s="56">
        <v>-71.745149999999995</v>
      </c>
      <c r="P25" s="69">
        <v>110000308818</v>
      </c>
      <c r="Q25" s="69">
        <v>1323221905870</v>
      </c>
      <c r="R25" s="56" t="s">
        <v>86</v>
      </c>
      <c r="S25" s="56" t="s">
        <v>87</v>
      </c>
      <c r="T25" s="61" t="s">
        <v>97</v>
      </c>
      <c r="U25" s="63" t="s">
        <v>3672</v>
      </c>
      <c r="W25" s="63" t="str">
        <f>_xlfn.XLOOKUP(C25,'TRIFD-COU Crosswalk'!$A:$A, 'TRIFD-COU Crosswalk'!$B:$B)</f>
        <v>Reactive use in electrical and electronic articles; Additive use in electrical and electronic articles</v>
      </c>
      <c r="Y25" s="56">
        <v>0</v>
      </c>
      <c r="Z25" s="56">
        <v>0</v>
      </c>
      <c r="AA25" s="56">
        <v>0</v>
      </c>
      <c r="AB25" s="56">
        <f t="shared" si="0"/>
        <v>0</v>
      </c>
    </row>
    <row r="26" spans="1:30" ht="42.3" x14ac:dyDescent="0.55000000000000004">
      <c r="A26" s="56" t="s">
        <v>79</v>
      </c>
      <c r="B26" s="56">
        <v>2019</v>
      </c>
      <c r="C26" s="56" t="s">
        <v>127</v>
      </c>
      <c r="D26" s="63" t="s">
        <v>128</v>
      </c>
      <c r="E26" s="63" t="s">
        <v>129</v>
      </c>
      <c r="F26" s="58" t="s">
        <v>130</v>
      </c>
      <c r="G26" s="68" t="s">
        <v>131</v>
      </c>
      <c r="H26" s="56" t="s">
        <v>132</v>
      </c>
      <c r="I26" s="56">
        <v>38017</v>
      </c>
      <c r="J26" s="56">
        <v>4</v>
      </c>
      <c r="K26" s="56">
        <v>325211</v>
      </c>
      <c r="L26" s="63" t="str">
        <f>VLOOKUP(K26, '2017–2022 NAICS'!C:D, 2, FALSE)</f>
        <v>Plastics Material and Resin Manufacturing</v>
      </c>
      <c r="M26" s="63" t="e">
        <v>#VALUE!</v>
      </c>
      <c r="N26" s="56">
        <v>35.041758000000002</v>
      </c>
      <c r="O26" s="56">
        <v>-89.625080999999994</v>
      </c>
      <c r="P26" s="69">
        <v>110000911737</v>
      </c>
      <c r="Q26" s="69">
        <v>1319217874686</v>
      </c>
      <c r="R26" s="56" t="s">
        <v>86</v>
      </c>
      <c r="S26" s="56" t="s">
        <v>87</v>
      </c>
      <c r="T26" s="65" t="s">
        <v>110</v>
      </c>
      <c r="U26" s="63" t="s">
        <v>3673</v>
      </c>
      <c r="W26" s="63" t="str">
        <f>_xlfn.XLOOKUP(C26,'TRIFD-COU Crosswalk'!$A:$A, 'TRIFD-COU Crosswalk'!$B:$B)</f>
        <v xml:space="preserve">Processing as a reactant in plastic material and resin manufacturing; Processing as a reactant in all other chemical product and preparation manufacturing </v>
      </c>
      <c r="Y26" s="56">
        <v>0</v>
      </c>
      <c r="Z26" s="56">
        <v>0</v>
      </c>
      <c r="AA26" s="56">
        <v>0</v>
      </c>
      <c r="AB26" s="56">
        <f t="shared" si="0"/>
        <v>0</v>
      </c>
    </row>
    <row r="27" spans="1:30" ht="42.3" x14ac:dyDescent="0.55000000000000004">
      <c r="A27" s="56" t="s">
        <v>79</v>
      </c>
      <c r="B27" s="56">
        <v>2020</v>
      </c>
      <c r="C27" s="56" t="s">
        <v>127</v>
      </c>
      <c r="D27" s="63" t="s">
        <v>128</v>
      </c>
      <c r="E27" s="63" t="s">
        <v>129</v>
      </c>
      <c r="F27" s="58" t="s">
        <v>130</v>
      </c>
      <c r="G27" s="68" t="s">
        <v>131</v>
      </c>
      <c r="H27" s="56" t="s">
        <v>132</v>
      </c>
      <c r="I27" s="56">
        <v>38017</v>
      </c>
      <c r="J27" s="56">
        <v>4</v>
      </c>
      <c r="K27" s="56">
        <v>325211</v>
      </c>
      <c r="L27" s="63" t="str">
        <f>VLOOKUP(K27, '2017–2022 NAICS'!C:D, 2, FALSE)</f>
        <v>Plastics Material and Resin Manufacturing</v>
      </c>
      <c r="M27" s="63" t="e">
        <v>#VALUE!</v>
      </c>
      <c r="N27" s="56">
        <v>35.041758000000002</v>
      </c>
      <c r="O27" s="56">
        <v>-89.625080999999994</v>
      </c>
      <c r="P27" s="69">
        <v>110000911737</v>
      </c>
      <c r="Q27" s="69">
        <v>1320219039613</v>
      </c>
      <c r="R27" s="56" t="s">
        <v>86</v>
      </c>
      <c r="S27" s="56" t="s">
        <v>87</v>
      </c>
      <c r="T27" s="61" t="s">
        <v>110</v>
      </c>
      <c r="U27" s="63" t="s">
        <v>3673</v>
      </c>
      <c r="W27" s="63" t="str">
        <f>_xlfn.XLOOKUP(C27,'TRIFD-COU Crosswalk'!$A:$A, 'TRIFD-COU Crosswalk'!$B:$B)</f>
        <v xml:space="preserve">Processing as a reactant in plastic material and resin manufacturing; Processing as a reactant in all other chemical product and preparation manufacturing </v>
      </c>
      <c r="Y27" s="56">
        <v>0</v>
      </c>
      <c r="Z27" s="56">
        <v>0</v>
      </c>
      <c r="AA27" s="56">
        <v>0</v>
      </c>
      <c r="AB27" s="56">
        <f t="shared" si="0"/>
        <v>0</v>
      </c>
    </row>
    <row r="28" spans="1:30" ht="42.3" x14ac:dyDescent="0.55000000000000004">
      <c r="A28" s="56" t="s">
        <v>79</v>
      </c>
      <c r="B28" s="56">
        <v>2021</v>
      </c>
      <c r="C28" s="56" t="s">
        <v>127</v>
      </c>
      <c r="D28" s="63" t="s">
        <v>128</v>
      </c>
      <c r="E28" s="63" t="s">
        <v>129</v>
      </c>
      <c r="F28" s="58" t="s">
        <v>130</v>
      </c>
      <c r="G28" s="68" t="s">
        <v>131</v>
      </c>
      <c r="H28" s="56" t="s">
        <v>132</v>
      </c>
      <c r="I28" s="56">
        <v>38017</v>
      </c>
      <c r="J28" s="56">
        <v>4</v>
      </c>
      <c r="K28" s="56">
        <v>325211</v>
      </c>
      <c r="L28" s="63" t="str">
        <f>VLOOKUP(K28, '2017–2022 NAICS'!C:D, 2, FALSE)</f>
        <v>Plastics Material and Resin Manufacturing</v>
      </c>
      <c r="M28" s="63" t="e">
        <v>#VALUE!</v>
      </c>
      <c r="N28" s="56">
        <v>35.041758000000002</v>
      </c>
      <c r="O28" s="56">
        <v>-89.625080999999994</v>
      </c>
      <c r="P28" s="69">
        <v>110000911737</v>
      </c>
      <c r="Q28" s="69">
        <v>1321219782707</v>
      </c>
      <c r="R28" s="56" t="s">
        <v>86</v>
      </c>
      <c r="S28" s="56" t="s">
        <v>87</v>
      </c>
      <c r="T28" s="61" t="s">
        <v>97</v>
      </c>
      <c r="U28" s="63" t="s">
        <v>3673</v>
      </c>
      <c r="W28" s="63" t="str">
        <f>_xlfn.XLOOKUP(C28,'TRIFD-COU Crosswalk'!$A:$A, 'TRIFD-COU Crosswalk'!$B:$B)</f>
        <v xml:space="preserve">Processing as a reactant in plastic material and resin manufacturing; Processing as a reactant in all other chemical product and preparation manufacturing </v>
      </c>
      <c r="Y28" s="56">
        <v>0</v>
      </c>
      <c r="Z28" s="56">
        <v>0</v>
      </c>
      <c r="AA28" s="56">
        <v>0</v>
      </c>
      <c r="AB28" s="56">
        <f t="shared" si="0"/>
        <v>0</v>
      </c>
    </row>
    <row r="29" spans="1:30" ht="42.3" x14ac:dyDescent="0.55000000000000004">
      <c r="A29" s="56" t="s">
        <v>79</v>
      </c>
      <c r="B29" s="56">
        <v>2022</v>
      </c>
      <c r="C29" s="56" t="s">
        <v>127</v>
      </c>
      <c r="D29" s="63" t="s">
        <v>128</v>
      </c>
      <c r="E29" s="63" t="s">
        <v>129</v>
      </c>
      <c r="F29" s="58" t="s">
        <v>130</v>
      </c>
      <c r="G29" s="68" t="s">
        <v>131</v>
      </c>
      <c r="H29" s="56" t="s">
        <v>132</v>
      </c>
      <c r="I29" s="56">
        <v>38017</v>
      </c>
      <c r="J29" s="56">
        <v>4</v>
      </c>
      <c r="K29" s="56">
        <v>325211</v>
      </c>
      <c r="L29" s="63" t="str">
        <f>VLOOKUP(K29, '2017–2022 NAICS'!C:D, 2, FALSE)</f>
        <v>Plastics Material and Resin Manufacturing</v>
      </c>
      <c r="M29" s="63" t="e">
        <v>#VALUE!</v>
      </c>
      <c r="N29" s="56">
        <v>35.041758000000002</v>
      </c>
      <c r="O29" s="56">
        <v>-89.625080999999994</v>
      </c>
      <c r="P29" s="69">
        <v>110000911737</v>
      </c>
      <c r="Q29" s="69">
        <v>1322221011721</v>
      </c>
      <c r="R29" s="56" t="s">
        <v>86</v>
      </c>
      <c r="S29" s="56" t="s">
        <v>87</v>
      </c>
      <c r="T29" s="61" t="s">
        <v>97</v>
      </c>
      <c r="U29" s="63" t="s">
        <v>3673</v>
      </c>
      <c r="W29" s="63" t="str">
        <f>_xlfn.XLOOKUP(C29,'TRIFD-COU Crosswalk'!$A:$A, 'TRIFD-COU Crosswalk'!$B:$B)</f>
        <v xml:space="preserve">Processing as a reactant in plastic material and resin manufacturing; Processing as a reactant in all other chemical product and preparation manufacturing </v>
      </c>
      <c r="Y29" s="56">
        <v>0</v>
      </c>
      <c r="Z29" s="56">
        <v>0</v>
      </c>
      <c r="AA29" s="56">
        <v>0</v>
      </c>
      <c r="AB29" s="56">
        <f t="shared" si="0"/>
        <v>0</v>
      </c>
    </row>
    <row r="30" spans="1:30" ht="42.3" x14ac:dyDescent="0.55000000000000004">
      <c r="A30" s="56" t="s">
        <v>79</v>
      </c>
      <c r="B30" s="56">
        <v>2023</v>
      </c>
      <c r="C30" s="56" t="s">
        <v>127</v>
      </c>
      <c r="D30" s="63" t="s">
        <v>128</v>
      </c>
      <c r="E30" s="63" t="s">
        <v>129</v>
      </c>
      <c r="F30" s="58" t="s">
        <v>130</v>
      </c>
      <c r="G30" s="68" t="s">
        <v>131</v>
      </c>
      <c r="H30" s="56" t="s">
        <v>132</v>
      </c>
      <c r="I30" s="56">
        <v>38017</v>
      </c>
      <c r="J30" s="56">
        <v>4</v>
      </c>
      <c r="K30" s="56">
        <v>325211</v>
      </c>
      <c r="L30" s="63" t="str">
        <f>VLOOKUP(K30, '2017–2022 NAICS'!C:D, 2, FALSE)</f>
        <v>Plastics Material and Resin Manufacturing</v>
      </c>
      <c r="M30" s="63" t="e">
        <v>#VALUE!</v>
      </c>
      <c r="N30" s="56">
        <v>35.041758000000002</v>
      </c>
      <c r="O30" s="56">
        <v>-89.625080999999994</v>
      </c>
      <c r="P30" s="69">
        <v>110000911737</v>
      </c>
      <c r="Q30" s="69">
        <v>1323221801475</v>
      </c>
      <c r="R30" s="56" t="s">
        <v>86</v>
      </c>
      <c r="S30" s="56" t="s">
        <v>87</v>
      </c>
      <c r="T30" s="64" t="s">
        <v>97</v>
      </c>
      <c r="U30" s="63" t="s">
        <v>3673</v>
      </c>
      <c r="W30" s="63" t="str">
        <f>_xlfn.XLOOKUP(C30,'TRIFD-COU Crosswalk'!$A:$A, 'TRIFD-COU Crosswalk'!$B:$B)</f>
        <v xml:space="preserve">Processing as a reactant in plastic material and resin manufacturing; Processing as a reactant in all other chemical product and preparation manufacturing </v>
      </c>
      <c r="Y30" s="56">
        <v>0</v>
      </c>
      <c r="Z30" s="56">
        <v>0</v>
      </c>
      <c r="AA30" s="56">
        <v>0</v>
      </c>
      <c r="AB30" s="56">
        <f t="shared" si="0"/>
        <v>0</v>
      </c>
    </row>
    <row r="31" spans="1:30" ht="28.2" x14ac:dyDescent="0.55000000000000004">
      <c r="A31" s="56" t="s">
        <v>79</v>
      </c>
      <c r="B31" s="56">
        <v>2019</v>
      </c>
      <c r="C31" s="56" t="s">
        <v>133</v>
      </c>
      <c r="D31" s="63" t="s">
        <v>134</v>
      </c>
      <c r="E31" s="63" t="s">
        <v>135</v>
      </c>
      <c r="F31" s="58" t="s">
        <v>136</v>
      </c>
      <c r="G31" s="68" t="s">
        <v>137</v>
      </c>
      <c r="H31" s="56" t="s">
        <v>138</v>
      </c>
      <c r="I31" s="67" t="s">
        <v>139</v>
      </c>
      <c r="J31" s="56">
        <v>1</v>
      </c>
      <c r="K31" s="56">
        <v>325991</v>
      </c>
      <c r="L31" s="63" t="str">
        <f>VLOOKUP(K31, '2017–2022 NAICS'!C:D, 2, FALSE)</f>
        <v>Custom Compounding of Purchased Resins</v>
      </c>
      <c r="M31" s="63" t="e">
        <v>#VALUE!</v>
      </c>
      <c r="N31" s="56">
        <v>41.797080000000001</v>
      </c>
      <c r="O31" s="56">
        <v>-72.517009999999999</v>
      </c>
      <c r="P31" s="69">
        <v>110000607978</v>
      </c>
      <c r="Q31" s="69">
        <v>1319217775117</v>
      </c>
      <c r="R31" s="56" t="s">
        <v>86</v>
      </c>
      <c r="S31" s="56" t="s">
        <v>87</v>
      </c>
      <c r="T31" s="65" t="s">
        <v>97</v>
      </c>
      <c r="U31" s="63" t="s">
        <v>3674</v>
      </c>
      <c r="W31" s="63" t="str">
        <f>_xlfn.XLOOKUP(C31,'TRIFD-COU Crosswalk'!$A:$A, 'TRIFD-COU Crosswalk'!$B:$B)</f>
        <v>Processing: Additive flame retardant in plastic, resin, and paints and coatings </v>
      </c>
      <c r="Y31" s="56">
        <v>0</v>
      </c>
      <c r="Z31" s="56">
        <v>0</v>
      </c>
      <c r="AA31" s="56">
        <v>0</v>
      </c>
      <c r="AB31" s="56">
        <f t="shared" ref="AB31:AB94" si="1">SUM(Y31+Z31+AA31)</f>
        <v>0</v>
      </c>
    </row>
    <row r="32" spans="1:30" ht="28.2" x14ac:dyDescent="0.55000000000000004">
      <c r="A32" s="56" t="s">
        <v>79</v>
      </c>
      <c r="B32" s="56">
        <v>2019</v>
      </c>
      <c r="C32" s="56" t="s">
        <v>140</v>
      </c>
      <c r="D32" s="63" t="s">
        <v>141</v>
      </c>
      <c r="E32" s="63" t="s">
        <v>142</v>
      </c>
      <c r="F32" s="58" t="s">
        <v>143</v>
      </c>
      <c r="G32" s="68" t="s">
        <v>144</v>
      </c>
      <c r="H32" s="56" t="s">
        <v>145</v>
      </c>
      <c r="I32" s="56">
        <v>92705</v>
      </c>
      <c r="J32" s="56">
        <v>9</v>
      </c>
      <c r="K32" s="56">
        <v>313320</v>
      </c>
      <c r="L32" s="63" t="str">
        <f>VLOOKUP(K32, '2017–2022 NAICS'!C:D, 2, FALSE)</f>
        <v>Fabric Coating Mills</v>
      </c>
      <c r="M32" s="63" t="e">
        <v>#VALUE!</v>
      </c>
      <c r="N32" s="56">
        <v>33.713560000000001</v>
      </c>
      <c r="O32" s="56">
        <v>-117.84358</v>
      </c>
      <c r="P32" s="69">
        <v>110055500104</v>
      </c>
      <c r="Q32" s="69">
        <v>1319217983170</v>
      </c>
      <c r="R32" s="56" t="s">
        <v>86</v>
      </c>
      <c r="S32" s="56" t="s">
        <v>87</v>
      </c>
      <c r="T32" s="65" t="s">
        <v>97</v>
      </c>
      <c r="U32" s="63" t="s">
        <v>3673</v>
      </c>
      <c r="W32" s="63" t="str">
        <f>_xlfn.XLOOKUP(C32,'TRIFD-COU Crosswalk'!$A:$A, 'TRIFD-COU Crosswalk'!$B:$B)</f>
        <v>Processing: Reactive flame retardant in transportation equipment manufacturing</v>
      </c>
      <c r="Y32" s="56">
        <v>0</v>
      </c>
      <c r="Z32" s="56">
        <v>0</v>
      </c>
      <c r="AA32" s="56">
        <v>0</v>
      </c>
      <c r="AB32" s="56">
        <f t="shared" si="1"/>
        <v>0</v>
      </c>
      <c r="AD32" s="61" t="s">
        <v>146</v>
      </c>
    </row>
    <row r="33" spans="1:37" ht="28.2" x14ac:dyDescent="0.55000000000000004">
      <c r="A33" s="56" t="s">
        <v>79</v>
      </c>
      <c r="B33" s="56">
        <v>2020</v>
      </c>
      <c r="C33" s="56" t="s">
        <v>140</v>
      </c>
      <c r="D33" s="63" t="s">
        <v>141</v>
      </c>
      <c r="E33" s="63" t="s">
        <v>142</v>
      </c>
      <c r="F33" s="58" t="s">
        <v>143</v>
      </c>
      <c r="G33" s="68" t="s">
        <v>144</v>
      </c>
      <c r="H33" s="56" t="s">
        <v>145</v>
      </c>
      <c r="I33" s="56">
        <v>92705</v>
      </c>
      <c r="J33" s="56">
        <v>9</v>
      </c>
      <c r="K33" s="56">
        <v>313320</v>
      </c>
      <c r="L33" s="63" t="str">
        <f>VLOOKUP(K33, '2017–2022 NAICS'!C:D, 2, FALSE)</f>
        <v>Fabric Coating Mills</v>
      </c>
      <c r="M33" s="63" t="e">
        <v>#VALUE!</v>
      </c>
      <c r="N33" s="56">
        <v>33.713560000000001</v>
      </c>
      <c r="O33" s="56">
        <v>-117.84358</v>
      </c>
      <c r="P33" s="69">
        <v>110055500104</v>
      </c>
      <c r="Q33" s="69">
        <v>1320218919811</v>
      </c>
      <c r="R33" s="56" t="s">
        <v>86</v>
      </c>
      <c r="S33" s="56" t="s">
        <v>87</v>
      </c>
      <c r="T33" s="61" t="s">
        <v>97</v>
      </c>
      <c r="U33" s="63" t="s">
        <v>3673</v>
      </c>
      <c r="W33" s="63" t="str">
        <f>_xlfn.XLOOKUP(C33,'TRIFD-COU Crosswalk'!$A:$A, 'TRIFD-COU Crosswalk'!$B:$B)</f>
        <v>Processing: Reactive flame retardant in transportation equipment manufacturing</v>
      </c>
      <c r="Y33" s="56">
        <v>0</v>
      </c>
      <c r="Z33" s="56">
        <v>0</v>
      </c>
      <c r="AA33" s="56">
        <v>0</v>
      </c>
      <c r="AB33" s="56">
        <f t="shared" si="1"/>
        <v>0</v>
      </c>
      <c r="AD33" s="61" t="s">
        <v>146</v>
      </c>
    </row>
    <row r="34" spans="1:37" ht="28.2" x14ac:dyDescent="0.55000000000000004">
      <c r="A34" s="56" t="s">
        <v>79</v>
      </c>
      <c r="B34" s="56">
        <v>2021</v>
      </c>
      <c r="C34" s="56" t="s">
        <v>140</v>
      </c>
      <c r="D34" s="63" t="s">
        <v>141</v>
      </c>
      <c r="E34" s="63" t="s">
        <v>142</v>
      </c>
      <c r="F34" s="58" t="s">
        <v>143</v>
      </c>
      <c r="G34" s="68" t="s">
        <v>144</v>
      </c>
      <c r="H34" s="56" t="s">
        <v>145</v>
      </c>
      <c r="I34" s="56">
        <v>92705</v>
      </c>
      <c r="J34" s="56">
        <v>9</v>
      </c>
      <c r="K34" s="56">
        <v>313320</v>
      </c>
      <c r="L34" s="63" t="str">
        <f>VLOOKUP(K34, '2017–2022 NAICS'!C:D, 2, FALSE)</f>
        <v>Fabric Coating Mills</v>
      </c>
      <c r="M34" s="63" t="e">
        <v>#VALUE!</v>
      </c>
      <c r="N34" s="56">
        <v>33.713560000000001</v>
      </c>
      <c r="O34" s="56">
        <v>-117.84358</v>
      </c>
      <c r="P34" s="69">
        <v>110055500104</v>
      </c>
      <c r="Q34" s="69">
        <v>1321220524464</v>
      </c>
      <c r="R34" s="56" t="s">
        <v>86</v>
      </c>
      <c r="S34" s="56" t="s">
        <v>87</v>
      </c>
      <c r="T34" s="64" t="s">
        <v>97</v>
      </c>
      <c r="U34" s="63" t="s">
        <v>3673</v>
      </c>
      <c r="W34" s="63" t="str">
        <f>_xlfn.XLOOKUP(C34,'TRIFD-COU Crosswalk'!$A:$A, 'TRIFD-COU Crosswalk'!$B:$B)</f>
        <v>Processing: Reactive flame retardant in transportation equipment manufacturing</v>
      </c>
      <c r="Y34" s="56">
        <v>0</v>
      </c>
      <c r="Z34" s="56">
        <v>0</v>
      </c>
      <c r="AA34" s="56">
        <v>0</v>
      </c>
      <c r="AB34" s="56">
        <f t="shared" si="1"/>
        <v>0</v>
      </c>
    </row>
    <row r="35" spans="1:37" ht="28.2" x14ac:dyDescent="0.55000000000000004">
      <c r="A35" s="56" t="s">
        <v>79</v>
      </c>
      <c r="B35" s="56">
        <v>2022</v>
      </c>
      <c r="C35" s="56" t="s">
        <v>140</v>
      </c>
      <c r="D35" s="63" t="s">
        <v>141</v>
      </c>
      <c r="E35" s="63" t="s">
        <v>142</v>
      </c>
      <c r="F35" s="58" t="s">
        <v>143</v>
      </c>
      <c r="G35" s="68" t="s">
        <v>144</v>
      </c>
      <c r="H35" s="56" t="s">
        <v>145</v>
      </c>
      <c r="I35" s="56">
        <v>92705</v>
      </c>
      <c r="J35" s="56">
        <v>9</v>
      </c>
      <c r="K35" s="56">
        <v>313320</v>
      </c>
      <c r="L35" s="63" t="str">
        <f>VLOOKUP(K35, '2017–2022 NAICS'!C:D, 2, FALSE)</f>
        <v>Fabric Coating Mills</v>
      </c>
      <c r="M35" s="63" t="e">
        <v>#VALUE!</v>
      </c>
      <c r="N35" s="56">
        <v>33.713560000000001</v>
      </c>
      <c r="O35" s="56">
        <v>-117.84358</v>
      </c>
      <c r="P35" s="69">
        <v>110055500104</v>
      </c>
      <c r="Q35" s="69">
        <v>1322221432166</v>
      </c>
      <c r="R35" s="56" t="s">
        <v>86</v>
      </c>
      <c r="S35" s="56" t="s">
        <v>87</v>
      </c>
      <c r="T35" s="64" t="s">
        <v>103</v>
      </c>
      <c r="U35" s="63" t="s">
        <v>3673</v>
      </c>
      <c r="W35" s="63" t="str">
        <f>_xlfn.XLOOKUP(C35,'TRIFD-COU Crosswalk'!$A:$A, 'TRIFD-COU Crosswalk'!$B:$B)</f>
        <v>Processing: Reactive flame retardant in transportation equipment manufacturing</v>
      </c>
      <c r="Y35" s="56">
        <v>0</v>
      </c>
      <c r="Z35" s="56">
        <v>0</v>
      </c>
      <c r="AA35" s="56">
        <v>0</v>
      </c>
      <c r="AB35" s="56">
        <f t="shared" si="1"/>
        <v>0</v>
      </c>
    </row>
    <row r="36" spans="1:37" ht="28.2" x14ac:dyDescent="0.55000000000000004">
      <c r="A36" s="56" t="s">
        <v>79</v>
      </c>
      <c r="B36" s="56">
        <v>2023</v>
      </c>
      <c r="C36" s="56" t="s">
        <v>140</v>
      </c>
      <c r="D36" s="63" t="s">
        <v>141</v>
      </c>
      <c r="E36" s="63" t="s">
        <v>142</v>
      </c>
      <c r="F36" s="58" t="s">
        <v>143</v>
      </c>
      <c r="G36" s="68" t="s">
        <v>144</v>
      </c>
      <c r="H36" s="56" t="s">
        <v>145</v>
      </c>
      <c r="I36" s="56">
        <v>92705</v>
      </c>
      <c r="J36" s="56">
        <v>9</v>
      </c>
      <c r="K36" s="56">
        <v>313320</v>
      </c>
      <c r="L36" s="63" t="str">
        <f>VLOOKUP(K36, '2017–2022 NAICS'!C:D, 2, FALSE)</f>
        <v>Fabric Coating Mills</v>
      </c>
      <c r="M36" s="63" t="e">
        <v>#VALUE!</v>
      </c>
      <c r="N36" s="56">
        <v>33.713560000000001</v>
      </c>
      <c r="O36" s="56">
        <v>-117.84358</v>
      </c>
      <c r="P36" s="69">
        <v>110055500104</v>
      </c>
      <c r="Q36" s="69">
        <v>1323222095996</v>
      </c>
      <c r="R36" s="56" t="s">
        <v>86</v>
      </c>
      <c r="S36" s="56" t="s">
        <v>87</v>
      </c>
      <c r="T36" s="64" t="s">
        <v>103</v>
      </c>
      <c r="U36" s="63" t="s">
        <v>3673</v>
      </c>
      <c r="W36" s="63" t="str">
        <f>_xlfn.XLOOKUP(C36,'TRIFD-COU Crosswalk'!$A:$A, 'TRIFD-COU Crosswalk'!$B:$B)</f>
        <v>Processing: Reactive flame retardant in transportation equipment manufacturing</v>
      </c>
      <c r="Y36" s="56">
        <v>0</v>
      </c>
      <c r="Z36" s="56">
        <v>0</v>
      </c>
      <c r="AA36" s="56">
        <v>0</v>
      </c>
      <c r="AB36" s="56">
        <f t="shared" si="1"/>
        <v>0</v>
      </c>
    </row>
    <row r="37" spans="1:37" ht="28.2" x14ac:dyDescent="0.55000000000000004">
      <c r="A37" s="56" t="s">
        <v>79</v>
      </c>
      <c r="B37" s="56">
        <v>2020</v>
      </c>
      <c r="C37" s="56" t="s">
        <v>133</v>
      </c>
      <c r="D37" s="63" t="s">
        <v>134</v>
      </c>
      <c r="E37" s="63" t="s">
        <v>135</v>
      </c>
      <c r="F37" s="58" t="s">
        <v>136</v>
      </c>
      <c r="G37" s="68" t="s">
        <v>137</v>
      </c>
      <c r="H37" s="56" t="s">
        <v>138</v>
      </c>
      <c r="I37" s="67" t="s">
        <v>139</v>
      </c>
      <c r="J37" s="56">
        <v>1</v>
      </c>
      <c r="K37" s="56">
        <v>325991</v>
      </c>
      <c r="L37" s="63" t="str">
        <f>VLOOKUP(K37, '2017–2022 NAICS'!C:D, 2, FALSE)</f>
        <v>Custom Compounding of Purchased Resins</v>
      </c>
      <c r="M37" s="63" t="e">
        <v>#VALUE!</v>
      </c>
      <c r="N37" s="56">
        <v>41.797080000000001</v>
      </c>
      <c r="O37" s="56">
        <v>-72.517009999999999</v>
      </c>
      <c r="P37" s="69">
        <v>110000607978</v>
      </c>
      <c r="Q37" s="69">
        <v>1320218730784</v>
      </c>
      <c r="R37" s="56" t="s">
        <v>86</v>
      </c>
      <c r="S37" s="56" t="s">
        <v>87</v>
      </c>
      <c r="T37" s="65" t="s">
        <v>97</v>
      </c>
      <c r="U37" s="63" t="s">
        <v>3674</v>
      </c>
      <c r="W37" s="63" t="str">
        <f>_xlfn.XLOOKUP(C37,'TRIFD-COU Crosswalk'!$A:$A, 'TRIFD-COU Crosswalk'!$B:$B)</f>
        <v>Processing: Additive flame retardant in plastic, resin, and paints and coatings </v>
      </c>
      <c r="Y37" s="56">
        <v>0</v>
      </c>
      <c r="Z37" s="56">
        <v>0</v>
      </c>
      <c r="AA37" s="56">
        <v>0</v>
      </c>
      <c r="AB37" s="56">
        <f t="shared" si="1"/>
        <v>0</v>
      </c>
    </row>
    <row r="38" spans="1:37" ht="28.2" x14ac:dyDescent="0.55000000000000004">
      <c r="A38" s="56" t="s">
        <v>79</v>
      </c>
      <c r="B38" s="56">
        <v>2020</v>
      </c>
      <c r="C38" s="56" t="s">
        <v>147</v>
      </c>
      <c r="D38" s="63" t="s">
        <v>148</v>
      </c>
      <c r="E38" s="63" t="s">
        <v>149</v>
      </c>
      <c r="F38" s="58" t="s">
        <v>150</v>
      </c>
      <c r="G38" s="68" t="s">
        <v>151</v>
      </c>
      <c r="H38" s="56" t="s">
        <v>152</v>
      </c>
      <c r="I38" s="56">
        <v>85215</v>
      </c>
      <c r="J38" s="56">
        <v>9</v>
      </c>
      <c r="K38" s="56">
        <v>336411</v>
      </c>
      <c r="L38" s="63" t="str">
        <f>VLOOKUP(K38, '2017–2022 NAICS'!C:D, 2, FALSE)</f>
        <v>Aircraft Manufacturing</v>
      </c>
      <c r="M38" s="63" t="e">
        <v>#VALUE!</v>
      </c>
      <c r="N38" s="56">
        <v>33.466430000000003</v>
      </c>
      <c r="O38" s="56">
        <v>-111.72888</v>
      </c>
      <c r="P38" s="69">
        <v>110000470963</v>
      </c>
      <c r="Q38" s="69">
        <v>1320218835080</v>
      </c>
      <c r="R38" s="56" t="s">
        <v>86</v>
      </c>
      <c r="S38" s="56" t="s">
        <v>87</v>
      </c>
      <c r="T38" s="65" t="s">
        <v>88</v>
      </c>
      <c r="U38" s="63" t="s">
        <v>3675</v>
      </c>
      <c r="W38" s="63" t="str">
        <f>_xlfn.XLOOKUP(C38,'TRIFD-COU Crosswalk'!$A:$A, 'TRIFD-COU Crosswalk'!$B:$B)</f>
        <v>Processing: Reactive flame retardant in transportation equipment manufacturing</v>
      </c>
      <c r="Y38" s="56">
        <v>0</v>
      </c>
      <c r="Z38" s="56">
        <v>0</v>
      </c>
      <c r="AA38" s="56">
        <v>0</v>
      </c>
      <c r="AB38" s="56">
        <f t="shared" si="1"/>
        <v>0</v>
      </c>
    </row>
    <row r="39" spans="1:37" ht="28.2" x14ac:dyDescent="0.55000000000000004">
      <c r="A39" s="56" t="s">
        <v>79</v>
      </c>
      <c r="B39" s="56">
        <v>2021</v>
      </c>
      <c r="C39" s="56" t="s">
        <v>147</v>
      </c>
      <c r="D39" s="63" t="s">
        <v>148</v>
      </c>
      <c r="E39" s="63" t="s">
        <v>149</v>
      </c>
      <c r="F39" s="58" t="s">
        <v>150</v>
      </c>
      <c r="G39" s="68" t="s">
        <v>151</v>
      </c>
      <c r="H39" s="56" t="s">
        <v>152</v>
      </c>
      <c r="I39" s="56">
        <v>85215</v>
      </c>
      <c r="J39" s="56">
        <v>9</v>
      </c>
      <c r="K39" s="56">
        <v>336411</v>
      </c>
      <c r="L39" s="63" t="str">
        <f>VLOOKUP(K39, '2017–2022 NAICS'!C:D, 2, FALSE)</f>
        <v>Aircraft Manufacturing</v>
      </c>
      <c r="M39" s="63" t="e">
        <v>#VALUE!</v>
      </c>
      <c r="N39" s="56">
        <v>33.466430000000003</v>
      </c>
      <c r="O39" s="56">
        <v>-111.72888</v>
      </c>
      <c r="P39" s="69">
        <v>110000470963</v>
      </c>
      <c r="Q39" s="69">
        <v>1321220641221</v>
      </c>
      <c r="R39" s="56" t="s">
        <v>86</v>
      </c>
      <c r="S39" s="56" t="s">
        <v>87</v>
      </c>
      <c r="T39" s="61" t="s">
        <v>88</v>
      </c>
      <c r="U39" s="63" t="s">
        <v>3675</v>
      </c>
      <c r="W39" s="63" t="str">
        <f>_xlfn.XLOOKUP(C39,'TRIFD-COU Crosswalk'!$A:$A, 'TRIFD-COU Crosswalk'!$B:$B)</f>
        <v>Processing: Reactive flame retardant in transportation equipment manufacturing</v>
      </c>
      <c r="Y39" s="56">
        <v>0</v>
      </c>
      <c r="Z39" s="56">
        <v>0</v>
      </c>
      <c r="AA39" s="56">
        <v>0</v>
      </c>
      <c r="AB39" s="56">
        <f t="shared" si="1"/>
        <v>0</v>
      </c>
    </row>
    <row r="40" spans="1:37" ht="28.2" x14ac:dyDescent="0.55000000000000004">
      <c r="A40" s="56" t="s">
        <v>79</v>
      </c>
      <c r="B40" s="56">
        <v>2022</v>
      </c>
      <c r="C40" s="56" t="s">
        <v>147</v>
      </c>
      <c r="D40" s="63" t="s">
        <v>148</v>
      </c>
      <c r="E40" s="63" t="s">
        <v>149</v>
      </c>
      <c r="F40" s="58" t="s">
        <v>150</v>
      </c>
      <c r="G40" s="68" t="s">
        <v>151</v>
      </c>
      <c r="H40" s="56" t="s">
        <v>152</v>
      </c>
      <c r="I40" s="56">
        <v>85215</v>
      </c>
      <c r="J40" s="56">
        <v>9</v>
      </c>
      <c r="K40" s="56">
        <v>336411</v>
      </c>
      <c r="L40" s="63" t="str">
        <f>VLOOKUP(K40, '2017–2022 NAICS'!C:D, 2, FALSE)</f>
        <v>Aircraft Manufacturing</v>
      </c>
      <c r="M40" s="63" t="e">
        <v>#VALUE!</v>
      </c>
      <c r="N40" s="56">
        <v>33.466430000000003</v>
      </c>
      <c r="O40" s="56">
        <v>-111.72888</v>
      </c>
      <c r="P40" s="69">
        <v>110000470963</v>
      </c>
      <c r="Q40" s="69">
        <v>1322220805485</v>
      </c>
      <c r="R40" s="56" t="s">
        <v>86</v>
      </c>
      <c r="S40" s="56" t="s">
        <v>87</v>
      </c>
      <c r="T40" s="61" t="s">
        <v>90</v>
      </c>
      <c r="U40" s="63" t="s">
        <v>3675</v>
      </c>
      <c r="W40" s="63" t="str">
        <f>_xlfn.XLOOKUP(C40,'TRIFD-COU Crosswalk'!$A:$A, 'TRIFD-COU Crosswalk'!$B:$B)</f>
        <v>Processing: Reactive flame retardant in transportation equipment manufacturing</v>
      </c>
      <c r="Y40" s="56">
        <v>0</v>
      </c>
      <c r="Z40" s="56">
        <v>0</v>
      </c>
      <c r="AA40" s="56">
        <v>0</v>
      </c>
      <c r="AB40" s="56">
        <f t="shared" si="1"/>
        <v>0</v>
      </c>
    </row>
    <row r="41" spans="1:37" ht="28.2" x14ac:dyDescent="0.55000000000000004">
      <c r="A41" s="56" t="s">
        <v>79</v>
      </c>
      <c r="B41" s="56">
        <v>2023</v>
      </c>
      <c r="C41" s="56" t="s">
        <v>147</v>
      </c>
      <c r="D41" s="63" t="s">
        <v>148</v>
      </c>
      <c r="E41" s="63" t="s">
        <v>149</v>
      </c>
      <c r="F41" s="58" t="s">
        <v>150</v>
      </c>
      <c r="G41" s="68" t="s">
        <v>151</v>
      </c>
      <c r="H41" s="56" t="s">
        <v>152</v>
      </c>
      <c r="I41" s="56">
        <v>85215</v>
      </c>
      <c r="J41" s="56">
        <v>9</v>
      </c>
      <c r="K41" s="56">
        <v>336411</v>
      </c>
      <c r="L41" s="63" t="str">
        <f>VLOOKUP(K41, '2017–2022 NAICS'!C:D, 2, FALSE)</f>
        <v>Aircraft Manufacturing</v>
      </c>
      <c r="M41" s="63" t="e">
        <v>#VALUE!</v>
      </c>
      <c r="N41" s="56">
        <v>33.466430000000003</v>
      </c>
      <c r="O41" s="56">
        <v>-111.72888</v>
      </c>
      <c r="P41" s="69">
        <v>110000470963</v>
      </c>
      <c r="Q41" s="69">
        <v>1323222003509</v>
      </c>
      <c r="R41" s="56" t="s">
        <v>86</v>
      </c>
      <c r="S41" s="56" t="s">
        <v>87</v>
      </c>
      <c r="T41" s="64" t="s">
        <v>88</v>
      </c>
      <c r="U41" s="63" t="s">
        <v>3675</v>
      </c>
      <c r="W41" s="63" t="str">
        <f>_xlfn.XLOOKUP(C41,'TRIFD-COU Crosswalk'!$A:$A, 'TRIFD-COU Crosswalk'!$B:$B)</f>
        <v>Processing: Reactive flame retardant in transportation equipment manufacturing</v>
      </c>
      <c r="Y41" s="56">
        <v>0</v>
      </c>
      <c r="Z41" s="56">
        <v>0</v>
      </c>
      <c r="AA41" s="56">
        <v>0</v>
      </c>
      <c r="AB41" s="56">
        <f t="shared" si="1"/>
        <v>0</v>
      </c>
    </row>
    <row r="42" spans="1:37" ht="28.2" x14ac:dyDescent="0.55000000000000004">
      <c r="A42" s="56" t="s">
        <v>79</v>
      </c>
      <c r="B42" s="56">
        <v>2019</v>
      </c>
      <c r="C42" s="56" t="s">
        <v>153</v>
      </c>
      <c r="D42" s="63" t="s">
        <v>3677</v>
      </c>
      <c r="E42" s="63" t="s">
        <v>155</v>
      </c>
      <c r="F42" s="58" t="s">
        <v>156</v>
      </c>
      <c r="G42" s="68" t="s">
        <v>157</v>
      </c>
      <c r="H42" s="56" t="s">
        <v>158</v>
      </c>
      <c r="I42" s="56">
        <v>98204</v>
      </c>
      <c r="J42" s="56">
        <v>10</v>
      </c>
      <c r="K42" s="56">
        <v>336411</v>
      </c>
      <c r="L42" s="63" t="str">
        <f>VLOOKUP(K42, '2017–2022 NAICS'!C:D, 2, FALSE)</f>
        <v>Aircraft Manufacturing</v>
      </c>
      <c r="M42" s="63" t="e">
        <v>#VALUE!</v>
      </c>
      <c r="N42" s="56">
        <v>47.923302</v>
      </c>
      <c r="O42" s="56">
        <v>-122.273197</v>
      </c>
      <c r="P42" s="69">
        <v>110017406788</v>
      </c>
      <c r="Q42" s="69">
        <v>1319217860333</v>
      </c>
      <c r="R42" s="56" t="s">
        <v>86</v>
      </c>
      <c r="S42" s="56" t="s">
        <v>87</v>
      </c>
      <c r="T42" s="65" t="s">
        <v>88</v>
      </c>
      <c r="U42" s="63" t="s">
        <v>3675</v>
      </c>
      <c r="W42" s="63" t="str">
        <f>_xlfn.XLOOKUP(C42,'TRIFD-COU Crosswalk'!$A:$A, 'TRIFD-COU Crosswalk'!$B:$B)</f>
        <v>Processing: Reactive flame retardant in transportation equipment manufacturing</v>
      </c>
      <c r="Y42" s="56">
        <v>0</v>
      </c>
      <c r="Z42" s="56">
        <v>0</v>
      </c>
      <c r="AA42" s="56">
        <v>0</v>
      </c>
      <c r="AB42" s="56">
        <f t="shared" si="1"/>
        <v>0</v>
      </c>
    </row>
    <row r="43" spans="1:37" ht="28.2" x14ac:dyDescent="0.55000000000000004">
      <c r="A43" s="56" t="s">
        <v>79</v>
      </c>
      <c r="B43" s="56">
        <v>2020</v>
      </c>
      <c r="C43" s="56" t="s">
        <v>153</v>
      </c>
      <c r="D43" s="63" t="s">
        <v>3677</v>
      </c>
      <c r="E43" s="63" t="s">
        <v>155</v>
      </c>
      <c r="F43" s="58" t="s">
        <v>156</v>
      </c>
      <c r="G43" s="68" t="s">
        <v>157</v>
      </c>
      <c r="H43" s="56" t="s">
        <v>158</v>
      </c>
      <c r="I43" s="56">
        <v>98204</v>
      </c>
      <c r="J43" s="56">
        <v>10</v>
      </c>
      <c r="K43" s="56">
        <v>336411</v>
      </c>
      <c r="L43" s="63" t="str">
        <f>VLOOKUP(K43, '2017–2022 NAICS'!C:D, 2, FALSE)</f>
        <v>Aircraft Manufacturing</v>
      </c>
      <c r="M43" s="63" t="e">
        <v>#VALUE!</v>
      </c>
      <c r="N43" s="56">
        <v>47.923302</v>
      </c>
      <c r="O43" s="56">
        <v>-122.273197</v>
      </c>
      <c r="P43" s="69">
        <v>110017406788</v>
      </c>
      <c r="Q43" s="69">
        <v>1320218693063</v>
      </c>
      <c r="R43" s="56" t="s">
        <v>86</v>
      </c>
      <c r="S43" s="56" t="s">
        <v>87</v>
      </c>
      <c r="T43" s="65" t="s">
        <v>88</v>
      </c>
      <c r="U43" s="63" t="s">
        <v>3675</v>
      </c>
      <c r="W43" s="63" t="str">
        <f>_xlfn.XLOOKUP(C43,'TRIFD-COU Crosswalk'!$A:$A, 'TRIFD-COU Crosswalk'!$B:$B)</f>
        <v>Processing: Reactive flame retardant in transportation equipment manufacturing</v>
      </c>
      <c r="Y43" s="56">
        <v>0</v>
      </c>
      <c r="Z43" s="56">
        <v>0</v>
      </c>
      <c r="AA43" s="56">
        <v>0</v>
      </c>
      <c r="AB43" s="56">
        <f t="shared" si="1"/>
        <v>0</v>
      </c>
      <c r="AD43" s="61" t="s">
        <v>146</v>
      </c>
      <c r="AE43" s="61" t="s">
        <v>159</v>
      </c>
      <c r="AF43" s="61" t="s">
        <v>160</v>
      </c>
      <c r="AG43" s="61" t="s">
        <v>161</v>
      </c>
      <c r="AH43" s="61" t="s">
        <v>162</v>
      </c>
      <c r="AI43" s="61" t="s">
        <v>163</v>
      </c>
      <c r="AJ43" s="61" t="s">
        <v>164</v>
      </c>
      <c r="AK43" s="61">
        <v>110000759929</v>
      </c>
    </row>
    <row r="44" spans="1:37" ht="28.2" x14ac:dyDescent="0.55000000000000004">
      <c r="A44" s="56" t="s">
        <v>79</v>
      </c>
      <c r="B44" s="56">
        <v>2021</v>
      </c>
      <c r="C44" s="56" t="s">
        <v>153</v>
      </c>
      <c r="D44" s="63" t="s">
        <v>3677</v>
      </c>
      <c r="E44" s="63" t="s">
        <v>155</v>
      </c>
      <c r="F44" s="58" t="s">
        <v>156</v>
      </c>
      <c r="G44" s="68" t="s">
        <v>157</v>
      </c>
      <c r="H44" s="56" t="s">
        <v>158</v>
      </c>
      <c r="I44" s="56">
        <v>98204</v>
      </c>
      <c r="J44" s="56">
        <v>10</v>
      </c>
      <c r="K44" s="56">
        <v>336411</v>
      </c>
      <c r="L44" s="63" t="str">
        <f>VLOOKUP(K44, '2017–2022 NAICS'!C:D, 2, FALSE)</f>
        <v>Aircraft Manufacturing</v>
      </c>
      <c r="M44" s="63" t="e">
        <v>#VALUE!</v>
      </c>
      <c r="N44" s="56">
        <v>47.923302</v>
      </c>
      <c r="O44" s="56">
        <v>-122.273197</v>
      </c>
      <c r="P44" s="69">
        <v>110017406788</v>
      </c>
      <c r="Q44" s="69">
        <v>1321220259218</v>
      </c>
      <c r="R44" s="56" t="s">
        <v>86</v>
      </c>
      <c r="S44" s="56" t="s">
        <v>87</v>
      </c>
      <c r="T44" s="64" t="s">
        <v>88</v>
      </c>
      <c r="U44" s="63" t="s">
        <v>3675</v>
      </c>
      <c r="W44" s="63" t="str">
        <f>_xlfn.XLOOKUP(C44,'TRIFD-COU Crosswalk'!$A:$A, 'TRIFD-COU Crosswalk'!$B:$B)</f>
        <v>Processing: Reactive flame retardant in transportation equipment manufacturing</v>
      </c>
      <c r="Y44" s="56">
        <v>0</v>
      </c>
      <c r="Z44" s="56">
        <v>0</v>
      </c>
      <c r="AA44" s="56">
        <v>0</v>
      </c>
      <c r="AB44" s="56">
        <f t="shared" si="1"/>
        <v>0</v>
      </c>
      <c r="AC44" s="56" t="s">
        <v>165</v>
      </c>
      <c r="AD44" s="61" t="s">
        <v>146</v>
      </c>
      <c r="AE44" s="61" t="s">
        <v>166</v>
      </c>
      <c r="AF44" s="61" t="s">
        <v>167</v>
      </c>
      <c r="AG44" s="61" t="s">
        <v>136</v>
      </c>
      <c r="AH44" s="61" t="s">
        <v>132</v>
      </c>
      <c r="AI44" s="61" t="s">
        <v>168</v>
      </c>
      <c r="AJ44" s="61" t="s">
        <v>169</v>
      </c>
      <c r="AK44" s="61">
        <v>110009789568</v>
      </c>
    </row>
    <row r="45" spans="1:37" ht="28.2" x14ac:dyDescent="0.55000000000000004">
      <c r="A45" s="56" t="s">
        <v>79</v>
      </c>
      <c r="B45" s="56">
        <v>2022</v>
      </c>
      <c r="C45" s="56" t="s">
        <v>153</v>
      </c>
      <c r="D45" s="63" t="s">
        <v>3677</v>
      </c>
      <c r="E45" s="63" t="s">
        <v>155</v>
      </c>
      <c r="F45" s="58" t="s">
        <v>156</v>
      </c>
      <c r="G45" s="68" t="s">
        <v>157</v>
      </c>
      <c r="H45" s="56" t="s">
        <v>158</v>
      </c>
      <c r="I45" s="56">
        <v>98204</v>
      </c>
      <c r="J45" s="56">
        <v>10</v>
      </c>
      <c r="K45" s="56">
        <v>336411</v>
      </c>
      <c r="L45" s="63" t="str">
        <f>VLOOKUP(K45, '2017–2022 NAICS'!C:D, 2, FALSE)</f>
        <v>Aircraft Manufacturing</v>
      </c>
      <c r="M45" s="63" t="e">
        <v>#VALUE!</v>
      </c>
      <c r="N45" s="56">
        <v>47.923302</v>
      </c>
      <c r="O45" s="56">
        <v>-122.273197</v>
      </c>
      <c r="P45" s="69">
        <v>110017406788</v>
      </c>
      <c r="Q45" s="69">
        <v>1322220794453</v>
      </c>
      <c r="R45" s="56" t="s">
        <v>86</v>
      </c>
      <c r="S45" s="56" t="s">
        <v>87</v>
      </c>
      <c r="T45" s="61" t="s">
        <v>88</v>
      </c>
      <c r="U45" s="63" t="s">
        <v>3675</v>
      </c>
      <c r="W45" s="63" t="str">
        <f>_xlfn.XLOOKUP(C45,'TRIFD-COU Crosswalk'!$A:$A, 'TRIFD-COU Crosswalk'!$B:$B)</f>
        <v>Processing: Reactive flame retardant in transportation equipment manufacturing</v>
      </c>
      <c r="Y45" s="56">
        <v>0</v>
      </c>
      <c r="Z45" s="56">
        <v>0</v>
      </c>
      <c r="AA45" s="56">
        <v>0</v>
      </c>
      <c r="AB45" s="56">
        <f t="shared" si="1"/>
        <v>0</v>
      </c>
      <c r="AC45" s="56" t="s">
        <v>170</v>
      </c>
      <c r="AD45" s="61" t="s">
        <v>171</v>
      </c>
    </row>
    <row r="46" spans="1:37" ht="28.2" x14ac:dyDescent="0.55000000000000004">
      <c r="A46" s="56" t="s">
        <v>79</v>
      </c>
      <c r="B46" s="56">
        <v>2023</v>
      </c>
      <c r="C46" s="56" t="s">
        <v>153</v>
      </c>
      <c r="D46" s="63" t="s">
        <v>3677</v>
      </c>
      <c r="E46" s="63" t="s">
        <v>155</v>
      </c>
      <c r="F46" s="58" t="s">
        <v>156</v>
      </c>
      <c r="G46" s="68" t="s">
        <v>157</v>
      </c>
      <c r="H46" s="56" t="s">
        <v>158</v>
      </c>
      <c r="I46" s="56">
        <v>98204</v>
      </c>
      <c r="J46" s="56">
        <v>10</v>
      </c>
      <c r="K46" s="56">
        <v>336411</v>
      </c>
      <c r="L46" s="63" t="str">
        <f>VLOOKUP(K46, '2017–2022 NAICS'!C:D, 2, FALSE)</f>
        <v>Aircraft Manufacturing</v>
      </c>
      <c r="M46" s="63" t="e">
        <v>#VALUE!</v>
      </c>
      <c r="N46" s="56">
        <v>47.923302</v>
      </c>
      <c r="O46" s="56">
        <v>-122.273197</v>
      </c>
      <c r="P46" s="69">
        <v>110017406788</v>
      </c>
      <c r="Q46" s="69">
        <v>1323221641424</v>
      </c>
      <c r="R46" s="56" t="s">
        <v>86</v>
      </c>
      <c r="S46" s="56" t="s">
        <v>87</v>
      </c>
      <c r="T46" s="61" t="s">
        <v>88</v>
      </c>
      <c r="U46" s="63" t="s">
        <v>3675</v>
      </c>
      <c r="W46" s="63" t="str">
        <f>_xlfn.XLOOKUP(C46,'TRIFD-COU Crosswalk'!$A:$A, 'TRIFD-COU Crosswalk'!$B:$B)</f>
        <v>Processing: Reactive flame retardant in transportation equipment manufacturing</v>
      </c>
      <c r="Y46" s="56">
        <v>0</v>
      </c>
      <c r="Z46" s="56">
        <v>0</v>
      </c>
      <c r="AA46" s="56">
        <v>0</v>
      </c>
      <c r="AB46" s="56">
        <f t="shared" si="1"/>
        <v>0</v>
      </c>
      <c r="AC46" s="56" t="s">
        <v>172</v>
      </c>
      <c r="AD46" s="61" t="s">
        <v>146</v>
      </c>
      <c r="AE46" s="61" t="s">
        <v>173</v>
      </c>
      <c r="AF46" s="61" t="s">
        <v>174</v>
      </c>
      <c r="AG46" s="61" t="s">
        <v>175</v>
      </c>
      <c r="AH46" s="61" t="s">
        <v>176</v>
      </c>
      <c r="AI46" s="61" t="s">
        <v>177</v>
      </c>
      <c r="AJ46" s="61" t="s">
        <v>178</v>
      </c>
      <c r="AK46" s="61">
        <v>110000568476</v>
      </c>
    </row>
    <row r="47" spans="1:37" ht="42.3" x14ac:dyDescent="0.55000000000000004">
      <c r="A47" s="56" t="s">
        <v>79</v>
      </c>
      <c r="B47" s="56">
        <v>2019</v>
      </c>
      <c r="C47" s="56" t="s">
        <v>179</v>
      </c>
      <c r="D47" s="63" t="s">
        <v>180</v>
      </c>
      <c r="E47" s="63" t="s">
        <v>181</v>
      </c>
      <c r="F47" s="58" t="s">
        <v>182</v>
      </c>
      <c r="G47" s="68" t="s">
        <v>183</v>
      </c>
      <c r="H47" s="56" t="s">
        <v>184</v>
      </c>
      <c r="I47" s="56">
        <v>29456</v>
      </c>
      <c r="J47" s="56">
        <v>4</v>
      </c>
      <c r="K47" s="56">
        <v>336413</v>
      </c>
      <c r="L47" s="63" t="str">
        <f>VLOOKUP(K47, '2017–2022 NAICS'!C:D, 2, FALSE)</f>
        <v>Other Aircraft Parts and Auxiliary Equipment Manufacturing</v>
      </c>
      <c r="M47" s="63" t="e">
        <v>#VALUE!</v>
      </c>
      <c r="N47" s="56">
        <v>32.964171</v>
      </c>
      <c r="O47" s="56">
        <v>-80.111960999999994</v>
      </c>
      <c r="P47" s="69">
        <v>110042260594</v>
      </c>
      <c r="Q47" s="69">
        <v>1319218491328</v>
      </c>
      <c r="R47" s="56" t="s">
        <v>86</v>
      </c>
      <c r="S47" s="56" t="s">
        <v>87</v>
      </c>
      <c r="T47" s="65" t="s">
        <v>88</v>
      </c>
      <c r="U47" s="63" t="s">
        <v>3675</v>
      </c>
      <c r="W47" s="63" t="str">
        <f>_xlfn.XLOOKUP(C47,'TRIFD-COU Crosswalk'!$A:$A, 'TRIFD-COU Crosswalk'!$B:$B)</f>
        <v>Processing: Reactive flame retardant in transportation equipment manufacturing</v>
      </c>
      <c r="Y47" s="56">
        <v>0</v>
      </c>
      <c r="Z47" s="56">
        <v>0</v>
      </c>
      <c r="AA47" s="56">
        <v>0</v>
      </c>
      <c r="AB47" s="56">
        <f t="shared" si="1"/>
        <v>0</v>
      </c>
    </row>
    <row r="48" spans="1:37" ht="42.3" x14ac:dyDescent="0.55000000000000004">
      <c r="A48" s="56" t="s">
        <v>79</v>
      </c>
      <c r="B48" s="56">
        <v>2020</v>
      </c>
      <c r="C48" s="56" t="s">
        <v>179</v>
      </c>
      <c r="D48" s="63" t="s">
        <v>180</v>
      </c>
      <c r="E48" s="63" t="s">
        <v>181</v>
      </c>
      <c r="F48" s="58" t="s">
        <v>182</v>
      </c>
      <c r="G48" s="68" t="s">
        <v>183</v>
      </c>
      <c r="H48" s="56" t="s">
        <v>184</v>
      </c>
      <c r="I48" s="56">
        <v>29456</v>
      </c>
      <c r="J48" s="56">
        <v>4</v>
      </c>
      <c r="K48" s="56">
        <v>336413</v>
      </c>
      <c r="L48" s="63" t="str">
        <f>VLOOKUP(K48, '2017–2022 NAICS'!C:D, 2, FALSE)</f>
        <v>Other Aircraft Parts and Auxiliary Equipment Manufacturing</v>
      </c>
      <c r="M48" s="63" t="e">
        <v>#VALUE!</v>
      </c>
      <c r="N48" s="56">
        <v>32.964171</v>
      </c>
      <c r="O48" s="56">
        <v>-80.111960999999994</v>
      </c>
      <c r="P48" s="69">
        <v>110042260594</v>
      </c>
      <c r="Q48" s="69">
        <v>1320219147461</v>
      </c>
      <c r="R48" s="56" t="s">
        <v>86</v>
      </c>
      <c r="S48" s="56" t="s">
        <v>87</v>
      </c>
      <c r="T48" s="64" t="s">
        <v>88</v>
      </c>
      <c r="U48" s="63" t="s">
        <v>3675</v>
      </c>
      <c r="W48" s="63" t="str">
        <f>_xlfn.XLOOKUP(C48,'TRIFD-COU Crosswalk'!$A:$A, 'TRIFD-COU Crosswalk'!$B:$B)</f>
        <v>Processing: Reactive flame retardant in transportation equipment manufacturing</v>
      </c>
      <c r="Y48" s="56">
        <v>0</v>
      </c>
      <c r="Z48" s="56">
        <v>0</v>
      </c>
      <c r="AA48" s="56">
        <v>0</v>
      </c>
      <c r="AB48" s="56">
        <f t="shared" si="1"/>
        <v>0</v>
      </c>
    </row>
    <row r="49" spans="1:28" ht="42.3" x14ac:dyDescent="0.55000000000000004">
      <c r="A49" s="56" t="s">
        <v>79</v>
      </c>
      <c r="B49" s="56">
        <v>2021</v>
      </c>
      <c r="C49" s="56" t="s">
        <v>179</v>
      </c>
      <c r="D49" s="63" t="s">
        <v>180</v>
      </c>
      <c r="E49" s="63" t="s">
        <v>181</v>
      </c>
      <c r="F49" s="58" t="s">
        <v>182</v>
      </c>
      <c r="G49" s="68" t="s">
        <v>183</v>
      </c>
      <c r="H49" s="56" t="s">
        <v>184</v>
      </c>
      <c r="I49" s="56">
        <v>29456</v>
      </c>
      <c r="J49" s="56">
        <v>4</v>
      </c>
      <c r="K49" s="56">
        <v>336413</v>
      </c>
      <c r="L49" s="63" t="str">
        <f>VLOOKUP(K49, '2017–2022 NAICS'!C:D, 2, FALSE)</f>
        <v>Other Aircraft Parts and Auxiliary Equipment Manufacturing</v>
      </c>
      <c r="M49" s="63" t="e">
        <v>#VALUE!</v>
      </c>
      <c r="N49" s="56">
        <v>32.964171</v>
      </c>
      <c r="O49" s="56">
        <v>-80.111960999999994</v>
      </c>
      <c r="P49" s="69">
        <v>110042260594</v>
      </c>
      <c r="Q49" s="69">
        <v>1321219952773</v>
      </c>
      <c r="R49" s="56" t="s">
        <v>86</v>
      </c>
      <c r="S49" s="56" t="s">
        <v>87</v>
      </c>
      <c r="T49" s="61" t="s">
        <v>110</v>
      </c>
      <c r="U49" s="63" t="s">
        <v>3675</v>
      </c>
      <c r="W49" s="63" t="str">
        <f>_xlfn.XLOOKUP(C49,'TRIFD-COU Crosswalk'!$A:$A, 'TRIFD-COU Crosswalk'!$B:$B)</f>
        <v>Processing: Reactive flame retardant in transportation equipment manufacturing</v>
      </c>
      <c r="Y49" s="56">
        <v>0</v>
      </c>
      <c r="Z49" s="56">
        <v>0</v>
      </c>
      <c r="AA49" s="56">
        <v>0</v>
      </c>
      <c r="AB49" s="56">
        <f t="shared" si="1"/>
        <v>0</v>
      </c>
    </row>
    <row r="50" spans="1:28" ht="42.3" x14ac:dyDescent="0.55000000000000004">
      <c r="A50" s="56" t="s">
        <v>79</v>
      </c>
      <c r="B50" s="56">
        <v>2022</v>
      </c>
      <c r="C50" s="56" t="s">
        <v>179</v>
      </c>
      <c r="D50" s="63" t="s">
        <v>180</v>
      </c>
      <c r="E50" s="63" t="s">
        <v>181</v>
      </c>
      <c r="F50" s="58" t="s">
        <v>182</v>
      </c>
      <c r="G50" s="68" t="s">
        <v>183</v>
      </c>
      <c r="H50" s="56" t="s">
        <v>184</v>
      </c>
      <c r="I50" s="56">
        <v>29456</v>
      </c>
      <c r="J50" s="56">
        <v>4</v>
      </c>
      <c r="K50" s="56">
        <v>336413</v>
      </c>
      <c r="L50" s="63" t="str">
        <f>VLOOKUP(K50, '2017–2022 NAICS'!C:D, 2, FALSE)</f>
        <v>Other Aircraft Parts and Auxiliary Equipment Manufacturing</v>
      </c>
      <c r="M50" s="63" t="e">
        <v>#VALUE!</v>
      </c>
      <c r="N50" s="56">
        <v>32.964171</v>
      </c>
      <c r="O50" s="56">
        <v>-80.111960999999994</v>
      </c>
      <c r="P50" s="69">
        <v>110042260594</v>
      </c>
      <c r="Q50" s="69">
        <v>1322221445861</v>
      </c>
      <c r="R50" s="56" t="s">
        <v>86</v>
      </c>
      <c r="S50" s="56" t="s">
        <v>87</v>
      </c>
      <c r="T50" s="64" t="s">
        <v>110</v>
      </c>
      <c r="U50" s="63" t="s">
        <v>3675</v>
      </c>
      <c r="W50" s="63" t="str">
        <f>_xlfn.XLOOKUP(C50,'TRIFD-COU Crosswalk'!$A:$A, 'TRIFD-COU Crosswalk'!$B:$B)</f>
        <v>Processing: Reactive flame retardant in transportation equipment manufacturing</v>
      </c>
      <c r="Y50" s="56">
        <v>0</v>
      </c>
      <c r="Z50" s="56">
        <v>0</v>
      </c>
      <c r="AA50" s="56">
        <v>0</v>
      </c>
      <c r="AB50" s="56">
        <f t="shared" si="1"/>
        <v>0</v>
      </c>
    </row>
    <row r="51" spans="1:28" ht="42.3" x14ac:dyDescent="0.55000000000000004">
      <c r="A51" s="56" t="s">
        <v>79</v>
      </c>
      <c r="B51" s="56">
        <v>2023</v>
      </c>
      <c r="C51" s="56" t="s">
        <v>179</v>
      </c>
      <c r="D51" s="63" t="s">
        <v>180</v>
      </c>
      <c r="E51" s="63" t="s">
        <v>181</v>
      </c>
      <c r="F51" s="58" t="s">
        <v>182</v>
      </c>
      <c r="G51" s="68" t="s">
        <v>183</v>
      </c>
      <c r="H51" s="56" t="s">
        <v>184</v>
      </c>
      <c r="I51" s="56">
        <v>29456</v>
      </c>
      <c r="J51" s="56">
        <v>4</v>
      </c>
      <c r="K51" s="56">
        <v>336413</v>
      </c>
      <c r="L51" s="63" t="str">
        <f>VLOOKUP(K51, '2017–2022 NAICS'!C:D, 2, FALSE)</f>
        <v>Other Aircraft Parts and Auxiliary Equipment Manufacturing</v>
      </c>
      <c r="M51" s="63" t="e">
        <v>#VALUE!</v>
      </c>
      <c r="N51" s="56">
        <v>32.964171</v>
      </c>
      <c r="O51" s="56">
        <v>-80.111960999999994</v>
      </c>
      <c r="P51" s="69">
        <v>110042260594</v>
      </c>
      <c r="Q51" s="69">
        <v>1323221713656</v>
      </c>
      <c r="R51" s="56" t="s">
        <v>86</v>
      </c>
      <c r="S51" s="56" t="s">
        <v>87</v>
      </c>
      <c r="T51" s="61" t="s">
        <v>110</v>
      </c>
      <c r="U51" s="63" t="s">
        <v>3675</v>
      </c>
      <c r="W51" s="63" t="str">
        <f>_xlfn.XLOOKUP(C51,'TRIFD-COU Crosswalk'!$A:$A, 'TRIFD-COU Crosswalk'!$B:$B)</f>
        <v>Processing: Reactive flame retardant in transportation equipment manufacturing</v>
      </c>
      <c r="Y51" s="56">
        <v>0</v>
      </c>
      <c r="Z51" s="56">
        <v>0</v>
      </c>
      <c r="AA51" s="56">
        <v>0</v>
      </c>
      <c r="AB51" s="56">
        <f t="shared" si="1"/>
        <v>0</v>
      </c>
    </row>
    <row r="52" spans="1:28" ht="28.2" x14ac:dyDescent="0.55000000000000004">
      <c r="A52" s="56" t="s">
        <v>79</v>
      </c>
      <c r="B52" s="56">
        <v>2019</v>
      </c>
      <c r="C52" s="56" t="s">
        <v>185</v>
      </c>
      <c r="D52" s="63" t="s">
        <v>186</v>
      </c>
      <c r="E52" s="63" t="s">
        <v>187</v>
      </c>
      <c r="F52" s="58" t="s">
        <v>188</v>
      </c>
      <c r="G52" s="68" t="s">
        <v>189</v>
      </c>
      <c r="H52" s="56" t="s">
        <v>125</v>
      </c>
      <c r="I52" s="67" t="s">
        <v>190</v>
      </c>
      <c r="J52" s="56">
        <v>1</v>
      </c>
      <c r="K52" s="56">
        <v>325520</v>
      </c>
      <c r="L52" s="63" t="str">
        <f>VLOOKUP(K52, '2017–2022 NAICS'!C:D, 2, FALSE)</f>
        <v>Adhesive Manufacturing</v>
      </c>
      <c r="M52" s="63" t="e">
        <v>#VALUE!</v>
      </c>
      <c r="N52" s="56">
        <v>42.569383000000002</v>
      </c>
      <c r="O52" s="56">
        <v>-71.029235</v>
      </c>
      <c r="P52" s="69">
        <v>110000310315</v>
      </c>
      <c r="Q52" s="69">
        <v>1319218390538</v>
      </c>
      <c r="R52" s="56" t="s">
        <v>86</v>
      </c>
      <c r="S52" s="56" t="s">
        <v>87</v>
      </c>
      <c r="T52" s="65" t="s">
        <v>88</v>
      </c>
      <c r="U52" s="63" t="s">
        <v>3674</v>
      </c>
      <c r="W52" s="63" t="str">
        <f>_xlfn.XLOOKUP(C52,'TRIFD-COU Crosswalk'!$A:$A, 'TRIFD-COU Crosswalk'!$B:$B)</f>
        <v xml:space="preserve">Processing: Adhesive manufacturing </v>
      </c>
      <c r="Y52" s="56">
        <v>0</v>
      </c>
      <c r="Z52" s="56">
        <v>0</v>
      </c>
      <c r="AA52" s="56">
        <v>0</v>
      </c>
      <c r="AB52" s="56">
        <f t="shared" si="1"/>
        <v>0</v>
      </c>
    </row>
    <row r="53" spans="1:28" ht="28.2" x14ac:dyDescent="0.55000000000000004">
      <c r="A53" s="56" t="s">
        <v>79</v>
      </c>
      <c r="B53" s="56">
        <v>2020</v>
      </c>
      <c r="C53" s="56" t="s">
        <v>185</v>
      </c>
      <c r="D53" s="63" t="s">
        <v>186</v>
      </c>
      <c r="E53" s="63" t="s">
        <v>187</v>
      </c>
      <c r="F53" s="58" t="s">
        <v>188</v>
      </c>
      <c r="G53" s="68" t="s">
        <v>189</v>
      </c>
      <c r="H53" s="56" t="s">
        <v>125</v>
      </c>
      <c r="I53" s="67" t="s">
        <v>190</v>
      </c>
      <c r="J53" s="56">
        <v>1</v>
      </c>
      <c r="K53" s="56">
        <v>325520</v>
      </c>
      <c r="L53" s="63" t="str">
        <f>VLOOKUP(K53, '2017–2022 NAICS'!C:D, 2, FALSE)</f>
        <v>Adhesive Manufacturing</v>
      </c>
      <c r="M53" s="63" t="e">
        <v>#VALUE!</v>
      </c>
      <c r="N53" s="56">
        <v>42.569383000000002</v>
      </c>
      <c r="O53" s="56">
        <v>-71.029235</v>
      </c>
      <c r="P53" s="69">
        <v>110000310315</v>
      </c>
      <c r="Q53" s="69">
        <v>1320219297948</v>
      </c>
      <c r="R53" s="56" t="s">
        <v>86</v>
      </c>
      <c r="S53" s="56" t="s">
        <v>87</v>
      </c>
      <c r="T53" s="61" t="s">
        <v>88</v>
      </c>
      <c r="U53" s="63" t="s">
        <v>3674</v>
      </c>
      <c r="W53" s="63" t="str">
        <f>_xlfn.XLOOKUP(C53,'TRIFD-COU Crosswalk'!$A:$A, 'TRIFD-COU Crosswalk'!$B:$B)</f>
        <v xml:space="preserve">Processing: Adhesive manufacturing </v>
      </c>
      <c r="Y53" s="56">
        <v>0</v>
      </c>
      <c r="Z53" s="56">
        <v>0</v>
      </c>
      <c r="AA53" s="56">
        <v>0</v>
      </c>
      <c r="AB53" s="56">
        <f t="shared" si="1"/>
        <v>0</v>
      </c>
    </row>
    <row r="54" spans="1:28" ht="28.2" x14ac:dyDescent="0.55000000000000004">
      <c r="A54" s="56" t="s">
        <v>79</v>
      </c>
      <c r="B54" s="56">
        <v>2021</v>
      </c>
      <c r="C54" s="56" t="s">
        <v>185</v>
      </c>
      <c r="D54" s="63" t="s">
        <v>186</v>
      </c>
      <c r="E54" s="63" t="s">
        <v>187</v>
      </c>
      <c r="F54" s="58" t="s">
        <v>188</v>
      </c>
      <c r="G54" s="68" t="s">
        <v>189</v>
      </c>
      <c r="H54" s="56" t="s">
        <v>125</v>
      </c>
      <c r="I54" s="67" t="s">
        <v>190</v>
      </c>
      <c r="J54" s="56">
        <v>1</v>
      </c>
      <c r="K54" s="56">
        <v>325520</v>
      </c>
      <c r="L54" s="63" t="str">
        <f>VLOOKUP(K54, '2017–2022 NAICS'!C:D, 2, FALSE)</f>
        <v>Adhesive Manufacturing</v>
      </c>
      <c r="M54" s="63" t="e">
        <v>#VALUE!</v>
      </c>
      <c r="N54" s="56">
        <v>42.569383000000002</v>
      </c>
      <c r="O54" s="56">
        <v>-71.029235</v>
      </c>
      <c r="P54" s="69">
        <v>110000310315</v>
      </c>
      <c r="Q54" s="69">
        <v>1321220469237</v>
      </c>
      <c r="R54" s="56" t="s">
        <v>86</v>
      </c>
      <c r="S54" s="56" t="s">
        <v>87</v>
      </c>
      <c r="T54" s="61" t="s">
        <v>88</v>
      </c>
      <c r="U54" s="63" t="s">
        <v>3674</v>
      </c>
      <c r="W54" s="63" t="str">
        <f>_xlfn.XLOOKUP(C54,'TRIFD-COU Crosswalk'!$A:$A, 'TRIFD-COU Crosswalk'!$B:$B)</f>
        <v xml:space="preserve">Processing: Adhesive manufacturing </v>
      </c>
      <c r="Y54" s="56">
        <v>0</v>
      </c>
      <c r="Z54" s="56">
        <v>0</v>
      </c>
      <c r="AA54" s="56">
        <v>0</v>
      </c>
      <c r="AB54" s="56">
        <f t="shared" si="1"/>
        <v>0</v>
      </c>
    </row>
    <row r="55" spans="1:28" ht="28.2" x14ac:dyDescent="0.55000000000000004">
      <c r="A55" s="56" t="s">
        <v>79</v>
      </c>
      <c r="B55" s="56">
        <v>2022</v>
      </c>
      <c r="C55" s="56" t="s">
        <v>191</v>
      </c>
      <c r="D55" s="63" t="s">
        <v>192</v>
      </c>
      <c r="E55" s="63" t="s">
        <v>193</v>
      </c>
      <c r="F55" s="58" t="s">
        <v>194</v>
      </c>
      <c r="G55" s="68" t="s">
        <v>157</v>
      </c>
      <c r="H55" s="56" t="s">
        <v>158</v>
      </c>
      <c r="I55" s="56">
        <v>98271</v>
      </c>
      <c r="J55" s="56">
        <v>10</v>
      </c>
      <c r="K55" s="56">
        <v>336413</v>
      </c>
      <c r="L55" s="63" t="str">
        <f>VLOOKUP(K55, '2017–2022 NAICS'!C:D, 2, FALSE)</f>
        <v>Other Aircraft Parts and Auxiliary Equipment Manufacturing</v>
      </c>
      <c r="M55" s="63" t="e">
        <v>#VALUE!</v>
      </c>
      <c r="N55" s="56">
        <v>48.112122999999997</v>
      </c>
      <c r="O55" s="56">
        <v>-122.182142</v>
      </c>
      <c r="P55" s="69">
        <v>110000490184</v>
      </c>
      <c r="Q55" s="69">
        <v>1322221444146</v>
      </c>
      <c r="R55" s="56" t="s">
        <v>86</v>
      </c>
      <c r="S55" s="56" t="s">
        <v>87</v>
      </c>
      <c r="T55" s="61" t="s">
        <v>88</v>
      </c>
      <c r="U55" s="63" t="s">
        <v>3675</v>
      </c>
      <c r="W55" s="63" t="str">
        <f>_xlfn.XLOOKUP(C55,'TRIFD-COU Crosswalk'!$A:$A, 'TRIFD-COU Crosswalk'!$B:$B)</f>
        <v>Processing: Reactive flame retardant in transportation equipment manufacturing</v>
      </c>
      <c r="Y55" s="56">
        <v>0</v>
      </c>
      <c r="Z55" s="56">
        <v>0</v>
      </c>
      <c r="AA55" s="56">
        <v>0</v>
      </c>
      <c r="AB55" s="56">
        <f t="shared" si="1"/>
        <v>0</v>
      </c>
    </row>
    <row r="56" spans="1:28" ht="28.2" x14ac:dyDescent="0.55000000000000004">
      <c r="A56" s="56" t="s">
        <v>79</v>
      </c>
      <c r="B56" s="56">
        <v>2022</v>
      </c>
      <c r="C56" s="56" t="s">
        <v>191</v>
      </c>
      <c r="D56" s="63" t="s">
        <v>192</v>
      </c>
      <c r="E56" s="63" t="s">
        <v>193</v>
      </c>
      <c r="F56" s="58" t="s">
        <v>194</v>
      </c>
      <c r="G56" s="68" t="s">
        <v>157</v>
      </c>
      <c r="H56" s="56" t="s">
        <v>158</v>
      </c>
      <c r="I56" s="56">
        <v>98271</v>
      </c>
      <c r="J56" s="56">
        <v>10</v>
      </c>
      <c r="K56" s="56">
        <v>336413</v>
      </c>
      <c r="L56" s="63" t="str">
        <f>VLOOKUP(K56, '2017–2022 NAICS'!C:D, 2, FALSE)</f>
        <v>Other Aircraft Parts and Auxiliary Equipment Manufacturing</v>
      </c>
      <c r="M56" s="63" t="e">
        <v>#VALUE!</v>
      </c>
      <c r="N56" s="56">
        <v>48.112122999999997</v>
      </c>
      <c r="O56" s="56">
        <v>-122.182142</v>
      </c>
      <c r="P56" s="69">
        <v>110000490184</v>
      </c>
      <c r="Q56" s="69">
        <v>1322221444161</v>
      </c>
      <c r="R56" s="56" t="s">
        <v>86</v>
      </c>
      <c r="S56" s="56" t="s">
        <v>87</v>
      </c>
      <c r="T56" s="61" t="s">
        <v>88</v>
      </c>
      <c r="U56" s="63" t="s">
        <v>3675</v>
      </c>
      <c r="W56" s="63" t="str">
        <f>_xlfn.XLOOKUP(C56,'TRIFD-COU Crosswalk'!$A:$A, 'TRIFD-COU Crosswalk'!$B:$B)</f>
        <v>Processing: Reactive flame retardant in transportation equipment manufacturing</v>
      </c>
      <c r="Y56" s="56">
        <v>0</v>
      </c>
      <c r="Z56" s="56">
        <v>0</v>
      </c>
      <c r="AA56" s="56">
        <v>0</v>
      </c>
      <c r="AB56" s="56">
        <f t="shared" si="1"/>
        <v>0</v>
      </c>
    </row>
    <row r="57" spans="1:28" ht="28.2" x14ac:dyDescent="0.55000000000000004">
      <c r="A57" s="56" t="s">
        <v>79</v>
      </c>
      <c r="B57" s="56">
        <v>2023</v>
      </c>
      <c r="C57" s="56" t="s">
        <v>191</v>
      </c>
      <c r="D57" s="63" t="s">
        <v>192</v>
      </c>
      <c r="E57" s="63" t="s">
        <v>193</v>
      </c>
      <c r="F57" s="58" t="s">
        <v>194</v>
      </c>
      <c r="G57" s="68" t="s">
        <v>157</v>
      </c>
      <c r="H57" s="56" t="s">
        <v>158</v>
      </c>
      <c r="I57" s="56">
        <v>98271</v>
      </c>
      <c r="J57" s="56">
        <v>10</v>
      </c>
      <c r="K57" s="56">
        <v>336413</v>
      </c>
      <c r="L57" s="63" t="str">
        <f>VLOOKUP(K57, '2017–2022 NAICS'!C:D, 2, FALSE)</f>
        <v>Other Aircraft Parts and Auxiliary Equipment Manufacturing</v>
      </c>
      <c r="M57" s="63" t="e">
        <v>#VALUE!</v>
      </c>
      <c r="N57" s="56">
        <v>48.112122999999997</v>
      </c>
      <c r="O57" s="56">
        <v>-122.182142</v>
      </c>
      <c r="P57" s="69">
        <v>110000490184</v>
      </c>
      <c r="Q57" s="69">
        <v>1323222341620</v>
      </c>
      <c r="R57" s="56" t="s">
        <v>86</v>
      </c>
      <c r="S57" s="56" t="s">
        <v>87</v>
      </c>
      <c r="T57" s="61" t="s">
        <v>88</v>
      </c>
      <c r="U57" s="63" t="s">
        <v>3675</v>
      </c>
      <c r="W57" s="63" t="str">
        <f>_xlfn.XLOOKUP(C57,'TRIFD-COU Crosswalk'!$A:$A, 'TRIFD-COU Crosswalk'!$B:$B)</f>
        <v>Processing: Reactive flame retardant in transportation equipment manufacturing</v>
      </c>
      <c r="Y57" s="56">
        <v>0</v>
      </c>
      <c r="Z57" s="56">
        <v>0</v>
      </c>
      <c r="AA57" s="56">
        <v>0</v>
      </c>
      <c r="AB57" s="56">
        <f t="shared" si="1"/>
        <v>0</v>
      </c>
    </row>
    <row r="58" spans="1:28" ht="28.2" x14ac:dyDescent="0.55000000000000004">
      <c r="A58" s="56" t="s">
        <v>79</v>
      </c>
      <c r="B58" s="56">
        <v>2023</v>
      </c>
      <c r="C58" s="56" t="s">
        <v>191</v>
      </c>
      <c r="D58" s="63" t="s">
        <v>192</v>
      </c>
      <c r="E58" s="63" t="s">
        <v>193</v>
      </c>
      <c r="F58" s="58" t="s">
        <v>194</v>
      </c>
      <c r="G58" s="68" t="s">
        <v>157</v>
      </c>
      <c r="H58" s="56" t="s">
        <v>158</v>
      </c>
      <c r="I58" s="56">
        <v>98271</v>
      </c>
      <c r="J58" s="56">
        <v>10</v>
      </c>
      <c r="K58" s="56">
        <v>336413</v>
      </c>
      <c r="L58" s="63" t="str">
        <f>VLOOKUP(K58, '2017–2022 NAICS'!C:D, 2, FALSE)</f>
        <v>Other Aircraft Parts and Auxiliary Equipment Manufacturing</v>
      </c>
      <c r="M58" s="63" t="e">
        <v>#VALUE!</v>
      </c>
      <c r="N58" s="56">
        <v>48.112122999999997</v>
      </c>
      <c r="O58" s="56">
        <v>-122.182142</v>
      </c>
      <c r="P58" s="69">
        <v>110000490184</v>
      </c>
      <c r="Q58" s="69">
        <v>1323222341998</v>
      </c>
      <c r="R58" s="56" t="s">
        <v>86</v>
      </c>
      <c r="S58" s="56" t="s">
        <v>87</v>
      </c>
      <c r="T58" s="61" t="s">
        <v>88</v>
      </c>
      <c r="U58" s="63" t="s">
        <v>3675</v>
      </c>
      <c r="W58" s="63" t="str">
        <f>_xlfn.XLOOKUP(C58,'TRIFD-COU Crosswalk'!$A:$A, 'TRIFD-COU Crosswalk'!$B:$B)</f>
        <v>Processing: Reactive flame retardant in transportation equipment manufacturing</v>
      </c>
      <c r="Y58" s="56">
        <v>0</v>
      </c>
      <c r="Z58" s="56">
        <v>0</v>
      </c>
      <c r="AA58" s="56">
        <v>0</v>
      </c>
      <c r="AB58" s="56">
        <f t="shared" si="1"/>
        <v>0</v>
      </c>
    </row>
    <row r="59" spans="1:28" ht="28.2" x14ac:dyDescent="0.55000000000000004">
      <c r="A59" s="56" t="s">
        <v>79</v>
      </c>
      <c r="B59" s="56">
        <v>2020</v>
      </c>
      <c r="C59" s="56" t="s">
        <v>195</v>
      </c>
      <c r="D59" s="63" t="s">
        <v>196</v>
      </c>
      <c r="E59" s="63" t="s">
        <v>197</v>
      </c>
      <c r="F59" s="58" t="s">
        <v>198</v>
      </c>
      <c r="G59" s="68" t="s">
        <v>199</v>
      </c>
      <c r="H59" s="56" t="s">
        <v>200</v>
      </c>
      <c r="I59" s="56">
        <v>84029</v>
      </c>
      <c r="J59" s="56">
        <v>8</v>
      </c>
      <c r="K59" s="56">
        <v>562211</v>
      </c>
      <c r="L59" s="63" t="str">
        <f>VLOOKUP(K59, '2017–2022 NAICS'!C:D, 2, FALSE)</f>
        <v>Hazardous Waste Treatment and Disposal</v>
      </c>
      <c r="M59" s="63" t="e">
        <v>#VALUE!</v>
      </c>
      <c r="N59" s="56">
        <v>40.734400000000001</v>
      </c>
      <c r="O59" s="56">
        <v>-112.96810000000001</v>
      </c>
      <c r="P59" s="69">
        <v>110000906985</v>
      </c>
      <c r="Q59" s="69">
        <v>1320219326675</v>
      </c>
      <c r="R59" s="56" t="s">
        <v>86</v>
      </c>
      <c r="S59" s="56" t="s">
        <v>87</v>
      </c>
      <c r="T59" s="61" t="s">
        <v>97</v>
      </c>
      <c r="U59" s="63" t="s">
        <v>3668</v>
      </c>
      <c r="W59" s="63" t="str">
        <f>_xlfn.XLOOKUP(C59,'TRIFD-COU Crosswalk'!$A:$A, 'TRIFD-COU Crosswalk'!$B:$B)</f>
        <v>Disposal</v>
      </c>
      <c r="Y59" s="56">
        <v>0</v>
      </c>
      <c r="Z59" s="56">
        <v>0</v>
      </c>
      <c r="AA59" s="56">
        <v>0</v>
      </c>
      <c r="AB59" s="56">
        <f t="shared" si="1"/>
        <v>0</v>
      </c>
    </row>
    <row r="60" spans="1:28" ht="28.2" x14ac:dyDescent="0.55000000000000004">
      <c r="A60" s="56" t="s">
        <v>79</v>
      </c>
      <c r="B60" s="56">
        <v>2021</v>
      </c>
      <c r="C60" s="56" t="s">
        <v>195</v>
      </c>
      <c r="D60" s="63" t="s">
        <v>196</v>
      </c>
      <c r="E60" s="63" t="s">
        <v>197</v>
      </c>
      <c r="F60" s="58" t="s">
        <v>198</v>
      </c>
      <c r="G60" s="68" t="s">
        <v>199</v>
      </c>
      <c r="H60" s="56" t="s">
        <v>200</v>
      </c>
      <c r="I60" s="56">
        <v>84029</v>
      </c>
      <c r="J60" s="56">
        <v>8</v>
      </c>
      <c r="K60" s="56">
        <v>562211</v>
      </c>
      <c r="L60" s="63" t="str">
        <f>VLOOKUP(K60, '2017–2022 NAICS'!C:D, 2, FALSE)</f>
        <v>Hazardous Waste Treatment and Disposal</v>
      </c>
      <c r="M60" s="63" t="e">
        <v>#VALUE!</v>
      </c>
      <c r="N60" s="56">
        <v>40.734400000000001</v>
      </c>
      <c r="O60" s="56">
        <v>-112.96810000000001</v>
      </c>
      <c r="P60" s="69">
        <v>110000906985</v>
      </c>
      <c r="Q60" s="69">
        <v>1321220579890</v>
      </c>
      <c r="R60" s="56" t="s">
        <v>86</v>
      </c>
      <c r="S60" s="56" t="s">
        <v>87</v>
      </c>
      <c r="T60" s="61" t="s">
        <v>88</v>
      </c>
      <c r="U60" s="63" t="s">
        <v>3668</v>
      </c>
      <c r="W60" s="63" t="str">
        <f>_xlfn.XLOOKUP(C60,'TRIFD-COU Crosswalk'!$A:$A, 'TRIFD-COU Crosswalk'!$B:$B)</f>
        <v>Disposal</v>
      </c>
      <c r="Y60" s="56">
        <v>0</v>
      </c>
      <c r="Z60" s="56">
        <v>0</v>
      </c>
      <c r="AA60" s="56">
        <v>0</v>
      </c>
      <c r="AB60" s="56">
        <f t="shared" si="1"/>
        <v>0</v>
      </c>
    </row>
    <row r="61" spans="1:28" ht="28.2" x14ac:dyDescent="0.55000000000000004">
      <c r="A61" s="56" t="s">
        <v>79</v>
      </c>
      <c r="B61" s="56">
        <v>2022</v>
      </c>
      <c r="C61" s="56" t="s">
        <v>195</v>
      </c>
      <c r="D61" s="63" t="s">
        <v>196</v>
      </c>
      <c r="E61" s="63" t="s">
        <v>197</v>
      </c>
      <c r="F61" s="58" t="s">
        <v>198</v>
      </c>
      <c r="G61" s="68" t="s">
        <v>199</v>
      </c>
      <c r="H61" s="56" t="s">
        <v>200</v>
      </c>
      <c r="I61" s="56">
        <v>84029</v>
      </c>
      <c r="J61" s="56">
        <v>8</v>
      </c>
      <c r="K61" s="56">
        <v>562211</v>
      </c>
      <c r="L61" s="63" t="str">
        <f>VLOOKUP(K61, '2017–2022 NAICS'!C:D, 2, FALSE)</f>
        <v>Hazardous Waste Treatment and Disposal</v>
      </c>
      <c r="M61" s="63" t="e">
        <v>#VALUE!</v>
      </c>
      <c r="N61" s="56">
        <v>40.734400000000001</v>
      </c>
      <c r="O61" s="56">
        <v>-112.96810000000001</v>
      </c>
      <c r="P61" s="69">
        <v>110000906985</v>
      </c>
      <c r="Q61" s="69">
        <v>1322220908483</v>
      </c>
      <c r="R61" s="56" t="s">
        <v>86</v>
      </c>
      <c r="S61" s="56" t="s">
        <v>87</v>
      </c>
      <c r="T61" s="61" t="s">
        <v>88</v>
      </c>
      <c r="U61" s="63" t="s">
        <v>3682</v>
      </c>
      <c r="W61" s="63" t="str">
        <f>_xlfn.XLOOKUP(C61,'TRIFD-COU Crosswalk'!$A:$A, 'TRIFD-COU Crosswalk'!$B:$B)</f>
        <v>Disposal</v>
      </c>
      <c r="Y61" s="56">
        <v>0</v>
      </c>
      <c r="Z61" s="56">
        <v>0</v>
      </c>
      <c r="AA61" s="56">
        <v>0</v>
      </c>
      <c r="AB61" s="56">
        <f t="shared" si="1"/>
        <v>0</v>
      </c>
    </row>
    <row r="62" spans="1:28" ht="28.2" x14ac:dyDescent="0.55000000000000004">
      <c r="A62" s="56" t="s">
        <v>79</v>
      </c>
      <c r="B62" s="56">
        <v>2019</v>
      </c>
      <c r="C62" s="56" t="s">
        <v>201</v>
      </c>
      <c r="D62" s="63" t="s">
        <v>202</v>
      </c>
      <c r="E62" s="63" t="s">
        <v>203</v>
      </c>
      <c r="F62" s="58" t="s">
        <v>204</v>
      </c>
      <c r="G62" s="68" t="s">
        <v>205</v>
      </c>
      <c r="H62" s="56" t="s">
        <v>206</v>
      </c>
      <c r="I62" s="56">
        <v>77571</v>
      </c>
      <c r="J62" s="56">
        <v>6</v>
      </c>
      <c r="K62" s="56">
        <v>562211</v>
      </c>
      <c r="L62" s="63" t="str">
        <f>VLOOKUP(K62, '2017–2022 NAICS'!C:D, 2, FALSE)</f>
        <v>Hazardous Waste Treatment and Disposal</v>
      </c>
      <c r="M62" s="63" t="e">
        <v>#VALUE!</v>
      </c>
      <c r="N62" s="56">
        <v>29.73028</v>
      </c>
      <c r="O62" s="56">
        <v>-95.08981</v>
      </c>
      <c r="P62" s="69">
        <v>110000463365</v>
      </c>
      <c r="Q62" s="69">
        <v>1319218392064</v>
      </c>
      <c r="R62" s="56" t="s">
        <v>86</v>
      </c>
      <c r="S62" s="56" t="s">
        <v>87</v>
      </c>
      <c r="T62" s="65" t="s">
        <v>90</v>
      </c>
      <c r="U62" s="63" t="s">
        <v>3668</v>
      </c>
      <c r="W62" s="63" t="str">
        <f>_xlfn.XLOOKUP(C62,'TRIFD-COU Crosswalk'!$A:$A, 'TRIFD-COU Crosswalk'!$B:$B)</f>
        <v>Disposal</v>
      </c>
      <c r="Y62" s="56">
        <v>0</v>
      </c>
      <c r="Z62" s="56">
        <v>0</v>
      </c>
      <c r="AA62" s="56">
        <v>0</v>
      </c>
      <c r="AB62" s="56">
        <f t="shared" si="1"/>
        <v>0</v>
      </c>
    </row>
    <row r="63" spans="1:28" ht="28.2" x14ac:dyDescent="0.55000000000000004">
      <c r="A63" s="56" t="s">
        <v>79</v>
      </c>
      <c r="B63" s="56">
        <v>2021</v>
      </c>
      <c r="C63" s="56" t="s">
        <v>201</v>
      </c>
      <c r="D63" s="63" t="s">
        <v>202</v>
      </c>
      <c r="E63" s="63" t="s">
        <v>203</v>
      </c>
      <c r="F63" s="58" t="s">
        <v>204</v>
      </c>
      <c r="G63" s="68" t="s">
        <v>205</v>
      </c>
      <c r="H63" s="56" t="s">
        <v>206</v>
      </c>
      <c r="I63" s="56">
        <v>77571</v>
      </c>
      <c r="J63" s="56">
        <v>6</v>
      </c>
      <c r="K63" s="56">
        <v>562211</v>
      </c>
      <c r="L63" s="63" t="str">
        <f>VLOOKUP(K63, '2017–2022 NAICS'!C:D, 2, FALSE)</f>
        <v>Hazardous Waste Treatment and Disposal</v>
      </c>
      <c r="M63" s="63" t="e">
        <v>#VALUE!</v>
      </c>
      <c r="N63" s="56">
        <v>29.73028</v>
      </c>
      <c r="O63" s="56">
        <v>-95.08981</v>
      </c>
      <c r="P63" s="69">
        <v>110000463365</v>
      </c>
      <c r="Q63" s="69">
        <v>1321220582264</v>
      </c>
      <c r="R63" s="56" t="s">
        <v>86</v>
      </c>
      <c r="S63" s="56" t="s">
        <v>87</v>
      </c>
      <c r="T63" s="61" t="s">
        <v>97</v>
      </c>
      <c r="U63" s="63" t="s">
        <v>3668</v>
      </c>
      <c r="W63" s="63" t="str">
        <f>_xlfn.XLOOKUP(C63,'TRIFD-COU Crosswalk'!$A:$A, 'TRIFD-COU Crosswalk'!$B:$B)</f>
        <v>Disposal</v>
      </c>
      <c r="Y63" s="56">
        <v>0</v>
      </c>
      <c r="Z63" s="56">
        <v>0</v>
      </c>
      <c r="AA63" s="56">
        <v>0</v>
      </c>
      <c r="AB63" s="56">
        <f t="shared" si="1"/>
        <v>0</v>
      </c>
    </row>
    <row r="64" spans="1:28" ht="28.2" x14ac:dyDescent="0.55000000000000004">
      <c r="A64" s="56" t="s">
        <v>79</v>
      </c>
      <c r="B64" s="56">
        <v>2022</v>
      </c>
      <c r="C64" s="56" t="s">
        <v>201</v>
      </c>
      <c r="D64" s="63" t="s">
        <v>202</v>
      </c>
      <c r="E64" s="63" t="s">
        <v>203</v>
      </c>
      <c r="F64" s="58" t="s">
        <v>204</v>
      </c>
      <c r="G64" s="68" t="s">
        <v>205</v>
      </c>
      <c r="H64" s="56" t="s">
        <v>206</v>
      </c>
      <c r="I64" s="56">
        <v>77571</v>
      </c>
      <c r="J64" s="56">
        <v>6</v>
      </c>
      <c r="K64" s="56">
        <v>562211</v>
      </c>
      <c r="L64" s="63" t="str">
        <f>VLOOKUP(K64, '2017–2022 NAICS'!C:D, 2, FALSE)</f>
        <v>Hazardous Waste Treatment and Disposal</v>
      </c>
      <c r="M64" s="63" t="e">
        <v>#VALUE!</v>
      </c>
      <c r="N64" s="56">
        <v>29.73028</v>
      </c>
      <c r="O64" s="56">
        <v>-95.08981</v>
      </c>
      <c r="P64" s="69">
        <v>110000463365</v>
      </c>
      <c r="Q64" s="69">
        <v>1322220934436</v>
      </c>
      <c r="R64" s="56" t="s">
        <v>86</v>
      </c>
      <c r="S64" s="56" t="s">
        <v>87</v>
      </c>
      <c r="T64" s="61" t="s">
        <v>97</v>
      </c>
      <c r="U64" s="63" t="s">
        <v>3668</v>
      </c>
      <c r="W64" s="63" t="str">
        <f>_xlfn.XLOOKUP(C64,'TRIFD-COU Crosswalk'!$A:$A, 'TRIFD-COU Crosswalk'!$B:$B)</f>
        <v>Disposal</v>
      </c>
      <c r="Y64" s="56">
        <v>0</v>
      </c>
      <c r="Z64" s="56">
        <v>0</v>
      </c>
      <c r="AA64" s="56">
        <v>0</v>
      </c>
      <c r="AB64" s="56">
        <f t="shared" si="1"/>
        <v>0</v>
      </c>
    </row>
    <row r="65" spans="1:28" ht="28.2" x14ac:dyDescent="0.55000000000000004">
      <c r="A65" s="56" t="s">
        <v>79</v>
      </c>
      <c r="B65" s="56">
        <v>2023</v>
      </c>
      <c r="C65" s="56" t="s">
        <v>201</v>
      </c>
      <c r="D65" s="63" t="s">
        <v>202</v>
      </c>
      <c r="E65" s="63" t="s">
        <v>203</v>
      </c>
      <c r="F65" s="58" t="s">
        <v>204</v>
      </c>
      <c r="G65" s="68" t="s">
        <v>205</v>
      </c>
      <c r="H65" s="56" t="s">
        <v>206</v>
      </c>
      <c r="I65" s="56">
        <v>77571</v>
      </c>
      <c r="J65" s="56">
        <v>6</v>
      </c>
      <c r="K65" s="56">
        <v>562211</v>
      </c>
      <c r="L65" s="63" t="str">
        <f>VLOOKUP(K65, '2017–2022 NAICS'!C:D, 2, FALSE)</f>
        <v>Hazardous Waste Treatment and Disposal</v>
      </c>
      <c r="M65" s="63" t="e">
        <v>#VALUE!</v>
      </c>
      <c r="N65" s="56">
        <v>29.73028</v>
      </c>
      <c r="O65" s="56">
        <v>-95.08981</v>
      </c>
      <c r="P65" s="69">
        <v>110000463365</v>
      </c>
      <c r="Q65" s="69">
        <v>1323221968528</v>
      </c>
      <c r="R65" s="56" t="s">
        <v>86</v>
      </c>
      <c r="S65" s="56" t="s">
        <v>87</v>
      </c>
      <c r="T65" s="61" t="s">
        <v>97</v>
      </c>
      <c r="U65" s="63" t="s">
        <v>3668</v>
      </c>
      <c r="W65" s="63" t="str">
        <f>_xlfn.XLOOKUP(C65,'TRIFD-COU Crosswalk'!$A:$A, 'TRIFD-COU Crosswalk'!$B:$B)</f>
        <v>Disposal</v>
      </c>
      <c r="Y65" s="56">
        <v>0</v>
      </c>
      <c r="Z65" s="56">
        <v>0</v>
      </c>
      <c r="AA65" s="56">
        <v>0</v>
      </c>
      <c r="AB65" s="56">
        <f t="shared" si="1"/>
        <v>0</v>
      </c>
    </row>
    <row r="66" spans="1:28" ht="28.2" x14ac:dyDescent="0.55000000000000004">
      <c r="A66" s="56" t="s">
        <v>79</v>
      </c>
      <c r="B66" s="56">
        <v>2019</v>
      </c>
      <c r="C66" s="56" t="s">
        <v>207</v>
      </c>
      <c r="D66" s="63" t="s">
        <v>208</v>
      </c>
      <c r="E66" s="63" t="s">
        <v>209</v>
      </c>
      <c r="F66" s="58" t="s">
        <v>210</v>
      </c>
      <c r="G66" s="68" t="s">
        <v>211</v>
      </c>
      <c r="H66" s="56" t="s">
        <v>117</v>
      </c>
      <c r="I66" s="56">
        <v>71730</v>
      </c>
      <c r="J66" s="56">
        <v>6</v>
      </c>
      <c r="K66" s="56">
        <v>562211</v>
      </c>
      <c r="L66" s="63" t="str">
        <f>VLOOKUP(K66, '2017–2022 NAICS'!C:D, 2, FALSE)</f>
        <v>Hazardous Waste Treatment and Disposal</v>
      </c>
      <c r="M66" s="63" t="e">
        <v>#VALUE!</v>
      </c>
      <c r="N66" s="56">
        <v>33.2044</v>
      </c>
      <c r="O66" s="56">
        <v>-92.630799999999994</v>
      </c>
      <c r="P66" s="69">
        <v>110000521221</v>
      </c>
      <c r="Q66" s="69">
        <v>1319218426500</v>
      </c>
      <c r="R66" s="56" t="s">
        <v>86</v>
      </c>
      <c r="S66" s="56" t="s">
        <v>87</v>
      </c>
      <c r="T66" s="66" t="s">
        <v>97</v>
      </c>
      <c r="U66" s="63" t="s">
        <v>3668</v>
      </c>
      <c r="W66" s="63" t="str">
        <f>_xlfn.XLOOKUP(C66,'TRIFD-COU Crosswalk'!$A:$A, 'TRIFD-COU Crosswalk'!$B:$B)</f>
        <v>Disposal</v>
      </c>
      <c r="Y66" s="56">
        <v>0</v>
      </c>
      <c r="Z66" s="56">
        <v>0</v>
      </c>
      <c r="AA66" s="56">
        <v>0</v>
      </c>
      <c r="AB66" s="56">
        <f t="shared" si="1"/>
        <v>0</v>
      </c>
    </row>
    <row r="67" spans="1:28" ht="28.2" x14ac:dyDescent="0.55000000000000004">
      <c r="A67" s="56" t="s">
        <v>79</v>
      </c>
      <c r="B67" s="56">
        <v>2020</v>
      </c>
      <c r="C67" s="56" t="s">
        <v>207</v>
      </c>
      <c r="D67" s="63" t="s">
        <v>208</v>
      </c>
      <c r="E67" s="63" t="s">
        <v>209</v>
      </c>
      <c r="F67" s="58" t="s">
        <v>210</v>
      </c>
      <c r="G67" s="68" t="s">
        <v>211</v>
      </c>
      <c r="H67" s="56" t="s">
        <v>117</v>
      </c>
      <c r="I67" s="56">
        <v>71730</v>
      </c>
      <c r="J67" s="56">
        <v>6</v>
      </c>
      <c r="K67" s="56">
        <v>562211</v>
      </c>
      <c r="L67" s="63" t="str">
        <f>VLOOKUP(K67, '2017–2022 NAICS'!C:D, 2, FALSE)</f>
        <v>Hazardous Waste Treatment and Disposal</v>
      </c>
      <c r="M67" s="63" t="e">
        <v>#VALUE!</v>
      </c>
      <c r="N67" s="56">
        <v>33.2044</v>
      </c>
      <c r="O67" s="56">
        <v>-92.630799999999994</v>
      </c>
      <c r="P67" s="69">
        <v>110000521221</v>
      </c>
      <c r="Q67" s="69">
        <v>1320219351867</v>
      </c>
      <c r="R67" s="56" t="s">
        <v>86</v>
      </c>
      <c r="S67" s="56" t="s">
        <v>87</v>
      </c>
      <c r="T67" s="61" t="s">
        <v>97</v>
      </c>
      <c r="U67" s="63" t="s">
        <v>3668</v>
      </c>
      <c r="W67" s="63" t="str">
        <f>_xlfn.XLOOKUP(C67,'TRIFD-COU Crosswalk'!$A:$A, 'TRIFD-COU Crosswalk'!$B:$B)</f>
        <v>Disposal</v>
      </c>
      <c r="Y67" s="56">
        <v>0</v>
      </c>
      <c r="Z67" s="56">
        <v>0</v>
      </c>
      <c r="AA67" s="56">
        <v>0</v>
      </c>
      <c r="AB67" s="56">
        <f t="shared" si="1"/>
        <v>0</v>
      </c>
    </row>
    <row r="68" spans="1:28" ht="28.2" x14ac:dyDescent="0.55000000000000004">
      <c r="A68" s="56" t="s">
        <v>79</v>
      </c>
      <c r="B68" s="56">
        <v>2021</v>
      </c>
      <c r="C68" s="56" t="s">
        <v>207</v>
      </c>
      <c r="D68" s="63" t="s">
        <v>208</v>
      </c>
      <c r="E68" s="63" t="s">
        <v>209</v>
      </c>
      <c r="F68" s="58" t="s">
        <v>210</v>
      </c>
      <c r="G68" s="68" t="s">
        <v>211</v>
      </c>
      <c r="H68" s="56" t="s">
        <v>117</v>
      </c>
      <c r="I68" s="56">
        <v>71730</v>
      </c>
      <c r="J68" s="56">
        <v>6</v>
      </c>
      <c r="K68" s="56">
        <v>562211</v>
      </c>
      <c r="L68" s="63" t="str">
        <f>VLOOKUP(K68, '2017–2022 NAICS'!C:D, 2, FALSE)</f>
        <v>Hazardous Waste Treatment and Disposal</v>
      </c>
      <c r="M68" s="63" t="e">
        <v>#VALUE!</v>
      </c>
      <c r="N68" s="56">
        <v>33.2044</v>
      </c>
      <c r="O68" s="56">
        <v>-92.630799999999994</v>
      </c>
      <c r="P68" s="69">
        <v>110000521221</v>
      </c>
      <c r="Q68" s="69">
        <v>1321220575892</v>
      </c>
      <c r="R68" s="56" t="s">
        <v>86</v>
      </c>
      <c r="S68" s="56" t="s">
        <v>87</v>
      </c>
      <c r="T68" s="61" t="s">
        <v>97</v>
      </c>
      <c r="U68" s="63" t="s">
        <v>3682</v>
      </c>
      <c r="W68" s="63" t="str">
        <f>_xlfn.XLOOKUP(C68,'TRIFD-COU Crosswalk'!$A:$A, 'TRIFD-COU Crosswalk'!$B:$B)</f>
        <v>Disposal</v>
      </c>
      <c r="Y68" s="56">
        <v>0</v>
      </c>
      <c r="Z68" s="56">
        <v>0</v>
      </c>
      <c r="AA68" s="56">
        <v>0</v>
      </c>
      <c r="AB68" s="56">
        <f t="shared" si="1"/>
        <v>0</v>
      </c>
    </row>
    <row r="69" spans="1:28" ht="28.2" x14ac:dyDescent="0.55000000000000004">
      <c r="A69" s="56" t="s">
        <v>79</v>
      </c>
      <c r="B69" s="56">
        <v>2022</v>
      </c>
      <c r="C69" s="56" t="s">
        <v>207</v>
      </c>
      <c r="D69" s="63" t="s">
        <v>208</v>
      </c>
      <c r="E69" s="63" t="s">
        <v>209</v>
      </c>
      <c r="F69" s="58" t="s">
        <v>210</v>
      </c>
      <c r="G69" s="68" t="s">
        <v>211</v>
      </c>
      <c r="H69" s="56" t="s">
        <v>117</v>
      </c>
      <c r="I69" s="56">
        <v>71730</v>
      </c>
      <c r="J69" s="56">
        <v>6</v>
      </c>
      <c r="K69" s="56">
        <v>562211</v>
      </c>
      <c r="L69" s="63" t="str">
        <f>VLOOKUP(K69, '2017–2022 NAICS'!C:D, 2, FALSE)</f>
        <v>Hazardous Waste Treatment and Disposal</v>
      </c>
      <c r="M69" s="63" t="e">
        <v>#VALUE!</v>
      </c>
      <c r="N69" s="56">
        <v>33.2044</v>
      </c>
      <c r="O69" s="56">
        <v>-92.630799999999994</v>
      </c>
      <c r="P69" s="69">
        <v>110000521221</v>
      </c>
      <c r="Q69" s="69">
        <v>1322220925174</v>
      </c>
      <c r="R69" s="56" t="s">
        <v>86</v>
      </c>
      <c r="S69" s="56" t="s">
        <v>87</v>
      </c>
      <c r="T69" s="61" t="s">
        <v>97</v>
      </c>
      <c r="U69" s="63" t="s">
        <v>3682</v>
      </c>
      <c r="W69" s="63" t="str">
        <f>_xlfn.XLOOKUP(C69,'TRIFD-COU Crosswalk'!$A:$A, 'TRIFD-COU Crosswalk'!$B:$B)</f>
        <v>Disposal</v>
      </c>
      <c r="Y69" s="56">
        <v>0</v>
      </c>
      <c r="Z69" s="56">
        <v>0</v>
      </c>
      <c r="AA69" s="56">
        <v>0</v>
      </c>
      <c r="AB69" s="56">
        <f t="shared" si="1"/>
        <v>0</v>
      </c>
    </row>
    <row r="70" spans="1:28" ht="28.2" x14ac:dyDescent="0.55000000000000004">
      <c r="A70" s="56" t="s">
        <v>79</v>
      </c>
      <c r="B70" s="56">
        <v>2023</v>
      </c>
      <c r="C70" s="56" t="s">
        <v>207</v>
      </c>
      <c r="D70" s="63" t="s">
        <v>208</v>
      </c>
      <c r="E70" s="63" t="s">
        <v>209</v>
      </c>
      <c r="F70" s="58" t="s">
        <v>210</v>
      </c>
      <c r="G70" s="68" t="s">
        <v>211</v>
      </c>
      <c r="H70" s="56" t="s">
        <v>117</v>
      </c>
      <c r="I70" s="56">
        <v>71730</v>
      </c>
      <c r="J70" s="56">
        <v>6</v>
      </c>
      <c r="K70" s="56">
        <v>562211</v>
      </c>
      <c r="L70" s="63" t="str">
        <f>VLOOKUP(K70, '2017–2022 NAICS'!C:D, 2, FALSE)</f>
        <v>Hazardous Waste Treatment and Disposal</v>
      </c>
      <c r="M70" s="63" t="e">
        <v>#VALUE!</v>
      </c>
      <c r="N70" s="56">
        <v>33.2044</v>
      </c>
      <c r="O70" s="56">
        <v>-92.630799999999994</v>
      </c>
      <c r="P70" s="69">
        <v>110000521221</v>
      </c>
      <c r="Q70" s="69">
        <v>1323222100810</v>
      </c>
      <c r="R70" s="56" t="s">
        <v>86</v>
      </c>
      <c r="S70" s="56" t="s">
        <v>87</v>
      </c>
      <c r="T70" s="64" t="s">
        <v>97</v>
      </c>
      <c r="U70" s="63" t="s">
        <v>3682</v>
      </c>
      <c r="W70" s="63" t="str">
        <f>_xlfn.XLOOKUP(C70,'TRIFD-COU Crosswalk'!$A:$A, 'TRIFD-COU Crosswalk'!$B:$B)</f>
        <v>Disposal</v>
      </c>
      <c r="Y70" s="56">
        <v>0</v>
      </c>
      <c r="Z70" s="56">
        <v>0</v>
      </c>
      <c r="AA70" s="56">
        <v>0</v>
      </c>
      <c r="AB70" s="56">
        <f t="shared" si="1"/>
        <v>0</v>
      </c>
    </row>
    <row r="71" spans="1:28" ht="28.2" x14ac:dyDescent="0.55000000000000004">
      <c r="A71" s="56" t="s">
        <v>79</v>
      </c>
      <c r="B71" s="56">
        <v>2020</v>
      </c>
      <c r="C71" s="56" t="s">
        <v>212</v>
      </c>
      <c r="D71" s="63" t="s">
        <v>213</v>
      </c>
      <c r="E71" s="63" t="s">
        <v>214</v>
      </c>
      <c r="F71" s="58" t="s">
        <v>215</v>
      </c>
      <c r="G71" s="68" t="s">
        <v>215</v>
      </c>
      <c r="H71" s="56" t="s">
        <v>216</v>
      </c>
      <c r="I71" s="56">
        <v>69145</v>
      </c>
      <c r="J71" s="56">
        <v>7</v>
      </c>
      <c r="K71" s="56">
        <v>562211</v>
      </c>
      <c r="L71" s="63" t="str">
        <f>VLOOKUP(K71, '2017–2022 NAICS'!C:D, 2, FALSE)</f>
        <v>Hazardous Waste Treatment and Disposal</v>
      </c>
      <c r="M71" s="63" t="e">
        <v>#VALUE!</v>
      </c>
      <c r="N71" s="56">
        <v>41.154423999999999</v>
      </c>
      <c r="O71" s="56">
        <v>-103.65900000000001</v>
      </c>
      <c r="P71" s="69">
        <v>110041638458</v>
      </c>
      <c r="Q71" s="69">
        <v>1320219282264</v>
      </c>
      <c r="R71" s="56" t="s">
        <v>86</v>
      </c>
      <c r="S71" s="56" t="s">
        <v>87</v>
      </c>
      <c r="T71" s="61" t="s">
        <v>97</v>
      </c>
      <c r="U71" s="63" t="s">
        <v>3668</v>
      </c>
      <c r="W71" s="63" t="str">
        <f>_xlfn.XLOOKUP(C71,'TRIFD-COU Crosswalk'!$A:$A, 'TRIFD-COU Crosswalk'!$B:$B)</f>
        <v>Disposal</v>
      </c>
      <c r="Y71" s="56">
        <v>0</v>
      </c>
      <c r="Z71" s="56">
        <v>0</v>
      </c>
      <c r="AA71" s="56">
        <v>0</v>
      </c>
      <c r="AB71" s="56">
        <f t="shared" si="1"/>
        <v>0</v>
      </c>
    </row>
    <row r="72" spans="1:28" ht="28.2" x14ac:dyDescent="0.55000000000000004">
      <c r="A72" s="56" t="s">
        <v>79</v>
      </c>
      <c r="B72" s="56">
        <v>2021</v>
      </c>
      <c r="C72" s="56" t="s">
        <v>212</v>
      </c>
      <c r="D72" s="63" t="s">
        <v>213</v>
      </c>
      <c r="E72" s="63" t="s">
        <v>214</v>
      </c>
      <c r="F72" s="58" t="s">
        <v>215</v>
      </c>
      <c r="G72" s="68" t="s">
        <v>215</v>
      </c>
      <c r="H72" s="56" t="s">
        <v>216</v>
      </c>
      <c r="I72" s="56">
        <v>69145</v>
      </c>
      <c r="J72" s="56">
        <v>7</v>
      </c>
      <c r="K72" s="56">
        <v>562211</v>
      </c>
      <c r="L72" s="63" t="str">
        <f>VLOOKUP(K72, '2017–2022 NAICS'!C:D, 2, FALSE)</f>
        <v>Hazardous Waste Treatment and Disposal</v>
      </c>
      <c r="M72" s="63" t="e">
        <v>#VALUE!</v>
      </c>
      <c r="N72" s="56">
        <v>41.154423999999999</v>
      </c>
      <c r="O72" s="56">
        <v>-103.65900000000001</v>
      </c>
      <c r="P72" s="69">
        <v>110041638458</v>
      </c>
      <c r="Q72" s="69">
        <v>1321220573303</v>
      </c>
      <c r="R72" s="56" t="s">
        <v>86</v>
      </c>
      <c r="S72" s="56" t="s">
        <v>87</v>
      </c>
      <c r="T72" s="61" t="s">
        <v>88</v>
      </c>
      <c r="U72" s="63" t="s">
        <v>3668</v>
      </c>
      <c r="W72" s="63" t="str">
        <f>_xlfn.XLOOKUP(C72,'TRIFD-COU Crosswalk'!$A:$A, 'TRIFD-COU Crosswalk'!$B:$B)</f>
        <v>Disposal</v>
      </c>
      <c r="Y72" s="56">
        <v>0</v>
      </c>
      <c r="Z72" s="56">
        <v>0</v>
      </c>
      <c r="AA72" s="56">
        <v>0</v>
      </c>
      <c r="AB72" s="56">
        <f t="shared" si="1"/>
        <v>0</v>
      </c>
    </row>
    <row r="73" spans="1:28" ht="28.2" x14ac:dyDescent="0.55000000000000004">
      <c r="A73" s="56" t="s">
        <v>79</v>
      </c>
      <c r="B73" s="56">
        <v>2022</v>
      </c>
      <c r="C73" s="56" t="s">
        <v>212</v>
      </c>
      <c r="D73" s="63" t="s">
        <v>213</v>
      </c>
      <c r="E73" s="63" t="s">
        <v>214</v>
      </c>
      <c r="F73" s="58" t="s">
        <v>215</v>
      </c>
      <c r="G73" s="68" t="s">
        <v>215</v>
      </c>
      <c r="H73" s="56" t="s">
        <v>216</v>
      </c>
      <c r="I73" s="56">
        <v>69145</v>
      </c>
      <c r="J73" s="56">
        <v>7</v>
      </c>
      <c r="K73" s="56">
        <v>562211</v>
      </c>
      <c r="L73" s="63" t="str">
        <f>VLOOKUP(K73, '2017–2022 NAICS'!C:D, 2, FALSE)</f>
        <v>Hazardous Waste Treatment and Disposal</v>
      </c>
      <c r="M73" s="63" t="e">
        <v>#VALUE!</v>
      </c>
      <c r="N73" s="56">
        <v>41.154423999999999</v>
      </c>
      <c r="O73" s="56">
        <v>-103.65900000000001</v>
      </c>
      <c r="P73" s="69">
        <v>110041638458</v>
      </c>
      <c r="Q73" s="69">
        <v>1322220894733</v>
      </c>
      <c r="R73" s="56" t="s">
        <v>86</v>
      </c>
      <c r="S73" s="56" t="s">
        <v>87</v>
      </c>
      <c r="T73" s="64" t="s">
        <v>97</v>
      </c>
      <c r="U73" s="63" t="s">
        <v>3682</v>
      </c>
      <c r="W73" s="63" t="str">
        <f>_xlfn.XLOOKUP(C73,'TRIFD-COU Crosswalk'!$A:$A, 'TRIFD-COU Crosswalk'!$B:$B)</f>
        <v>Disposal</v>
      </c>
      <c r="Y73" s="56">
        <v>0</v>
      </c>
      <c r="Z73" s="56">
        <v>0</v>
      </c>
      <c r="AA73" s="56">
        <v>0</v>
      </c>
      <c r="AB73" s="56">
        <f t="shared" si="1"/>
        <v>0</v>
      </c>
    </row>
    <row r="74" spans="1:28" ht="42.3" x14ac:dyDescent="0.55000000000000004">
      <c r="A74" s="56" t="s">
        <v>79</v>
      </c>
      <c r="B74" s="56">
        <v>2019</v>
      </c>
      <c r="C74" s="56" t="s">
        <v>217</v>
      </c>
      <c r="D74" s="63" t="s">
        <v>218</v>
      </c>
      <c r="E74" s="63" t="s">
        <v>219</v>
      </c>
      <c r="F74" s="58" t="s">
        <v>175</v>
      </c>
      <c r="G74" s="68" t="s">
        <v>177</v>
      </c>
      <c r="H74" s="56" t="s">
        <v>176</v>
      </c>
      <c r="I74" s="56">
        <v>14760</v>
      </c>
      <c r="J74" s="56">
        <v>2</v>
      </c>
      <c r="K74" s="56">
        <v>335931</v>
      </c>
      <c r="L74" s="63" t="str">
        <f>VLOOKUP(K74, '2017–2022 NAICS'!C:D, 2, FALSE)</f>
        <v>Current-Carrying Wiring Device Manufacturing</v>
      </c>
      <c r="M74" s="63" t="e">
        <v>#VALUE!</v>
      </c>
      <c r="N74" s="56">
        <v>42.0717</v>
      </c>
      <c r="O74" s="56">
        <v>-78.39067</v>
      </c>
      <c r="P74" s="69">
        <v>110000328360</v>
      </c>
      <c r="Q74" s="69">
        <v>1319218531438</v>
      </c>
      <c r="R74" s="56" t="s">
        <v>86</v>
      </c>
      <c r="S74" s="56" t="s">
        <v>87</v>
      </c>
      <c r="T74" s="65" t="s">
        <v>88</v>
      </c>
      <c r="U74" s="63" t="s">
        <v>3683</v>
      </c>
      <c r="W74" s="63" t="str">
        <f>_xlfn.XLOOKUP(C74,'TRIFD-COU Crosswalk'!$A:$A, 'TRIFD-COU Crosswalk'!$B:$B)</f>
        <v xml:space="preserve">Processing as a reactant in plastic material and resin manufacturing; Processing as a reactant in all other chemical product and preparation manufacturing </v>
      </c>
      <c r="Y74" s="56">
        <v>0</v>
      </c>
      <c r="Z74" s="56">
        <v>0</v>
      </c>
      <c r="AA74" s="56">
        <v>0</v>
      </c>
      <c r="AB74" s="56">
        <f t="shared" si="1"/>
        <v>0</v>
      </c>
    </row>
    <row r="75" spans="1:28" ht="42.3" x14ac:dyDescent="0.55000000000000004">
      <c r="A75" s="56" t="s">
        <v>79</v>
      </c>
      <c r="B75" s="56">
        <v>2020</v>
      </c>
      <c r="C75" s="56" t="s">
        <v>217</v>
      </c>
      <c r="D75" s="63" t="s">
        <v>218</v>
      </c>
      <c r="E75" s="63" t="s">
        <v>219</v>
      </c>
      <c r="F75" s="58" t="s">
        <v>175</v>
      </c>
      <c r="G75" s="68" t="s">
        <v>177</v>
      </c>
      <c r="H75" s="56" t="s">
        <v>176</v>
      </c>
      <c r="I75" s="56">
        <v>14760</v>
      </c>
      <c r="J75" s="56">
        <v>2</v>
      </c>
      <c r="K75" s="56">
        <v>335931</v>
      </c>
      <c r="L75" s="63" t="str">
        <f>VLOOKUP(K75, '2017–2022 NAICS'!C:D, 2, FALSE)</f>
        <v>Current-Carrying Wiring Device Manufacturing</v>
      </c>
      <c r="M75" s="63" t="e">
        <v>#VALUE!</v>
      </c>
      <c r="N75" s="56">
        <v>42.0717</v>
      </c>
      <c r="O75" s="56">
        <v>-78.39067</v>
      </c>
      <c r="P75" s="69">
        <v>110000328360</v>
      </c>
      <c r="Q75" s="69">
        <v>1320219270105</v>
      </c>
      <c r="R75" s="56" t="s">
        <v>86</v>
      </c>
      <c r="S75" s="56" t="s">
        <v>87</v>
      </c>
      <c r="T75" s="64" t="s">
        <v>90</v>
      </c>
      <c r="U75" s="63" t="s">
        <v>3683</v>
      </c>
      <c r="W75" s="63" t="str">
        <f>_xlfn.XLOOKUP(C75,'TRIFD-COU Crosswalk'!$A:$A, 'TRIFD-COU Crosswalk'!$B:$B)</f>
        <v xml:space="preserve">Processing as a reactant in plastic material and resin manufacturing; Processing as a reactant in all other chemical product and preparation manufacturing </v>
      </c>
      <c r="Y75" s="56">
        <v>0</v>
      </c>
      <c r="Z75" s="56">
        <v>0</v>
      </c>
      <c r="AA75" s="56">
        <v>0</v>
      </c>
      <c r="AB75" s="56">
        <f t="shared" si="1"/>
        <v>0</v>
      </c>
    </row>
    <row r="76" spans="1:28" ht="42.3" x14ac:dyDescent="0.55000000000000004">
      <c r="A76" s="56" t="s">
        <v>79</v>
      </c>
      <c r="B76" s="56">
        <v>2021</v>
      </c>
      <c r="C76" s="56" t="s">
        <v>217</v>
      </c>
      <c r="D76" s="63" t="s">
        <v>218</v>
      </c>
      <c r="E76" s="63" t="s">
        <v>219</v>
      </c>
      <c r="F76" s="58" t="s">
        <v>175</v>
      </c>
      <c r="G76" s="68" t="s">
        <v>177</v>
      </c>
      <c r="H76" s="56" t="s">
        <v>176</v>
      </c>
      <c r="I76" s="56">
        <v>14760</v>
      </c>
      <c r="J76" s="56">
        <v>2</v>
      </c>
      <c r="K76" s="56">
        <v>335931</v>
      </c>
      <c r="L76" s="63" t="str">
        <f>VLOOKUP(K76, '2017–2022 NAICS'!C:D, 2, FALSE)</f>
        <v>Current-Carrying Wiring Device Manufacturing</v>
      </c>
      <c r="M76" s="63" t="e">
        <v>#VALUE!</v>
      </c>
      <c r="N76" s="56">
        <v>42.0717</v>
      </c>
      <c r="O76" s="56">
        <v>-78.39067</v>
      </c>
      <c r="P76" s="69">
        <v>110000328360</v>
      </c>
      <c r="Q76" s="69">
        <v>1321220462624</v>
      </c>
      <c r="R76" s="56" t="s">
        <v>86</v>
      </c>
      <c r="S76" s="56" t="s">
        <v>87</v>
      </c>
      <c r="T76" s="61" t="s">
        <v>90</v>
      </c>
      <c r="U76" s="63" t="s">
        <v>3683</v>
      </c>
      <c r="W76" s="63" t="str">
        <f>_xlfn.XLOOKUP(C76,'TRIFD-COU Crosswalk'!$A:$A, 'TRIFD-COU Crosswalk'!$B:$B)</f>
        <v xml:space="preserve">Processing as a reactant in plastic material and resin manufacturing; Processing as a reactant in all other chemical product and preparation manufacturing </v>
      </c>
      <c r="Y76" s="56">
        <v>0</v>
      </c>
      <c r="Z76" s="56">
        <v>0</v>
      </c>
      <c r="AA76" s="56">
        <v>0</v>
      </c>
      <c r="AB76" s="56">
        <f t="shared" si="1"/>
        <v>0</v>
      </c>
    </row>
    <row r="77" spans="1:28" ht="42.3" x14ac:dyDescent="0.55000000000000004">
      <c r="A77" s="56" t="s">
        <v>79</v>
      </c>
      <c r="B77" s="56">
        <v>2022</v>
      </c>
      <c r="C77" s="56" t="s">
        <v>217</v>
      </c>
      <c r="D77" s="63" t="s">
        <v>218</v>
      </c>
      <c r="E77" s="63" t="s">
        <v>219</v>
      </c>
      <c r="F77" s="58" t="s">
        <v>175</v>
      </c>
      <c r="G77" s="68" t="s">
        <v>177</v>
      </c>
      <c r="H77" s="56" t="s">
        <v>176</v>
      </c>
      <c r="I77" s="56">
        <v>14760</v>
      </c>
      <c r="J77" s="56">
        <v>2</v>
      </c>
      <c r="K77" s="56">
        <v>335931</v>
      </c>
      <c r="L77" s="63" t="str">
        <f>VLOOKUP(K77, '2017–2022 NAICS'!C:D, 2, FALSE)</f>
        <v>Current-Carrying Wiring Device Manufacturing</v>
      </c>
      <c r="M77" s="63" t="e">
        <v>#VALUE!</v>
      </c>
      <c r="N77" s="56">
        <v>42.0717</v>
      </c>
      <c r="O77" s="56">
        <v>-78.39067</v>
      </c>
      <c r="P77" s="69">
        <v>110000328360</v>
      </c>
      <c r="Q77" s="69">
        <v>1322221351570</v>
      </c>
      <c r="R77" s="56" t="s">
        <v>86</v>
      </c>
      <c r="S77" s="56" t="s">
        <v>87</v>
      </c>
      <c r="T77" s="64" t="s">
        <v>97</v>
      </c>
      <c r="U77" s="63" t="s">
        <v>3683</v>
      </c>
      <c r="W77" s="63" t="str">
        <f>_xlfn.XLOOKUP(C77,'TRIFD-COU Crosswalk'!$A:$A, 'TRIFD-COU Crosswalk'!$B:$B)</f>
        <v xml:space="preserve">Processing as a reactant in plastic material and resin manufacturing; Processing as a reactant in all other chemical product and preparation manufacturing </v>
      </c>
      <c r="Y77" s="56">
        <v>0</v>
      </c>
      <c r="Z77" s="56">
        <v>0</v>
      </c>
      <c r="AA77" s="56">
        <v>0</v>
      </c>
      <c r="AB77" s="56">
        <f t="shared" si="1"/>
        <v>0</v>
      </c>
    </row>
    <row r="78" spans="1:28" ht="42.3" x14ac:dyDescent="0.55000000000000004">
      <c r="A78" s="56" t="s">
        <v>79</v>
      </c>
      <c r="B78" s="56">
        <v>2023</v>
      </c>
      <c r="C78" s="56" t="s">
        <v>217</v>
      </c>
      <c r="D78" s="63" t="s">
        <v>218</v>
      </c>
      <c r="E78" s="63" t="s">
        <v>219</v>
      </c>
      <c r="F78" s="58" t="s">
        <v>175</v>
      </c>
      <c r="G78" s="68" t="s">
        <v>177</v>
      </c>
      <c r="H78" s="56" t="s">
        <v>176</v>
      </c>
      <c r="I78" s="56">
        <v>14760</v>
      </c>
      <c r="J78" s="56">
        <v>2</v>
      </c>
      <c r="K78" s="56">
        <v>335931</v>
      </c>
      <c r="L78" s="63" t="str">
        <f>VLOOKUP(K78, '2017–2022 NAICS'!C:D, 2, FALSE)</f>
        <v>Current-Carrying Wiring Device Manufacturing</v>
      </c>
      <c r="M78" s="63" t="e">
        <v>#VALUE!</v>
      </c>
      <c r="N78" s="56">
        <v>42.0717</v>
      </c>
      <c r="O78" s="56">
        <v>-78.39067</v>
      </c>
      <c r="P78" s="69">
        <v>110000328360</v>
      </c>
      <c r="Q78" s="69">
        <v>1323221909361</v>
      </c>
      <c r="R78" s="56" t="s">
        <v>86</v>
      </c>
      <c r="S78" s="56" t="s">
        <v>87</v>
      </c>
      <c r="T78" s="61" t="s">
        <v>90</v>
      </c>
      <c r="U78" s="63" t="s">
        <v>3683</v>
      </c>
      <c r="W78" s="63" t="str">
        <f>_xlfn.XLOOKUP(C78,'TRIFD-COU Crosswalk'!$A:$A, 'TRIFD-COU Crosswalk'!$B:$B)</f>
        <v xml:space="preserve">Processing as a reactant in plastic material and resin manufacturing; Processing as a reactant in all other chemical product and preparation manufacturing </v>
      </c>
      <c r="Y78" s="56">
        <v>0</v>
      </c>
      <c r="Z78" s="56">
        <v>0</v>
      </c>
      <c r="AA78" s="56">
        <v>0</v>
      </c>
      <c r="AB78" s="56">
        <f t="shared" si="1"/>
        <v>0</v>
      </c>
    </row>
    <row r="79" spans="1:28" x14ac:dyDescent="0.55000000000000004">
      <c r="A79" s="56" t="s">
        <v>79</v>
      </c>
      <c r="B79" s="56">
        <v>2019</v>
      </c>
      <c r="C79" s="56" t="s">
        <v>220</v>
      </c>
      <c r="D79" s="63" t="s">
        <v>221</v>
      </c>
      <c r="E79" s="63" t="s">
        <v>222</v>
      </c>
      <c r="F79" s="58" t="s">
        <v>223</v>
      </c>
      <c r="G79" s="68" t="s">
        <v>224</v>
      </c>
      <c r="H79" s="56" t="s">
        <v>225</v>
      </c>
      <c r="I79" s="56">
        <v>21078</v>
      </c>
      <c r="J79" s="56">
        <v>3</v>
      </c>
      <c r="K79" s="56">
        <v>325520</v>
      </c>
      <c r="L79" s="63" t="str">
        <f>VLOOKUP(K79, '2017–2022 NAICS'!C:D, 2, FALSE)</f>
        <v>Adhesive Manufacturing</v>
      </c>
      <c r="M79" s="63" t="e">
        <v>#VALUE!</v>
      </c>
      <c r="N79" s="56">
        <v>39.53875</v>
      </c>
      <c r="O79" s="56">
        <v>-76.108590000000007</v>
      </c>
      <c r="P79" s="69">
        <v>110012464001</v>
      </c>
      <c r="Q79" s="69">
        <v>1319218348783</v>
      </c>
      <c r="R79" s="56" t="s">
        <v>86</v>
      </c>
      <c r="S79" s="56" t="s">
        <v>87</v>
      </c>
      <c r="T79" s="65" t="s">
        <v>103</v>
      </c>
      <c r="U79" s="63" t="s">
        <v>89</v>
      </c>
      <c r="W79" s="63" t="str">
        <f>_xlfn.XLOOKUP(C79,'TRIFD-COU Crosswalk'!$A:$A, 'TRIFD-COU Crosswalk'!$B:$B)</f>
        <v xml:space="preserve">Processing: Adhesive manufacturing </v>
      </c>
      <c r="Y79" s="56">
        <v>0</v>
      </c>
      <c r="Z79" s="56">
        <v>0</v>
      </c>
      <c r="AA79" s="56">
        <v>0</v>
      </c>
      <c r="AB79" s="56">
        <f t="shared" si="1"/>
        <v>0</v>
      </c>
    </row>
    <row r="80" spans="1:28" x14ac:dyDescent="0.55000000000000004">
      <c r="A80" s="56" t="s">
        <v>79</v>
      </c>
      <c r="B80" s="56">
        <v>2020</v>
      </c>
      <c r="C80" s="56" t="s">
        <v>220</v>
      </c>
      <c r="D80" s="63" t="s">
        <v>221</v>
      </c>
      <c r="E80" s="63" t="s">
        <v>222</v>
      </c>
      <c r="F80" s="58" t="s">
        <v>223</v>
      </c>
      <c r="G80" s="68" t="s">
        <v>224</v>
      </c>
      <c r="H80" s="56" t="s">
        <v>225</v>
      </c>
      <c r="I80" s="56">
        <v>21078</v>
      </c>
      <c r="J80" s="56">
        <v>3</v>
      </c>
      <c r="K80" s="56">
        <v>325520</v>
      </c>
      <c r="L80" s="63" t="str">
        <f>VLOOKUP(K80, '2017–2022 NAICS'!C:D, 2, FALSE)</f>
        <v>Adhesive Manufacturing</v>
      </c>
      <c r="M80" s="63" t="e">
        <v>#VALUE!</v>
      </c>
      <c r="N80" s="56">
        <v>39.53875</v>
      </c>
      <c r="O80" s="56">
        <v>-76.108590000000007</v>
      </c>
      <c r="P80" s="69">
        <v>110012464001</v>
      </c>
      <c r="Q80" s="69">
        <v>1320218976114</v>
      </c>
      <c r="R80" s="56" t="s">
        <v>86</v>
      </c>
      <c r="S80" s="56" t="s">
        <v>87</v>
      </c>
      <c r="T80" s="61" t="s">
        <v>97</v>
      </c>
      <c r="U80" s="63" t="s">
        <v>89</v>
      </c>
      <c r="W80" s="63" t="str">
        <f>_xlfn.XLOOKUP(C80,'TRIFD-COU Crosswalk'!$A:$A, 'TRIFD-COU Crosswalk'!$B:$B)</f>
        <v xml:space="preserve">Processing: Adhesive manufacturing </v>
      </c>
      <c r="Y80" s="56">
        <v>0</v>
      </c>
      <c r="Z80" s="56">
        <v>0</v>
      </c>
      <c r="AA80" s="56">
        <v>0</v>
      </c>
      <c r="AB80" s="56">
        <f t="shared" si="1"/>
        <v>0</v>
      </c>
    </row>
    <row r="81" spans="1:37" x14ac:dyDescent="0.55000000000000004">
      <c r="A81" s="56" t="s">
        <v>79</v>
      </c>
      <c r="B81" s="56">
        <v>2021</v>
      </c>
      <c r="C81" s="56" t="s">
        <v>220</v>
      </c>
      <c r="D81" s="63" t="s">
        <v>221</v>
      </c>
      <c r="E81" s="63" t="s">
        <v>222</v>
      </c>
      <c r="F81" s="58" t="s">
        <v>223</v>
      </c>
      <c r="G81" s="68" t="s">
        <v>224</v>
      </c>
      <c r="H81" s="56" t="s">
        <v>225</v>
      </c>
      <c r="I81" s="56">
        <v>21078</v>
      </c>
      <c r="J81" s="56">
        <v>3</v>
      </c>
      <c r="K81" s="56">
        <v>325520</v>
      </c>
      <c r="L81" s="63" t="str">
        <f>VLOOKUP(K81, '2017–2022 NAICS'!C:D, 2, FALSE)</f>
        <v>Adhesive Manufacturing</v>
      </c>
      <c r="M81" s="63" t="e">
        <v>#VALUE!</v>
      </c>
      <c r="N81" s="56">
        <v>39.53875</v>
      </c>
      <c r="O81" s="56">
        <v>-76.108590000000007</v>
      </c>
      <c r="P81" s="69">
        <v>110012464001</v>
      </c>
      <c r="Q81" s="69">
        <v>1321219827488</v>
      </c>
      <c r="R81" s="56" t="s">
        <v>86</v>
      </c>
      <c r="S81" s="56" t="s">
        <v>87</v>
      </c>
      <c r="T81" s="61" t="s">
        <v>97</v>
      </c>
      <c r="U81" s="63" t="s">
        <v>89</v>
      </c>
      <c r="W81" s="63" t="str">
        <f>_xlfn.XLOOKUP(C81,'TRIFD-COU Crosswalk'!$A:$A, 'TRIFD-COU Crosswalk'!$B:$B)</f>
        <v xml:space="preserve">Processing: Adhesive manufacturing </v>
      </c>
      <c r="Y81" s="56">
        <v>0</v>
      </c>
      <c r="Z81" s="56">
        <v>0</v>
      </c>
      <c r="AA81" s="56">
        <v>0</v>
      </c>
      <c r="AB81" s="56">
        <f t="shared" si="1"/>
        <v>0</v>
      </c>
    </row>
    <row r="82" spans="1:37" x14ac:dyDescent="0.55000000000000004">
      <c r="A82" s="56" t="s">
        <v>79</v>
      </c>
      <c r="B82" s="56">
        <v>2022</v>
      </c>
      <c r="C82" s="56" t="s">
        <v>220</v>
      </c>
      <c r="D82" s="63" t="s">
        <v>221</v>
      </c>
      <c r="E82" s="63" t="s">
        <v>222</v>
      </c>
      <c r="F82" s="58" t="s">
        <v>223</v>
      </c>
      <c r="G82" s="68" t="s">
        <v>224</v>
      </c>
      <c r="H82" s="56" t="s">
        <v>225</v>
      </c>
      <c r="I82" s="56">
        <v>21078</v>
      </c>
      <c r="J82" s="56">
        <v>3</v>
      </c>
      <c r="K82" s="56">
        <v>325520</v>
      </c>
      <c r="L82" s="63" t="str">
        <f>VLOOKUP(K82, '2017–2022 NAICS'!C:D, 2, FALSE)</f>
        <v>Adhesive Manufacturing</v>
      </c>
      <c r="M82" s="63" t="e">
        <v>#VALUE!</v>
      </c>
      <c r="N82" s="56">
        <v>39.53875</v>
      </c>
      <c r="O82" s="56">
        <v>-76.108590000000007</v>
      </c>
      <c r="P82" s="69">
        <v>110012464001</v>
      </c>
      <c r="Q82" s="69">
        <v>1322220712842</v>
      </c>
      <c r="R82" s="56" t="s">
        <v>86</v>
      </c>
      <c r="S82" s="56" t="s">
        <v>87</v>
      </c>
      <c r="T82" s="61" t="s">
        <v>97</v>
      </c>
      <c r="U82" s="63" t="s">
        <v>89</v>
      </c>
      <c r="W82" s="63" t="str">
        <f>_xlfn.XLOOKUP(C82,'TRIFD-COU Crosswalk'!$A:$A, 'TRIFD-COU Crosswalk'!$B:$B)</f>
        <v xml:space="preserve">Processing: Adhesive manufacturing </v>
      </c>
      <c r="Y82" s="56">
        <v>0</v>
      </c>
      <c r="Z82" s="56">
        <v>0</v>
      </c>
      <c r="AA82" s="56">
        <v>0</v>
      </c>
      <c r="AB82" s="56">
        <f t="shared" si="1"/>
        <v>0</v>
      </c>
    </row>
    <row r="83" spans="1:37" x14ac:dyDescent="0.55000000000000004">
      <c r="A83" s="56" t="s">
        <v>79</v>
      </c>
      <c r="B83" s="56">
        <v>2023</v>
      </c>
      <c r="C83" s="56" t="s">
        <v>220</v>
      </c>
      <c r="D83" s="63" t="s">
        <v>221</v>
      </c>
      <c r="E83" s="63" t="s">
        <v>222</v>
      </c>
      <c r="F83" s="58" t="s">
        <v>223</v>
      </c>
      <c r="G83" s="68" t="s">
        <v>224</v>
      </c>
      <c r="H83" s="56" t="s">
        <v>225</v>
      </c>
      <c r="I83" s="56">
        <v>21078</v>
      </c>
      <c r="J83" s="56">
        <v>3</v>
      </c>
      <c r="K83" s="56">
        <v>325520</v>
      </c>
      <c r="L83" s="63" t="str">
        <f>VLOOKUP(K83, '2017–2022 NAICS'!C:D, 2, FALSE)</f>
        <v>Adhesive Manufacturing</v>
      </c>
      <c r="M83" s="63" t="e">
        <v>#VALUE!</v>
      </c>
      <c r="N83" s="56">
        <v>39.53875</v>
      </c>
      <c r="O83" s="56">
        <v>-76.108590000000007</v>
      </c>
      <c r="P83" s="69">
        <v>110012464001</v>
      </c>
      <c r="Q83" s="69">
        <v>1323221744307</v>
      </c>
      <c r="R83" s="56" t="s">
        <v>86</v>
      </c>
      <c r="S83" s="56" t="s">
        <v>87</v>
      </c>
      <c r="T83" s="61" t="s">
        <v>97</v>
      </c>
      <c r="U83" s="63" t="s">
        <v>89</v>
      </c>
      <c r="W83" s="63" t="str">
        <f>_xlfn.XLOOKUP(C83,'TRIFD-COU Crosswalk'!$A:$A, 'TRIFD-COU Crosswalk'!$B:$B)</f>
        <v xml:space="preserve">Processing: Adhesive manufacturing </v>
      </c>
      <c r="Y83" s="56">
        <v>0</v>
      </c>
      <c r="Z83" s="56">
        <v>0</v>
      </c>
      <c r="AA83" s="56">
        <v>0</v>
      </c>
      <c r="AB83" s="56">
        <f t="shared" si="1"/>
        <v>0</v>
      </c>
    </row>
    <row r="84" spans="1:37" ht="28.2" x14ac:dyDescent="0.55000000000000004">
      <c r="A84" s="56" t="s">
        <v>79</v>
      </c>
      <c r="B84" s="56">
        <v>2021</v>
      </c>
      <c r="C84" s="56" t="s">
        <v>133</v>
      </c>
      <c r="D84" s="63" t="s">
        <v>134</v>
      </c>
      <c r="E84" s="63" t="s">
        <v>135</v>
      </c>
      <c r="F84" s="58" t="s">
        <v>136</v>
      </c>
      <c r="G84" s="68" t="s">
        <v>137</v>
      </c>
      <c r="H84" s="56" t="s">
        <v>138</v>
      </c>
      <c r="I84" s="67" t="s">
        <v>139</v>
      </c>
      <c r="J84" s="56">
        <v>1</v>
      </c>
      <c r="K84" s="56">
        <v>325991</v>
      </c>
      <c r="L84" s="63" t="str">
        <f>VLOOKUP(K84, '2017–2022 NAICS'!C:D, 2, FALSE)</f>
        <v>Custom Compounding of Purchased Resins</v>
      </c>
      <c r="M84" s="63" t="e">
        <v>#VALUE!</v>
      </c>
      <c r="N84" s="56">
        <v>41.797080000000001</v>
      </c>
      <c r="O84" s="56">
        <v>-72.517009999999999</v>
      </c>
      <c r="P84" s="69">
        <v>110000607978</v>
      </c>
      <c r="Q84" s="69">
        <v>1321219732548</v>
      </c>
      <c r="R84" s="56" t="s">
        <v>86</v>
      </c>
      <c r="S84" s="56" t="s">
        <v>87</v>
      </c>
      <c r="T84" s="61" t="s">
        <v>88</v>
      </c>
      <c r="U84" s="63" t="s">
        <v>3674</v>
      </c>
      <c r="W84" s="63" t="str">
        <f>_xlfn.XLOOKUP(C84,'TRIFD-COU Crosswalk'!$A:$A, 'TRIFD-COU Crosswalk'!$B:$B)</f>
        <v>Processing: Additive flame retardant in plastic, resin, and paints and coatings </v>
      </c>
      <c r="Y84" s="56">
        <v>0</v>
      </c>
      <c r="Z84" s="56">
        <v>0</v>
      </c>
      <c r="AA84" s="56">
        <v>0</v>
      </c>
      <c r="AB84" s="56">
        <f t="shared" si="1"/>
        <v>0</v>
      </c>
    </row>
    <row r="85" spans="1:37" ht="28.2" x14ac:dyDescent="0.55000000000000004">
      <c r="A85" s="56" t="s">
        <v>79</v>
      </c>
      <c r="B85" s="56">
        <v>2022</v>
      </c>
      <c r="C85" s="56" t="s">
        <v>133</v>
      </c>
      <c r="D85" s="63" t="s">
        <v>134</v>
      </c>
      <c r="E85" s="63" t="s">
        <v>135</v>
      </c>
      <c r="F85" s="58" t="s">
        <v>136</v>
      </c>
      <c r="G85" s="68" t="s">
        <v>137</v>
      </c>
      <c r="H85" s="56" t="s">
        <v>138</v>
      </c>
      <c r="I85" s="67" t="s">
        <v>139</v>
      </c>
      <c r="J85" s="56">
        <v>1</v>
      </c>
      <c r="K85" s="56">
        <v>325991</v>
      </c>
      <c r="L85" s="63" t="str">
        <f>VLOOKUP(K85, '2017–2022 NAICS'!C:D, 2, FALSE)</f>
        <v>Custom Compounding of Purchased Resins</v>
      </c>
      <c r="M85" s="63" t="e">
        <v>#VALUE!</v>
      </c>
      <c r="N85" s="56">
        <v>41.797080000000001</v>
      </c>
      <c r="O85" s="56">
        <v>-72.517009999999999</v>
      </c>
      <c r="P85" s="69">
        <v>110000607978</v>
      </c>
      <c r="Q85" s="69">
        <v>1322222188411</v>
      </c>
      <c r="R85" s="56" t="s">
        <v>86</v>
      </c>
      <c r="S85" s="56" t="s">
        <v>87</v>
      </c>
      <c r="T85" s="64" t="s">
        <v>88</v>
      </c>
      <c r="U85" s="63" t="s">
        <v>3674</v>
      </c>
      <c r="W85" s="63" t="str">
        <f>_xlfn.XLOOKUP(C85,'TRIFD-COU Crosswalk'!$A:$A, 'TRIFD-COU Crosswalk'!$B:$B)</f>
        <v>Processing: Additive flame retardant in plastic, resin, and paints and coatings </v>
      </c>
      <c r="Y85" s="56">
        <v>0</v>
      </c>
      <c r="Z85" s="56">
        <v>0</v>
      </c>
      <c r="AA85" s="56">
        <v>0</v>
      </c>
      <c r="AB85" s="56">
        <f t="shared" si="1"/>
        <v>0</v>
      </c>
    </row>
    <row r="86" spans="1:37" ht="28.2" x14ac:dyDescent="0.55000000000000004">
      <c r="A86" s="56" t="s">
        <v>79</v>
      </c>
      <c r="B86" s="56">
        <v>2023</v>
      </c>
      <c r="C86" s="56" t="s">
        <v>133</v>
      </c>
      <c r="D86" s="63" t="s">
        <v>134</v>
      </c>
      <c r="E86" s="63" t="s">
        <v>135</v>
      </c>
      <c r="F86" s="58" t="s">
        <v>136</v>
      </c>
      <c r="G86" s="68" t="s">
        <v>137</v>
      </c>
      <c r="H86" s="56" t="s">
        <v>138</v>
      </c>
      <c r="I86" s="67" t="s">
        <v>139</v>
      </c>
      <c r="J86" s="56">
        <v>1</v>
      </c>
      <c r="K86" s="56">
        <v>325991</v>
      </c>
      <c r="L86" s="63" t="str">
        <f>VLOOKUP(K86, '2017–2022 NAICS'!C:D, 2, FALSE)</f>
        <v>Custom Compounding of Purchased Resins</v>
      </c>
      <c r="M86" s="63" t="e">
        <v>#VALUE!</v>
      </c>
      <c r="N86" s="56">
        <v>41.797080000000001</v>
      </c>
      <c r="O86" s="56">
        <v>-72.517009999999999</v>
      </c>
      <c r="P86" s="69">
        <v>110000607978</v>
      </c>
      <c r="Q86" s="69">
        <v>1323222213581</v>
      </c>
      <c r="R86" s="56" t="s">
        <v>86</v>
      </c>
      <c r="S86" s="56" t="s">
        <v>87</v>
      </c>
      <c r="T86" s="61" t="s">
        <v>88</v>
      </c>
      <c r="U86" s="63" t="s">
        <v>3674</v>
      </c>
      <c r="W86" s="63" t="str">
        <f>_xlfn.XLOOKUP(C86,'TRIFD-COU Crosswalk'!$A:$A, 'TRIFD-COU Crosswalk'!$B:$B)</f>
        <v>Processing: Additive flame retardant in plastic, resin, and paints and coatings </v>
      </c>
      <c r="Y86" s="56">
        <v>0</v>
      </c>
      <c r="Z86" s="56">
        <v>0</v>
      </c>
      <c r="AA86" s="56">
        <v>0</v>
      </c>
      <c r="AB86" s="56">
        <f t="shared" si="1"/>
        <v>0</v>
      </c>
    </row>
    <row r="87" spans="1:37" ht="28.2" x14ac:dyDescent="0.55000000000000004">
      <c r="A87" s="56" t="s">
        <v>79</v>
      </c>
      <c r="B87" s="56">
        <v>2021</v>
      </c>
      <c r="C87" s="56" t="s">
        <v>226</v>
      </c>
      <c r="D87" s="63" t="s">
        <v>227</v>
      </c>
      <c r="E87" s="63" t="s">
        <v>228</v>
      </c>
      <c r="F87" s="58" t="s">
        <v>229</v>
      </c>
      <c r="G87" s="68" t="s">
        <v>230</v>
      </c>
      <c r="H87" s="56" t="s">
        <v>231</v>
      </c>
      <c r="I87" s="67" t="s">
        <v>232</v>
      </c>
      <c r="J87" s="56">
        <v>2</v>
      </c>
      <c r="K87" s="56">
        <v>325991</v>
      </c>
      <c r="L87" s="63" t="str">
        <f>VLOOKUP(K87, '2017–2022 NAICS'!C:D, 2, FALSE)</f>
        <v>Custom Compounding of Purchased Resins</v>
      </c>
      <c r="M87" s="63" t="e">
        <v>#VALUE!</v>
      </c>
      <c r="N87" s="56">
        <v>39.766240000000003</v>
      </c>
      <c r="O87" s="56">
        <v>-75.366219999999998</v>
      </c>
      <c r="P87" s="69">
        <v>110070244755</v>
      </c>
      <c r="Q87" s="69">
        <v>1321220442925</v>
      </c>
      <c r="R87" s="56" t="s">
        <v>86</v>
      </c>
      <c r="S87" s="56" t="s">
        <v>87</v>
      </c>
      <c r="T87" s="61" t="s">
        <v>88</v>
      </c>
      <c r="U87" s="63" t="s">
        <v>3675</v>
      </c>
      <c r="W87" s="63" t="str">
        <f>_xlfn.XLOOKUP(C87,'TRIFD-COU Crosswalk'!$A:$A, 'TRIFD-COU Crosswalk'!$B:$B)</f>
        <v>Processing: Additive flame retardant in plastic, resin, and paints and coatings </v>
      </c>
      <c r="Y87" s="56">
        <v>0</v>
      </c>
      <c r="Z87" s="56">
        <v>0</v>
      </c>
      <c r="AA87" s="56">
        <v>0</v>
      </c>
      <c r="AB87" s="56">
        <f t="shared" si="1"/>
        <v>0</v>
      </c>
    </row>
    <row r="88" spans="1:37" ht="28.2" x14ac:dyDescent="0.55000000000000004">
      <c r="A88" s="56" t="s">
        <v>79</v>
      </c>
      <c r="B88" s="56">
        <v>2019</v>
      </c>
      <c r="C88" s="56" t="s">
        <v>233</v>
      </c>
      <c r="D88" s="63" t="s">
        <v>234</v>
      </c>
      <c r="E88" s="63" t="s">
        <v>3713</v>
      </c>
      <c r="F88" s="58" t="s">
        <v>175</v>
      </c>
      <c r="G88" s="68" t="s">
        <v>177</v>
      </c>
      <c r="H88" s="56" t="s">
        <v>176</v>
      </c>
      <c r="I88" s="56">
        <v>14760</v>
      </c>
      <c r="J88" s="56">
        <v>2</v>
      </c>
      <c r="K88" s="56">
        <v>325991</v>
      </c>
      <c r="L88" s="63" t="str">
        <f>VLOOKUP(K88, '2017–2022 NAICS'!C:D, 2, FALSE)</f>
        <v>Custom Compounding of Purchased Resins</v>
      </c>
      <c r="M88" s="63" t="e">
        <v>#VALUE!</v>
      </c>
      <c r="N88" s="56">
        <v>42.094957000000001</v>
      </c>
      <c r="O88" s="56">
        <v>-78.441350999999997</v>
      </c>
      <c r="P88" s="69">
        <v>110000328388</v>
      </c>
      <c r="Q88" s="69">
        <v>1319217738780</v>
      </c>
      <c r="R88" s="56" t="s">
        <v>86</v>
      </c>
      <c r="S88" s="56" t="s">
        <v>87</v>
      </c>
      <c r="T88" s="65" t="s">
        <v>97</v>
      </c>
      <c r="U88" s="63" t="s">
        <v>3675</v>
      </c>
      <c r="W88" s="63" t="str">
        <f>_xlfn.XLOOKUP(C88,'TRIFD-COU Crosswalk'!$A:$A, 'TRIFD-COU Crosswalk'!$B:$B)</f>
        <v>Processing: Additive flame retardant in plastic, resin, and paints and coatings </v>
      </c>
      <c r="Y88" s="56">
        <v>0</v>
      </c>
      <c r="Z88" s="56">
        <v>10</v>
      </c>
      <c r="AA88" s="56">
        <v>0</v>
      </c>
      <c r="AB88" s="56">
        <f t="shared" si="1"/>
        <v>10</v>
      </c>
      <c r="AC88" s="56" t="s">
        <v>172</v>
      </c>
      <c r="AD88" s="61" t="s">
        <v>236</v>
      </c>
      <c r="AE88" s="61" t="s">
        <v>173</v>
      </c>
      <c r="AF88" s="61" t="s">
        <v>174</v>
      </c>
      <c r="AG88" s="61" t="s">
        <v>175</v>
      </c>
      <c r="AH88" s="61" t="s">
        <v>176</v>
      </c>
      <c r="AI88" s="61" t="s">
        <v>177</v>
      </c>
      <c r="AJ88" s="61" t="s">
        <v>178</v>
      </c>
      <c r="AK88" s="64">
        <v>110000568476</v>
      </c>
    </row>
    <row r="89" spans="1:37" ht="28.2" x14ac:dyDescent="0.55000000000000004">
      <c r="A89" s="56" t="s">
        <v>79</v>
      </c>
      <c r="B89" s="56">
        <v>2019</v>
      </c>
      <c r="C89" s="56" t="s">
        <v>237</v>
      </c>
      <c r="D89" s="63" t="s">
        <v>238</v>
      </c>
      <c r="E89" s="63" t="s">
        <v>239</v>
      </c>
      <c r="F89" s="58" t="s">
        <v>240</v>
      </c>
      <c r="G89" s="68" t="s">
        <v>144</v>
      </c>
      <c r="H89" s="56" t="s">
        <v>145</v>
      </c>
      <c r="I89" s="56">
        <v>92806</v>
      </c>
      <c r="J89" s="56">
        <v>9</v>
      </c>
      <c r="K89" s="56">
        <v>325520</v>
      </c>
      <c r="L89" s="63" t="str">
        <f>VLOOKUP(K89, '2017–2022 NAICS'!C:D, 2, FALSE)</f>
        <v>Adhesive Manufacturing</v>
      </c>
      <c r="M89" s="63" t="e">
        <v>#VALUE!</v>
      </c>
      <c r="N89" s="56">
        <v>33.861939999999997</v>
      </c>
      <c r="O89" s="56">
        <v>-117.86123000000001</v>
      </c>
      <c r="P89" s="69">
        <v>110000480952</v>
      </c>
      <c r="Q89" s="69">
        <v>1319218017402</v>
      </c>
      <c r="R89" s="56" t="s">
        <v>86</v>
      </c>
      <c r="S89" s="56" t="s">
        <v>87</v>
      </c>
      <c r="T89" s="65" t="s">
        <v>97</v>
      </c>
      <c r="U89" s="63" t="s">
        <v>3684</v>
      </c>
      <c r="W89" s="63" t="str">
        <f>_xlfn.XLOOKUP(C89,'TRIFD-COU Crosswalk'!$A:$A, 'TRIFD-COU Crosswalk'!$B:$B)</f>
        <v xml:space="preserve">Processing: Adhesive manufacturing </v>
      </c>
      <c r="Y89" s="56">
        <v>0</v>
      </c>
      <c r="Z89" s="56">
        <v>0</v>
      </c>
      <c r="AA89" s="56">
        <v>0</v>
      </c>
      <c r="AB89" s="56">
        <f t="shared" si="1"/>
        <v>0</v>
      </c>
    </row>
    <row r="90" spans="1:37" ht="28.2" x14ac:dyDescent="0.55000000000000004">
      <c r="A90" s="56" t="s">
        <v>79</v>
      </c>
      <c r="B90" s="56">
        <v>2020</v>
      </c>
      <c r="C90" s="56" t="s">
        <v>237</v>
      </c>
      <c r="D90" s="63" t="s">
        <v>238</v>
      </c>
      <c r="E90" s="63" t="s">
        <v>239</v>
      </c>
      <c r="F90" s="58" t="s">
        <v>240</v>
      </c>
      <c r="G90" s="68" t="s">
        <v>144</v>
      </c>
      <c r="H90" s="56" t="s">
        <v>145</v>
      </c>
      <c r="I90" s="56">
        <v>92806</v>
      </c>
      <c r="J90" s="56">
        <v>9</v>
      </c>
      <c r="K90" s="56">
        <v>325520</v>
      </c>
      <c r="L90" s="63" t="str">
        <f>VLOOKUP(K90, '2017–2022 NAICS'!C:D, 2, FALSE)</f>
        <v>Adhesive Manufacturing</v>
      </c>
      <c r="M90" s="63" t="e">
        <v>#VALUE!</v>
      </c>
      <c r="N90" s="56">
        <v>33.861939999999997</v>
      </c>
      <c r="O90" s="56">
        <v>-117.86123000000001</v>
      </c>
      <c r="P90" s="69">
        <v>110000480952</v>
      </c>
      <c r="Q90" s="69">
        <v>1320219308145</v>
      </c>
      <c r="R90" s="56" t="s">
        <v>86</v>
      </c>
      <c r="S90" s="56" t="s">
        <v>87</v>
      </c>
      <c r="T90" s="61" t="s">
        <v>103</v>
      </c>
      <c r="U90" s="63" t="s">
        <v>3684</v>
      </c>
      <c r="W90" s="63" t="str">
        <f>_xlfn.XLOOKUP(C90,'TRIFD-COU Crosswalk'!$A:$A, 'TRIFD-COU Crosswalk'!$B:$B)</f>
        <v xml:space="preserve">Processing: Adhesive manufacturing </v>
      </c>
      <c r="Y90" s="56">
        <v>0</v>
      </c>
      <c r="Z90" s="56">
        <v>0</v>
      </c>
      <c r="AA90" s="56">
        <v>0</v>
      </c>
      <c r="AB90" s="56">
        <f t="shared" si="1"/>
        <v>0</v>
      </c>
    </row>
    <row r="91" spans="1:37" ht="28.2" x14ac:dyDescent="0.55000000000000004">
      <c r="A91" s="56" t="s">
        <v>79</v>
      </c>
      <c r="B91" s="56">
        <v>2021</v>
      </c>
      <c r="C91" s="56" t="s">
        <v>237</v>
      </c>
      <c r="D91" s="63" t="s">
        <v>238</v>
      </c>
      <c r="E91" s="63" t="s">
        <v>239</v>
      </c>
      <c r="F91" s="58" t="s">
        <v>240</v>
      </c>
      <c r="G91" s="68" t="s">
        <v>144</v>
      </c>
      <c r="H91" s="56" t="s">
        <v>145</v>
      </c>
      <c r="I91" s="56">
        <v>92806</v>
      </c>
      <c r="J91" s="56">
        <v>9</v>
      </c>
      <c r="K91" s="56">
        <v>325520</v>
      </c>
      <c r="L91" s="63" t="str">
        <f>VLOOKUP(K91, '2017–2022 NAICS'!C:D, 2, FALSE)</f>
        <v>Adhesive Manufacturing</v>
      </c>
      <c r="M91" s="63" t="e">
        <v>#VALUE!</v>
      </c>
      <c r="N91" s="56">
        <v>33.861939999999997</v>
      </c>
      <c r="O91" s="56">
        <v>-117.86123000000001</v>
      </c>
      <c r="P91" s="69">
        <v>110000480952</v>
      </c>
      <c r="Q91" s="69">
        <v>1321219816461</v>
      </c>
      <c r="R91" s="56" t="s">
        <v>86</v>
      </c>
      <c r="S91" s="56" t="s">
        <v>87</v>
      </c>
      <c r="T91" s="61" t="s">
        <v>97</v>
      </c>
      <c r="U91" s="63" t="s">
        <v>3684</v>
      </c>
      <c r="W91" s="63" t="str">
        <f>_xlfn.XLOOKUP(C91,'TRIFD-COU Crosswalk'!$A:$A, 'TRIFD-COU Crosswalk'!$B:$B)</f>
        <v xml:space="preserve">Processing: Adhesive manufacturing </v>
      </c>
      <c r="Y91" s="56">
        <v>0</v>
      </c>
      <c r="Z91" s="56">
        <v>0</v>
      </c>
      <c r="AA91" s="56">
        <v>0</v>
      </c>
      <c r="AB91" s="56">
        <f t="shared" si="1"/>
        <v>0</v>
      </c>
    </row>
    <row r="92" spans="1:37" ht="28.2" x14ac:dyDescent="0.55000000000000004">
      <c r="A92" s="56" t="s">
        <v>79</v>
      </c>
      <c r="B92" s="56">
        <v>2022</v>
      </c>
      <c r="C92" s="56" t="s">
        <v>237</v>
      </c>
      <c r="D92" s="63" t="s">
        <v>238</v>
      </c>
      <c r="E92" s="63" t="s">
        <v>239</v>
      </c>
      <c r="F92" s="58" t="s">
        <v>240</v>
      </c>
      <c r="G92" s="68" t="s">
        <v>144</v>
      </c>
      <c r="H92" s="56" t="s">
        <v>145</v>
      </c>
      <c r="I92" s="56">
        <v>92806</v>
      </c>
      <c r="J92" s="56">
        <v>9</v>
      </c>
      <c r="K92" s="56">
        <v>325520</v>
      </c>
      <c r="L92" s="63" t="str">
        <f>VLOOKUP(K92, '2017–2022 NAICS'!C:D, 2, FALSE)</f>
        <v>Adhesive Manufacturing</v>
      </c>
      <c r="M92" s="63" t="e">
        <v>#VALUE!</v>
      </c>
      <c r="N92" s="56">
        <v>33.861939999999997</v>
      </c>
      <c r="O92" s="56">
        <v>-117.86123000000001</v>
      </c>
      <c r="P92" s="69">
        <v>110000480952</v>
      </c>
      <c r="Q92" s="69">
        <v>1322221007723</v>
      </c>
      <c r="R92" s="56" t="s">
        <v>86</v>
      </c>
      <c r="S92" s="56" t="s">
        <v>87</v>
      </c>
      <c r="T92" s="61" t="s">
        <v>97</v>
      </c>
      <c r="U92" s="63" t="s">
        <v>3684</v>
      </c>
      <c r="W92" s="63" t="str">
        <f>_xlfn.XLOOKUP(C92,'TRIFD-COU Crosswalk'!$A:$A, 'TRIFD-COU Crosswalk'!$B:$B)</f>
        <v xml:space="preserve">Processing: Adhesive manufacturing </v>
      </c>
      <c r="Y92" s="56">
        <v>0</v>
      </c>
      <c r="Z92" s="56">
        <v>0</v>
      </c>
      <c r="AA92" s="56">
        <v>0</v>
      </c>
      <c r="AB92" s="56">
        <f t="shared" si="1"/>
        <v>0</v>
      </c>
    </row>
    <row r="93" spans="1:37" ht="28.2" x14ac:dyDescent="0.55000000000000004">
      <c r="A93" s="56" t="s">
        <v>79</v>
      </c>
      <c r="B93" s="56">
        <v>2023</v>
      </c>
      <c r="C93" s="56" t="s">
        <v>237</v>
      </c>
      <c r="D93" s="63" t="s">
        <v>238</v>
      </c>
      <c r="E93" s="63" t="s">
        <v>239</v>
      </c>
      <c r="F93" s="58" t="s">
        <v>240</v>
      </c>
      <c r="G93" s="68" t="s">
        <v>144</v>
      </c>
      <c r="H93" s="56" t="s">
        <v>145</v>
      </c>
      <c r="I93" s="56">
        <v>92806</v>
      </c>
      <c r="J93" s="56">
        <v>9</v>
      </c>
      <c r="K93" s="56">
        <v>325520</v>
      </c>
      <c r="L93" s="63" t="str">
        <f>VLOOKUP(K93, '2017–2022 NAICS'!C:D, 2, FALSE)</f>
        <v>Adhesive Manufacturing</v>
      </c>
      <c r="M93" s="63" t="e">
        <v>#VALUE!</v>
      </c>
      <c r="N93" s="56">
        <v>33.861939999999997</v>
      </c>
      <c r="O93" s="56">
        <v>-117.86123000000001</v>
      </c>
      <c r="P93" s="69">
        <v>110000480952</v>
      </c>
      <c r="Q93" s="69">
        <v>1323221674029</v>
      </c>
      <c r="R93" s="56" t="s">
        <v>86</v>
      </c>
      <c r="S93" s="56" t="s">
        <v>87</v>
      </c>
      <c r="T93" s="61" t="s">
        <v>97</v>
      </c>
      <c r="U93" s="63" t="s">
        <v>3684</v>
      </c>
      <c r="W93" s="63" t="str">
        <f>_xlfn.XLOOKUP(C93,'TRIFD-COU Crosswalk'!$A:$A, 'TRIFD-COU Crosswalk'!$B:$B)</f>
        <v xml:space="preserve">Processing: Adhesive manufacturing </v>
      </c>
      <c r="Y93" s="56">
        <v>0</v>
      </c>
      <c r="Z93" s="56">
        <v>0</v>
      </c>
      <c r="AA93" s="56">
        <v>0</v>
      </c>
      <c r="AB93" s="56">
        <f t="shared" si="1"/>
        <v>0</v>
      </c>
    </row>
    <row r="94" spans="1:37" ht="28.2" x14ac:dyDescent="0.55000000000000004">
      <c r="A94" s="56" t="s">
        <v>79</v>
      </c>
      <c r="B94" s="56">
        <v>2020</v>
      </c>
      <c r="C94" s="56" t="s">
        <v>241</v>
      </c>
      <c r="D94" s="63" t="s">
        <v>242</v>
      </c>
      <c r="E94" s="63" t="s">
        <v>243</v>
      </c>
      <c r="F94" s="58" t="s">
        <v>144</v>
      </c>
      <c r="G94" s="68" t="s">
        <v>144</v>
      </c>
      <c r="H94" s="56" t="s">
        <v>145</v>
      </c>
      <c r="I94" s="56">
        <v>92867</v>
      </c>
      <c r="J94" s="56">
        <v>9</v>
      </c>
      <c r="K94" s="56">
        <v>313320</v>
      </c>
      <c r="L94" s="63" t="str">
        <f>VLOOKUP(K94, '2017–2022 NAICS'!C:D, 2, FALSE)</f>
        <v>Fabric Coating Mills</v>
      </c>
      <c r="M94" s="63" t="e">
        <v>#VALUE!</v>
      </c>
      <c r="N94" s="56">
        <v>33.797759999999997</v>
      </c>
      <c r="O94" s="56">
        <v>-117.85581999999999</v>
      </c>
      <c r="P94" s="69">
        <v>110021287819</v>
      </c>
      <c r="Q94" s="69">
        <v>1320219307992</v>
      </c>
      <c r="R94" s="56" t="s">
        <v>86</v>
      </c>
      <c r="S94" s="56" t="s">
        <v>87</v>
      </c>
      <c r="T94" s="64" t="s">
        <v>103</v>
      </c>
      <c r="U94" s="63" t="s">
        <v>3685</v>
      </c>
      <c r="W94" s="63" t="str">
        <f>_xlfn.XLOOKUP(C94,'TRIFD-COU Crosswalk'!$A:$A, 'TRIFD-COU Crosswalk'!$B:$B)</f>
        <v>Processing: Reactive flame retardant in computer and electronic product manufacturing</v>
      </c>
      <c r="Y94" s="56">
        <v>0</v>
      </c>
      <c r="Z94" s="56">
        <v>0</v>
      </c>
      <c r="AA94" s="56">
        <v>0</v>
      </c>
      <c r="AB94" s="56">
        <f t="shared" si="1"/>
        <v>0</v>
      </c>
    </row>
    <row r="95" spans="1:37" ht="28.2" x14ac:dyDescent="0.55000000000000004">
      <c r="A95" s="56" t="s">
        <v>79</v>
      </c>
      <c r="B95" s="56">
        <v>2021</v>
      </c>
      <c r="C95" s="56" t="s">
        <v>241</v>
      </c>
      <c r="D95" s="63" t="s">
        <v>242</v>
      </c>
      <c r="E95" s="63" t="s">
        <v>243</v>
      </c>
      <c r="F95" s="58" t="s">
        <v>144</v>
      </c>
      <c r="G95" s="68" t="s">
        <v>144</v>
      </c>
      <c r="H95" s="56" t="s">
        <v>145</v>
      </c>
      <c r="I95" s="56">
        <v>92867</v>
      </c>
      <c r="J95" s="56">
        <v>9</v>
      </c>
      <c r="K95" s="56">
        <v>313320</v>
      </c>
      <c r="L95" s="63" t="str">
        <f>VLOOKUP(K95, '2017–2022 NAICS'!C:D, 2, FALSE)</f>
        <v>Fabric Coating Mills</v>
      </c>
      <c r="M95" s="63" t="e">
        <v>#VALUE!</v>
      </c>
      <c r="N95" s="56">
        <v>33.797759999999997</v>
      </c>
      <c r="O95" s="56">
        <v>-117.85581999999999</v>
      </c>
      <c r="P95" s="69">
        <v>110021287819</v>
      </c>
      <c r="Q95" s="69">
        <v>1321219817689</v>
      </c>
      <c r="R95" s="56" t="s">
        <v>86</v>
      </c>
      <c r="S95" s="56" t="s">
        <v>87</v>
      </c>
      <c r="T95" s="61" t="s">
        <v>97</v>
      </c>
      <c r="U95" s="63" t="s">
        <v>3684</v>
      </c>
      <c r="W95" s="63" t="str">
        <f>_xlfn.XLOOKUP(C95,'TRIFD-COU Crosswalk'!$A:$A, 'TRIFD-COU Crosswalk'!$B:$B)</f>
        <v>Processing: Reactive flame retardant in computer and electronic product manufacturing</v>
      </c>
      <c r="Y95" s="56">
        <v>0</v>
      </c>
      <c r="Z95" s="56">
        <v>0</v>
      </c>
      <c r="AA95" s="56">
        <v>0</v>
      </c>
      <c r="AB95" s="56">
        <f t="shared" ref="AB95:AB158" si="2">SUM(Y95+Z95+AA95)</f>
        <v>0</v>
      </c>
    </row>
    <row r="96" spans="1:37" ht="28.2" x14ac:dyDescent="0.55000000000000004">
      <c r="A96" s="56" t="s">
        <v>79</v>
      </c>
      <c r="B96" s="56">
        <v>2022</v>
      </c>
      <c r="C96" s="56" t="s">
        <v>241</v>
      </c>
      <c r="D96" s="63" t="s">
        <v>242</v>
      </c>
      <c r="E96" s="63" t="s">
        <v>243</v>
      </c>
      <c r="F96" s="58" t="s">
        <v>144</v>
      </c>
      <c r="G96" s="68" t="s">
        <v>144</v>
      </c>
      <c r="H96" s="56" t="s">
        <v>145</v>
      </c>
      <c r="I96" s="56">
        <v>92867</v>
      </c>
      <c r="J96" s="56">
        <v>9</v>
      </c>
      <c r="K96" s="56">
        <v>313320</v>
      </c>
      <c r="L96" s="63" t="str">
        <f>VLOOKUP(K96, '2017–2022 NAICS'!C:D, 2, FALSE)</f>
        <v>Fabric Coating Mills</v>
      </c>
      <c r="M96" s="63" t="e">
        <v>#VALUE!</v>
      </c>
      <c r="N96" s="56">
        <v>33.797759999999997</v>
      </c>
      <c r="O96" s="56">
        <v>-117.85581999999999</v>
      </c>
      <c r="P96" s="69">
        <v>110021287819</v>
      </c>
      <c r="Q96" s="69">
        <v>1322221007913</v>
      </c>
      <c r="R96" s="56" t="s">
        <v>86</v>
      </c>
      <c r="S96" s="56" t="s">
        <v>87</v>
      </c>
      <c r="T96" s="61" t="s">
        <v>97</v>
      </c>
      <c r="U96" s="63" t="s">
        <v>3684</v>
      </c>
      <c r="W96" s="63" t="str">
        <f>_xlfn.XLOOKUP(C96,'TRIFD-COU Crosswalk'!$A:$A, 'TRIFD-COU Crosswalk'!$B:$B)</f>
        <v>Processing: Reactive flame retardant in computer and electronic product manufacturing</v>
      </c>
      <c r="Y96" s="56">
        <v>0</v>
      </c>
      <c r="Z96" s="56">
        <v>0</v>
      </c>
      <c r="AA96" s="56">
        <v>0</v>
      </c>
      <c r="AB96" s="56">
        <f t="shared" si="2"/>
        <v>0</v>
      </c>
    </row>
    <row r="97" spans="1:37" ht="28.2" x14ac:dyDescent="0.55000000000000004">
      <c r="A97" s="56" t="s">
        <v>79</v>
      </c>
      <c r="B97" s="56">
        <v>2023</v>
      </c>
      <c r="C97" s="56" t="s">
        <v>241</v>
      </c>
      <c r="D97" s="63" t="s">
        <v>242</v>
      </c>
      <c r="E97" s="63" t="s">
        <v>243</v>
      </c>
      <c r="F97" s="58" t="s">
        <v>144</v>
      </c>
      <c r="G97" s="68" t="s">
        <v>144</v>
      </c>
      <c r="H97" s="56" t="s">
        <v>145</v>
      </c>
      <c r="I97" s="56">
        <v>92867</v>
      </c>
      <c r="J97" s="56">
        <v>9</v>
      </c>
      <c r="K97" s="56">
        <v>313320</v>
      </c>
      <c r="L97" s="63" t="str">
        <f>VLOOKUP(K97, '2017–2022 NAICS'!C:D, 2, FALSE)</f>
        <v>Fabric Coating Mills</v>
      </c>
      <c r="M97" s="63" t="e">
        <v>#VALUE!</v>
      </c>
      <c r="N97" s="56">
        <v>33.797759999999997</v>
      </c>
      <c r="O97" s="56">
        <v>-117.85581999999999</v>
      </c>
      <c r="P97" s="69">
        <v>110021287819</v>
      </c>
      <c r="Q97" s="69">
        <v>1323221673902</v>
      </c>
      <c r="R97" s="56" t="s">
        <v>86</v>
      </c>
      <c r="S97" s="56" t="s">
        <v>87</v>
      </c>
      <c r="T97" s="61" t="s">
        <v>97</v>
      </c>
      <c r="U97" s="63" t="s">
        <v>3684</v>
      </c>
      <c r="W97" s="63" t="str">
        <f>_xlfn.XLOOKUP(C97,'TRIFD-COU Crosswalk'!$A:$A, 'TRIFD-COU Crosswalk'!$B:$B)</f>
        <v>Processing: Reactive flame retardant in computer and electronic product manufacturing</v>
      </c>
      <c r="Y97" s="56">
        <v>0</v>
      </c>
      <c r="Z97" s="56">
        <v>0</v>
      </c>
      <c r="AA97" s="56">
        <v>0</v>
      </c>
      <c r="AB97" s="56">
        <f t="shared" si="2"/>
        <v>0</v>
      </c>
    </row>
    <row r="98" spans="1:37" x14ac:dyDescent="0.55000000000000004">
      <c r="A98" s="56" t="s">
        <v>79</v>
      </c>
      <c r="B98" s="56">
        <v>2019</v>
      </c>
      <c r="C98" s="56" t="s">
        <v>244</v>
      </c>
      <c r="D98" s="63" t="s">
        <v>245</v>
      </c>
      <c r="E98" s="63" t="s">
        <v>246</v>
      </c>
      <c r="F98" s="58" t="s">
        <v>247</v>
      </c>
      <c r="G98" s="68" t="s">
        <v>248</v>
      </c>
      <c r="H98" s="56" t="s">
        <v>117</v>
      </c>
      <c r="I98" s="56">
        <v>72202</v>
      </c>
      <c r="J98" s="56">
        <v>6</v>
      </c>
      <c r="K98" s="56">
        <v>336411</v>
      </c>
      <c r="L98" s="63" t="str">
        <f>VLOOKUP(K98, '2017–2022 NAICS'!C:D, 2, FALSE)</f>
        <v>Aircraft Manufacturing</v>
      </c>
      <c r="M98" s="63" t="e">
        <v>#VALUE!</v>
      </c>
      <c r="N98" s="56">
        <v>34.736629000000001</v>
      </c>
      <c r="O98" s="56">
        <v>-92.231876</v>
      </c>
      <c r="P98" s="69">
        <v>110007409964</v>
      </c>
      <c r="Q98" s="69">
        <v>1319217864406</v>
      </c>
      <c r="R98" s="56" t="s">
        <v>86</v>
      </c>
      <c r="S98" s="56" t="s">
        <v>87</v>
      </c>
      <c r="T98" s="65" t="s">
        <v>88</v>
      </c>
      <c r="U98" s="63" t="s">
        <v>89</v>
      </c>
      <c r="W98" s="63" t="str">
        <f>_xlfn.XLOOKUP(C98,'TRIFD-COU Crosswalk'!$A:$A, 'TRIFD-COU Crosswalk'!$B:$B)</f>
        <v>Reactive use in automotive and aviation articles </v>
      </c>
      <c r="Y98" s="56">
        <v>0</v>
      </c>
      <c r="Z98" s="56">
        <v>0</v>
      </c>
      <c r="AA98" s="56">
        <v>0</v>
      </c>
      <c r="AB98" s="56">
        <f t="shared" si="2"/>
        <v>0</v>
      </c>
    </row>
    <row r="99" spans="1:37" x14ac:dyDescent="0.55000000000000004">
      <c r="A99" s="56" t="s">
        <v>79</v>
      </c>
      <c r="B99" s="56">
        <v>2020</v>
      </c>
      <c r="C99" s="56" t="s">
        <v>244</v>
      </c>
      <c r="D99" s="63" t="s">
        <v>245</v>
      </c>
      <c r="E99" s="63" t="s">
        <v>246</v>
      </c>
      <c r="F99" s="58" t="s">
        <v>247</v>
      </c>
      <c r="G99" s="68" t="s">
        <v>248</v>
      </c>
      <c r="H99" s="56" t="s">
        <v>117</v>
      </c>
      <c r="I99" s="56">
        <v>72202</v>
      </c>
      <c r="J99" s="56">
        <v>6</v>
      </c>
      <c r="K99" s="56">
        <v>336411</v>
      </c>
      <c r="L99" s="63" t="str">
        <f>VLOOKUP(K99, '2017–2022 NAICS'!C:D, 2, FALSE)</f>
        <v>Aircraft Manufacturing</v>
      </c>
      <c r="M99" s="63" t="e">
        <v>#VALUE!</v>
      </c>
      <c r="N99" s="56">
        <v>34.736629000000001</v>
      </c>
      <c r="O99" s="56">
        <v>-92.231876</v>
      </c>
      <c r="P99" s="69">
        <v>110007409964</v>
      </c>
      <c r="Q99" s="69">
        <v>1320218911749</v>
      </c>
      <c r="R99" s="56" t="s">
        <v>86</v>
      </c>
      <c r="S99" s="56" t="s">
        <v>87</v>
      </c>
      <c r="T99" s="61" t="s">
        <v>88</v>
      </c>
      <c r="U99" s="63" t="s">
        <v>89</v>
      </c>
      <c r="W99" s="63" t="str">
        <f>_xlfn.XLOOKUP(C99,'TRIFD-COU Crosswalk'!$A:$A, 'TRIFD-COU Crosswalk'!$B:$B)</f>
        <v>Reactive use in automotive and aviation articles </v>
      </c>
      <c r="Y99" s="56">
        <v>0</v>
      </c>
      <c r="Z99" s="56">
        <v>0</v>
      </c>
      <c r="AA99" s="56">
        <v>0</v>
      </c>
      <c r="AB99" s="56">
        <f t="shared" si="2"/>
        <v>0</v>
      </c>
    </row>
    <row r="100" spans="1:37" x14ac:dyDescent="0.55000000000000004">
      <c r="A100" s="56" t="s">
        <v>79</v>
      </c>
      <c r="B100" s="56">
        <v>2023</v>
      </c>
      <c r="C100" s="56" t="s">
        <v>244</v>
      </c>
      <c r="D100" s="63" t="s">
        <v>245</v>
      </c>
      <c r="E100" s="63" t="s">
        <v>246</v>
      </c>
      <c r="F100" s="58" t="s">
        <v>247</v>
      </c>
      <c r="G100" s="68" t="s">
        <v>248</v>
      </c>
      <c r="H100" s="56" t="s">
        <v>117</v>
      </c>
      <c r="I100" s="56">
        <v>72202</v>
      </c>
      <c r="J100" s="56">
        <v>6</v>
      </c>
      <c r="K100" s="56">
        <v>336411</v>
      </c>
      <c r="L100" s="63" t="str">
        <f>VLOOKUP(K100, '2017–2022 NAICS'!C:D, 2, FALSE)</f>
        <v>Aircraft Manufacturing</v>
      </c>
      <c r="M100" s="63" t="e">
        <v>#VALUE!</v>
      </c>
      <c r="N100" s="56">
        <v>34.736629000000001</v>
      </c>
      <c r="O100" s="56">
        <v>-92.231876</v>
      </c>
      <c r="P100" s="69">
        <v>110007409964</v>
      </c>
      <c r="Q100" s="69">
        <v>1323221808381</v>
      </c>
      <c r="R100" s="56" t="s">
        <v>86</v>
      </c>
      <c r="S100" s="56" t="s">
        <v>87</v>
      </c>
      <c r="T100" s="61" t="s">
        <v>88</v>
      </c>
      <c r="U100" s="63" t="s">
        <v>89</v>
      </c>
      <c r="W100" s="63" t="str">
        <f>_xlfn.XLOOKUP(C100,'TRIFD-COU Crosswalk'!$A:$A, 'TRIFD-COU Crosswalk'!$B:$B)</f>
        <v>Reactive use in automotive and aviation articles </v>
      </c>
      <c r="Y100" s="56">
        <v>0</v>
      </c>
      <c r="Z100" s="56">
        <v>0</v>
      </c>
      <c r="AA100" s="56">
        <v>0</v>
      </c>
      <c r="AB100" s="56">
        <f t="shared" si="2"/>
        <v>0</v>
      </c>
    </row>
    <row r="101" spans="1:37" ht="28.2" x14ac:dyDescent="0.55000000000000004">
      <c r="A101" s="56" t="s">
        <v>79</v>
      </c>
      <c r="B101" s="56">
        <v>2022</v>
      </c>
      <c r="C101" s="56" t="s">
        <v>249</v>
      </c>
      <c r="D101" s="63" t="s">
        <v>250</v>
      </c>
      <c r="E101" s="63" t="s">
        <v>251</v>
      </c>
      <c r="F101" s="58" t="s">
        <v>252</v>
      </c>
      <c r="G101" s="68" t="s">
        <v>253</v>
      </c>
      <c r="H101" s="56" t="s">
        <v>162</v>
      </c>
      <c r="I101" s="56">
        <v>48211</v>
      </c>
      <c r="J101" s="56">
        <v>5</v>
      </c>
      <c r="K101" s="56">
        <v>562219</v>
      </c>
      <c r="L101" s="63" t="str">
        <f>VLOOKUP(K101, '2017–2022 NAICS'!C:D, 2, FALSE)</f>
        <v>Other Nonhazardous Waste Treatment and Disposal</v>
      </c>
      <c r="M101" s="63" t="e">
        <v>#VALUE!</v>
      </c>
      <c r="N101" s="56">
        <v>42.36591</v>
      </c>
      <c r="O101" s="56">
        <v>-83.047740000000005</v>
      </c>
      <c r="P101" s="69">
        <v>110000406695</v>
      </c>
      <c r="Q101" s="69">
        <v>1322221204249</v>
      </c>
      <c r="R101" s="56" t="s">
        <v>86</v>
      </c>
      <c r="S101" s="56" t="s">
        <v>87</v>
      </c>
      <c r="T101" s="61" t="s">
        <v>90</v>
      </c>
      <c r="U101" s="63" t="s">
        <v>3668</v>
      </c>
      <c r="W101" s="63" t="str">
        <f>_xlfn.XLOOKUP(C101,'TRIFD-COU Crosswalk'!$A:$A, 'TRIFD-COU Crosswalk'!$B:$B)</f>
        <v>Disposal</v>
      </c>
      <c r="Y101" s="56">
        <v>0</v>
      </c>
      <c r="Z101" s="56">
        <v>0</v>
      </c>
      <c r="AA101" s="56">
        <v>0</v>
      </c>
      <c r="AB101" s="56">
        <f t="shared" si="2"/>
        <v>0</v>
      </c>
    </row>
    <row r="102" spans="1:37" ht="28.2" x14ac:dyDescent="0.55000000000000004">
      <c r="A102" s="56" t="s">
        <v>79</v>
      </c>
      <c r="B102" s="56">
        <v>2019</v>
      </c>
      <c r="C102" s="56" t="s">
        <v>254</v>
      </c>
      <c r="D102" s="63" t="s">
        <v>255</v>
      </c>
      <c r="E102" s="63" t="s">
        <v>256</v>
      </c>
      <c r="F102" s="58" t="s">
        <v>257</v>
      </c>
      <c r="G102" s="68" t="s">
        <v>258</v>
      </c>
      <c r="H102" s="56" t="s">
        <v>162</v>
      </c>
      <c r="I102" s="56">
        <v>48312</v>
      </c>
      <c r="J102" s="56">
        <v>5</v>
      </c>
      <c r="K102" s="56">
        <v>336111</v>
      </c>
      <c r="L102" s="63" t="e">
        <f>VLOOKUP(K102, '2017–2022 NAICS'!C:D, 2, FALSE)</f>
        <v>#N/A</v>
      </c>
      <c r="M102" s="63" t="e">
        <v>#VALUE!</v>
      </c>
      <c r="N102" s="56">
        <v>42.569552000000002</v>
      </c>
      <c r="O102" s="56">
        <v>-83.033733999999995</v>
      </c>
      <c r="P102" s="69">
        <v>110017425375</v>
      </c>
      <c r="Q102" s="69">
        <v>1319218256220</v>
      </c>
      <c r="R102" s="56" t="s">
        <v>86</v>
      </c>
      <c r="S102" s="56" t="s">
        <v>87</v>
      </c>
      <c r="T102" s="65" t="s">
        <v>97</v>
      </c>
      <c r="U102" s="63" t="s">
        <v>3686</v>
      </c>
      <c r="W102" s="63" t="str">
        <f>_xlfn.XLOOKUP(C102,'TRIFD-COU Crosswalk'!$A:$A, 'TRIFD-COU Crosswalk'!$B:$B)</f>
        <v>Reactive use in automotive and aviation articles </v>
      </c>
      <c r="Y102" s="56">
        <v>0</v>
      </c>
      <c r="Z102" s="56">
        <v>0</v>
      </c>
      <c r="AA102" s="56">
        <v>0</v>
      </c>
      <c r="AB102" s="56">
        <f t="shared" si="2"/>
        <v>0</v>
      </c>
    </row>
    <row r="103" spans="1:37" ht="28.2" x14ac:dyDescent="0.55000000000000004">
      <c r="A103" s="56" t="s">
        <v>79</v>
      </c>
      <c r="B103" s="56">
        <v>2020</v>
      </c>
      <c r="C103" s="56" t="s">
        <v>254</v>
      </c>
      <c r="D103" s="63" t="s">
        <v>255</v>
      </c>
      <c r="E103" s="63" t="s">
        <v>256</v>
      </c>
      <c r="F103" s="58" t="s">
        <v>257</v>
      </c>
      <c r="G103" s="68" t="s">
        <v>258</v>
      </c>
      <c r="H103" s="56" t="s">
        <v>162</v>
      </c>
      <c r="I103" s="56">
        <v>48312</v>
      </c>
      <c r="J103" s="56">
        <v>5</v>
      </c>
      <c r="K103" s="56">
        <v>336111</v>
      </c>
      <c r="L103" s="63" t="e">
        <f>VLOOKUP(K103, '2017–2022 NAICS'!C:D, 2, FALSE)</f>
        <v>#N/A</v>
      </c>
      <c r="M103" s="63" t="e">
        <v>#VALUE!</v>
      </c>
      <c r="N103" s="56">
        <v>42.569552000000002</v>
      </c>
      <c r="O103" s="56">
        <v>-83.033733999999995</v>
      </c>
      <c r="P103" s="69">
        <v>110017425375</v>
      </c>
      <c r="Q103" s="69">
        <v>1320218975175</v>
      </c>
      <c r="R103" s="56" t="s">
        <v>86</v>
      </c>
      <c r="S103" s="56" t="s">
        <v>87</v>
      </c>
      <c r="T103" s="61" t="s">
        <v>97</v>
      </c>
      <c r="U103" s="63" t="s">
        <v>3686</v>
      </c>
      <c r="W103" s="63" t="str">
        <f>_xlfn.XLOOKUP(C103,'TRIFD-COU Crosswalk'!$A:$A, 'TRIFD-COU Crosswalk'!$B:$B)</f>
        <v>Reactive use in automotive and aviation articles </v>
      </c>
      <c r="Y103" s="56">
        <v>0</v>
      </c>
      <c r="Z103" s="56">
        <v>0</v>
      </c>
      <c r="AA103" s="56">
        <v>0</v>
      </c>
      <c r="AB103" s="56">
        <f t="shared" si="2"/>
        <v>0</v>
      </c>
    </row>
    <row r="104" spans="1:37" ht="28.2" x14ac:dyDescent="0.55000000000000004">
      <c r="A104" s="56" t="s">
        <v>79</v>
      </c>
      <c r="B104" s="56">
        <v>2021</v>
      </c>
      <c r="C104" s="56" t="s">
        <v>254</v>
      </c>
      <c r="D104" s="63" t="s">
        <v>255</v>
      </c>
      <c r="E104" s="63" t="s">
        <v>256</v>
      </c>
      <c r="F104" s="58" t="s">
        <v>257</v>
      </c>
      <c r="G104" s="68" t="s">
        <v>258</v>
      </c>
      <c r="H104" s="56" t="s">
        <v>162</v>
      </c>
      <c r="I104" s="56">
        <v>48312</v>
      </c>
      <c r="J104" s="56">
        <v>5</v>
      </c>
      <c r="K104" s="56">
        <v>336111</v>
      </c>
      <c r="L104" s="63" t="e">
        <f>VLOOKUP(K104, '2017–2022 NAICS'!C:D, 2, FALSE)</f>
        <v>#N/A</v>
      </c>
      <c r="M104" s="63" t="e">
        <v>#VALUE!</v>
      </c>
      <c r="N104" s="56">
        <v>42.569552000000002</v>
      </c>
      <c r="O104" s="56">
        <v>-83.033733999999995</v>
      </c>
      <c r="P104" s="69">
        <v>110017425375</v>
      </c>
      <c r="Q104" s="69">
        <v>1321219841475</v>
      </c>
      <c r="R104" s="56" t="s">
        <v>86</v>
      </c>
      <c r="S104" s="56" t="s">
        <v>87</v>
      </c>
      <c r="T104" s="61" t="s">
        <v>97</v>
      </c>
      <c r="U104" s="63" t="s">
        <v>3686</v>
      </c>
      <c r="W104" s="63" t="str">
        <f>_xlfn.XLOOKUP(C104,'TRIFD-COU Crosswalk'!$A:$A, 'TRIFD-COU Crosswalk'!$B:$B)</f>
        <v>Reactive use in automotive and aviation articles </v>
      </c>
      <c r="Y104" s="56">
        <v>0</v>
      </c>
      <c r="Z104" s="56">
        <v>0</v>
      </c>
      <c r="AA104" s="56">
        <v>0</v>
      </c>
      <c r="AB104" s="56">
        <f t="shared" si="2"/>
        <v>0</v>
      </c>
    </row>
    <row r="105" spans="1:37" ht="28.2" x14ac:dyDescent="0.55000000000000004">
      <c r="A105" s="56" t="s">
        <v>79</v>
      </c>
      <c r="B105" s="56">
        <v>2022</v>
      </c>
      <c r="C105" s="56" t="s">
        <v>254</v>
      </c>
      <c r="D105" s="63" t="s">
        <v>255</v>
      </c>
      <c r="E105" s="63" t="s">
        <v>256</v>
      </c>
      <c r="F105" s="58" t="s">
        <v>257</v>
      </c>
      <c r="G105" s="68" t="s">
        <v>258</v>
      </c>
      <c r="H105" s="56" t="s">
        <v>162</v>
      </c>
      <c r="I105" s="56">
        <v>48312</v>
      </c>
      <c r="J105" s="56">
        <v>5</v>
      </c>
      <c r="K105" s="56">
        <v>336110</v>
      </c>
      <c r="L105" s="63" t="str">
        <f>VLOOKUP(K105, '2017–2022 NAICS'!C:D, 2, FALSE)</f>
        <v>Automobile and Light Duty Motor Vehicle Manufacturing</v>
      </c>
      <c r="M105" s="63" t="e">
        <v>#VALUE!</v>
      </c>
      <c r="N105" s="56">
        <v>42.569552000000002</v>
      </c>
      <c r="O105" s="56">
        <v>-83.033733999999995</v>
      </c>
      <c r="P105" s="69">
        <v>110017425375</v>
      </c>
      <c r="Q105" s="69">
        <v>1322220735688</v>
      </c>
      <c r="R105" s="56" t="s">
        <v>86</v>
      </c>
      <c r="S105" s="56" t="s">
        <v>87</v>
      </c>
      <c r="T105" s="61" t="s">
        <v>97</v>
      </c>
      <c r="U105" s="63" t="s">
        <v>3686</v>
      </c>
      <c r="W105" s="63" t="str">
        <f>_xlfn.XLOOKUP(C105,'TRIFD-COU Crosswalk'!$A:$A, 'TRIFD-COU Crosswalk'!$B:$B)</f>
        <v>Reactive use in automotive and aviation articles </v>
      </c>
      <c r="Y105" s="56">
        <v>0</v>
      </c>
      <c r="Z105" s="56">
        <v>0</v>
      </c>
      <c r="AA105" s="56">
        <v>0</v>
      </c>
      <c r="AB105" s="56">
        <f t="shared" si="2"/>
        <v>0</v>
      </c>
    </row>
    <row r="106" spans="1:37" ht="28.2" x14ac:dyDescent="0.55000000000000004">
      <c r="A106" s="56" t="s">
        <v>79</v>
      </c>
      <c r="B106" s="56">
        <v>2023</v>
      </c>
      <c r="C106" s="56" t="s">
        <v>254</v>
      </c>
      <c r="D106" s="63" t="s">
        <v>255</v>
      </c>
      <c r="E106" s="63" t="s">
        <v>256</v>
      </c>
      <c r="F106" s="58" t="s">
        <v>257</v>
      </c>
      <c r="G106" s="68" t="s">
        <v>258</v>
      </c>
      <c r="H106" s="56" t="s">
        <v>162</v>
      </c>
      <c r="I106" s="56">
        <v>48312</v>
      </c>
      <c r="J106" s="56">
        <v>5</v>
      </c>
      <c r="K106" s="56">
        <v>336110</v>
      </c>
      <c r="L106" s="63" t="str">
        <f>VLOOKUP(K106, '2017–2022 NAICS'!C:D, 2, FALSE)</f>
        <v>Automobile and Light Duty Motor Vehicle Manufacturing</v>
      </c>
      <c r="M106" s="63" t="e">
        <v>#VALUE!</v>
      </c>
      <c r="N106" s="56">
        <v>42.569552000000002</v>
      </c>
      <c r="O106" s="56">
        <v>-83.033733999999995</v>
      </c>
      <c r="P106" s="69">
        <v>110017425375</v>
      </c>
      <c r="Q106" s="69">
        <v>1323221999966</v>
      </c>
      <c r="R106" s="56" t="s">
        <v>86</v>
      </c>
      <c r="S106" s="56" t="s">
        <v>87</v>
      </c>
      <c r="T106" s="61" t="s">
        <v>97</v>
      </c>
      <c r="U106" s="63" t="s">
        <v>3686</v>
      </c>
      <c r="W106" s="63" t="str">
        <f>_xlfn.XLOOKUP(C106,'TRIFD-COU Crosswalk'!$A:$A, 'TRIFD-COU Crosswalk'!$B:$B)</f>
        <v>Reactive use in automotive and aviation articles </v>
      </c>
      <c r="Y106" s="56">
        <v>0</v>
      </c>
      <c r="Z106" s="56">
        <v>0</v>
      </c>
      <c r="AA106" s="56">
        <v>0</v>
      </c>
      <c r="AB106" s="56">
        <f t="shared" si="2"/>
        <v>0</v>
      </c>
    </row>
    <row r="107" spans="1:37" ht="28.2" x14ac:dyDescent="0.55000000000000004">
      <c r="A107" s="56" t="s">
        <v>79</v>
      </c>
      <c r="B107" s="56">
        <v>2022</v>
      </c>
      <c r="C107" s="56" t="s">
        <v>259</v>
      </c>
      <c r="D107" s="63" t="s">
        <v>260</v>
      </c>
      <c r="E107" s="63" t="s">
        <v>261</v>
      </c>
      <c r="F107" s="58" t="s">
        <v>262</v>
      </c>
      <c r="G107" s="68" t="s">
        <v>263</v>
      </c>
      <c r="H107" s="56" t="s">
        <v>264</v>
      </c>
      <c r="I107" s="56">
        <v>24354</v>
      </c>
      <c r="J107" s="56">
        <v>3</v>
      </c>
      <c r="K107" s="56">
        <v>336413</v>
      </c>
      <c r="L107" s="63" t="str">
        <f>VLOOKUP(K107, '2017–2022 NAICS'!C:D, 2, FALSE)</f>
        <v>Other Aircraft Parts and Auxiliary Equipment Manufacturing</v>
      </c>
      <c r="M107" s="63" t="e">
        <v>#VALUE!</v>
      </c>
      <c r="N107" s="56">
        <v>36.844889999999999</v>
      </c>
      <c r="O107" s="56">
        <v>-81.494540000000001</v>
      </c>
      <c r="P107" s="69">
        <v>110000343575</v>
      </c>
      <c r="Q107" s="69">
        <v>1322220829271</v>
      </c>
      <c r="R107" s="56" t="s">
        <v>86</v>
      </c>
      <c r="S107" s="56" t="s">
        <v>87</v>
      </c>
      <c r="T107" s="61" t="s">
        <v>88</v>
      </c>
      <c r="U107" s="63" t="s">
        <v>3675</v>
      </c>
      <c r="W107" s="63" t="str">
        <f>_xlfn.XLOOKUP(C107,'TRIFD-COU Crosswalk'!$A:$A, 'TRIFD-COU Crosswalk'!$B:$B)</f>
        <v>Processing: Reactive flame retardant in transportation equipment manufacturing</v>
      </c>
      <c r="Y107" s="56">
        <v>0</v>
      </c>
      <c r="Z107" s="56">
        <v>0</v>
      </c>
      <c r="AA107" s="56">
        <v>0</v>
      </c>
      <c r="AB107" s="56">
        <f t="shared" si="2"/>
        <v>0</v>
      </c>
    </row>
    <row r="108" spans="1:37" ht="28.2" x14ac:dyDescent="0.55000000000000004">
      <c r="A108" s="56" t="s">
        <v>79</v>
      </c>
      <c r="B108" s="56">
        <v>2019</v>
      </c>
      <c r="C108" s="56" t="s">
        <v>265</v>
      </c>
      <c r="D108" s="63" t="s">
        <v>3678</v>
      </c>
      <c r="E108" s="63" t="s">
        <v>267</v>
      </c>
      <c r="F108" s="58" t="s">
        <v>268</v>
      </c>
      <c r="G108" s="68" t="s">
        <v>269</v>
      </c>
      <c r="H108" s="56" t="s">
        <v>270</v>
      </c>
      <c r="I108" s="56">
        <v>44065</v>
      </c>
      <c r="J108" s="56">
        <v>5</v>
      </c>
      <c r="K108" s="56">
        <v>325998</v>
      </c>
      <c r="L108" s="63" t="str">
        <f>VLOOKUP(K108, '2017–2022 NAICS'!C:D, 2, FALSE)</f>
        <v>All Other Miscellaneous Chemical Product and Preparation Manufacturing</v>
      </c>
      <c r="M108" s="63" t="e">
        <v>#VALUE!</v>
      </c>
      <c r="N108" s="56">
        <v>41.463217999999998</v>
      </c>
      <c r="O108" s="56">
        <v>-81.285612999999998</v>
      </c>
      <c r="P108" s="69">
        <v>110004739631</v>
      </c>
      <c r="Q108" s="69">
        <v>1319217727573</v>
      </c>
      <c r="R108" s="56" t="s">
        <v>86</v>
      </c>
      <c r="S108" s="56" t="s">
        <v>87</v>
      </c>
      <c r="T108" s="66" t="s">
        <v>97</v>
      </c>
      <c r="U108" s="63" t="s">
        <v>111</v>
      </c>
      <c r="W108" s="63" t="str">
        <f>_xlfn.XLOOKUP(C108,'TRIFD-COU Crosswalk'!$A:$A, 'TRIFD-COU Crosswalk'!$B:$B)</f>
        <v>Repackaging</v>
      </c>
      <c r="Y108" s="56">
        <v>0</v>
      </c>
      <c r="Z108" s="56">
        <v>0</v>
      </c>
      <c r="AA108" s="56">
        <v>0</v>
      </c>
      <c r="AB108" s="56">
        <f t="shared" si="2"/>
        <v>0</v>
      </c>
    </row>
    <row r="109" spans="1:37" ht="28.2" x14ac:dyDescent="0.55000000000000004">
      <c r="A109" s="56" t="s">
        <v>79</v>
      </c>
      <c r="B109" s="56">
        <v>2019</v>
      </c>
      <c r="C109" s="56" t="s">
        <v>271</v>
      </c>
      <c r="D109" s="63" t="s">
        <v>272</v>
      </c>
      <c r="E109" s="63" t="s">
        <v>273</v>
      </c>
      <c r="F109" s="58" t="s">
        <v>274</v>
      </c>
      <c r="G109" s="68" t="s">
        <v>275</v>
      </c>
      <c r="H109" s="56" t="s">
        <v>276</v>
      </c>
      <c r="I109" s="56">
        <v>53154</v>
      </c>
      <c r="J109" s="56">
        <v>5</v>
      </c>
      <c r="K109" s="56">
        <v>325998</v>
      </c>
      <c r="L109" s="63" t="str">
        <f>VLOOKUP(K109, '2017–2022 NAICS'!C:D, 2, FALSE)</f>
        <v>All Other Miscellaneous Chemical Product and Preparation Manufacturing</v>
      </c>
      <c r="M109" s="63" t="e">
        <v>#VALUE!</v>
      </c>
      <c r="N109" s="56">
        <v>42.910539999999997</v>
      </c>
      <c r="O109" s="56">
        <v>-87.917950000000005</v>
      </c>
      <c r="P109" s="69">
        <v>110000417781</v>
      </c>
      <c r="Q109" s="69">
        <v>1319217869104</v>
      </c>
      <c r="R109" s="56" t="s">
        <v>86</v>
      </c>
      <c r="S109" s="56" t="s">
        <v>87</v>
      </c>
      <c r="T109" s="65" t="s">
        <v>97</v>
      </c>
      <c r="U109" s="63" t="s">
        <v>3674</v>
      </c>
      <c r="W109" s="63" t="str">
        <f>_xlfn.XLOOKUP(C109,'TRIFD-COU Crosswalk'!$A:$A, 'TRIFD-COU Crosswalk'!$B:$B)</f>
        <v xml:space="preserve">Processing: Adhesive manufacturing </v>
      </c>
      <c r="Y109" s="56">
        <v>0</v>
      </c>
      <c r="Z109" s="56">
        <v>0</v>
      </c>
      <c r="AA109" s="56">
        <v>0</v>
      </c>
      <c r="AB109" s="56">
        <f t="shared" si="2"/>
        <v>0</v>
      </c>
    </row>
    <row r="110" spans="1:37" ht="28.2" x14ac:dyDescent="0.55000000000000004">
      <c r="A110" s="56" t="s">
        <v>79</v>
      </c>
      <c r="B110" s="56">
        <v>2019</v>
      </c>
      <c r="C110" s="56" t="s">
        <v>277</v>
      </c>
      <c r="D110" s="63" t="s">
        <v>272</v>
      </c>
      <c r="E110" s="63" t="s">
        <v>278</v>
      </c>
      <c r="F110" s="58" t="s">
        <v>279</v>
      </c>
      <c r="G110" s="68" t="s">
        <v>280</v>
      </c>
      <c r="H110" s="56" t="s">
        <v>281</v>
      </c>
      <c r="I110" s="56">
        <v>28147</v>
      </c>
      <c r="J110" s="56">
        <v>4</v>
      </c>
      <c r="K110" s="56">
        <v>325199</v>
      </c>
      <c r="L110" s="63" t="str">
        <f>VLOOKUP(K110, '2017–2022 NAICS'!C:D, 2, FALSE)</f>
        <v>All Other Basic Organic Chemical Manufacturing</v>
      </c>
      <c r="M110" s="63" t="e">
        <v>#VALUE!</v>
      </c>
      <c r="N110" s="56">
        <v>35.633670000000002</v>
      </c>
      <c r="O110" s="56">
        <v>-80.533349999999999</v>
      </c>
      <c r="P110" s="69">
        <v>110056525835</v>
      </c>
      <c r="Q110" s="69">
        <v>1319218496394</v>
      </c>
      <c r="R110" s="56" t="s">
        <v>86</v>
      </c>
      <c r="S110" s="56" t="s">
        <v>87</v>
      </c>
      <c r="T110" s="65" t="s">
        <v>90</v>
      </c>
      <c r="U110" s="63" t="s">
        <v>3675</v>
      </c>
      <c r="W110" s="63" t="str">
        <f>_xlfn.XLOOKUP(C110,'TRIFD-COU Crosswalk'!$A:$A, 'TRIFD-COU Crosswalk'!$B:$B)</f>
        <v xml:space="preserve">Processing: Adhesive manufacturing </v>
      </c>
      <c r="Y110" s="56">
        <v>0</v>
      </c>
      <c r="Z110" s="56">
        <v>0</v>
      </c>
      <c r="AA110" s="56">
        <v>0</v>
      </c>
      <c r="AB110" s="56">
        <f t="shared" si="2"/>
        <v>0</v>
      </c>
    </row>
    <row r="111" spans="1:37" ht="28.2" x14ac:dyDescent="0.55000000000000004">
      <c r="A111" s="56" t="s">
        <v>79</v>
      </c>
      <c r="B111" s="56">
        <v>2023</v>
      </c>
      <c r="C111" s="56" t="s">
        <v>282</v>
      </c>
      <c r="D111" s="63" t="s">
        <v>272</v>
      </c>
      <c r="E111" s="63" t="s">
        <v>283</v>
      </c>
      <c r="F111" s="58" t="s">
        <v>284</v>
      </c>
      <c r="G111" s="68" t="s">
        <v>285</v>
      </c>
      <c r="H111" s="56" t="s">
        <v>145</v>
      </c>
      <c r="I111" s="56">
        <v>94565</v>
      </c>
      <c r="J111" s="56">
        <v>9</v>
      </c>
      <c r="K111" s="56">
        <v>325520</v>
      </c>
      <c r="L111" s="63" t="str">
        <f>VLOOKUP(K111, '2017–2022 NAICS'!C:D, 2, FALSE)</f>
        <v>Adhesive Manufacturing</v>
      </c>
      <c r="M111" s="63" t="e">
        <v>#VALUE!</v>
      </c>
      <c r="N111" s="56">
        <v>38.026760000000003</v>
      </c>
      <c r="O111" s="56">
        <v>-121.94571000000001</v>
      </c>
      <c r="P111" s="69">
        <v>110000499130</v>
      </c>
      <c r="Q111" s="69">
        <v>1323222293540</v>
      </c>
      <c r="R111" s="56" t="s">
        <v>86</v>
      </c>
      <c r="S111" s="56" t="s">
        <v>87</v>
      </c>
      <c r="T111" s="61" t="s">
        <v>97</v>
      </c>
      <c r="U111" s="63" t="s">
        <v>3674</v>
      </c>
      <c r="W111" s="63" t="str">
        <f>_xlfn.XLOOKUP(C111,'TRIFD-COU Crosswalk'!$A:$A, 'TRIFD-COU Crosswalk'!$B:$B)</f>
        <v xml:space="preserve">Processing: Adhesive manufacturing </v>
      </c>
      <c r="Y111" s="56">
        <v>0</v>
      </c>
      <c r="Z111" s="56">
        <v>0</v>
      </c>
      <c r="AA111" s="56">
        <v>0</v>
      </c>
      <c r="AB111" s="56">
        <f t="shared" si="2"/>
        <v>0</v>
      </c>
    </row>
    <row r="112" spans="1:37" ht="28.2" x14ac:dyDescent="0.55000000000000004">
      <c r="A112" s="56" t="s">
        <v>79</v>
      </c>
      <c r="B112" s="56">
        <v>2020</v>
      </c>
      <c r="C112" s="56" t="s">
        <v>233</v>
      </c>
      <c r="D112" s="63" t="s">
        <v>234</v>
      </c>
      <c r="E112" s="63" t="s">
        <v>3713</v>
      </c>
      <c r="F112" s="58" t="s">
        <v>175</v>
      </c>
      <c r="G112" s="68" t="s">
        <v>177</v>
      </c>
      <c r="H112" s="56" t="s">
        <v>176</v>
      </c>
      <c r="I112" s="56">
        <v>14760</v>
      </c>
      <c r="J112" s="56">
        <v>2</v>
      </c>
      <c r="K112" s="56">
        <v>325991</v>
      </c>
      <c r="L112" s="63" t="str">
        <f>VLOOKUP(K112, '2017–2022 NAICS'!C:D, 2, FALSE)</f>
        <v>Custom Compounding of Purchased Resins</v>
      </c>
      <c r="M112" s="63" t="e">
        <v>#VALUE!</v>
      </c>
      <c r="N112" s="56">
        <v>42.094957000000001</v>
      </c>
      <c r="O112" s="56">
        <v>-78.441350999999997</v>
      </c>
      <c r="P112" s="69">
        <v>110000328388</v>
      </c>
      <c r="Q112" s="69">
        <v>1320218671028</v>
      </c>
      <c r="R112" s="56" t="s">
        <v>86</v>
      </c>
      <c r="S112" s="56" t="s">
        <v>87</v>
      </c>
      <c r="T112" s="65" t="s">
        <v>97</v>
      </c>
      <c r="U112" s="63" t="s">
        <v>3675</v>
      </c>
      <c r="W112" s="63" t="str">
        <f>_xlfn.XLOOKUP(C112,'TRIFD-COU Crosswalk'!$A:$A, 'TRIFD-COU Crosswalk'!$B:$B)</f>
        <v>Processing: Additive flame retardant in plastic, resin, and paints and coatings </v>
      </c>
      <c r="Y112" s="56">
        <v>0</v>
      </c>
      <c r="Z112" s="56">
        <v>10</v>
      </c>
      <c r="AA112" s="56">
        <v>0</v>
      </c>
      <c r="AB112" s="56">
        <f t="shared" si="2"/>
        <v>10</v>
      </c>
      <c r="AC112" s="56" t="s">
        <v>172</v>
      </c>
      <c r="AD112" s="61" t="s">
        <v>236</v>
      </c>
      <c r="AE112" s="61" t="s">
        <v>173</v>
      </c>
      <c r="AF112" s="61" t="s">
        <v>174</v>
      </c>
      <c r="AG112" s="61" t="s">
        <v>175</v>
      </c>
      <c r="AH112" s="61" t="s">
        <v>176</v>
      </c>
      <c r="AI112" s="61" t="s">
        <v>177</v>
      </c>
      <c r="AJ112" s="61" t="s">
        <v>178</v>
      </c>
      <c r="AK112" s="64">
        <v>110000568476</v>
      </c>
    </row>
    <row r="113" spans="1:37" ht="28.2" x14ac:dyDescent="0.55000000000000004">
      <c r="A113" s="56" t="s">
        <v>79</v>
      </c>
      <c r="B113" s="56">
        <v>2019</v>
      </c>
      <c r="C113" s="56" t="s">
        <v>286</v>
      </c>
      <c r="D113" s="63" t="s">
        <v>287</v>
      </c>
      <c r="E113" s="63" t="s">
        <v>288</v>
      </c>
      <c r="F113" s="58" t="s">
        <v>289</v>
      </c>
      <c r="G113" s="68" t="s">
        <v>290</v>
      </c>
      <c r="H113" s="56" t="s">
        <v>158</v>
      </c>
      <c r="I113" s="56">
        <v>98032</v>
      </c>
      <c r="J113" s="56">
        <v>10</v>
      </c>
      <c r="K113" s="56">
        <v>336413</v>
      </c>
      <c r="L113" s="63" t="str">
        <f>VLOOKUP(K113, '2017–2022 NAICS'!C:D, 2, FALSE)</f>
        <v>Other Aircraft Parts and Auxiliary Equipment Manufacturing</v>
      </c>
      <c r="M113" s="63" t="e">
        <v>#VALUE!</v>
      </c>
      <c r="N113" s="56">
        <v>47.424143000000001</v>
      </c>
      <c r="O113" s="56">
        <v>-122.229086</v>
      </c>
      <c r="P113" s="69">
        <v>110000489141</v>
      </c>
      <c r="Q113" s="69">
        <v>1319218319933</v>
      </c>
      <c r="R113" s="56" t="s">
        <v>86</v>
      </c>
      <c r="S113" s="56" t="s">
        <v>87</v>
      </c>
      <c r="T113" s="65" t="s">
        <v>97</v>
      </c>
      <c r="U113" s="63" t="s">
        <v>3687</v>
      </c>
      <c r="W113" s="63" t="str">
        <f>_xlfn.XLOOKUP(C113,'TRIFD-COU Crosswalk'!$A:$A, 'TRIFD-COU Crosswalk'!$B:$B)</f>
        <v>Processing: Reactive flame retardant in transportation equipment manufacturing</v>
      </c>
      <c r="Y113" s="56">
        <v>0</v>
      </c>
      <c r="Z113" s="56">
        <v>0</v>
      </c>
      <c r="AA113" s="56">
        <v>0</v>
      </c>
      <c r="AB113" s="56">
        <f t="shared" si="2"/>
        <v>0</v>
      </c>
    </row>
    <row r="114" spans="1:37" ht="28.2" x14ac:dyDescent="0.55000000000000004">
      <c r="A114" s="56" t="s">
        <v>79</v>
      </c>
      <c r="B114" s="56">
        <v>2020</v>
      </c>
      <c r="C114" s="56" t="s">
        <v>286</v>
      </c>
      <c r="D114" s="63" t="s">
        <v>287</v>
      </c>
      <c r="E114" s="63" t="s">
        <v>288</v>
      </c>
      <c r="F114" s="58" t="s">
        <v>289</v>
      </c>
      <c r="G114" s="68" t="s">
        <v>290</v>
      </c>
      <c r="H114" s="56" t="s">
        <v>158</v>
      </c>
      <c r="I114" s="56">
        <v>98032</v>
      </c>
      <c r="J114" s="56">
        <v>10</v>
      </c>
      <c r="K114" s="56">
        <v>336413</v>
      </c>
      <c r="L114" s="63" t="str">
        <f>VLOOKUP(K114, '2017–2022 NAICS'!C:D, 2, FALSE)</f>
        <v>Other Aircraft Parts and Auxiliary Equipment Manufacturing</v>
      </c>
      <c r="M114" s="63" t="e">
        <v>#VALUE!</v>
      </c>
      <c r="N114" s="56">
        <v>47.424143000000001</v>
      </c>
      <c r="O114" s="56">
        <v>-122.229086</v>
      </c>
      <c r="P114" s="69">
        <v>110000489141</v>
      </c>
      <c r="Q114" s="69">
        <v>1320218882076</v>
      </c>
      <c r="R114" s="56" t="s">
        <v>86</v>
      </c>
      <c r="S114" s="56" t="s">
        <v>87</v>
      </c>
      <c r="T114" s="61" t="s">
        <v>97</v>
      </c>
      <c r="U114" s="63" t="s">
        <v>3687</v>
      </c>
      <c r="W114" s="63" t="str">
        <f>_xlfn.XLOOKUP(C114,'TRIFD-COU Crosswalk'!$A:$A, 'TRIFD-COU Crosswalk'!$B:$B)</f>
        <v>Processing: Reactive flame retardant in transportation equipment manufacturing</v>
      </c>
      <c r="Y114" s="56">
        <v>0</v>
      </c>
      <c r="Z114" s="56">
        <v>0</v>
      </c>
      <c r="AA114" s="56">
        <v>0</v>
      </c>
      <c r="AB114" s="56">
        <f t="shared" si="2"/>
        <v>0</v>
      </c>
    </row>
    <row r="115" spans="1:37" ht="28.2" x14ac:dyDescent="0.55000000000000004">
      <c r="A115" s="56" t="s">
        <v>79</v>
      </c>
      <c r="B115" s="56">
        <v>2021</v>
      </c>
      <c r="C115" s="56" t="s">
        <v>233</v>
      </c>
      <c r="D115" s="63" t="s">
        <v>234</v>
      </c>
      <c r="E115" s="63" t="s">
        <v>3713</v>
      </c>
      <c r="F115" s="58" t="s">
        <v>175</v>
      </c>
      <c r="G115" s="68" t="s">
        <v>177</v>
      </c>
      <c r="H115" s="56" t="s">
        <v>176</v>
      </c>
      <c r="I115" s="56">
        <v>14760</v>
      </c>
      <c r="J115" s="56">
        <v>2</v>
      </c>
      <c r="K115" s="56">
        <v>325991</v>
      </c>
      <c r="L115" s="63" t="str">
        <f>VLOOKUP(K115, '2017–2022 NAICS'!C:D, 2, FALSE)</f>
        <v>Custom Compounding of Purchased Resins</v>
      </c>
      <c r="M115" s="63" t="e">
        <v>#VALUE!</v>
      </c>
      <c r="N115" s="56">
        <v>42.094957000000001</v>
      </c>
      <c r="O115" s="56">
        <v>-78.441350999999997</v>
      </c>
      <c r="P115" s="69">
        <v>110000328388</v>
      </c>
      <c r="Q115" s="69">
        <v>1321219618257</v>
      </c>
      <c r="R115" s="56" t="s">
        <v>86</v>
      </c>
      <c r="S115" s="56" t="s">
        <v>87</v>
      </c>
      <c r="T115" s="61" t="s">
        <v>103</v>
      </c>
      <c r="U115" s="63" t="s">
        <v>3675</v>
      </c>
      <c r="W115" s="63" t="str">
        <f>_xlfn.XLOOKUP(C115,'TRIFD-COU Crosswalk'!$A:$A, 'TRIFD-COU Crosswalk'!$B:$B)</f>
        <v>Processing: Additive flame retardant in plastic, resin, and paints and coatings </v>
      </c>
      <c r="Y115" s="56">
        <v>0</v>
      </c>
      <c r="Z115" s="56">
        <v>10</v>
      </c>
      <c r="AA115" s="56">
        <v>0</v>
      </c>
      <c r="AB115" s="56">
        <f t="shared" si="2"/>
        <v>10</v>
      </c>
      <c r="AC115" s="56" t="s">
        <v>172</v>
      </c>
      <c r="AD115" s="61" t="s">
        <v>236</v>
      </c>
      <c r="AE115" s="61" t="s">
        <v>173</v>
      </c>
      <c r="AF115" s="61" t="s">
        <v>174</v>
      </c>
      <c r="AG115" s="61" t="s">
        <v>175</v>
      </c>
      <c r="AH115" s="61" t="s">
        <v>176</v>
      </c>
      <c r="AI115" s="61" t="s">
        <v>177</v>
      </c>
      <c r="AJ115" s="61" t="s">
        <v>178</v>
      </c>
      <c r="AK115" s="64">
        <v>110000568476</v>
      </c>
    </row>
    <row r="116" spans="1:37" ht="28.2" x14ac:dyDescent="0.55000000000000004">
      <c r="A116" s="56" t="s">
        <v>79</v>
      </c>
      <c r="B116" s="56">
        <v>2022</v>
      </c>
      <c r="C116" s="56" t="s">
        <v>233</v>
      </c>
      <c r="D116" s="63" t="s">
        <v>234</v>
      </c>
      <c r="E116" s="63" t="s">
        <v>3713</v>
      </c>
      <c r="F116" s="58" t="s">
        <v>175</v>
      </c>
      <c r="G116" s="68" t="s">
        <v>177</v>
      </c>
      <c r="H116" s="56" t="s">
        <v>176</v>
      </c>
      <c r="I116" s="56">
        <v>14760</v>
      </c>
      <c r="J116" s="56">
        <v>2</v>
      </c>
      <c r="K116" s="56">
        <v>325991</v>
      </c>
      <c r="L116" s="63" t="str">
        <f>VLOOKUP(K116, '2017–2022 NAICS'!C:D, 2, FALSE)</f>
        <v>Custom Compounding of Purchased Resins</v>
      </c>
      <c r="M116" s="63" t="e">
        <v>#VALUE!</v>
      </c>
      <c r="N116" s="56">
        <v>42.094957000000001</v>
      </c>
      <c r="O116" s="56">
        <v>-78.441350999999997</v>
      </c>
      <c r="P116" s="69">
        <v>110000328388</v>
      </c>
      <c r="Q116" s="69">
        <v>1322220680351</v>
      </c>
      <c r="R116" s="56" t="s">
        <v>86</v>
      </c>
      <c r="S116" s="56" t="s">
        <v>87</v>
      </c>
      <c r="T116" s="61" t="s">
        <v>97</v>
      </c>
      <c r="U116" s="63" t="s">
        <v>3675</v>
      </c>
      <c r="W116" s="63" t="str">
        <f>_xlfn.XLOOKUP(C116,'TRIFD-COU Crosswalk'!$A:$A, 'TRIFD-COU Crosswalk'!$B:$B)</f>
        <v>Processing: Additive flame retardant in plastic, resin, and paints and coatings </v>
      </c>
      <c r="Y116" s="56">
        <v>0</v>
      </c>
      <c r="Z116" s="56">
        <v>10</v>
      </c>
      <c r="AA116" s="56">
        <v>0</v>
      </c>
      <c r="AB116" s="56">
        <f t="shared" si="2"/>
        <v>10</v>
      </c>
      <c r="AC116" s="56" t="s">
        <v>172</v>
      </c>
      <c r="AD116" s="61" t="s">
        <v>236</v>
      </c>
      <c r="AE116" s="61" t="s">
        <v>173</v>
      </c>
      <c r="AF116" s="61" t="s">
        <v>174</v>
      </c>
      <c r="AG116" s="61" t="s">
        <v>175</v>
      </c>
      <c r="AH116" s="61" t="s">
        <v>176</v>
      </c>
      <c r="AI116" s="61" t="s">
        <v>177</v>
      </c>
      <c r="AJ116" s="61" t="s">
        <v>178</v>
      </c>
      <c r="AK116" s="64">
        <v>110000568476</v>
      </c>
    </row>
    <row r="117" spans="1:37" ht="28.2" x14ac:dyDescent="0.55000000000000004">
      <c r="A117" s="56" t="s">
        <v>79</v>
      </c>
      <c r="B117" s="56">
        <v>2021</v>
      </c>
      <c r="C117" s="56" t="s">
        <v>286</v>
      </c>
      <c r="D117" s="63" t="s">
        <v>287</v>
      </c>
      <c r="E117" s="63" t="s">
        <v>288</v>
      </c>
      <c r="F117" s="58" t="s">
        <v>289</v>
      </c>
      <c r="G117" s="68" t="s">
        <v>290</v>
      </c>
      <c r="H117" s="56" t="s">
        <v>158</v>
      </c>
      <c r="I117" s="56">
        <v>98032</v>
      </c>
      <c r="J117" s="56">
        <v>10</v>
      </c>
      <c r="K117" s="56">
        <v>336413</v>
      </c>
      <c r="L117" s="63" t="str">
        <f>VLOOKUP(K117, '2017–2022 NAICS'!C:D, 2, FALSE)</f>
        <v>Other Aircraft Parts and Auxiliary Equipment Manufacturing</v>
      </c>
      <c r="M117" s="63" t="e">
        <v>#VALUE!</v>
      </c>
      <c r="N117" s="56">
        <v>47.424143000000001</v>
      </c>
      <c r="O117" s="56">
        <v>-122.229086</v>
      </c>
      <c r="P117" s="69">
        <v>110000489141</v>
      </c>
      <c r="Q117" s="69">
        <v>1321220522748</v>
      </c>
      <c r="R117" s="56" t="s">
        <v>86</v>
      </c>
      <c r="S117" s="56" t="s">
        <v>87</v>
      </c>
      <c r="T117" s="64" t="s">
        <v>97</v>
      </c>
      <c r="U117" s="63" t="s">
        <v>3687</v>
      </c>
      <c r="W117" s="63" t="str">
        <f>_xlfn.XLOOKUP(C117,'TRIFD-COU Crosswalk'!$A:$A, 'TRIFD-COU Crosswalk'!$B:$B)</f>
        <v>Processing: Reactive flame retardant in transportation equipment manufacturing</v>
      </c>
      <c r="Y117" s="56">
        <v>0</v>
      </c>
      <c r="Z117" s="56">
        <v>0</v>
      </c>
      <c r="AA117" s="56">
        <v>0</v>
      </c>
      <c r="AB117" s="56">
        <f t="shared" si="2"/>
        <v>0</v>
      </c>
    </row>
    <row r="118" spans="1:37" ht="28.2" x14ac:dyDescent="0.55000000000000004">
      <c r="A118" s="56" t="s">
        <v>79</v>
      </c>
      <c r="B118" s="56">
        <v>2023</v>
      </c>
      <c r="C118" s="56" t="s">
        <v>233</v>
      </c>
      <c r="D118" s="63" t="s">
        <v>234</v>
      </c>
      <c r="E118" s="63" t="s">
        <v>3713</v>
      </c>
      <c r="F118" s="58" t="s">
        <v>175</v>
      </c>
      <c r="G118" s="68" t="s">
        <v>177</v>
      </c>
      <c r="H118" s="56" t="s">
        <v>176</v>
      </c>
      <c r="I118" s="56">
        <v>14760</v>
      </c>
      <c r="J118" s="56">
        <v>2</v>
      </c>
      <c r="K118" s="56">
        <v>325991</v>
      </c>
      <c r="L118" s="63" t="str">
        <f>VLOOKUP(K118, '2017–2022 NAICS'!C:D, 2, FALSE)</f>
        <v>Custom Compounding of Purchased Resins</v>
      </c>
      <c r="M118" s="63" t="e">
        <v>#VALUE!</v>
      </c>
      <c r="N118" s="56">
        <v>42.094957000000001</v>
      </c>
      <c r="O118" s="56">
        <v>-78.441350999999997</v>
      </c>
      <c r="P118" s="69">
        <v>110000328388</v>
      </c>
      <c r="Q118" s="69">
        <v>1323221539404</v>
      </c>
      <c r="R118" s="56" t="s">
        <v>86</v>
      </c>
      <c r="S118" s="56" t="s">
        <v>87</v>
      </c>
      <c r="T118" s="61" t="s">
        <v>97</v>
      </c>
      <c r="U118" s="63" t="s">
        <v>3675</v>
      </c>
      <c r="W118" s="63" t="str">
        <f>_xlfn.XLOOKUP(C118,'TRIFD-COU Crosswalk'!$A:$A, 'TRIFD-COU Crosswalk'!$B:$B)</f>
        <v>Processing: Additive flame retardant in plastic, resin, and paints and coatings </v>
      </c>
      <c r="Y118" s="56">
        <v>0</v>
      </c>
      <c r="Z118" s="56">
        <v>10</v>
      </c>
      <c r="AA118" s="56">
        <v>0</v>
      </c>
      <c r="AB118" s="56">
        <f t="shared" si="2"/>
        <v>10</v>
      </c>
      <c r="AC118" s="56" t="s">
        <v>172</v>
      </c>
      <c r="AD118" s="61" t="s">
        <v>236</v>
      </c>
      <c r="AE118" s="61" t="s">
        <v>173</v>
      </c>
      <c r="AF118" s="61" t="s">
        <v>174</v>
      </c>
      <c r="AG118" s="61" t="s">
        <v>175</v>
      </c>
      <c r="AH118" s="61" t="s">
        <v>176</v>
      </c>
      <c r="AI118" s="61" t="s">
        <v>177</v>
      </c>
      <c r="AJ118" s="61" t="s">
        <v>178</v>
      </c>
      <c r="AK118" s="64">
        <v>110000568476</v>
      </c>
    </row>
    <row r="119" spans="1:37" ht="28.2" x14ac:dyDescent="0.55000000000000004">
      <c r="A119" s="56" t="s">
        <v>79</v>
      </c>
      <c r="B119" s="56">
        <v>2022</v>
      </c>
      <c r="C119" s="56" t="s">
        <v>286</v>
      </c>
      <c r="D119" s="63" t="s">
        <v>287</v>
      </c>
      <c r="E119" s="63" t="s">
        <v>288</v>
      </c>
      <c r="F119" s="58" t="s">
        <v>289</v>
      </c>
      <c r="G119" s="68" t="s">
        <v>290</v>
      </c>
      <c r="H119" s="56" t="s">
        <v>158</v>
      </c>
      <c r="I119" s="56">
        <v>98032</v>
      </c>
      <c r="J119" s="56">
        <v>10</v>
      </c>
      <c r="K119" s="56">
        <v>336413</v>
      </c>
      <c r="L119" s="63" t="str">
        <f>VLOOKUP(K119, '2017–2022 NAICS'!C:D, 2, FALSE)</f>
        <v>Other Aircraft Parts and Auxiliary Equipment Manufacturing</v>
      </c>
      <c r="M119" s="63" t="e">
        <v>#VALUE!</v>
      </c>
      <c r="N119" s="56">
        <v>47.424143000000001</v>
      </c>
      <c r="O119" s="56">
        <v>-122.229086</v>
      </c>
      <c r="P119" s="69">
        <v>110000489141</v>
      </c>
      <c r="Q119" s="69">
        <v>1322221446394</v>
      </c>
      <c r="R119" s="56" t="s">
        <v>86</v>
      </c>
      <c r="S119" s="56" t="s">
        <v>87</v>
      </c>
      <c r="T119" s="64" t="s">
        <v>97</v>
      </c>
      <c r="U119" s="63" t="s">
        <v>3687</v>
      </c>
      <c r="W119" s="63" t="str">
        <f>_xlfn.XLOOKUP(C119,'TRIFD-COU Crosswalk'!$A:$A, 'TRIFD-COU Crosswalk'!$B:$B)</f>
        <v>Processing: Reactive flame retardant in transportation equipment manufacturing</v>
      </c>
      <c r="Y119" s="56">
        <v>0</v>
      </c>
      <c r="Z119" s="56">
        <v>0</v>
      </c>
      <c r="AA119" s="56">
        <v>0</v>
      </c>
      <c r="AB119" s="56">
        <f t="shared" si="2"/>
        <v>0</v>
      </c>
    </row>
    <row r="120" spans="1:37" ht="28.2" x14ac:dyDescent="0.55000000000000004">
      <c r="A120" s="56" t="s">
        <v>79</v>
      </c>
      <c r="B120" s="56">
        <v>2019</v>
      </c>
      <c r="C120" s="56" t="s">
        <v>291</v>
      </c>
      <c r="D120" s="63" t="s">
        <v>227</v>
      </c>
      <c r="E120" s="63" t="s">
        <v>292</v>
      </c>
      <c r="F120" s="58" t="s">
        <v>293</v>
      </c>
      <c r="G120" s="68" t="s">
        <v>294</v>
      </c>
      <c r="H120" s="56" t="s">
        <v>295</v>
      </c>
      <c r="I120" s="56">
        <v>19067</v>
      </c>
      <c r="J120" s="56">
        <v>3</v>
      </c>
      <c r="K120" s="56">
        <v>325991</v>
      </c>
      <c r="L120" s="63" t="str">
        <f>VLOOKUP(K120, '2017–2022 NAICS'!C:D, 2, FALSE)</f>
        <v>Custom Compounding of Purchased Resins</v>
      </c>
      <c r="M120" s="63" t="e">
        <v>#VALUE!</v>
      </c>
      <c r="N120" s="56">
        <v>40.172089999999997</v>
      </c>
      <c r="O120" s="56">
        <v>-74.765199999999993</v>
      </c>
      <c r="P120" s="69">
        <v>110004887294</v>
      </c>
      <c r="Q120" s="69">
        <v>1319218482432</v>
      </c>
      <c r="R120" s="56" t="s">
        <v>86</v>
      </c>
      <c r="S120" s="56" t="s">
        <v>87</v>
      </c>
      <c r="T120" s="65" t="s">
        <v>110</v>
      </c>
      <c r="U120" s="63" t="s">
        <v>3675</v>
      </c>
      <c r="W120" s="63" t="str">
        <f>_xlfn.XLOOKUP(C120,'TRIFD-COU Crosswalk'!$A:$A, 'TRIFD-COU Crosswalk'!$B:$B)</f>
        <v>Processing: Additive flame retardant in plastic, resin, and paints and coatings </v>
      </c>
      <c r="Y120" s="56">
        <v>0</v>
      </c>
      <c r="Z120" s="56">
        <v>0</v>
      </c>
      <c r="AA120" s="56">
        <v>0</v>
      </c>
      <c r="AB120" s="56">
        <f t="shared" si="2"/>
        <v>0</v>
      </c>
    </row>
    <row r="121" spans="1:37" ht="28.2" x14ac:dyDescent="0.55000000000000004">
      <c r="A121" s="56" t="s">
        <v>79</v>
      </c>
      <c r="B121" s="56">
        <v>2023</v>
      </c>
      <c r="C121" s="56" t="s">
        <v>286</v>
      </c>
      <c r="D121" s="63" t="s">
        <v>287</v>
      </c>
      <c r="E121" s="63" t="s">
        <v>288</v>
      </c>
      <c r="F121" s="58" t="s">
        <v>289</v>
      </c>
      <c r="G121" s="68" t="s">
        <v>290</v>
      </c>
      <c r="H121" s="56" t="s">
        <v>158</v>
      </c>
      <c r="I121" s="56">
        <v>98032</v>
      </c>
      <c r="J121" s="56">
        <v>10</v>
      </c>
      <c r="K121" s="56">
        <v>336413</v>
      </c>
      <c r="L121" s="63" t="str">
        <f>VLOOKUP(K121, '2017–2022 NAICS'!C:D, 2, FALSE)</f>
        <v>Other Aircraft Parts and Auxiliary Equipment Manufacturing</v>
      </c>
      <c r="M121" s="63" t="e">
        <v>#VALUE!</v>
      </c>
      <c r="N121" s="56">
        <v>47.424143000000001</v>
      </c>
      <c r="O121" s="56">
        <v>-122.229086</v>
      </c>
      <c r="P121" s="69">
        <v>110000489141</v>
      </c>
      <c r="Q121" s="69">
        <v>1323222154775</v>
      </c>
      <c r="R121" s="56" t="s">
        <v>86</v>
      </c>
      <c r="S121" s="56" t="s">
        <v>87</v>
      </c>
      <c r="T121" s="64" t="s">
        <v>97</v>
      </c>
      <c r="U121" s="63" t="s">
        <v>3687</v>
      </c>
      <c r="W121" s="63" t="str">
        <f>_xlfn.XLOOKUP(C121,'TRIFD-COU Crosswalk'!$A:$A, 'TRIFD-COU Crosswalk'!$B:$B)</f>
        <v>Processing: Reactive flame retardant in transportation equipment manufacturing</v>
      </c>
      <c r="Y121" s="56">
        <v>0</v>
      </c>
      <c r="Z121" s="56">
        <v>0</v>
      </c>
      <c r="AA121" s="56">
        <v>0</v>
      </c>
      <c r="AB121" s="56">
        <f t="shared" si="2"/>
        <v>0</v>
      </c>
    </row>
    <row r="122" spans="1:37" ht="28.2" x14ac:dyDescent="0.55000000000000004">
      <c r="A122" s="56" t="s">
        <v>79</v>
      </c>
      <c r="B122" s="56">
        <v>2023</v>
      </c>
      <c r="C122" s="56" t="s">
        <v>296</v>
      </c>
      <c r="D122" s="63" t="s">
        <v>297</v>
      </c>
      <c r="E122" s="63" t="s">
        <v>298</v>
      </c>
      <c r="F122" s="58" t="s">
        <v>299</v>
      </c>
      <c r="G122" s="68" t="s">
        <v>300</v>
      </c>
      <c r="H122" s="56" t="s">
        <v>301</v>
      </c>
      <c r="I122" s="67" t="s">
        <v>302</v>
      </c>
      <c r="J122" s="56">
        <v>2</v>
      </c>
      <c r="K122" s="56">
        <v>335999</v>
      </c>
      <c r="L122" s="63" t="str">
        <f>VLOOKUP(K122, '2017–2022 NAICS'!C:D, 2, FALSE)</f>
        <v>All Other Miscellaneous Electrical Equipment and Component Manufacturing</v>
      </c>
      <c r="M122" s="63" t="e">
        <v>#VALUE!</v>
      </c>
      <c r="N122" s="56">
        <v>18.486470000000001</v>
      </c>
      <c r="O122" s="56">
        <v>-66.405198999999996</v>
      </c>
      <c r="P122" s="69">
        <v>110001142488</v>
      </c>
      <c r="Q122" s="69">
        <v>1323222053338</v>
      </c>
      <c r="R122" s="56" t="s">
        <v>86</v>
      </c>
      <c r="S122" s="56" t="s">
        <v>87</v>
      </c>
      <c r="T122" s="61" t="s">
        <v>88</v>
      </c>
      <c r="U122" s="63" t="s">
        <v>89</v>
      </c>
      <c r="W122" s="63" t="str">
        <f>_xlfn.XLOOKUP(C122,'TRIFD-COU Crosswalk'!$A:$A, 'TRIFD-COU Crosswalk'!$B:$B)</f>
        <v>Reactive use in electrical and electronic articles; Additive use in electrical and electronic articles</v>
      </c>
      <c r="Y122" s="56">
        <v>0</v>
      </c>
      <c r="Z122" s="56">
        <v>0</v>
      </c>
      <c r="AA122" s="56">
        <v>0</v>
      </c>
      <c r="AB122" s="56">
        <f t="shared" si="2"/>
        <v>0</v>
      </c>
    </row>
    <row r="123" spans="1:37" ht="42.3" x14ac:dyDescent="0.55000000000000004">
      <c r="A123" s="56" t="s">
        <v>79</v>
      </c>
      <c r="B123" s="56">
        <v>2019</v>
      </c>
      <c r="C123" s="56" t="s">
        <v>303</v>
      </c>
      <c r="D123" s="63" t="s">
        <v>304</v>
      </c>
      <c r="E123" s="63" t="s">
        <v>305</v>
      </c>
      <c r="F123" s="58" t="s">
        <v>306</v>
      </c>
      <c r="G123" s="68" t="s">
        <v>95</v>
      </c>
      <c r="H123" s="56" t="s">
        <v>307</v>
      </c>
      <c r="I123" s="56">
        <v>36553</v>
      </c>
      <c r="J123" s="56">
        <v>4</v>
      </c>
      <c r="K123" s="56">
        <v>325211</v>
      </c>
      <c r="L123" s="63" t="str">
        <f>VLOOKUP(K123, '2017–2022 NAICS'!C:D, 2, FALSE)</f>
        <v>Plastics Material and Resin Manufacturing</v>
      </c>
      <c r="M123" s="63" t="e">
        <v>#VALUE!</v>
      </c>
      <c r="N123" s="56">
        <v>31.278055999999999</v>
      </c>
      <c r="O123" s="56">
        <v>-88.001666999999998</v>
      </c>
      <c r="P123" s="69">
        <v>110067041007</v>
      </c>
      <c r="Q123" s="69">
        <v>1319217807585</v>
      </c>
      <c r="R123" s="56" t="s">
        <v>86</v>
      </c>
      <c r="S123" s="56" t="s">
        <v>87</v>
      </c>
      <c r="T123" s="65" t="s">
        <v>103</v>
      </c>
      <c r="U123" s="63" t="s">
        <v>3673</v>
      </c>
      <c r="W123" s="63" t="str">
        <f>_xlfn.XLOOKUP(C123,'TRIFD-COU Crosswalk'!$A:$A, 'TRIFD-COU Crosswalk'!$B:$B)</f>
        <v xml:space="preserve">Processing as a reactant in plastic material and resin manufacturing; Processing as a reactant in all other chemical product and preparation manufacturing </v>
      </c>
      <c r="Y123" s="56">
        <v>0</v>
      </c>
      <c r="Z123" s="56">
        <v>0</v>
      </c>
      <c r="AA123" s="56">
        <v>0</v>
      </c>
      <c r="AB123" s="56">
        <f t="shared" si="2"/>
        <v>0</v>
      </c>
    </row>
    <row r="124" spans="1:37" ht="42.3" x14ac:dyDescent="0.55000000000000004">
      <c r="A124" s="56" t="s">
        <v>79</v>
      </c>
      <c r="B124" s="56">
        <v>2020</v>
      </c>
      <c r="C124" s="56" t="s">
        <v>303</v>
      </c>
      <c r="D124" s="63" t="s">
        <v>304</v>
      </c>
      <c r="E124" s="63" t="s">
        <v>305</v>
      </c>
      <c r="F124" s="58" t="s">
        <v>306</v>
      </c>
      <c r="G124" s="68" t="s">
        <v>95</v>
      </c>
      <c r="H124" s="56" t="s">
        <v>307</v>
      </c>
      <c r="I124" s="56">
        <v>36553</v>
      </c>
      <c r="J124" s="56">
        <v>4</v>
      </c>
      <c r="K124" s="56">
        <v>325211</v>
      </c>
      <c r="L124" s="63" t="str">
        <f>VLOOKUP(K124, '2017–2022 NAICS'!C:D, 2, FALSE)</f>
        <v>Plastics Material and Resin Manufacturing</v>
      </c>
      <c r="M124" s="63" t="e">
        <v>#VALUE!</v>
      </c>
      <c r="N124" s="56">
        <v>31.278055999999999</v>
      </c>
      <c r="O124" s="56">
        <v>-88.001666999999998</v>
      </c>
      <c r="P124" s="69">
        <v>110067041007</v>
      </c>
      <c r="Q124" s="69">
        <v>1320218714703</v>
      </c>
      <c r="R124" s="56" t="s">
        <v>86</v>
      </c>
      <c r="S124" s="56" t="s">
        <v>87</v>
      </c>
      <c r="T124" s="65" t="s">
        <v>103</v>
      </c>
      <c r="U124" s="63" t="s">
        <v>3673</v>
      </c>
      <c r="W124" s="63" t="str">
        <f>_xlfn.XLOOKUP(C124,'TRIFD-COU Crosswalk'!$A:$A, 'TRIFD-COU Crosswalk'!$B:$B)</f>
        <v xml:space="preserve">Processing as a reactant in plastic material and resin manufacturing; Processing as a reactant in all other chemical product and preparation manufacturing </v>
      </c>
      <c r="Y124" s="56">
        <v>0</v>
      </c>
      <c r="Z124" s="56">
        <v>0</v>
      </c>
      <c r="AA124" s="56">
        <v>0</v>
      </c>
      <c r="AB124" s="56">
        <f t="shared" si="2"/>
        <v>0</v>
      </c>
    </row>
    <row r="125" spans="1:37" ht="42.3" x14ac:dyDescent="0.55000000000000004">
      <c r="A125" s="56" t="s">
        <v>79</v>
      </c>
      <c r="B125" s="56">
        <v>2021</v>
      </c>
      <c r="C125" s="56" t="s">
        <v>303</v>
      </c>
      <c r="D125" s="63" t="s">
        <v>304</v>
      </c>
      <c r="E125" s="63" t="s">
        <v>305</v>
      </c>
      <c r="F125" s="58" t="s">
        <v>306</v>
      </c>
      <c r="G125" s="68" t="s">
        <v>95</v>
      </c>
      <c r="H125" s="56" t="s">
        <v>307</v>
      </c>
      <c r="I125" s="56">
        <v>36553</v>
      </c>
      <c r="J125" s="56">
        <v>4</v>
      </c>
      <c r="K125" s="56">
        <v>325211</v>
      </c>
      <c r="L125" s="63" t="str">
        <f>VLOOKUP(K125, '2017–2022 NAICS'!C:D, 2, FALSE)</f>
        <v>Plastics Material and Resin Manufacturing</v>
      </c>
      <c r="M125" s="63" t="e">
        <v>#VALUE!</v>
      </c>
      <c r="N125" s="56">
        <v>31.278055999999999</v>
      </c>
      <c r="O125" s="56">
        <v>-88.001666999999998</v>
      </c>
      <c r="P125" s="69">
        <v>110067041007</v>
      </c>
      <c r="Q125" s="69">
        <v>1321219688898</v>
      </c>
      <c r="R125" s="56" t="s">
        <v>86</v>
      </c>
      <c r="S125" s="56" t="s">
        <v>87</v>
      </c>
      <c r="T125" s="61" t="s">
        <v>103</v>
      </c>
      <c r="U125" s="63" t="s">
        <v>3673</v>
      </c>
      <c r="W125" s="63" t="str">
        <f>_xlfn.XLOOKUP(C125,'TRIFD-COU Crosswalk'!$A:$A, 'TRIFD-COU Crosswalk'!$B:$B)</f>
        <v xml:space="preserve">Processing as a reactant in plastic material and resin manufacturing; Processing as a reactant in all other chemical product and preparation manufacturing </v>
      </c>
      <c r="Y125" s="56">
        <v>0</v>
      </c>
      <c r="Z125" s="56">
        <v>0</v>
      </c>
      <c r="AA125" s="56">
        <v>0</v>
      </c>
      <c r="AB125" s="56">
        <f t="shared" si="2"/>
        <v>0</v>
      </c>
    </row>
    <row r="126" spans="1:37" ht="42.3" x14ac:dyDescent="0.55000000000000004">
      <c r="A126" s="56" t="s">
        <v>79</v>
      </c>
      <c r="B126" s="56">
        <v>2022</v>
      </c>
      <c r="C126" s="56" t="s">
        <v>303</v>
      </c>
      <c r="D126" s="63" t="s">
        <v>304</v>
      </c>
      <c r="E126" s="63" t="s">
        <v>305</v>
      </c>
      <c r="F126" s="58" t="s">
        <v>306</v>
      </c>
      <c r="G126" s="68" t="s">
        <v>95</v>
      </c>
      <c r="H126" s="56" t="s">
        <v>307</v>
      </c>
      <c r="I126" s="56">
        <v>36553</v>
      </c>
      <c r="J126" s="56">
        <v>4</v>
      </c>
      <c r="K126" s="56">
        <v>325211</v>
      </c>
      <c r="L126" s="63" t="str">
        <f>VLOOKUP(K126, '2017–2022 NAICS'!C:D, 2, FALSE)</f>
        <v>Plastics Material and Resin Manufacturing</v>
      </c>
      <c r="M126" s="63" t="e">
        <v>#VALUE!</v>
      </c>
      <c r="N126" s="56">
        <v>31.278055999999999</v>
      </c>
      <c r="O126" s="56">
        <v>-88.001666999999998</v>
      </c>
      <c r="P126" s="69">
        <v>110067041007</v>
      </c>
      <c r="Q126" s="69">
        <v>1322221457031</v>
      </c>
      <c r="R126" s="56" t="s">
        <v>86</v>
      </c>
      <c r="S126" s="56" t="s">
        <v>87</v>
      </c>
      <c r="T126" s="61" t="s">
        <v>103</v>
      </c>
      <c r="U126" s="63" t="s">
        <v>3673</v>
      </c>
      <c r="W126" s="63" t="str">
        <f>_xlfn.XLOOKUP(C126,'TRIFD-COU Crosswalk'!$A:$A, 'TRIFD-COU Crosswalk'!$B:$B)</f>
        <v xml:space="preserve">Processing as a reactant in plastic material and resin manufacturing; Processing as a reactant in all other chemical product and preparation manufacturing </v>
      </c>
      <c r="Y126" s="56">
        <v>0</v>
      </c>
      <c r="Z126" s="56">
        <v>0</v>
      </c>
      <c r="AA126" s="56">
        <v>0</v>
      </c>
      <c r="AB126" s="56">
        <f t="shared" si="2"/>
        <v>0</v>
      </c>
    </row>
    <row r="127" spans="1:37" ht="42.3" x14ac:dyDescent="0.55000000000000004">
      <c r="A127" s="56" t="s">
        <v>79</v>
      </c>
      <c r="B127" s="56">
        <v>2023</v>
      </c>
      <c r="C127" s="56" t="s">
        <v>303</v>
      </c>
      <c r="D127" s="63" t="s">
        <v>304</v>
      </c>
      <c r="E127" s="63" t="s">
        <v>305</v>
      </c>
      <c r="F127" s="58" t="s">
        <v>306</v>
      </c>
      <c r="G127" s="68" t="s">
        <v>95</v>
      </c>
      <c r="H127" s="56" t="s">
        <v>307</v>
      </c>
      <c r="I127" s="56">
        <v>36553</v>
      </c>
      <c r="J127" s="56">
        <v>4</v>
      </c>
      <c r="K127" s="56">
        <v>325211</v>
      </c>
      <c r="L127" s="63" t="str">
        <f>VLOOKUP(K127, '2017–2022 NAICS'!C:D, 2, FALSE)</f>
        <v>Plastics Material and Resin Manufacturing</v>
      </c>
      <c r="M127" s="63" t="e">
        <v>#VALUE!</v>
      </c>
      <c r="N127" s="56">
        <v>31.278055999999999</v>
      </c>
      <c r="O127" s="56">
        <v>-88.001666999999998</v>
      </c>
      <c r="P127" s="69">
        <v>110067041007</v>
      </c>
      <c r="Q127" s="69">
        <v>1323221773777</v>
      </c>
      <c r="R127" s="56" t="s">
        <v>86</v>
      </c>
      <c r="S127" s="56" t="s">
        <v>87</v>
      </c>
      <c r="T127" s="61" t="s">
        <v>103</v>
      </c>
      <c r="U127" s="63" t="s">
        <v>3673</v>
      </c>
      <c r="W127" s="63" t="str">
        <f>_xlfn.XLOOKUP(C127,'TRIFD-COU Crosswalk'!$A:$A, 'TRIFD-COU Crosswalk'!$B:$B)</f>
        <v xml:space="preserve">Processing as a reactant in plastic material and resin manufacturing; Processing as a reactant in all other chemical product and preparation manufacturing </v>
      </c>
      <c r="Y127" s="56">
        <v>0</v>
      </c>
      <c r="Z127" s="56">
        <v>0</v>
      </c>
      <c r="AA127" s="56">
        <v>0</v>
      </c>
      <c r="AB127" s="56">
        <f t="shared" si="2"/>
        <v>0</v>
      </c>
    </row>
    <row r="128" spans="1:37" ht="42.3" x14ac:dyDescent="0.55000000000000004">
      <c r="A128" s="56" t="s">
        <v>79</v>
      </c>
      <c r="B128" s="56">
        <v>2019</v>
      </c>
      <c r="C128" s="56" t="s">
        <v>308</v>
      </c>
      <c r="D128" s="63" t="s">
        <v>309</v>
      </c>
      <c r="E128" s="63" t="s">
        <v>310</v>
      </c>
      <c r="F128" s="58" t="s">
        <v>311</v>
      </c>
      <c r="G128" s="68" t="s">
        <v>311</v>
      </c>
      <c r="H128" s="56" t="s">
        <v>295</v>
      </c>
      <c r="I128" s="56">
        <v>19148</v>
      </c>
      <c r="J128" s="56">
        <v>3</v>
      </c>
      <c r="K128" s="56">
        <v>325211</v>
      </c>
      <c r="L128" s="63" t="str">
        <f>VLOOKUP(K128, '2017–2022 NAICS'!C:D, 2, FALSE)</f>
        <v>Plastics Material and Resin Manufacturing</v>
      </c>
      <c r="M128" s="63" t="e">
        <v>#VALUE!</v>
      </c>
      <c r="N128" s="56">
        <v>39.909557</v>
      </c>
      <c r="O128" s="56">
        <v>-75.130454</v>
      </c>
      <c r="P128" s="69">
        <v>110000337047</v>
      </c>
      <c r="Q128" s="69">
        <v>1319219433164</v>
      </c>
      <c r="R128" s="56" t="s">
        <v>86</v>
      </c>
      <c r="S128" s="56" t="s">
        <v>87</v>
      </c>
      <c r="T128" s="65" t="s">
        <v>103</v>
      </c>
      <c r="U128" s="63" t="s">
        <v>3673</v>
      </c>
      <c r="W128" s="63" t="str">
        <f>_xlfn.XLOOKUP(C128,'TRIFD-COU Crosswalk'!$A:$A, 'TRIFD-COU Crosswalk'!$B:$B)</f>
        <v xml:space="preserve">Processing as a reactant in plastic material and resin manufacturing; Processing as a reactant in all other chemical product and preparation manufacturing </v>
      </c>
      <c r="Y128" s="56">
        <v>0</v>
      </c>
      <c r="Z128" s="56">
        <v>0</v>
      </c>
      <c r="AA128" s="56">
        <v>0</v>
      </c>
      <c r="AB128" s="56">
        <f t="shared" si="2"/>
        <v>0</v>
      </c>
    </row>
    <row r="129" spans="1:28" ht="42.3" x14ac:dyDescent="0.55000000000000004">
      <c r="A129" s="56" t="s">
        <v>79</v>
      </c>
      <c r="B129" s="56">
        <v>2020</v>
      </c>
      <c r="C129" s="56" t="s">
        <v>308</v>
      </c>
      <c r="D129" s="63" t="s">
        <v>309</v>
      </c>
      <c r="E129" s="63" t="s">
        <v>310</v>
      </c>
      <c r="F129" s="58" t="s">
        <v>311</v>
      </c>
      <c r="G129" s="68" t="s">
        <v>311</v>
      </c>
      <c r="H129" s="56" t="s">
        <v>295</v>
      </c>
      <c r="I129" s="56">
        <v>19148</v>
      </c>
      <c r="J129" s="56">
        <v>3</v>
      </c>
      <c r="K129" s="56">
        <v>325211</v>
      </c>
      <c r="L129" s="63" t="str">
        <f>VLOOKUP(K129, '2017–2022 NAICS'!C:D, 2, FALSE)</f>
        <v>Plastics Material and Resin Manufacturing</v>
      </c>
      <c r="M129" s="63" t="e">
        <v>#VALUE!</v>
      </c>
      <c r="N129" s="56">
        <v>39.909557</v>
      </c>
      <c r="O129" s="56">
        <v>-75.130454</v>
      </c>
      <c r="P129" s="69">
        <v>110000337047</v>
      </c>
      <c r="Q129" s="69">
        <v>1320218821318</v>
      </c>
      <c r="R129" s="56" t="s">
        <v>86</v>
      </c>
      <c r="S129" s="56" t="s">
        <v>87</v>
      </c>
      <c r="T129" s="65" t="s">
        <v>103</v>
      </c>
      <c r="U129" s="63" t="s">
        <v>3673</v>
      </c>
      <c r="W129" s="63" t="str">
        <f>_xlfn.XLOOKUP(C129,'TRIFD-COU Crosswalk'!$A:$A, 'TRIFD-COU Crosswalk'!$B:$B)</f>
        <v xml:space="preserve">Processing as a reactant in plastic material and resin manufacturing; Processing as a reactant in all other chemical product and preparation manufacturing </v>
      </c>
      <c r="Y129" s="56">
        <v>0</v>
      </c>
      <c r="Z129" s="56">
        <v>0</v>
      </c>
      <c r="AA129" s="56">
        <v>0</v>
      </c>
      <c r="AB129" s="56">
        <f t="shared" si="2"/>
        <v>0</v>
      </c>
    </row>
    <row r="130" spans="1:28" ht="42.3" x14ac:dyDescent="0.55000000000000004">
      <c r="A130" s="56" t="s">
        <v>79</v>
      </c>
      <c r="B130" s="56">
        <v>2021</v>
      </c>
      <c r="C130" s="56" t="s">
        <v>308</v>
      </c>
      <c r="D130" s="63" t="s">
        <v>309</v>
      </c>
      <c r="E130" s="63" t="s">
        <v>310</v>
      </c>
      <c r="F130" s="58" t="s">
        <v>311</v>
      </c>
      <c r="G130" s="68" t="s">
        <v>311</v>
      </c>
      <c r="H130" s="56" t="s">
        <v>295</v>
      </c>
      <c r="I130" s="56">
        <v>19148</v>
      </c>
      <c r="J130" s="56">
        <v>3</v>
      </c>
      <c r="K130" s="56">
        <v>325211</v>
      </c>
      <c r="L130" s="63" t="str">
        <f>VLOOKUP(K130, '2017–2022 NAICS'!C:D, 2, FALSE)</f>
        <v>Plastics Material and Resin Manufacturing</v>
      </c>
      <c r="M130" s="63" t="e">
        <v>#VALUE!</v>
      </c>
      <c r="N130" s="56">
        <v>39.909557</v>
      </c>
      <c r="O130" s="56">
        <v>-75.130454</v>
      </c>
      <c r="P130" s="69">
        <v>110000337047</v>
      </c>
      <c r="Q130" s="69">
        <v>1321220008433</v>
      </c>
      <c r="R130" s="56" t="s">
        <v>86</v>
      </c>
      <c r="S130" s="56" t="s">
        <v>87</v>
      </c>
      <c r="T130" s="61" t="s">
        <v>103</v>
      </c>
      <c r="U130" s="63" t="s">
        <v>3673</v>
      </c>
      <c r="W130" s="63" t="str">
        <f>_xlfn.XLOOKUP(C130,'TRIFD-COU Crosswalk'!$A:$A, 'TRIFD-COU Crosswalk'!$B:$B)</f>
        <v xml:space="preserve">Processing as a reactant in plastic material and resin manufacturing; Processing as a reactant in all other chemical product and preparation manufacturing </v>
      </c>
      <c r="Y130" s="56">
        <v>0</v>
      </c>
      <c r="Z130" s="56">
        <v>0</v>
      </c>
      <c r="AA130" s="56">
        <v>0</v>
      </c>
      <c r="AB130" s="56">
        <f t="shared" si="2"/>
        <v>0</v>
      </c>
    </row>
    <row r="131" spans="1:28" ht="42.3" x14ac:dyDescent="0.55000000000000004">
      <c r="A131" s="56" t="s">
        <v>79</v>
      </c>
      <c r="B131" s="56">
        <v>2022</v>
      </c>
      <c r="C131" s="56" t="s">
        <v>308</v>
      </c>
      <c r="D131" s="63" t="s">
        <v>309</v>
      </c>
      <c r="E131" s="63" t="s">
        <v>310</v>
      </c>
      <c r="F131" s="58" t="s">
        <v>311</v>
      </c>
      <c r="G131" s="68" t="s">
        <v>311</v>
      </c>
      <c r="H131" s="56" t="s">
        <v>295</v>
      </c>
      <c r="I131" s="56">
        <v>19148</v>
      </c>
      <c r="J131" s="56">
        <v>3</v>
      </c>
      <c r="K131" s="56">
        <v>325211</v>
      </c>
      <c r="L131" s="63" t="str">
        <f>VLOOKUP(K131, '2017–2022 NAICS'!C:D, 2, FALSE)</f>
        <v>Plastics Material and Resin Manufacturing</v>
      </c>
      <c r="M131" s="63" t="e">
        <v>#VALUE!</v>
      </c>
      <c r="N131" s="56">
        <v>39.909557</v>
      </c>
      <c r="O131" s="56">
        <v>-75.130454</v>
      </c>
      <c r="P131" s="69">
        <v>110000337047</v>
      </c>
      <c r="Q131" s="69">
        <v>1322221302185</v>
      </c>
      <c r="R131" s="56" t="s">
        <v>86</v>
      </c>
      <c r="S131" s="56" t="s">
        <v>87</v>
      </c>
      <c r="T131" s="61" t="s">
        <v>103</v>
      </c>
      <c r="U131" s="63" t="s">
        <v>3673</v>
      </c>
      <c r="W131" s="63" t="str">
        <f>_xlfn.XLOOKUP(C131,'TRIFD-COU Crosswalk'!$A:$A, 'TRIFD-COU Crosswalk'!$B:$B)</f>
        <v xml:space="preserve">Processing as a reactant in plastic material and resin manufacturing; Processing as a reactant in all other chemical product and preparation manufacturing </v>
      </c>
      <c r="Y131" s="56">
        <v>0</v>
      </c>
      <c r="Z131" s="56">
        <v>0</v>
      </c>
      <c r="AA131" s="56">
        <v>0</v>
      </c>
      <c r="AB131" s="56">
        <f t="shared" si="2"/>
        <v>0</v>
      </c>
    </row>
    <row r="132" spans="1:28" ht="42.3" x14ac:dyDescent="0.55000000000000004">
      <c r="A132" s="56" t="s">
        <v>79</v>
      </c>
      <c r="B132" s="56">
        <v>2023</v>
      </c>
      <c r="C132" s="56" t="s">
        <v>308</v>
      </c>
      <c r="D132" s="63" t="s">
        <v>309</v>
      </c>
      <c r="E132" s="63" t="s">
        <v>310</v>
      </c>
      <c r="F132" s="58" t="s">
        <v>311</v>
      </c>
      <c r="G132" s="68" t="s">
        <v>311</v>
      </c>
      <c r="H132" s="56" t="s">
        <v>295</v>
      </c>
      <c r="I132" s="56">
        <v>19148</v>
      </c>
      <c r="J132" s="56">
        <v>3</v>
      </c>
      <c r="K132" s="56">
        <v>325211</v>
      </c>
      <c r="L132" s="63" t="str">
        <f>VLOOKUP(K132, '2017–2022 NAICS'!C:D, 2, FALSE)</f>
        <v>Plastics Material and Resin Manufacturing</v>
      </c>
      <c r="M132" s="63" t="e">
        <v>#VALUE!</v>
      </c>
      <c r="N132" s="56">
        <v>39.909557</v>
      </c>
      <c r="O132" s="56">
        <v>-75.130454</v>
      </c>
      <c r="P132" s="69">
        <v>110000337047</v>
      </c>
      <c r="Q132" s="69">
        <v>1323221742923</v>
      </c>
      <c r="R132" s="56" t="s">
        <v>86</v>
      </c>
      <c r="S132" s="56" t="s">
        <v>87</v>
      </c>
      <c r="T132" s="61" t="s">
        <v>103</v>
      </c>
      <c r="U132" s="63" t="s">
        <v>3673</v>
      </c>
      <c r="W132" s="63" t="str">
        <f>_xlfn.XLOOKUP(C132,'TRIFD-COU Crosswalk'!$A:$A, 'TRIFD-COU Crosswalk'!$B:$B)</f>
        <v xml:space="preserve">Processing as a reactant in plastic material and resin manufacturing; Processing as a reactant in all other chemical product and preparation manufacturing </v>
      </c>
      <c r="Y132" s="56">
        <v>0</v>
      </c>
      <c r="Z132" s="56">
        <v>0</v>
      </c>
      <c r="AA132" s="56">
        <v>0</v>
      </c>
      <c r="AB132" s="56">
        <f t="shared" si="2"/>
        <v>0</v>
      </c>
    </row>
    <row r="133" spans="1:28" ht="42.3" x14ac:dyDescent="0.55000000000000004">
      <c r="A133" s="56" t="s">
        <v>79</v>
      </c>
      <c r="B133" s="56">
        <v>2019</v>
      </c>
      <c r="C133" s="56" t="s">
        <v>312</v>
      </c>
      <c r="D133" s="63" t="s">
        <v>313</v>
      </c>
      <c r="E133" s="63" t="s">
        <v>314</v>
      </c>
      <c r="F133" s="58" t="s">
        <v>315</v>
      </c>
      <c r="G133" s="68" t="s">
        <v>316</v>
      </c>
      <c r="H133" s="56" t="s">
        <v>145</v>
      </c>
      <c r="I133" s="56">
        <v>90040</v>
      </c>
      <c r="J133" s="56">
        <v>9</v>
      </c>
      <c r="K133" s="56">
        <v>325211</v>
      </c>
      <c r="L133" s="63" t="str">
        <f>VLOOKUP(K133, '2017–2022 NAICS'!C:D, 2, FALSE)</f>
        <v>Plastics Material and Resin Manufacturing</v>
      </c>
      <c r="M133" s="63" t="e">
        <v>#VALUE!</v>
      </c>
      <c r="N133" s="56">
        <v>33.983333000000002</v>
      </c>
      <c r="O133" s="56">
        <v>-118.13333299999999</v>
      </c>
      <c r="P133" s="69">
        <v>110000510830</v>
      </c>
      <c r="Q133" s="69">
        <v>1319218052126</v>
      </c>
      <c r="R133" s="56" t="s">
        <v>86</v>
      </c>
      <c r="S133" s="56" t="s">
        <v>87</v>
      </c>
      <c r="T133" s="65" t="s">
        <v>118</v>
      </c>
      <c r="U133" s="63" t="s">
        <v>3673</v>
      </c>
      <c r="W133" s="63" t="str">
        <f>_xlfn.XLOOKUP(C133,'TRIFD-COU Crosswalk'!$A:$A, 'TRIFD-COU Crosswalk'!$B:$B)</f>
        <v xml:space="preserve">Processing as a reactant in plastic material and resin manufacturing; Processing as a reactant in all other chemical product and preparation manufacturing </v>
      </c>
      <c r="Y133" s="56">
        <v>0</v>
      </c>
      <c r="Z133" s="56">
        <v>0</v>
      </c>
      <c r="AA133" s="56">
        <v>0</v>
      </c>
      <c r="AB133" s="56">
        <f t="shared" si="2"/>
        <v>0</v>
      </c>
    </row>
    <row r="134" spans="1:28" ht="42.3" x14ac:dyDescent="0.55000000000000004">
      <c r="A134" s="56" t="s">
        <v>79</v>
      </c>
      <c r="B134" s="56">
        <v>2020</v>
      </c>
      <c r="C134" s="56" t="s">
        <v>312</v>
      </c>
      <c r="D134" s="63" t="s">
        <v>313</v>
      </c>
      <c r="E134" s="63" t="s">
        <v>314</v>
      </c>
      <c r="F134" s="58" t="s">
        <v>315</v>
      </c>
      <c r="G134" s="68" t="s">
        <v>316</v>
      </c>
      <c r="H134" s="56" t="s">
        <v>145</v>
      </c>
      <c r="I134" s="56">
        <v>90040</v>
      </c>
      <c r="J134" s="56">
        <v>9</v>
      </c>
      <c r="K134" s="56">
        <v>325211</v>
      </c>
      <c r="L134" s="63" t="str">
        <f>VLOOKUP(K134, '2017–2022 NAICS'!C:D, 2, FALSE)</f>
        <v>Plastics Material and Resin Manufacturing</v>
      </c>
      <c r="M134" s="63" t="e">
        <v>#VALUE!</v>
      </c>
      <c r="N134" s="56">
        <v>33.983333000000002</v>
      </c>
      <c r="O134" s="56">
        <v>-118.13333299999999</v>
      </c>
      <c r="P134" s="69">
        <v>110000510830</v>
      </c>
      <c r="Q134" s="69">
        <v>1320218817587</v>
      </c>
      <c r="R134" s="56" t="s">
        <v>86</v>
      </c>
      <c r="S134" s="56" t="s">
        <v>87</v>
      </c>
      <c r="T134" s="65" t="s">
        <v>118</v>
      </c>
      <c r="U134" s="63" t="s">
        <v>3673</v>
      </c>
      <c r="W134" s="63" t="str">
        <f>_xlfn.XLOOKUP(C134,'TRIFD-COU Crosswalk'!$A:$A, 'TRIFD-COU Crosswalk'!$B:$B)</f>
        <v xml:space="preserve">Processing as a reactant in plastic material and resin manufacturing; Processing as a reactant in all other chemical product and preparation manufacturing </v>
      </c>
      <c r="Y134" s="56">
        <v>0</v>
      </c>
      <c r="Z134" s="56">
        <v>0</v>
      </c>
      <c r="AA134" s="56">
        <v>0</v>
      </c>
      <c r="AB134" s="56">
        <f t="shared" si="2"/>
        <v>0</v>
      </c>
    </row>
    <row r="135" spans="1:28" ht="42.3" x14ac:dyDescent="0.55000000000000004">
      <c r="A135" s="56" t="s">
        <v>79</v>
      </c>
      <c r="B135" s="56">
        <v>2021</v>
      </c>
      <c r="C135" s="56" t="s">
        <v>312</v>
      </c>
      <c r="D135" s="63" t="s">
        <v>313</v>
      </c>
      <c r="E135" s="63" t="s">
        <v>314</v>
      </c>
      <c r="F135" s="58" t="s">
        <v>315</v>
      </c>
      <c r="G135" s="68" t="s">
        <v>316</v>
      </c>
      <c r="H135" s="56" t="s">
        <v>145</v>
      </c>
      <c r="I135" s="56">
        <v>90040</v>
      </c>
      <c r="J135" s="56">
        <v>9</v>
      </c>
      <c r="K135" s="56">
        <v>325211</v>
      </c>
      <c r="L135" s="63" t="str">
        <f>VLOOKUP(K135, '2017–2022 NAICS'!C:D, 2, FALSE)</f>
        <v>Plastics Material and Resin Manufacturing</v>
      </c>
      <c r="M135" s="63" t="e">
        <v>#VALUE!</v>
      </c>
      <c r="N135" s="56">
        <v>33.983333000000002</v>
      </c>
      <c r="O135" s="56">
        <v>-118.13333299999999</v>
      </c>
      <c r="P135" s="69">
        <v>110000510830</v>
      </c>
      <c r="Q135" s="69">
        <v>1321220081006</v>
      </c>
      <c r="R135" s="56" t="s">
        <v>86</v>
      </c>
      <c r="S135" s="56" t="s">
        <v>87</v>
      </c>
      <c r="T135" s="61" t="s">
        <v>118</v>
      </c>
      <c r="U135" s="63" t="s">
        <v>3673</v>
      </c>
      <c r="W135" s="63" t="str">
        <f>_xlfn.XLOOKUP(C135,'TRIFD-COU Crosswalk'!$A:$A, 'TRIFD-COU Crosswalk'!$B:$B)</f>
        <v xml:space="preserve">Processing as a reactant in plastic material and resin manufacturing; Processing as a reactant in all other chemical product and preparation manufacturing </v>
      </c>
      <c r="Y135" s="56">
        <v>0</v>
      </c>
      <c r="Z135" s="56">
        <v>0</v>
      </c>
      <c r="AA135" s="56">
        <v>0</v>
      </c>
      <c r="AB135" s="56">
        <f t="shared" si="2"/>
        <v>0</v>
      </c>
    </row>
    <row r="136" spans="1:28" ht="42.3" x14ac:dyDescent="0.55000000000000004">
      <c r="A136" s="56" t="s">
        <v>79</v>
      </c>
      <c r="B136" s="56">
        <v>2022</v>
      </c>
      <c r="C136" s="56" t="s">
        <v>312</v>
      </c>
      <c r="D136" s="63" t="s">
        <v>313</v>
      </c>
      <c r="E136" s="63" t="s">
        <v>314</v>
      </c>
      <c r="F136" s="58" t="s">
        <v>315</v>
      </c>
      <c r="G136" s="68" t="s">
        <v>316</v>
      </c>
      <c r="H136" s="56" t="s">
        <v>145</v>
      </c>
      <c r="I136" s="56">
        <v>90040</v>
      </c>
      <c r="J136" s="56">
        <v>9</v>
      </c>
      <c r="K136" s="56">
        <v>325211</v>
      </c>
      <c r="L136" s="63" t="str">
        <f>VLOOKUP(K136, '2017–2022 NAICS'!C:D, 2, FALSE)</f>
        <v>Plastics Material and Resin Manufacturing</v>
      </c>
      <c r="M136" s="63" t="e">
        <v>#VALUE!</v>
      </c>
      <c r="N136" s="56">
        <v>33.983333000000002</v>
      </c>
      <c r="O136" s="56">
        <v>-118.13333299999999</v>
      </c>
      <c r="P136" s="69">
        <v>110000510830</v>
      </c>
      <c r="Q136" s="69">
        <v>1322220940415</v>
      </c>
      <c r="R136" s="56" t="s">
        <v>86</v>
      </c>
      <c r="S136" s="56" t="s">
        <v>87</v>
      </c>
      <c r="T136" s="61" t="s">
        <v>110</v>
      </c>
      <c r="U136" s="63" t="s">
        <v>3673</v>
      </c>
      <c r="W136" s="63" t="str">
        <f>_xlfn.XLOOKUP(C136,'TRIFD-COU Crosswalk'!$A:$A, 'TRIFD-COU Crosswalk'!$B:$B)</f>
        <v xml:space="preserve">Processing as a reactant in plastic material and resin manufacturing; Processing as a reactant in all other chemical product and preparation manufacturing </v>
      </c>
      <c r="Y136" s="56">
        <v>0</v>
      </c>
      <c r="Z136" s="56">
        <v>0</v>
      </c>
      <c r="AA136" s="56">
        <v>0</v>
      </c>
      <c r="AB136" s="56">
        <f t="shared" si="2"/>
        <v>0</v>
      </c>
    </row>
    <row r="137" spans="1:28" ht="42.3" x14ac:dyDescent="0.55000000000000004">
      <c r="A137" s="56" t="s">
        <v>79</v>
      </c>
      <c r="B137" s="56">
        <v>2023</v>
      </c>
      <c r="C137" s="56" t="s">
        <v>312</v>
      </c>
      <c r="D137" s="63" t="s">
        <v>313</v>
      </c>
      <c r="E137" s="63" t="s">
        <v>314</v>
      </c>
      <c r="F137" s="58" t="s">
        <v>315</v>
      </c>
      <c r="G137" s="68" t="s">
        <v>316</v>
      </c>
      <c r="H137" s="56" t="s">
        <v>145</v>
      </c>
      <c r="I137" s="56">
        <v>90040</v>
      </c>
      <c r="J137" s="56">
        <v>9</v>
      </c>
      <c r="K137" s="56">
        <v>325211</v>
      </c>
      <c r="L137" s="63" t="str">
        <f>VLOOKUP(K137, '2017–2022 NAICS'!C:D, 2, FALSE)</f>
        <v>Plastics Material and Resin Manufacturing</v>
      </c>
      <c r="M137" s="63" t="e">
        <v>#VALUE!</v>
      </c>
      <c r="N137" s="56">
        <v>33.983333000000002</v>
      </c>
      <c r="O137" s="56">
        <v>-118.13333299999999</v>
      </c>
      <c r="P137" s="69">
        <v>110000510830</v>
      </c>
      <c r="Q137" s="69">
        <v>1323221825464</v>
      </c>
      <c r="R137" s="56" t="s">
        <v>86</v>
      </c>
      <c r="S137" s="56" t="s">
        <v>87</v>
      </c>
      <c r="T137" s="61" t="s">
        <v>110</v>
      </c>
      <c r="U137" s="63" t="s">
        <v>3673</v>
      </c>
      <c r="W137" s="63" t="str">
        <f>_xlfn.XLOOKUP(C137,'TRIFD-COU Crosswalk'!$A:$A, 'TRIFD-COU Crosswalk'!$B:$B)</f>
        <v xml:space="preserve">Processing as a reactant in plastic material and resin manufacturing; Processing as a reactant in all other chemical product and preparation manufacturing </v>
      </c>
      <c r="Y137" s="56">
        <v>0</v>
      </c>
      <c r="Z137" s="56">
        <v>0</v>
      </c>
      <c r="AA137" s="56">
        <v>0</v>
      </c>
      <c r="AB137" s="56">
        <f t="shared" si="2"/>
        <v>0</v>
      </c>
    </row>
    <row r="138" spans="1:28" ht="28.2" x14ac:dyDescent="0.55000000000000004">
      <c r="A138" s="56" t="s">
        <v>79</v>
      </c>
      <c r="B138" s="56">
        <v>2020</v>
      </c>
      <c r="C138" s="56" t="s">
        <v>291</v>
      </c>
      <c r="D138" s="63" t="s">
        <v>227</v>
      </c>
      <c r="E138" s="63" t="s">
        <v>292</v>
      </c>
      <c r="F138" s="58" t="s">
        <v>293</v>
      </c>
      <c r="G138" s="68" t="s">
        <v>294</v>
      </c>
      <c r="H138" s="56" t="s">
        <v>295</v>
      </c>
      <c r="I138" s="56">
        <v>19067</v>
      </c>
      <c r="J138" s="56">
        <v>3</v>
      </c>
      <c r="K138" s="56">
        <v>325991</v>
      </c>
      <c r="L138" s="63" t="str">
        <f>VLOOKUP(K138, '2017–2022 NAICS'!C:D, 2, FALSE)</f>
        <v>Custom Compounding of Purchased Resins</v>
      </c>
      <c r="M138" s="63" t="e">
        <v>#VALUE!</v>
      </c>
      <c r="N138" s="56">
        <v>40.172089999999997</v>
      </c>
      <c r="O138" s="56">
        <v>-74.765199999999993</v>
      </c>
      <c r="P138" s="69">
        <v>110004887294</v>
      </c>
      <c r="Q138" s="69">
        <v>1320219274899</v>
      </c>
      <c r="R138" s="56" t="s">
        <v>86</v>
      </c>
      <c r="S138" s="56" t="s">
        <v>87</v>
      </c>
      <c r="T138" s="61" t="s">
        <v>103</v>
      </c>
      <c r="U138" s="63" t="s">
        <v>3675</v>
      </c>
      <c r="W138" s="63" t="str">
        <f>_xlfn.XLOOKUP(C138,'TRIFD-COU Crosswalk'!$A:$A, 'TRIFD-COU Crosswalk'!$B:$B)</f>
        <v>Processing: Additive flame retardant in plastic, resin, and paints and coatings </v>
      </c>
      <c r="Y138" s="56">
        <v>0</v>
      </c>
      <c r="Z138" s="56">
        <v>0</v>
      </c>
      <c r="AA138" s="56">
        <v>0</v>
      </c>
      <c r="AB138" s="56">
        <f t="shared" si="2"/>
        <v>0</v>
      </c>
    </row>
    <row r="139" spans="1:28" ht="28.2" x14ac:dyDescent="0.55000000000000004">
      <c r="A139" s="56" t="s">
        <v>79</v>
      </c>
      <c r="B139" s="56">
        <v>2021</v>
      </c>
      <c r="C139" s="56" t="s">
        <v>291</v>
      </c>
      <c r="D139" s="63" t="s">
        <v>227</v>
      </c>
      <c r="E139" s="63" t="s">
        <v>292</v>
      </c>
      <c r="F139" s="58" t="s">
        <v>293</v>
      </c>
      <c r="G139" s="68" t="s">
        <v>294</v>
      </c>
      <c r="H139" s="56" t="s">
        <v>295</v>
      </c>
      <c r="I139" s="56">
        <v>19067</v>
      </c>
      <c r="J139" s="56">
        <v>3</v>
      </c>
      <c r="K139" s="56">
        <v>325991</v>
      </c>
      <c r="L139" s="63" t="str">
        <f>VLOOKUP(K139, '2017–2022 NAICS'!C:D, 2, FALSE)</f>
        <v>Custom Compounding of Purchased Resins</v>
      </c>
      <c r="M139" s="63" t="e">
        <v>#VALUE!</v>
      </c>
      <c r="N139" s="56">
        <v>40.172089999999997</v>
      </c>
      <c r="O139" s="56">
        <v>-74.765199999999993</v>
      </c>
      <c r="P139" s="69">
        <v>110004887294</v>
      </c>
      <c r="Q139" s="69">
        <v>1321220443170</v>
      </c>
      <c r="R139" s="56" t="s">
        <v>86</v>
      </c>
      <c r="S139" s="56" t="s">
        <v>87</v>
      </c>
      <c r="T139" s="64" t="s">
        <v>103</v>
      </c>
      <c r="U139" s="63" t="s">
        <v>3675</v>
      </c>
      <c r="W139" s="63" t="str">
        <f>_xlfn.XLOOKUP(C139,'TRIFD-COU Crosswalk'!$A:$A, 'TRIFD-COU Crosswalk'!$B:$B)</f>
        <v>Processing: Additive flame retardant in plastic, resin, and paints and coatings </v>
      </c>
      <c r="Y139" s="56">
        <v>0</v>
      </c>
      <c r="Z139" s="56">
        <v>0</v>
      </c>
      <c r="AA139" s="56">
        <v>0</v>
      </c>
      <c r="AB139" s="56">
        <f t="shared" si="2"/>
        <v>0</v>
      </c>
    </row>
    <row r="140" spans="1:28" ht="28.2" x14ac:dyDescent="0.55000000000000004">
      <c r="A140" s="56" t="s">
        <v>79</v>
      </c>
      <c r="B140" s="56">
        <v>2022</v>
      </c>
      <c r="C140" s="56" t="s">
        <v>291</v>
      </c>
      <c r="D140" s="63" t="s">
        <v>227</v>
      </c>
      <c r="E140" s="63" t="s">
        <v>292</v>
      </c>
      <c r="F140" s="58" t="s">
        <v>293</v>
      </c>
      <c r="G140" s="68" t="s">
        <v>294</v>
      </c>
      <c r="H140" s="56" t="s">
        <v>295</v>
      </c>
      <c r="I140" s="56">
        <v>19067</v>
      </c>
      <c r="J140" s="56">
        <v>3</v>
      </c>
      <c r="K140" s="56">
        <v>325991</v>
      </c>
      <c r="L140" s="63" t="str">
        <f>VLOOKUP(K140, '2017–2022 NAICS'!C:D, 2, FALSE)</f>
        <v>Custom Compounding of Purchased Resins</v>
      </c>
      <c r="M140" s="63" t="e">
        <v>#VALUE!</v>
      </c>
      <c r="N140" s="56">
        <v>40.172089999999997</v>
      </c>
      <c r="O140" s="56">
        <v>-74.765199999999993</v>
      </c>
      <c r="P140" s="69">
        <v>110004887294</v>
      </c>
      <c r="Q140" s="69">
        <v>1322221034832</v>
      </c>
      <c r="R140" s="56" t="s">
        <v>86</v>
      </c>
      <c r="S140" s="56" t="s">
        <v>87</v>
      </c>
      <c r="T140" s="61" t="s">
        <v>97</v>
      </c>
      <c r="U140" s="63" t="s">
        <v>3675</v>
      </c>
      <c r="W140" s="63" t="str">
        <f>_xlfn.XLOOKUP(C140,'TRIFD-COU Crosswalk'!$A:$A, 'TRIFD-COU Crosswalk'!$B:$B)</f>
        <v>Processing: Additive flame retardant in plastic, resin, and paints and coatings </v>
      </c>
      <c r="Y140" s="56">
        <v>0</v>
      </c>
      <c r="Z140" s="56">
        <v>0</v>
      </c>
      <c r="AA140" s="56">
        <v>0</v>
      </c>
      <c r="AB140" s="56">
        <f t="shared" si="2"/>
        <v>0</v>
      </c>
    </row>
    <row r="141" spans="1:28" ht="28.2" x14ac:dyDescent="0.55000000000000004">
      <c r="A141" s="56" t="s">
        <v>79</v>
      </c>
      <c r="B141" s="56">
        <v>2023</v>
      </c>
      <c r="C141" s="56" t="s">
        <v>291</v>
      </c>
      <c r="D141" s="63" t="s">
        <v>227</v>
      </c>
      <c r="E141" s="63" t="s">
        <v>292</v>
      </c>
      <c r="F141" s="58" t="s">
        <v>293</v>
      </c>
      <c r="G141" s="68" t="s">
        <v>294</v>
      </c>
      <c r="H141" s="56" t="s">
        <v>295</v>
      </c>
      <c r="I141" s="56">
        <v>19067</v>
      </c>
      <c r="J141" s="56">
        <v>3</v>
      </c>
      <c r="K141" s="56">
        <v>325991</v>
      </c>
      <c r="L141" s="63" t="str">
        <f>VLOOKUP(K141, '2017–2022 NAICS'!C:D, 2, FALSE)</f>
        <v>Custom Compounding of Purchased Resins</v>
      </c>
      <c r="M141" s="63" t="e">
        <v>#VALUE!</v>
      </c>
      <c r="N141" s="56">
        <v>40.172089999999997</v>
      </c>
      <c r="O141" s="56">
        <v>-74.765199999999993</v>
      </c>
      <c r="P141" s="69">
        <v>110004887294</v>
      </c>
      <c r="Q141" s="69">
        <v>1323222065928</v>
      </c>
      <c r="R141" s="56" t="s">
        <v>86</v>
      </c>
      <c r="S141" s="56" t="s">
        <v>87</v>
      </c>
      <c r="T141" s="64" t="s">
        <v>97</v>
      </c>
      <c r="U141" s="63" t="s">
        <v>3675</v>
      </c>
      <c r="W141" s="63" t="str">
        <f>_xlfn.XLOOKUP(C141,'TRIFD-COU Crosswalk'!$A:$A, 'TRIFD-COU Crosswalk'!$B:$B)</f>
        <v>Processing: Additive flame retardant in plastic, resin, and paints and coatings </v>
      </c>
      <c r="Y141" s="56">
        <v>0</v>
      </c>
      <c r="Z141" s="56">
        <v>0</v>
      </c>
      <c r="AA141" s="56">
        <v>0</v>
      </c>
      <c r="AB141" s="56">
        <f t="shared" si="2"/>
        <v>0</v>
      </c>
    </row>
    <row r="142" spans="1:28" ht="28.2" x14ac:dyDescent="0.55000000000000004">
      <c r="A142" s="56" t="s">
        <v>79</v>
      </c>
      <c r="B142" s="56">
        <v>2021</v>
      </c>
      <c r="C142" s="56" t="s">
        <v>317</v>
      </c>
      <c r="D142" s="63" t="s">
        <v>318</v>
      </c>
      <c r="E142" s="63" t="s">
        <v>319</v>
      </c>
      <c r="F142" s="58" t="s">
        <v>320</v>
      </c>
      <c r="G142" s="68" t="s">
        <v>321</v>
      </c>
      <c r="H142" s="56" t="s">
        <v>322</v>
      </c>
      <c r="I142" s="56">
        <v>25262</v>
      </c>
      <c r="J142" s="56">
        <v>3</v>
      </c>
      <c r="K142" s="56">
        <v>325211</v>
      </c>
      <c r="L142" s="63" t="str">
        <f>VLOOKUP(K142, '2017–2022 NAICS'!C:D, 2, FALSE)</f>
        <v>Plastics Material and Resin Manufacturing</v>
      </c>
      <c r="M142" s="63" t="e">
        <v>#VALUE!</v>
      </c>
      <c r="N142" s="56">
        <v>38.905079999999998</v>
      </c>
      <c r="O142" s="56">
        <v>-81.837199999999996</v>
      </c>
      <c r="P142" s="69" t="s">
        <v>146</v>
      </c>
      <c r="Q142" s="69">
        <v>1321220555318</v>
      </c>
      <c r="R142" s="56" t="s">
        <v>86</v>
      </c>
      <c r="S142" s="56" t="s">
        <v>87</v>
      </c>
      <c r="T142" s="61" t="s">
        <v>97</v>
      </c>
      <c r="U142" s="63" t="s">
        <v>3688</v>
      </c>
      <c r="W142" s="63" t="str">
        <f>_xlfn.XLOOKUP(C142,'TRIFD-COU Crosswalk'!$A:$A, 'TRIFD-COU Crosswalk'!$B:$B)</f>
        <v>Processing: Additive flame retardant in plastic, resin, and paints and coatings </v>
      </c>
      <c r="Y142" s="56">
        <v>0</v>
      </c>
      <c r="Z142" s="56">
        <v>0</v>
      </c>
      <c r="AA142" s="56">
        <v>0</v>
      </c>
      <c r="AB142" s="56">
        <f t="shared" si="2"/>
        <v>0</v>
      </c>
    </row>
    <row r="143" spans="1:28" ht="28.2" x14ac:dyDescent="0.55000000000000004">
      <c r="A143" s="56" t="s">
        <v>79</v>
      </c>
      <c r="B143" s="56">
        <v>2023</v>
      </c>
      <c r="C143" s="56" t="s">
        <v>323</v>
      </c>
      <c r="D143" s="63" t="s">
        <v>324</v>
      </c>
      <c r="E143" s="63" t="s">
        <v>325</v>
      </c>
      <c r="F143" s="58" t="s">
        <v>326</v>
      </c>
      <c r="G143" s="68" t="s">
        <v>262</v>
      </c>
      <c r="H143" s="56" t="s">
        <v>132</v>
      </c>
      <c r="I143" s="56">
        <v>37347</v>
      </c>
      <c r="J143" s="56">
        <v>4</v>
      </c>
      <c r="K143" s="56">
        <v>325991</v>
      </c>
      <c r="L143" s="63" t="str">
        <f>VLOOKUP(K143, '2017–2022 NAICS'!C:D, 2, FALSE)</f>
        <v>Custom Compounding of Purchased Resins</v>
      </c>
      <c r="M143" s="63" t="e">
        <v>#VALUE!</v>
      </c>
      <c r="N143" s="56">
        <v>35.054949999999998</v>
      </c>
      <c r="O143" s="56">
        <v>-85.632310000000004</v>
      </c>
      <c r="P143" s="69">
        <v>110000499951</v>
      </c>
      <c r="Q143" s="69">
        <v>1323221666718</v>
      </c>
      <c r="R143" s="56" t="s">
        <v>86</v>
      </c>
      <c r="S143" s="56" t="s">
        <v>87</v>
      </c>
      <c r="T143" s="61" t="s">
        <v>88</v>
      </c>
      <c r="U143" s="63" t="s">
        <v>3675</v>
      </c>
      <c r="W143" s="63" t="str">
        <f>_xlfn.XLOOKUP(C143,'TRIFD-COU Crosswalk'!$A:$A, 'TRIFD-COU Crosswalk'!$B:$B)</f>
        <v>Processing: Additive flame retardant in plastic, resin, and paints and coatings </v>
      </c>
      <c r="Y143" s="56">
        <v>0</v>
      </c>
      <c r="Z143" s="56">
        <v>0</v>
      </c>
      <c r="AA143" s="56">
        <v>0</v>
      </c>
      <c r="AB143" s="56">
        <f t="shared" si="2"/>
        <v>0</v>
      </c>
    </row>
    <row r="144" spans="1:28" ht="42.3" x14ac:dyDescent="0.55000000000000004">
      <c r="A144" s="56" t="s">
        <v>79</v>
      </c>
      <c r="B144" s="56">
        <v>2019</v>
      </c>
      <c r="C144" s="56" t="s">
        <v>327</v>
      </c>
      <c r="D144" s="63" t="s">
        <v>328</v>
      </c>
      <c r="E144" s="63" t="s">
        <v>329</v>
      </c>
      <c r="F144" s="58" t="s">
        <v>330</v>
      </c>
      <c r="G144" s="68" t="s">
        <v>331</v>
      </c>
      <c r="H144" s="56" t="s">
        <v>332</v>
      </c>
      <c r="I144" s="56">
        <v>74361</v>
      </c>
      <c r="J144" s="56">
        <v>6</v>
      </c>
      <c r="K144" s="56">
        <v>325211</v>
      </c>
      <c r="L144" s="63" t="str">
        <f>VLOOKUP(K144, '2017–2022 NAICS'!C:D, 2, FALSE)</f>
        <v>Plastics Material and Resin Manufacturing</v>
      </c>
      <c r="M144" s="63" t="e">
        <v>#VALUE!</v>
      </c>
      <c r="N144" s="56">
        <v>36.236510000000003</v>
      </c>
      <c r="O144" s="56">
        <v>-95.27664</v>
      </c>
      <c r="P144" s="69">
        <v>110000598540</v>
      </c>
      <c r="Q144" s="69">
        <v>1319218194304</v>
      </c>
      <c r="R144" s="56" t="s">
        <v>86</v>
      </c>
      <c r="S144" s="56" t="s">
        <v>87</v>
      </c>
      <c r="T144" s="65" t="s">
        <v>103</v>
      </c>
      <c r="U144" s="63" t="s">
        <v>3673</v>
      </c>
      <c r="W144" s="63" t="str">
        <f>_xlfn.XLOOKUP(C144,'TRIFD-COU Crosswalk'!$A:$A, 'TRIFD-COU Crosswalk'!$B:$B)</f>
        <v xml:space="preserve">Processing as a reactant in plastic material and resin manufacturing; Processing as a reactant in all other chemical product and preparation manufacturing </v>
      </c>
      <c r="Y144" s="56">
        <v>0</v>
      </c>
      <c r="Z144" s="56">
        <v>0</v>
      </c>
      <c r="AA144" s="56">
        <v>0</v>
      </c>
      <c r="AB144" s="56">
        <f t="shared" si="2"/>
        <v>0</v>
      </c>
    </row>
    <row r="145" spans="1:28" ht="42.3" x14ac:dyDescent="0.55000000000000004">
      <c r="A145" s="56" t="s">
        <v>79</v>
      </c>
      <c r="B145" s="56">
        <v>2020</v>
      </c>
      <c r="C145" s="56" t="s">
        <v>327</v>
      </c>
      <c r="D145" s="63" t="s">
        <v>328</v>
      </c>
      <c r="E145" s="63" t="s">
        <v>329</v>
      </c>
      <c r="F145" s="58" t="s">
        <v>330</v>
      </c>
      <c r="G145" s="68" t="s">
        <v>331</v>
      </c>
      <c r="H145" s="56" t="s">
        <v>332</v>
      </c>
      <c r="I145" s="56">
        <v>74361</v>
      </c>
      <c r="J145" s="56">
        <v>6</v>
      </c>
      <c r="K145" s="56">
        <v>325211</v>
      </c>
      <c r="L145" s="63" t="str">
        <f>VLOOKUP(K145, '2017–2022 NAICS'!C:D, 2, FALSE)</f>
        <v>Plastics Material and Resin Manufacturing</v>
      </c>
      <c r="M145" s="63" t="e">
        <v>#VALUE!</v>
      </c>
      <c r="N145" s="56">
        <v>36.236510000000003</v>
      </c>
      <c r="O145" s="56">
        <v>-95.27664</v>
      </c>
      <c r="P145" s="69">
        <v>110000598540</v>
      </c>
      <c r="Q145" s="69">
        <v>1320219231457</v>
      </c>
      <c r="R145" s="56" t="s">
        <v>86</v>
      </c>
      <c r="S145" s="56" t="s">
        <v>87</v>
      </c>
      <c r="T145" s="61" t="s">
        <v>103</v>
      </c>
      <c r="U145" s="63" t="s">
        <v>3673</v>
      </c>
      <c r="W145" s="63" t="str">
        <f>_xlfn.XLOOKUP(C145,'TRIFD-COU Crosswalk'!$A:$A, 'TRIFD-COU Crosswalk'!$B:$B)</f>
        <v xml:space="preserve">Processing as a reactant in plastic material and resin manufacturing; Processing as a reactant in all other chemical product and preparation manufacturing </v>
      </c>
      <c r="Y145" s="56">
        <v>0</v>
      </c>
      <c r="Z145" s="56">
        <v>0</v>
      </c>
      <c r="AA145" s="56">
        <v>0</v>
      </c>
      <c r="AB145" s="56">
        <f t="shared" si="2"/>
        <v>0</v>
      </c>
    </row>
    <row r="146" spans="1:28" ht="42.3" x14ac:dyDescent="0.55000000000000004">
      <c r="A146" s="56" t="s">
        <v>79</v>
      </c>
      <c r="B146" s="56">
        <v>2021</v>
      </c>
      <c r="C146" s="56" t="s">
        <v>327</v>
      </c>
      <c r="D146" s="63" t="s">
        <v>328</v>
      </c>
      <c r="E146" s="63" t="s">
        <v>329</v>
      </c>
      <c r="F146" s="58" t="s">
        <v>330</v>
      </c>
      <c r="G146" s="68" t="s">
        <v>331</v>
      </c>
      <c r="H146" s="56" t="s">
        <v>332</v>
      </c>
      <c r="I146" s="56">
        <v>74361</v>
      </c>
      <c r="J146" s="56">
        <v>6</v>
      </c>
      <c r="K146" s="56">
        <v>325211</v>
      </c>
      <c r="L146" s="63" t="str">
        <f>VLOOKUP(K146, '2017–2022 NAICS'!C:D, 2, FALSE)</f>
        <v>Plastics Material and Resin Manufacturing</v>
      </c>
      <c r="M146" s="63" t="e">
        <v>#VALUE!</v>
      </c>
      <c r="N146" s="56">
        <v>36.236510000000003</v>
      </c>
      <c r="O146" s="56">
        <v>-95.27664</v>
      </c>
      <c r="P146" s="69">
        <v>110000598540</v>
      </c>
      <c r="Q146" s="69">
        <v>1321220304152</v>
      </c>
      <c r="R146" s="56" t="s">
        <v>86</v>
      </c>
      <c r="S146" s="56" t="s">
        <v>87</v>
      </c>
      <c r="T146" s="64" t="s">
        <v>103</v>
      </c>
      <c r="U146" s="63" t="s">
        <v>3673</v>
      </c>
      <c r="W146" s="63" t="str">
        <f>_xlfn.XLOOKUP(C146,'TRIFD-COU Crosswalk'!$A:$A, 'TRIFD-COU Crosswalk'!$B:$B)</f>
        <v xml:space="preserve">Processing as a reactant in plastic material and resin manufacturing; Processing as a reactant in all other chemical product and preparation manufacturing </v>
      </c>
      <c r="Y146" s="56">
        <v>0</v>
      </c>
      <c r="Z146" s="56">
        <v>0</v>
      </c>
      <c r="AA146" s="56">
        <v>0</v>
      </c>
      <c r="AB146" s="56">
        <f t="shared" si="2"/>
        <v>0</v>
      </c>
    </row>
    <row r="147" spans="1:28" ht="42.3" x14ac:dyDescent="0.55000000000000004">
      <c r="A147" s="56" t="s">
        <v>79</v>
      </c>
      <c r="B147" s="56">
        <v>2022</v>
      </c>
      <c r="C147" s="56" t="s">
        <v>327</v>
      </c>
      <c r="D147" s="63" t="s">
        <v>328</v>
      </c>
      <c r="E147" s="63" t="s">
        <v>329</v>
      </c>
      <c r="F147" s="58" t="s">
        <v>330</v>
      </c>
      <c r="G147" s="68" t="s">
        <v>331</v>
      </c>
      <c r="H147" s="56" t="s">
        <v>332</v>
      </c>
      <c r="I147" s="56">
        <v>74361</v>
      </c>
      <c r="J147" s="56">
        <v>6</v>
      </c>
      <c r="K147" s="56">
        <v>325211</v>
      </c>
      <c r="L147" s="63" t="str">
        <f>VLOOKUP(K147, '2017–2022 NAICS'!C:D, 2, FALSE)</f>
        <v>Plastics Material and Resin Manufacturing</v>
      </c>
      <c r="M147" s="63" t="e">
        <v>#VALUE!</v>
      </c>
      <c r="N147" s="56">
        <v>36.236510000000003</v>
      </c>
      <c r="O147" s="56">
        <v>-95.27664</v>
      </c>
      <c r="P147" s="69">
        <v>110000598540</v>
      </c>
      <c r="Q147" s="69">
        <v>1322221285113</v>
      </c>
      <c r="R147" s="56" t="s">
        <v>86</v>
      </c>
      <c r="S147" s="56" t="s">
        <v>87</v>
      </c>
      <c r="T147" s="61" t="s">
        <v>103</v>
      </c>
      <c r="U147" s="63" t="s">
        <v>3673</v>
      </c>
      <c r="W147" s="63" t="str">
        <f>_xlfn.XLOOKUP(C147,'TRIFD-COU Crosswalk'!$A:$A, 'TRIFD-COU Crosswalk'!$B:$B)</f>
        <v xml:space="preserve">Processing as a reactant in plastic material and resin manufacturing; Processing as a reactant in all other chemical product and preparation manufacturing </v>
      </c>
      <c r="Y147" s="56">
        <v>0</v>
      </c>
      <c r="Z147" s="56">
        <v>0</v>
      </c>
      <c r="AA147" s="56">
        <v>0</v>
      </c>
      <c r="AB147" s="56">
        <f t="shared" si="2"/>
        <v>0</v>
      </c>
    </row>
    <row r="148" spans="1:28" ht="42.3" x14ac:dyDescent="0.55000000000000004">
      <c r="A148" s="56" t="s">
        <v>79</v>
      </c>
      <c r="B148" s="56">
        <v>2023</v>
      </c>
      <c r="C148" s="56" t="s">
        <v>327</v>
      </c>
      <c r="D148" s="63" t="s">
        <v>328</v>
      </c>
      <c r="E148" s="63" t="s">
        <v>329</v>
      </c>
      <c r="F148" s="58" t="s">
        <v>330</v>
      </c>
      <c r="G148" s="68" t="s">
        <v>331</v>
      </c>
      <c r="H148" s="56" t="s">
        <v>332</v>
      </c>
      <c r="I148" s="56">
        <v>74361</v>
      </c>
      <c r="J148" s="56">
        <v>6</v>
      </c>
      <c r="K148" s="56">
        <v>325211</v>
      </c>
      <c r="L148" s="63" t="str">
        <f>VLOOKUP(K148, '2017–2022 NAICS'!C:D, 2, FALSE)</f>
        <v>Plastics Material and Resin Manufacturing</v>
      </c>
      <c r="M148" s="63" t="e">
        <v>#VALUE!</v>
      </c>
      <c r="N148" s="56">
        <v>36.236510000000003</v>
      </c>
      <c r="O148" s="56">
        <v>-95.27664</v>
      </c>
      <c r="P148" s="69">
        <v>110000598540</v>
      </c>
      <c r="Q148" s="69">
        <v>1323221941040</v>
      </c>
      <c r="R148" s="56" t="s">
        <v>86</v>
      </c>
      <c r="S148" s="56" t="s">
        <v>87</v>
      </c>
      <c r="T148" s="64" t="s">
        <v>103</v>
      </c>
      <c r="U148" s="63" t="s">
        <v>3673</v>
      </c>
      <c r="W148" s="63" t="str">
        <f>_xlfn.XLOOKUP(C148,'TRIFD-COU Crosswalk'!$A:$A, 'TRIFD-COU Crosswalk'!$B:$B)</f>
        <v xml:space="preserve">Processing as a reactant in plastic material and resin manufacturing; Processing as a reactant in all other chemical product and preparation manufacturing </v>
      </c>
      <c r="Y148" s="56">
        <v>0</v>
      </c>
      <c r="Z148" s="56">
        <v>0</v>
      </c>
      <c r="AA148" s="56">
        <v>0</v>
      </c>
      <c r="AB148" s="56">
        <f t="shared" si="2"/>
        <v>0</v>
      </c>
    </row>
    <row r="149" spans="1:28" ht="42.3" x14ac:dyDescent="0.55000000000000004">
      <c r="A149" s="56" t="s">
        <v>79</v>
      </c>
      <c r="B149" s="56">
        <v>2019</v>
      </c>
      <c r="C149" s="56" t="s">
        <v>333</v>
      </c>
      <c r="D149" s="63" t="s">
        <v>334</v>
      </c>
      <c r="E149" s="63" t="s">
        <v>335</v>
      </c>
      <c r="F149" s="58" t="s">
        <v>336</v>
      </c>
      <c r="G149" s="68" t="s">
        <v>151</v>
      </c>
      <c r="H149" s="56" t="s">
        <v>152</v>
      </c>
      <c r="I149" s="56">
        <v>85224</v>
      </c>
      <c r="J149" s="56">
        <v>9</v>
      </c>
      <c r="K149" s="56">
        <v>334419</v>
      </c>
      <c r="L149" s="63" t="str">
        <f>VLOOKUP(K149, '2017–2022 NAICS'!C:D, 2, FALSE)</f>
        <v>Other Electronic Component Manufacturing</v>
      </c>
      <c r="M149" s="63" t="e">
        <v>#VALUE!</v>
      </c>
      <c r="N149" s="56">
        <v>33.301090000000002</v>
      </c>
      <c r="O149" s="56">
        <v>-111.89358</v>
      </c>
      <c r="P149" s="69">
        <v>110017407162</v>
      </c>
      <c r="Q149" s="69">
        <v>1319218175723</v>
      </c>
      <c r="R149" s="56" t="s">
        <v>86</v>
      </c>
      <c r="S149" s="56" t="s">
        <v>87</v>
      </c>
      <c r="T149" s="65" t="s">
        <v>88</v>
      </c>
      <c r="U149" s="63" t="s">
        <v>3689</v>
      </c>
      <c r="W149" s="63" t="str">
        <f>_xlfn.XLOOKUP(C149,'TRIFD-COU Crosswalk'!$A:$A, 'TRIFD-COU Crosswalk'!$B:$B)</f>
        <v>Processing: Reactive flame retardant in computer and electronic product manufacturing</v>
      </c>
      <c r="Y149" s="56">
        <v>0</v>
      </c>
      <c r="Z149" s="56">
        <v>0</v>
      </c>
      <c r="AA149" s="56">
        <v>0</v>
      </c>
      <c r="AB149" s="56">
        <f t="shared" si="2"/>
        <v>0</v>
      </c>
    </row>
    <row r="150" spans="1:28" ht="28.2" x14ac:dyDescent="0.55000000000000004">
      <c r="A150" s="56" t="s">
        <v>79</v>
      </c>
      <c r="B150" s="56">
        <v>2019</v>
      </c>
      <c r="C150" s="56" t="s">
        <v>337</v>
      </c>
      <c r="D150" s="63" t="s">
        <v>338</v>
      </c>
      <c r="E150" s="63" t="s">
        <v>339</v>
      </c>
      <c r="F150" s="58" t="s">
        <v>340</v>
      </c>
      <c r="G150" s="68" t="s">
        <v>341</v>
      </c>
      <c r="H150" s="56" t="s">
        <v>206</v>
      </c>
      <c r="I150" s="56">
        <v>75402</v>
      </c>
      <c r="J150" s="56">
        <v>6</v>
      </c>
      <c r="K150" s="56">
        <v>336411</v>
      </c>
      <c r="L150" s="63" t="str">
        <f>VLOOKUP(K150, '2017–2022 NAICS'!C:D, 2, FALSE)</f>
        <v>Aircraft Manufacturing</v>
      </c>
      <c r="M150" s="63" t="e">
        <v>#VALUE!</v>
      </c>
      <c r="N150" s="56">
        <v>33.040700000000001</v>
      </c>
      <c r="O150" s="56">
        <v>-96.042199999999994</v>
      </c>
      <c r="P150" s="69">
        <v>110013887801</v>
      </c>
      <c r="Q150" s="69">
        <v>1319218403828</v>
      </c>
      <c r="R150" s="56" t="s">
        <v>86</v>
      </c>
      <c r="S150" s="56" t="s">
        <v>87</v>
      </c>
      <c r="T150" s="65" t="s">
        <v>88</v>
      </c>
      <c r="U150" s="63" t="s">
        <v>3690</v>
      </c>
      <c r="W150" s="63" t="str">
        <f>_xlfn.XLOOKUP(C150,'TRIFD-COU Crosswalk'!$A:$A, 'TRIFD-COU Crosswalk'!$B:$B)</f>
        <v>Processing: Reactive flame retardant in transportation equipment manufacturing</v>
      </c>
      <c r="Y150" s="56">
        <v>0</v>
      </c>
      <c r="Z150" s="56">
        <v>0</v>
      </c>
      <c r="AA150" s="56">
        <v>0</v>
      </c>
      <c r="AB150" s="56">
        <f t="shared" si="2"/>
        <v>0</v>
      </c>
    </row>
    <row r="151" spans="1:28" ht="28.2" x14ac:dyDescent="0.55000000000000004">
      <c r="A151" s="56" t="s">
        <v>79</v>
      </c>
      <c r="B151" s="56">
        <v>2020</v>
      </c>
      <c r="C151" s="56" t="s">
        <v>337</v>
      </c>
      <c r="D151" s="63" t="s">
        <v>338</v>
      </c>
      <c r="E151" s="63" t="s">
        <v>339</v>
      </c>
      <c r="F151" s="58" t="s">
        <v>340</v>
      </c>
      <c r="G151" s="68" t="s">
        <v>341</v>
      </c>
      <c r="H151" s="56" t="s">
        <v>206</v>
      </c>
      <c r="I151" s="56">
        <v>75402</v>
      </c>
      <c r="J151" s="56">
        <v>6</v>
      </c>
      <c r="K151" s="56">
        <v>336411</v>
      </c>
      <c r="L151" s="63" t="str">
        <f>VLOOKUP(K151, '2017–2022 NAICS'!C:D, 2, FALSE)</f>
        <v>Aircraft Manufacturing</v>
      </c>
      <c r="M151" s="63" t="e">
        <v>#VALUE!</v>
      </c>
      <c r="N151" s="56">
        <v>33.040700000000001</v>
      </c>
      <c r="O151" s="56">
        <v>-96.042199999999994</v>
      </c>
      <c r="P151" s="69">
        <v>110013887801</v>
      </c>
      <c r="Q151" s="69">
        <v>1320219294473</v>
      </c>
      <c r="R151" s="56" t="s">
        <v>86</v>
      </c>
      <c r="S151" s="56" t="s">
        <v>87</v>
      </c>
      <c r="T151" s="61" t="s">
        <v>88</v>
      </c>
      <c r="U151" s="63" t="s">
        <v>3690</v>
      </c>
      <c r="W151" s="63" t="str">
        <f>_xlfn.XLOOKUP(C151,'TRIFD-COU Crosswalk'!$A:$A, 'TRIFD-COU Crosswalk'!$B:$B)</f>
        <v>Processing: Reactive flame retardant in transportation equipment manufacturing</v>
      </c>
      <c r="Y151" s="56">
        <v>0</v>
      </c>
      <c r="Z151" s="56">
        <v>0</v>
      </c>
      <c r="AA151" s="56">
        <v>0</v>
      </c>
      <c r="AB151" s="56">
        <f t="shared" si="2"/>
        <v>0</v>
      </c>
    </row>
    <row r="152" spans="1:28" ht="28.2" x14ac:dyDescent="0.55000000000000004">
      <c r="A152" s="56" t="s">
        <v>79</v>
      </c>
      <c r="B152" s="56">
        <v>2021</v>
      </c>
      <c r="C152" s="56" t="s">
        <v>337</v>
      </c>
      <c r="D152" s="63" t="s">
        <v>338</v>
      </c>
      <c r="E152" s="63" t="s">
        <v>339</v>
      </c>
      <c r="F152" s="58" t="s">
        <v>340</v>
      </c>
      <c r="G152" s="68" t="s">
        <v>341</v>
      </c>
      <c r="H152" s="56" t="s">
        <v>206</v>
      </c>
      <c r="I152" s="56">
        <v>75402</v>
      </c>
      <c r="J152" s="56">
        <v>6</v>
      </c>
      <c r="K152" s="56">
        <v>336411</v>
      </c>
      <c r="L152" s="63" t="str">
        <f>VLOOKUP(K152, '2017–2022 NAICS'!C:D, 2, FALSE)</f>
        <v>Aircraft Manufacturing</v>
      </c>
      <c r="M152" s="63" t="e">
        <v>#VALUE!</v>
      </c>
      <c r="N152" s="56">
        <v>33.040700000000001</v>
      </c>
      <c r="O152" s="56">
        <v>-96.042199999999994</v>
      </c>
      <c r="P152" s="69">
        <v>110013887801</v>
      </c>
      <c r="Q152" s="69">
        <v>1321220193130</v>
      </c>
      <c r="R152" s="56" t="s">
        <v>86</v>
      </c>
      <c r="S152" s="56" t="s">
        <v>87</v>
      </c>
      <c r="T152" s="61" t="s">
        <v>88</v>
      </c>
      <c r="U152" s="63" t="s">
        <v>3690</v>
      </c>
      <c r="W152" s="63" t="str">
        <f>_xlfn.XLOOKUP(C152,'TRIFD-COU Crosswalk'!$A:$A, 'TRIFD-COU Crosswalk'!$B:$B)</f>
        <v>Processing: Reactive flame retardant in transportation equipment manufacturing</v>
      </c>
      <c r="Y152" s="56">
        <v>0</v>
      </c>
      <c r="Z152" s="56">
        <v>0</v>
      </c>
      <c r="AA152" s="56">
        <v>0</v>
      </c>
      <c r="AB152" s="56">
        <f t="shared" si="2"/>
        <v>0</v>
      </c>
    </row>
    <row r="153" spans="1:28" ht="28.2" x14ac:dyDescent="0.55000000000000004">
      <c r="A153" s="56" t="s">
        <v>79</v>
      </c>
      <c r="B153" s="56">
        <v>2022</v>
      </c>
      <c r="C153" s="56" t="s">
        <v>337</v>
      </c>
      <c r="D153" s="63" t="s">
        <v>338</v>
      </c>
      <c r="E153" s="63" t="s">
        <v>339</v>
      </c>
      <c r="F153" s="58" t="s">
        <v>340</v>
      </c>
      <c r="G153" s="68" t="s">
        <v>341</v>
      </c>
      <c r="H153" s="56" t="s">
        <v>206</v>
      </c>
      <c r="I153" s="56">
        <v>75402</v>
      </c>
      <c r="J153" s="56">
        <v>6</v>
      </c>
      <c r="K153" s="56">
        <v>336411</v>
      </c>
      <c r="L153" s="63" t="str">
        <f>VLOOKUP(K153, '2017–2022 NAICS'!C:D, 2, FALSE)</f>
        <v>Aircraft Manufacturing</v>
      </c>
      <c r="M153" s="63" t="e">
        <v>#VALUE!</v>
      </c>
      <c r="N153" s="56">
        <v>33.040700000000001</v>
      </c>
      <c r="O153" s="56">
        <v>-96.042199999999994</v>
      </c>
      <c r="P153" s="69">
        <v>110013887801</v>
      </c>
      <c r="Q153" s="69">
        <v>1322221398047</v>
      </c>
      <c r="R153" s="56" t="s">
        <v>86</v>
      </c>
      <c r="S153" s="56" t="s">
        <v>87</v>
      </c>
      <c r="T153" s="61" t="s">
        <v>88</v>
      </c>
      <c r="U153" s="63" t="s">
        <v>3690</v>
      </c>
      <c r="W153" s="63" t="str">
        <f>_xlfn.XLOOKUP(C153,'TRIFD-COU Crosswalk'!$A:$A, 'TRIFD-COU Crosswalk'!$B:$B)</f>
        <v>Processing: Reactive flame retardant in transportation equipment manufacturing</v>
      </c>
      <c r="Y153" s="56">
        <v>0</v>
      </c>
      <c r="Z153" s="56">
        <v>0</v>
      </c>
      <c r="AA153" s="56">
        <v>0</v>
      </c>
      <c r="AB153" s="56">
        <f t="shared" si="2"/>
        <v>0</v>
      </c>
    </row>
    <row r="154" spans="1:28" ht="42.3" x14ac:dyDescent="0.55000000000000004">
      <c r="A154" s="56" t="s">
        <v>79</v>
      </c>
      <c r="B154" s="56">
        <v>2023</v>
      </c>
      <c r="C154" s="56" t="s">
        <v>337</v>
      </c>
      <c r="D154" s="63" t="s">
        <v>338</v>
      </c>
      <c r="E154" s="63" t="s">
        <v>339</v>
      </c>
      <c r="F154" s="58" t="s">
        <v>340</v>
      </c>
      <c r="G154" s="68" t="s">
        <v>341</v>
      </c>
      <c r="H154" s="56" t="s">
        <v>206</v>
      </c>
      <c r="I154" s="56">
        <v>75402</v>
      </c>
      <c r="J154" s="56">
        <v>6</v>
      </c>
      <c r="K154" s="56">
        <v>336411</v>
      </c>
      <c r="L154" s="63" t="str">
        <f>VLOOKUP(K154, '2017–2022 NAICS'!C:D, 2, FALSE)</f>
        <v>Aircraft Manufacturing</v>
      </c>
      <c r="M154" s="63" t="e">
        <v>#VALUE!</v>
      </c>
      <c r="N154" s="56">
        <v>33.040700000000001</v>
      </c>
      <c r="O154" s="56">
        <v>-96.042199999999994</v>
      </c>
      <c r="P154" s="69">
        <v>110013887801</v>
      </c>
      <c r="Q154" s="69">
        <v>1323222178182</v>
      </c>
      <c r="R154" s="56" t="s">
        <v>86</v>
      </c>
      <c r="S154" s="56" t="s">
        <v>87</v>
      </c>
      <c r="T154" s="61" t="s">
        <v>88</v>
      </c>
      <c r="U154" s="63" t="s">
        <v>3691</v>
      </c>
      <c r="W154" s="63" t="str">
        <f>_xlfn.XLOOKUP(C154,'TRIFD-COU Crosswalk'!$A:$A, 'TRIFD-COU Crosswalk'!$B:$B)</f>
        <v>Processing: Reactive flame retardant in transportation equipment manufacturing</v>
      </c>
      <c r="Y154" s="56">
        <v>0</v>
      </c>
      <c r="Z154" s="56">
        <v>0</v>
      </c>
      <c r="AA154" s="56">
        <v>0</v>
      </c>
      <c r="AB154" s="56">
        <f t="shared" si="2"/>
        <v>0</v>
      </c>
    </row>
    <row r="155" spans="1:28" ht="28.2" x14ac:dyDescent="0.55000000000000004">
      <c r="A155" s="56" t="s">
        <v>79</v>
      </c>
      <c r="B155" s="56">
        <v>2019</v>
      </c>
      <c r="C155" s="56" t="s">
        <v>342</v>
      </c>
      <c r="D155" s="63" t="s">
        <v>343</v>
      </c>
      <c r="E155" s="63" t="s">
        <v>344</v>
      </c>
      <c r="F155" s="58" t="s">
        <v>345</v>
      </c>
      <c r="G155" s="68" t="s">
        <v>346</v>
      </c>
      <c r="H155" s="56" t="s">
        <v>231</v>
      </c>
      <c r="I155" s="67" t="s">
        <v>347</v>
      </c>
      <c r="J155" s="56">
        <v>2</v>
      </c>
      <c r="K155" s="56">
        <v>322220</v>
      </c>
      <c r="L155" s="63" t="str">
        <f>VLOOKUP(K155, '2017–2022 NAICS'!C:D, 2, FALSE)</f>
        <v>Paper Bag and Coated and Treated Paper Manufacturing</v>
      </c>
      <c r="M155" s="63" t="e">
        <v>#VALUE!</v>
      </c>
      <c r="N155" s="56">
        <v>40.889431999999999</v>
      </c>
      <c r="O155" s="56">
        <v>-74.160195000000002</v>
      </c>
      <c r="P155" s="69">
        <v>110000318077</v>
      </c>
      <c r="Q155" s="69">
        <v>1319217938036</v>
      </c>
      <c r="R155" s="56" t="s">
        <v>86</v>
      </c>
      <c r="S155" s="56" t="s">
        <v>87</v>
      </c>
      <c r="T155" s="65" t="s">
        <v>97</v>
      </c>
      <c r="U155" s="63" t="s">
        <v>3684</v>
      </c>
      <c r="W155" s="63" t="str">
        <f>_xlfn.XLOOKUP(C155,'TRIFD-COU Crosswalk'!$A:$A, 'TRIFD-COU Crosswalk'!$B:$B)</f>
        <v xml:space="preserve">Processing: Adhesive manufacturing </v>
      </c>
      <c r="Y155" s="56">
        <v>0</v>
      </c>
      <c r="Z155" s="56">
        <v>0</v>
      </c>
      <c r="AA155" s="56">
        <v>0</v>
      </c>
      <c r="AB155" s="56">
        <f t="shared" si="2"/>
        <v>0</v>
      </c>
    </row>
    <row r="156" spans="1:28" ht="28.2" x14ac:dyDescent="0.55000000000000004">
      <c r="A156" s="56" t="s">
        <v>79</v>
      </c>
      <c r="B156" s="56">
        <v>2020</v>
      </c>
      <c r="C156" s="56" t="s">
        <v>342</v>
      </c>
      <c r="D156" s="63" t="s">
        <v>343</v>
      </c>
      <c r="E156" s="63" t="s">
        <v>344</v>
      </c>
      <c r="F156" s="58" t="s">
        <v>345</v>
      </c>
      <c r="G156" s="68" t="s">
        <v>346</v>
      </c>
      <c r="H156" s="56" t="s">
        <v>231</v>
      </c>
      <c r="I156" s="67" t="s">
        <v>347</v>
      </c>
      <c r="J156" s="56">
        <v>2</v>
      </c>
      <c r="K156" s="56">
        <v>322220</v>
      </c>
      <c r="L156" s="63" t="str">
        <f>VLOOKUP(K156, '2017–2022 NAICS'!C:D, 2, FALSE)</f>
        <v>Paper Bag and Coated and Treated Paper Manufacturing</v>
      </c>
      <c r="M156" s="63" t="e">
        <v>#VALUE!</v>
      </c>
      <c r="N156" s="56">
        <v>40.889431999999999</v>
      </c>
      <c r="O156" s="56">
        <v>-74.160195000000002</v>
      </c>
      <c r="P156" s="69">
        <v>110000318077</v>
      </c>
      <c r="Q156" s="69">
        <v>1320218831752</v>
      </c>
      <c r="R156" s="56" t="s">
        <v>86</v>
      </c>
      <c r="S156" s="56" t="s">
        <v>87</v>
      </c>
      <c r="T156" s="65" t="s">
        <v>97</v>
      </c>
      <c r="U156" s="63" t="s">
        <v>3684</v>
      </c>
      <c r="W156" s="63" t="str">
        <f>_xlfn.XLOOKUP(C156,'TRIFD-COU Crosswalk'!$A:$A, 'TRIFD-COU Crosswalk'!$B:$B)</f>
        <v xml:space="preserve">Processing: Adhesive manufacturing </v>
      </c>
      <c r="Y156" s="56">
        <v>0</v>
      </c>
      <c r="Z156" s="56">
        <v>0</v>
      </c>
      <c r="AA156" s="56">
        <v>0</v>
      </c>
      <c r="AB156" s="56">
        <f t="shared" si="2"/>
        <v>0</v>
      </c>
    </row>
    <row r="157" spans="1:28" ht="28.2" x14ac:dyDescent="0.55000000000000004">
      <c r="A157" s="56" t="s">
        <v>79</v>
      </c>
      <c r="B157" s="56">
        <v>2021</v>
      </c>
      <c r="C157" s="56" t="s">
        <v>342</v>
      </c>
      <c r="D157" s="63" t="s">
        <v>343</v>
      </c>
      <c r="E157" s="63" t="s">
        <v>344</v>
      </c>
      <c r="F157" s="58" t="s">
        <v>345</v>
      </c>
      <c r="G157" s="68" t="s">
        <v>346</v>
      </c>
      <c r="H157" s="56" t="s">
        <v>231</v>
      </c>
      <c r="I157" s="67" t="s">
        <v>347</v>
      </c>
      <c r="J157" s="56">
        <v>2</v>
      </c>
      <c r="K157" s="56">
        <v>322220</v>
      </c>
      <c r="L157" s="63" t="str">
        <f>VLOOKUP(K157, '2017–2022 NAICS'!C:D, 2, FALSE)</f>
        <v>Paper Bag and Coated and Treated Paper Manufacturing</v>
      </c>
      <c r="M157" s="63" t="e">
        <v>#VALUE!</v>
      </c>
      <c r="N157" s="56">
        <v>40.889431999999999</v>
      </c>
      <c r="O157" s="56">
        <v>-74.160195000000002</v>
      </c>
      <c r="P157" s="69">
        <v>110000318077</v>
      </c>
      <c r="Q157" s="69">
        <v>1321219754254</v>
      </c>
      <c r="R157" s="56" t="s">
        <v>86</v>
      </c>
      <c r="S157" s="56" t="s">
        <v>87</v>
      </c>
      <c r="T157" s="61" t="s">
        <v>88</v>
      </c>
      <c r="U157" s="63" t="s">
        <v>3684</v>
      </c>
      <c r="W157" s="63" t="str">
        <f>_xlfn.XLOOKUP(C157,'TRIFD-COU Crosswalk'!$A:$A, 'TRIFD-COU Crosswalk'!$B:$B)</f>
        <v xml:space="preserve">Processing: Adhesive manufacturing </v>
      </c>
      <c r="Y157" s="56">
        <v>0</v>
      </c>
      <c r="Z157" s="56">
        <v>0</v>
      </c>
      <c r="AA157" s="56">
        <v>0</v>
      </c>
      <c r="AB157" s="56">
        <f t="shared" si="2"/>
        <v>0</v>
      </c>
    </row>
    <row r="158" spans="1:28" ht="42.3" x14ac:dyDescent="0.55000000000000004">
      <c r="A158" s="56" t="s">
        <v>79</v>
      </c>
      <c r="B158" s="56">
        <v>2019</v>
      </c>
      <c r="C158" s="56" t="s">
        <v>348</v>
      </c>
      <c r="D158" s="63" t="s">
        <v>3679</v>
      </c>
      <c r="E158" s="63" t="s">
        <v>350</v>
      </c>
      <c r="F158" s="58" t="s">
        <v>210</v>
      </c>
      <c r="G158" s="68" t="s">
        <v>211</v>
      </c>
      <c r="H158" s="56" t="s">
        <v>117</v>
      </c>
      <c r="I158" s="56">
        <v>71730</v>
      </c>
      <c r="J158" s="56">
        <v>6</v>
      </c>
      <c r="K158" s="56">
        <v>325180</v>
      </c>
      <c r="L158" s="63" t="str">
        <f>VLOOKUP(K158, '2017–2022 NAICS'!C:D, 2, FALSE)</f>
        <v>Other Basic Inorganic Chemical Manufacturing</v>
      </c>
      <c r="M158" s="63" t="e">
        <v>#VALUE!</v>
      </c>
      <c r="N158" s="56">
        <v>33.183100000000003</v>
      </c>
      <c r="O158" s="56">
        <v>-92.706900000000005</v>
      </c>
      <c r="P158" s="69">
        <v>110000451109</v>
      </c>
      <c r="Q158" s="69">
        <v>1319219417615</v>
      </c>
      <c r="R158" s="56" t="s">
        <v>86</v>
      </c>
      <c r="S158" s="56" t="s">
        <v>87</v>
      </c>
      <c r="T158" s="65" t="s">
        <v>118</v>
      </c>
      <c r="U158" s="63" t="s">
        <v>3692</v>
      </c>
      <c r="W158" s="63" t="str">
        <f>_xlfn.XLOOKUP(C158,'TRIFD-COU Crosswalk'!$A:$A, 'TRIFD-COU Crosswalk'!$B:$B)</f>
        <v xml:space="preserve">Processing as a reactant in plastic material and resin manufacturing; Processing as a reactant in all other chemical product and preparation manufacturing </v>
      </c>
      <c r="Y158" s="56">
        <v>0</v>
      </c>
      <c r="Z158" s="56">
        <v>0</v>
      </c>
      <c r="AA158" s="56">
        <v>0</v>
      </c>
      <c r="AB158" s="56">
        <f t="shared" si="2"/>
        <v>0</v>
      </c>
    </row>
    <row r="159" spans="1:28" ht="42.3" x14ac:dyDescent="0.55000000000000004">
      <c r="A159" s="56" t="s">
        <v>79</v>
      </c>
      <c r="B159" s="56">
        <v>2020</v>
      </c>
      <c r="C159" s="56" t="s">
        <v>348</v>
      </c>
      <c r="D159" s="63" t="s">
        <v>3679</v>
      </c>
      <c r="E159" s="63" t="s">
        <v>350</v>
      </c>
      <c r="F159" s="58" t="s">
        <v>210</v>
      </c>
      <c r="G159" s="68" t="s">
        <v>211</v>
      </c>
      <c r="H159" s="56" t="s">
        <v>117</v>
      </c>
      <c r="I159" s="56">
        <v>71730</v>
      </c>
      <c r="J159" s="56">
        <v>6</v>
      </c>
      <c r="K159" s="56">
        <v>325180</v>
      </c>
      <c r="L159" s="63" t="str">
        <f>VLOOKUP(K159, '2017–2022 NAICS'!C:D, 2, FALSE)</f>
        <v>Other Basic Inorganic Chemical Manufacturing</v>
      </c>
      <c r="M159" s="63" t="e">
        <v>#VALUE!</v>
      </c>
      <c r="N159" s="56">
        <v>33.183100000000003</v>
      </c>
      <c r="O159" s="56">
        <v>-92.706900000000005</v>
      </c>
      <c r="P159" s="69">
        <v>110000451109</v>
      </c>
      <c r="Q159" s="69">
        <v>1320219417538</v>
      </c>
      <c r="R159" s="56" t="s">
        <v>86</v>
      </c>
      <c r="S159" s="56" t="s">
        <v>87</v>
      </c>
      <c r="T159" s="61" t="s">
        <v>118</v>
      </c>
      <c r="U159" s="63" t="s">
        <v>3692</v>
      </c>
      <c r="W159" s="63" t="str">
        <f>_xlfn.XLOOKUP(C159,'TRIFD-COU Crosswalk'!$A:$A, 'TRIFD-COU Crosswalk'!$B:$B)</f>
        <v xml:space="preserve">Processing as a reactant in plastic material and resin manufacturing; Processing as a reactant in all other chemical product and preparation manufacturing </v>
      </c>
      <c r="Y159" s="56">
        <v>0</v>
      </c>
      <c r="Z159" s="56">
        <v>0</v>
      </c>
      <c r="AA159" s="56">
        <v>0</v>
      </c>
      <c r="AB159" s="56">
        <f t="shared" ref="AB159:AB222" si="3">SUM(Y159+Z159+AA159)</f>
        <v>0</v>
      </c>
    </row>
    <row r="160" spans="1:28" ht="42.3" x14ac:dyDescent="0.55000000000000004">
      <c r="A160" s="56" t="s">
        <v>79</v>
      </c>
      <c r="B160" s="56">
        <v>2021</v>
      </c>
      <c r="C160" s="56" t="s">
        <v>348</v>
      </c>
      <c r="D160" s="63" t="s">
        <v>3679</v>
      </c>
      <c r="E160" s="63" t="s">
        <v>350</v>
      </c>
      <c r="F160" s="58" t="s">
        <v>210</v>
      </c>
      <c r="G160" s="68" t="s">
        <v>211</v>
      </c>
      <c r="H160" s="56" t="s">
        <v>117</v>
      </c>
      <c r="I160" s="56">
        <v>71730</v>
      </c>
      <c r="J160" s="56">
        <v>6</v>
      </c>
      <c r="K160" s="56">
        <v>325180</v>
      </c>
      <c r="L160" s="63" t="str">
        <f>VLOOKUP(K160, '2017–2022 NAICS'!C:D, 2, FALSE)</f>
        <v>Other Basic Inorganic Chemical Manufacturing</v>
      </c>
      <c r="M160" s="63" t="e">
        <v>#VALUE!</v>
      </c>
      <c r="N160" s="56">
        <v>33.183100000000003</v>
      </c>
      <c r="O160" s="56">
        <v>-92.706900000000005</v>
      </c>
      <c r="P160" s="69">
        <v>110000451109</v>
      </c>
      <c r="Q160" s="69">
        <v>1321220262632</v>
      </c>
      <c r="R160" s="56" t="s">
        <v>86</v>
      </c>
      <c r="S160" s="56" t="s">
        <v>87</v>
      </c>
      <c r="T160" s="61" t="s">
        <v>118</v>
      </c>
      <c r="U160" s="63" t="s">
        <v>3673</v>
      </c>
      <c r="W160" s="63" t="str">
        <f>_xlfn.XLOOKUP(C160,'TRIFD-COU Crosswalk'!$A:$A, 'TRIFD-COU Crosswalk'!$B:$B)</f>
        <v xml:space="preserve">Processing as a reactant in plastic material and resin manufacturing; Processing as a reactant in all other chemical product and preparation manufacturing </v>
      </c>
      <c r="Y160" s="56">
        <v>0</v>
      </c>
      <c r="Z160" s="56">
        <v>0</v>
      </c>
      <c r="AA160" s="56">
        <v>0</v>
      </c>
      <c r="AB160" s="56">
        <f t="shared" si="3"/>
        <v>0</v>
      </c>
    </row>
    <row r="161" spans="1:37" ht="42.3" x14ac:dyDescent="0.55000000000000004">
      <c r="A161" s="56" t="s">
        <v>79</v>
      </c>
      <c r="B161" s="56">
        <v>2022</v>
      </c>
      <c r="C161" s="56" t="s">
        <v>348</v>
      </c>
      <c r="D161" s="63" t="s">
        <v>3679</v>
      </c>
      <c r="E161" s="63" t="s">
        <v>350</v>
      </c>
      <c r="F161" s="58" t="s">
        <v>210</v>
      </c>
      <c r="G161" s="68" t="s">
        <v>211</v>
      </c>
      <c r="H161" s="56" t="s">
        <v>117</v>
      </c>
      <c r="I161" s="56">
        <v>71730</v>
      </c>
      <c r="J161" s="56">
        <v>6</v>
      </c>
      <c r="K161" s="56">
        <v>325180</v>
      </c>
      <c r="L161" s="63" t="str">
        <f>VLOOKUP(K161, '2017–2022 NAICS'!C:D, 2, FALSE)</f>
        <v>Other Basic Inorganic Chemical Manufacturing</v>
      </c>
      <c r="M161" s="63" t="e">
        <v>#VALUE!</v>
      </c>
      <c r="N161" s="56">
        <v>33.183100000000003</v>
      </c>
      <c r="O161" s="56">
        <v>-92.706900000000005</v>
      </c>
      <c r="P161" s="69">
        <v>110000451109</v>
      </c>
      <c r="Q161" s="69">
        <v>1322221451495</v>
      </c>
      <c r="R161" s="56" t="s">
        <v>86</v>
      </c>
      <c r="S161" s="56" t="s">
        <v>87</v>
      </c>
      <c r="T161" s="61" t="s">
        <v>110</v>
      </c>
      <c r="U161" s="63" t="s">
        <v>3673</v>
      </c>
      <c r="W161" s="63" t="str">
        <f>_xlfn.XLOOKUP(C161,'TRIFD-COU Crosswalk'!$A:$A, 'TRIFD-COU Crosswalk'!$B:$B)</f>
        <v xml:space="preserve">Processing as a reactant in plastic material and resin manufacturing; Processing as a reactant in all other chemical product and preparation manufacturing </v>
      </c>
      <c r="Y161" s="56">
        <v>0</v>
      </c>
      <c r="Z161" s="56">
        <v>0</v>
      </c>
      <c r="AA161" s="56">
        <v>0</v>
      </c>
      <c r="AB161" s="56">
        <f t="shared" si="3"/>
        <v>0</v>
      </c>
    </row>
    <row r="162" spans="1:37" ht="42.3" x14ac:dyDescent="0.55000000000000004">
      <c r="A162" s="56" t="s">
        <v>79</v>
      </c>
      <c r="B162" s="56">
        <v>2023</v>
      </c>
      <c r="C162" s="56" t="s">
        <v>348</v>
      </c>
      <c r="D162" s="63" t="s">
        <v>3679</v>
      </c>
      <c r="E162" s="63" t="s">
        <v>350</v>
      </c>
      <c r="F162" s="58" t="s">
        <v>210</v>
      </c>
      <c r="G162" s="68" t="s">
        <v>211</v>
      </c>
      <c r="H162" s="56" t="s">
        <v>117</v>
      </c>
      <c r="I162" s="56">
        <v>71730</v>
      </c>
      <c r="J162" s="56">
        <v>6</v>
      </c>
      <c r="K162" s="56">
        <v>325180</v>
      </c>
      <c r="L162" s="63" t="str">
        <f>VLOOKUP(K162, '2017–2022 NAICS'!C:D, 2, FALSE)</f>
        <v>Other Basic Inorganic Chemical Manufacturing</v>
      </c>
      <c r="M162" s="63" t="e">
        <v>#VALUE!</v>
      </c>
      <c r="N162" s="56">
        <v>33.183100000000003</v>
      </c>
      <c r="O162" s="56">
        <v>-92.706900000000005</v>
      </c>
      <c r="P162" s="69">
        <v>110000451109</v>
      </c>
      <c r="Q162" s="69">
        <v>1323222137097</v>
      </c>
      <c r="R162" s="56" t="s">
        <v>86</v>
      </c>
      <c r="S162" s="56" t="s">
        <v>87</v>
      </c>
      <c r="T162" s="61" t="s">
        <v>110</v>
      </c>
      <c r="U162" s="63" t="s">
        <v>3673</v>
      </c>
      <c r="W162" s="63" t="str">
        <f>_xlfn.XLOOKUP(C162,'TRIFD-COU Crosswalk'!$A:$A, 'TRIFD-COU Crosswalk'!$B:$B)</f>
        <v xml:space="preserve">Processing as a reactant in plastic material and resin manufacturing; Processing as a reactant in all other chemical product and preparation manufacturing </v>
      </c>
      <c r="Y162" s="56">
        <v>0</v>
      </c>
      <c r="Z162" s="56">
        <v>0</v>
      </c>
      <c r="AA162" s="56">
        <v>0</v>
      </c>
      <c r="AB162" s="56">
        <f t="shared" si="3"/>
        <v>0</v>
      </c>
    </row>
    <row r="163" spans="1:37" ht="28.2" x14ac:dyDescent="0.55000000000000004">
      <c r="A163" s="56" t="s">
        <v>79</v>
      </c>
      <c r="B163" s="56">
        <v>2020</v>
      </c>
      <c r="C163" s="56" t="s">
        <v>351</v>
      </c>
      <c r="D163" s="63" t="s">
        <v>352</v>
      </c>
      <c r="E163" s="63" t="s">
        <v>353</v>
      </c>
      <c r="F163" s="58" t="s">
        <v>136</v>
      </c>
      <c r="G163" s="68" t="s">
        <v>168</v>
      </c>
      <c r="H163" s="56" t="s">
        <v>132</v>
      </c>
      <c r="I163" s="56">
        <v>37355</v>
      </c>
      <c r="J163" s="56">
        <v>4</v>
      </c>
      <c r="K163" s="56">
        <v>325991</v>
      </c>
      <c r="L163" s="63" t="str">
        <f>VLOOKUP(K163, '2017–2022 NAICS'!C:D, 2, FALSE)</f>
        <v>Custom Compounding of Purchased Resins</v>
      </c>
      <c r="M163" s="63" t="e">
        <v>#VALUE!</v>
      </c>
      <c r="N163" s="56">
        <v>35.437040000000003</v>
      </c>
      <c r="O163" s="56">
        <v>-86.024500000000003</v>
      </c>
      <c r="P163" s="69">
        <v>110060258224</v>
      </c>
      <c r="Q163" s="69">
        <v>1320218621148</v>
      </c>
      <c r="R163" s="56" t="s">
        <v>86</v>
      </c>
      <c r="S163" s="56" t="s">
        <v>87</v>
      </c>
      <c r="T163" s="65" t="s">
        <v>110</v>
      </c>
      <c r="U163" s="63" t="s">
        <v>3693</v>
      </c>
      <c r="W163" s="63" t="str">
        <f>_xlfn.XLOOKUP(C163,'TRIFD-COU Crosswalk'!$A:$A, 'TRIFD-COU Crosswalk'!$B:$B)</f>
        <v>Processing: Additive flame retardant in plastic, resin, and paints and coatings </v>
      </c>
      <c r="Y163" s="56">
        <v>0</v>
      </c>
      <c r="Z163" s="56">
        <v>0</v>
      </c>
      <c r="AA163" s="56">
        <v>0</v>
      </c>
      <c r="AB163" s="56">
        <f t="shared" si="3"/>
        <v>0</v>
      </c>
    </row>
    <row r="164" spans="1:37" ht="28.2" x14ac:dyDescent="0.55000000000000004">
      <c r="A164" s="56" t="s">
        <v>79</v>
      </c>
      <c r="B164" s="56">
        <v>2019</v>
      </c>
      <c r="C164" s="56" t="s">
        <v>351</v>
      </c>
      <c r="D164" s="63" t="s">
        <v>352</v>
      </c>
      <c r="E164" s="63" t="s">
        <v>353</v>
      </c>
      <c r="F164" s="58" t="s">
        <v>136</v>
      </c>
      <c r="G164" s="68" t="s">
        <v>168</v>
      </c>
      <c r="H164" s="56" t="s">
        <v>132</v>
      </c>
      <c r="I164" s="56">
        <v>37355</v>
      </c>
      <c r="J164" s="56">
        <v>4</v>
      </c>
      <c r="K164" s="56">
        <v>325991</v>
      </c>
      <c r="L164" s="63" t="str">
        <f>VLOOKUP(K164, '2017–2022 NAICS'!C:D, 2, FALSE)</f>
        <v>Custom Compounding of Purchased Resins</v>
      </c>
      <c r="M164" s="63" t="e">
        <v>#VALUE!</v>
      </c>
      <c r="N164" s="56">
        <v>35.437040000000003</v>
      </c>
      <c r="O164" s="56">
        <v>-86.024500000000003</v>
      </c>
      <c r="P164" s="69">
        <v>110060258224</v>
      </c>
      <c r="Q164" s="69">
        <v>1319217683756</v>
      </c>
      <c r="R164" s="56" t="s">
        <v>86</v>
      </c>
      <c r="S164" s="56" t="s">
        <v>87</v>
      </c>
      <c r="T164" s="65" t="s">
        <v>110</v>
      </c>
      <c r="U164" s="63" t="s">
        <v>3675</v>
      </c>
      <c r="W164" s="63" t="str">
        <f>_xlfn.XLOOKUP(C164,'TRIFD-COU Crosswalk'!$A:$A, 'TRIFD-COU Crosswalk'!$B:$B)</f>
        <v>Processing: Additive flame retardant in plastic, resin, and paints and coatings </v>
      </c>
      <c r="Y164" s="56">
        <v>1</v>
      </c>
      <c r="Z164" s="56">
        <v>18</v>
      </c>
      <c r="AA164" s="56">
        <v>0</v>
      </c>
      <c r="AB164" s="56">
        <f t="shared" si="3"/>
        <v>19</v>
      </c>
      <c r="AC164" s="56" t="s">
        <v>165</v>
      </c>
      <c r="AD164" s="61" t="s">
        <v>355</v>
      </c>
      <c r="AE164" s="61" t="s">
        <v>166</v>
      </c>
      <c r="AF164" s="61" t="s">
        <v>167</v>
      </c>
      <c r="AG164" s="61" t="s">
        <v>136</v>
      </c>
      <c r="AH164" s="61" t="s">
        <v>132</v>
      </c>
      <c r="AI164" s="61" t="s">
        <v>168</v>
      </c>
      <c r="AJ164" s="61" t="s">
        <v>169</v>
      </c>
      <c r="AK164" s="64">
        <v>110009789568</v>
      </c>
    </row>
    <row r="165" spans="1:37" ht="28.2" x14ac:dyDescent="0.55000000000000004">
      <c r="A165" s="56" t="s">
        <v>79</v>
      </c>
      <c r="B165" s="56">
        <v>2019</v>
      </c>
      <c r="C165" s="56" t="s">
        <v>356</v>
      </c>
      <c r="D165" s="63" t="s">
        <v>357</v>
      </c>
      <c r="E165" s="63" t="s">
        <v>358</v>
      </c>
      <c r="F165" s="58" t="s">
        <v>359</v>
      </c>
      <c r="G165" s="68" t="s">
        <v>360</v>
      </c>
      <c r="H165" s="56" t="s">
        <v>281</v>
      </c>
      <c r="I165" s="56">
        <v>28677</v>
      </c>
      <c r="J165" s="56">
        <v>4</v>
      </c>
      <c r="K165" s="56">
        <v>326199</v>
      </c>
      <c r="L165" s="63" t="str">
        <f>VLOOKUP(K165, '2017–2022 NAICS'!C:D, 2, FALSE)</f>
        <v>All Other Plastics Product Manufacturing</v>
      </c>
      <c r="M165" s="63" t="e">
        <v>#VALUE!</v>
      </c>
      <c r="N165" s="56">
        <v>35.77122</v>
      </c>
      <c r="O165" s="56">
        <v>-80.999679999999998</v>
      </c>
      <c r="P165" s="69">
        <v>110001482958</v>
      </c>
      <c r="Q165" s="69">
        <v>1319218019596</v>
      </c>
      <c r="R165" s="56" t="s">
        <v>86</v>
      </c>
      <c r="S165" s="56" t="s">
        <v>87</v>
      </c>
      <c r="T165" s="65" t="s">
        <v>97</v>
      </c>
      <c r="U165" s="63" t="s">
        <v>3675</v>
      </c>
      <c r="W165" s="63" t="str">
        <f>_xlfn.XLOOKUP(C165,'TRIFD-COU Crosswalk'!$A:$A, 'TRIFD-COU Crosswalk'!$B:$B)</f>
        <v>Processing: Additive flame retardant in plastic products </v>
      </c>
      <c r="Y165" s="56">
        <v>0</v>
      </c>
      <c r="Z165" s="56">
        <v>0</v>
      </c>
      <c r="AA165" s="56">
        <v>0</v>
      </c>
      <c r="AB165" s="56">
        <f t="shared" si="3"/>
        <v>0</v>
      </c>
    </row>
    <row r="166" spans="1:37" ht="28.2" x14ac:dyDescent="0.55000000000000004">
      <c r="A166" s="56" t="s">
        <v>79</v>
      </c>
      <c r="B166" s="56">
        <v>2020</v>
      </c>
      <c r="C166" s="56" t="s">
        <v>356</v>
      </c>
      <c r="D166" s="63" t="s">
        <v>357</v>
      </c>
      <c r="E166" s="63" t="s">
        <v>358</v>
      </c>
      <c r="F166" s="58" t="s">
        <v>359</v>
      </c>
      <c r="G166" s="68" t="s">
        <v>360</v>
      </c>
      <c r="H166" s="56" t="s">
        <v>281</v>
      </c>
      <c r="I166" s="56">
        <v>28677</v>
      </c>
      <c r="J166" s="56">
        <v>4</v>
      </c>
      <c r="K166" s="56">
        <v>326199</v>
      </c>
      <c r="L166" s="63" t="str">
        <f>VLOOKUP(K166, '2017–2022 NAICS'!C:D, 2, FALSE)</f>
        <v>All Other Plastics Product Manufacturing</v>
      </c>
      <c r="M166" s="63" t="e">
        <v>#VALUE!</v>
      </c>
      <c r="N166" s="56">
        <v>35.77122</v>
      </c>
      <c r="O166" s="56">
        <v>-80.999679999999998</v>
      </c>
      <c r="P166" s="69">
        <v>110001482958</v>
      </c>
      <c r="Q166" s="69">
        <v>1320219118561</v>
      </c>
      <c r="R166" s="56" t="s">
        <v>86</v>
      </c>
      <c r="S166" s="56" t="s">
        <v>87</v>
      </c>
      <c r="T166" s="61" t="s">
        <v>97</v>
      </c>
      <c r="U166" s="63" t="s">
        <v>3675</v>
      </c>
      <c r="W166" s="63" t="str">
        <f>_xlfn.XLOOKUP(C166,'TRIFD-COU Crosswalk'!$A:$A, 'TRIFD-COU Crosswalk'!$B:$B)</f>
        <v>Processing: Additive flame retardant in plastic products </v>
      </c>
      <c r="Y166" s="56">
        <v>0</v>
      </c>
      <c r="Z166" s="56">
        <v>0</v>
      </c>
      <c r="AA166" s="56">
        <v>0</v>
      </c>
      <c r="AB166" s="56">
        <f t="shared" si="3"/>
        <v>0</v>
      </c>
    </row>
    <row r="167" spans="1:37" ht="28.2" x14ac:dyDescent="0.55000000000000004">
      <c r="A167" s="56" t="s">
        <v>79</v>
      </c>
      <c r="B167" s="56">
        <v>2021</v>
      </c>
      <c r="C167" s="56" t="s">
        <v>351</v>
      </c>
      <c r="D167" s="63" t="s">
        <v>352</v>
      </c>
      <c r="E167" s="63" t="s">
        <v>353</v>
      </c>
      <c r="F167" s="58" t="s">
        <v>136</v>
      </c>
      <c r="G167" s="68" t="s">
        <v>168</v>
      </c>
      <c r="H167" s="56" t="s">
        <v>132</v>
      </c>
      <c r="I167" s="56">
        <v>37355</v>
      </c>
      <c r="J167" s="56">
        <v>4</v>
      </c>
      <c r="K167" s="56">
        <v>325991</v>
      </c>
      <c r="L167" s="63" t="str">
        <f>VLOOKUP(K167, '2017–2022 NAICS'!C:D, 2, FALSE)</f>
        <v>Custom Compounding of Purchased Resins</v>
      </c>
      <c r="M167" s="63" t="e">
        <v>#VALUE!</v>
      </c>
      <c r="N167" s="56">
        <v>35.437040000000003</v>
      </c>
      <c r="O167" s="56">
        <v>-86.024500000000003</v>
      </c>
      <c r="P167" s="69">
        <v>110060258224</v>
      </c>
      <c r="Q167" s="69">
        <v>1321219462557</v>
      </c>
      <c r="R167" s="56" t="s">
        <v>86</v>
      </c>
      <c r="S167" s="56" t="s">
        <v>87</v>
      </c>
      <c r="T167" s="64" t="s">
        <v>110</v>
      </c>
      <c r="U167" s="63" t="s">
        <v>354</v>
      </c>
      <c r="W167" s="63" t="str">
        <f>_xlfn.XLOOKUP(C167,'TRIFD-COU Crosswalk'!$A:$A, 'TRIFD-COU Crosswalk'!$B:$B)</f>
        <v>Processing: Additive flame retardant in plastic, resin, and paints and coatings </v>
      </c>
      <c r="Y167" s="56">
        <v>0</v>
      </c>
      <c r="Z167" s="56">
        <v>16</v>
      </c>
      <c r="AA167" s="56">
        <v>0</v>
      </c>
      <c r="AB167" s="56">
        <f t="shared" si="3"/>
        <v>16</v>
      </c>
      <c r="AC167" s="56" t="s">
        <v>236</v>
      </c>
      <c r="AD167" s="61" t="s">
        <v>236</v>
      </c>
      <c r="AE167" s="61" t="s">
        <v>166</v>
      </c>
      <c r="AF167" s="61" t="s">
        <v>167</v>
      </c>
      <c r="AG167" s="61" t="s">
        <v>136</v>
      </c>
      <c r="AH167" s="61" t="s">
        <v>132</v>
      </c>
      <c r="AI167" s="61" t="s">
        <v>168</v>
      </c>
      <c r="AJ167" s="61" t="s">
        <v>169</v>
      </c>
      <c r="AK167" s="64">
        <v>110009789568</v>
      </c>
    </row>
    <row r="168" spans="1:37" ht="28.2" x14ac:dyDescent="0.55000000000000004">
      <c r="A168" s="56" t="s">
        <v>79</v>
      </c>
      <c r="B168" s="56">
        <v>2022</v>
      </c>
      <c r="C168" s="56" t="s">
        <v>351</v>
      </c>
      <c r="D168" s="63" t="s">
        <v>352</v>
      </c>
      <c r="E168" s="63" t="s">
        <v>353</v>
      </c>
      <c r="F168" s="58" t="s">
        <v>136</v>
      </c>
      <c r="G168" s="68" t="s">
        <v>168</v>
      </c>
      <c r="H168" s="56" t="s">
        <v>132</v>
      </c>
      <c r="I168" s="56">
        <v>37355</v>
      </c>
      <c r="J168" s="56">
        <v>4</v>
      </c>
      <c r="K168" s="56">
        <v>325991</v>
      </c>
      <c r="L168" s="63" t="str">
        <f>VLOOKUP(K168, '2017–2022 NAICS'!C:D, 2, FALSE)</f>
        <v>Custom Compounding of Purchased Resins</v>
      </c>
      <c r="M168" s="63" t="e">
        <v>#VALUE!</v>
      </c>
      <c r="N168" s="56">
        <v>35.437040000000003</v>
      </c>
      <c r="O168" s="56">
        <v>-86.024500000000003</v>
      </c>
      <c r="P168" s="69">
        <v>110060258224</v>
      </c>
      <c r="Q168" s="69">
        <v>1322220852723</v>
      </c>
      <c r="R168" s="56" t="s">
        <v>86</v>
      </c>
      <c r="S168" s="56" t="s">
        <v>87</v>
      </c>
      <c r="T168" s="64" t="s">
        <v>110</v>
      </c>
      <c r="U168" s="63" t="s">
        <v>354</v>
      </c>
      <c r="W168" s="63" t="str">
        <f>_xlfn.XLOOKUP(C168,'TRIFD-COU Crosswalk'!$A:$A, 'TRIFD-COU Crosswalk'!$B:$B)</f>
        <v>Processing: Additive flame retardant in plastic, resin, and paints and coatings </v>
      </c>
      <c r="Y168" s="56">
        <v>0</v>
      </c>
      <c r="Z168" s="56">
        <v>24</v>
      </c>
      <c r="AA168" s="56">
        <v>0</v>
      </c>
      <c r="AB168" s="56">
        <f t="shared" si="3"/>
        <v>24</v>
      </c>
      <c r="AC168" s="56" t="s">
        <v>236</v>
      </c>
      <c r="AD168" s="61" t="s">
        <v>236</v>
      </c>
      <c r="AE168" s="61" t="s">
        <v>166</v>
      </c>
      <c r="AF168" s="61" t="s">
        <v>167</v>
      </c>
      <c r="AG168" s="61" t="s">
        <v>136</v>
      </c>
      <c r="AH168" s="61" t="s">
        <v>132</v>
      </c>
      <c r="AI168" s="61" t="s">
        <v>168</v>
      </c>
      <c r="AJ168" s="61" t="s">
        <v>169</v>
      </c>
      <c r="AK168" s="64">
        <v>110009789568</v>
      </c>
    </row>
    <row r="169" spans="1:37" x14ac:dyDescent="0.55000000000000004">
      <c r="A169" s="56" t="s">
        <v>79</v>
      </c>
      <c r="B169" s="56">
        <v>2019</v>
      </c>
      <c r="C169" s="56" t="s">
        <v>361</v>
      </c>
      <c r="D169" s="63" t="s">
        <v>362</v>
      </c>
      <c r="E169" s="63" t="s">
        <v>363</v>
      </c>
      <c r="F169" s="58" t="s">
        <v>364</v>
      </c>
      <c r="G169" s="68" t="s">
        <v>321</v>
      </c>
      <c r="H169" s="56" t="s">
        <v>102</v>
      </c>
      <c r="I169" s="56">
        <v>64030</v>
      </c>
      <c r="J169" s="56">
        <v>7</v>
      </c>
      <c r="K169" s="56">
        <v>326199</v>
      </c>
      <c r="L169" s="63" t="str">
        <f>VLOOKUP(K169, '2017–2022 NAICS'!C:D, 2, FALSE)</f>
        <v>All Other Plastics Product Manufacturing</v>
      </c>
      <c r="M169" s="63" t="e">
        <v>#VALUE!</v>
      </c>
      <c r="N169" s="56">
        <v>38.88064</v>
      </c>
      <c r="O169" s="56">
        <v>-94.543744000000004</v>
      </c>
      <c r="P169" s="69">
        <v>110000442753</v>
      </c>
      <c r="Q169" s="69">
        <v>1319217908983</v>
      </c>
      <c r="R169" s="56" t="s">
        <v>86</v>
      </c>
      <c r="S169" s="56" t="s">
        <v>87</v>
      </c>
      <c r="T169" s="65" t="s">
        <v>97</v>
      </c>
      <c r="U169" s="63" t="s">
        <v>89</v>
      </c>
      <c r="W169" s="63" t="str">
        <f>_xlfn.XLOOKUP(C169,'TRIFD-COU Crosswalk'!$A:$A, 'TRIFD-COU Crosswalk'!$B:$B)</f>
        <v>Processing: Additive flame retardant in plastic products </v>
      </c>
      <c r="Y169" s="56">
        <v>0</v>
      </c>
      <c r="Z169" s="56">
        <v>0</v>
      </c>
      <c r="AA169" s="56">
        <v>0</v>
      </c>
      <c r="AB169" s="56">
        <f t="shared" si="3"/>
        <v>0</v>
      </c>
    </row>
    <row r="170" spans="1:37" ht="42.3" x14ac:dyDescent="0.55000000000000004">
      <c r="A170" s="56" t="s">
        <v>79</v>
      </c>
      <c r="B170" s="56">
        <v>2020</v>
      </c>
      <c r="C170" s="56" t="s">
        <v>361</v>
      </c>
      <c r="D170" s="63" t="s">
        <v>362</v>
      </c>
      <c r="E170" s="63" t="s">
        <v>363</v>
      </c>
      <c r="F170" s="58" t="s">
        <v>364</v>
      </c>
      <c r="G170" s="68" t="s">
        <v>321</v>
      </c>
      <c r="H170" s="56" t="s">
        <v>102</v>
      </c>
      <c r="I170" s="56">
        <v>64030</v>
      </c>
      <c r="J170" s="56">
        <v>7</v>
      </c>
      <c r="K170" s="56">
        <v>326199</v>
      </c>
      <c r="L170" s="63" t="str">
        <f>VLOOKUP(K170, '2017–2022 NAICS'!C:D, 2, FALSE)</f>
        <v>All Other Plastics Product Manufacturing</v>
      </c>
      <c r="M170" s="63" t="e">
        <v>#VALUE!</v>
      </c>
      <c r="N170" s="56">
        <v>38.88064</v>
      </c>
      <c r="O170" s="56">
        <v>-94.543744000000004</v>
      </c>
      <c r="P170" s="69">
        <v>110000442753</v>
      </c>
      <c r="Q170" s="69">
        <v>1320219226596</v>
      </c>
      <c r="R170" s="56" t="s">
        <v>86</v>
      </c>
      <c r="S170" s="56" t="s">
        <v>87</v>
      </c>
      <c r="T170" s="64" t="s">
        <v>97</v>
      </c>
      <c r="U170" s="63" t="s">
        <v>3696</v>
      </c>
      <c r="W170" s="63" t="str">
        <f>_xlfn.XLOOKUP(C170,'TRIFD-COU Crosswalk'!$A:$A, 'TRIFD-COU Crosswalk'!$B:$B)</f>
        <v>Processing: Additive flame retardant in plastic products </v>
      </c>
      <c r="Y170" s="56">
        <v>0</v>
      </c>
      <c r="Z170" s="56">
        <v>0</v>
      </c>
      <c r="AA170" s="56">
        <v>0</v>
      </c>
      <c r="AB170" s="56">
        <f t="shared" si="3"/>
        <v>0</v>
      </c>
    </row>
    <row r="171" spans="1:37" ht="42.3" x14ac:dyDescent="0.55000000000000004">
      <c r="A171" s="56" t="s">
        <v>79</v>
      </c>
      <c r="B171" s="56">
        <v>2021</v>
      </c>
      <c r="C171" s="56" t="s">
        <v>361</v>
      </c>
      <c r="D171" s="63" t="s">
        <v>362</v>
      </c>
      <c r="E171" s="63" t="s">
        <v>363</v>
      </c>
      <c r="F171" s="58" t="s">
        <v>364</v>
      </c>
      <c r="G171" s="68" t="s">
        <v>321</v>
      </c>
      <c r="H171" s="56" t="s">
        <v>102</v>
      </c>
      <c r="I171" s="56">
        <v>64030</v>
      </c>
      <c r="J171" s="56">
        <v>7</v>
      </c>
      <c r="K171" s="56">
        <v>326199</v>
      </c>
      <c r="L171" s="63" t="str">
        <f>VLOOKUP(K171, '2017–2022 NAICS'!C:D, 2, FALSE)</f>
        <v>All Other Plastics Product Manufacturing</v>
      </c>
      <c r="M171" s="63" t="e">
        <v>#VALUE!</v>
      </c>
      <c r="N171" s="56">
        <v>38.88064</v>
      </c>
      <c r="O171" s="56">
        <v>-94.543744000000004</v>
      </c>
      <c r="P171" s="69">
        <v>110000442753</v>
      </c>
      <c r="Q171" s="69">
        <v>1321220143768</v>
      </c>
      <c r="R171" s="56" t="s">
        <v>86</v>
      </c>
      <c r="S171" s="56" t="s">
        <v>87</v>
      </c>
      <c r="T171" s="61" t="s">
        <v>97</v>
      </c>
      <c r="U171" s="63" t="s">
        <v>3696</v>
      </c>
      <c r="W171" s="63" t="str">
        <f>_xlfn.XLOOKUP(C171,'TRIFD-COU Crosswalk'!$A:$A, 'TRIFD-COU Crosswalk'!$B:$B)</f>
        <v>Processing: Additive flame retardant in plastic products </v>
      </c>
      <c r="Y171" s="56">
        <v>0</v>
      </c>
      <c r="Z171" s="56">
        <v>0</v>
      </c>
      <c r="AA171" s="56">
        <v>0</v>
      </c>
      <c r="AB171" s="56">
        <f t="shared" si="3"/>
        <v>0</v>
      </c>
    </row>
    <row r="172" spans="1:37" ht="28.2" x14ac:dyDescent="0.55000000000000004">
      <c r="A172" s="56" t="s">
        <v>79</v>
      </c>
      <c r="B172" s="56">
        <v>2019</v>
      </c>
      <c r="C172" s="56" t="s">
        <v>365</v>
      </c>
      <c r="D172" s="63" t="s">
        <v>366</v>
      </c>
      <c r="E172" s="63" t="s">
        <v>367</v>
      </c>
      <c r="F172" s="58" t="s">
        <v>368</v>
      </c>
      <c r="G172" s="68" t="s">
        <v>369</v>
      </c>
      <c r="H172" s="56" t="s">
        <v>145</v>
      </c>
      <c r="I172" s="56">
        <v>92064</v>
      </c>
      <c r="J172" s="56">
        <v>9</v>
      </c>
      <c r="K172" s="56">
        <v>335991</v>
      </c>
      <c r="L172" s="63" t="str">
        <f>VLOOKUP(K172, '2017–2022 NAICS'!C:D, 2, FALSE)</f>
        <v>Carbon and Graphite Product Manufacturing</v>
      </c>
      <c r="M172" s="63" t="e">
        <v>#VALUE!</v>
      </c>
      <c r="N172" s="56">
        <v>32.941459999999999</v>
      </c>
      <c r="O172" s="56">
        <v>-117.03915000000001</v>
      </c>
      <c r="P172" s="69">
        <v>110000781217</v>
      </c>
      <c r="Q172" s="69">
        <v>1319217856350</v>
      </c>
      <c r="R172" s="56" t="s">
        <v>86</v>
      </c>
      <c r="S172" s="56" t="s">
        <v>87</v>
      </c>
      <c r="T172" s="65" t="s">
        <v>88</v>
      </c>
      <c r="U172" s="63" t="s">
        <v>3675</v>
      </c>
      <c r="W172" s="63" t="str">
        <f>_xlfn.XLOOKUP(C172,'TRIFD-COU Crosswalk'!$A:$A, 'TRIFD-COU Crosswalk'!$B:$B)</f>
        <v>Processing: Reactive flame retardant in computer and electronic product manufacturing</v>
      </c>
      <c r="Y172" s="56">
        <v>0</v>
      </c>
      <c r="Z172" s="56">
        <v>0</v>
      </c>
      <c r="AA172" s="56">
        <v>0</v>
      </c>
      <c r="AB172" s="56">
        <f t="shared" si="3"/>
        <v>0</v>
      </c>
    </row>
    <row r="173" spans="1:37" ht="28.2" x14ac:dyDescent="0.55000000000000004">
      <c r="A173" s="56" t="s">
        <v>79</v>
      </c>
      <c r="B173" s="56">
        <v>2020</v>
      </c>
      <c r="C173" s="56" t="s">
        <v>365</v>
      </c>
      <c r="D173" s="63" t="s">
        <v>366</v>
      </c>
      <c r="E173" s="63" t="s">
        <v>367</v>
      </c>
      <c r="F173" s="58" t="s">
        <v>368</v>
      </c>
      <c r="G173" s="68" t="s">
        <v>369</v>
      </c>
      <c r="H173" s="56" t="s">
        <v>145</v>
      </c>
      <c r="I173" s="56">
        <v>92064</v>
      </c>
      <c r="J173" s="56">
        <v>9</v>
      </c>
      <c r="K173" s="56">
        <v>335991</v>
      </c>
      <c r="L173" s="63" t="str">
        <f>VLOOKUP(K173, '2017–2022 NAICS'!C:D, 2, FALSE)</f>
        <v>Carbon and Graphite Product Manufacturing</v>
      </c>
      <c r="M173" s="63" t="e">
        <v>#VALUE!</v>
      </c>
      <c r="N173" s="56">
        <v>32.941459999999999</v>
      </c>
      <c r="O173" s="56">
        <v>-117.03915000000001</v>
      </c>
      <c r="P173" s="69">
        <v>110000781217</v>
      </c>
      <c r="Q173" s="69">
        <v>1320218854089</v>
      </c>
      <c r="R173" s="56" t="s">
        <v>86</v>
      </c>
      <c r="S173" s="56" t="s">
        <v>87</v>
      </c>
      <c r="T173" s="65" t="s">
        <v>88</v>
      </c>
      <c r="U173" s="63" t="s">
        <v>3675</v>
      </c>
      <c r="W173" s="63" t="str">
        <f>_xlfn.XLOOKUP(C173,'TRIFD-COU Crosswalk'!$A:$A, 'TRIFD-COU Crosswalk'!$B:$B)</f>
        <v>Processing: Reactive flame retardant in computer and electronic product manufacturing</v>
      </c>
      <c r="Y173" s="56">
        <v>0</v>
      </c>
      <c r="Z173" s="56">
        <v>0</v>
      </c>
      <c r="AA173" s="56">
        <v>0</v>
      </c>
      <c r="AB173" s="56">
        <f t="shared" si="3"/>
        <v>0</v>
      </c>
    </row>
    <row r="174" spans="1:37" ht="28.2" x14ac:dyDescent="0.55000000000000004">
      <c r="A174" s="56" t="s">
        <v>79</v>
      </c>
      <c r="B174" s="56">
        <v>2021</v>
      </c>
      <c r="C174" s="56" t="s">
        <v>365</v>
      </c>
      <c r="D174" s="63" t="s">
        <v>366</v>
      </c>
      <c r="E174" s="63" t="s">
        <v>367</v>
      </c>
      <c r="F174" s="58" t="s">
        <v>368</v>
      </c>
      <c r="G174" s="68" t="s">
        <v>369</v>
      </c>
      <c r="H174" s="56" t="s">
        <v>145</v>
      </c>
      <c r="I174" s="56">
        <v>92064</v>
      </c>
      <c r="J174" s="56">
        <v>9</v>
      </c>
      <c r="K174" s="56">
        <v>335991</v>
      </c>
      <c r="L174" s="63" t="str">
        <f>VLOOKUP(K174, '2017–2022 NAICS'!C:D, 2, FALSE)</f>
        <v>Carbon and Graphite Product Manufacturing</v>
      </c>
      <c r="M174" s="63" t="e">
        <v>#VALUE!</v>
      </c>
      <c r="N174" s="56">
        <v>32.941459999999999</v>
      </c>
      <c r="O174" s="56">
        <v>-117.03915000000001</v>
      </c>
      <c r="P174" s="69">
        <v>110000781217</v>
      </c>
      <c r="Q174" s="69">
        <v>1321220316564</v>
      </c>
      <c r="R174" s="56" t="s">
        <v>86</v>
      </c>
      <c r="S174" s="56" t="s">
        <v>87</v>
      </c>
      <c r="T174" s="61" t="s">
        <v>88</v>
      </c>
      <c r="U174" s="63" t="s">
        <v>3675</v>
      </c>
      <c r="W174" s="63" t="str">
        <f>_xlfn.XLOOKUP(C174,'TRIFD-COU Crosswalk'!$A:$A, 'TRIFD-COU Crosswalk'!$B:$B)</f>
        <v>Processing: Reactive flame retardant in computer and electronic product manufacturing</v>
      </c>
      <c r="Y174" s="56">
        <v>0</v>
      </c>
      <c r="Z174" s="56">
        <v>0</v>
      </c>
      <c r="AA174" s="56">
        <v>0</v>
      </c>
      <c r="AB174" s="56">
        <f t="shared" si="3"/>
        <v>0</v>
      </c>
    </row>
    <row r="175" spans="1:37" ht="28.2" x14ac:dyDescent="0.55000000000000004">
      <c r="A175" s="56" t="s">
        <v>79</v>
      </c>
      <c r="B175" s="56">
        <v>2022</v>
      </c>
      <c r="C175" s="56" t="s">
        <v>365</v>
      </c>
      <c r="D175" s="63" t="s">
        <v>366</v>
      </c>
      <c r="E175" s="63" t="s">
        <v>367</v>
      </c>
      <c r="F175" s="58" t="s">
        <v>368</v>
      </c>
      <c r="G175" s="68" t="s">
        <v>369</v>
      </c>
      <c r="H175" s="56" t="s">
        <v>145</v>
      </c>
      <c r="I175" s="56">
        <v>92064</v>
      </c>
      <c r="J175" s="56">
        <v>9</v>
      </c>
      <c r="K175" s="56">
        <v>335991</v>
      </c>
      <c r="L175" s="63" t="str">
        <f>VLOOKUP(K175, '2017–2022 NAICS'!C:D, 2, FALSE)</f>
        <v>Carbon and Graphite Product Manufacturing</v>
      </c>
      <c r="M175" s="63" t="e">
        <v>#VALUE!</v>
      </c>
      <c r="N175" s="56">
        <v>32.941459999999999</v>
      </c>
      <c r="O175" s="56">
        <v>-117.03915000000001</v>
      </c>
      <c r="P175" s="69">
        <v>110000781217</v>
      </c>
      <c r="Q175" s="69">
        <v>1322221176074</v>
      </c>
      <c r="R175" s="56" t="s">
        <v>86</v>
      </c>
      <c r="S175" s="56" t="s">
        <v>87</v>
      </c>
      <c r="T175" s="61" t="s">
        <v>88</v>
      </c>
      <c r="U175" s="63" t="s">
        <v>3675</v>
      </c>
      <c r="W175" s="63" t="str">
        <f>_xlfn.XLOOKUP(C175,'TRIFD-COU Crosswalk'!$A:$A, 'TRIFD-COU Crosswalk'!$B:$B)</f>
        <v>Processing: Reactive flame retardant in computer and electronic product manufacturing</v>
      </c>
      <c r="Y175" s="56">
        <v>0</v>
      </c>
      <c r="Z175" s="56">
        <v>0</v>
      </c>
      <c r="AA175" s="56">
        <v>0</v>
      </c>
      <c r="AB175" s="56">
        <f t="shared" si="3"/>
        <v>0</v>
      </c>
    </row>
    <row r="176" spans="1:37" ht="28.2" x14ac:dyDescent="0.55000000000000004">
      <c r="A176" s="56" t="s">
        <v>79</v>
      </c>
      <c r="B176" s="56">
        <v>2023</v>
      </c>
      <c r="C176" s="56" t="s">
        <v>365</v>
      </c>
      <c r="D176" s="63" t="s">
        <v>366</v>
      </c>
      <c r="E176" s="63" t="s">
        <v>367</v>
      </c>
      <c r="F176" s="58" t="s">
        <v>368</v>
      </c>
      <c r="G176" s="68" t="s">
        <v>369</v>
      </c>
      <c r="H176" s="56" t="s">
        <v>145</v>
      </c>
      <c r="I176" s="56">
        <v>92064</v>
      </c>
      <c r="J176" s="56">
        <v>9</v>
      </c>
      <c r="K176" s="56">
        <v>335991</v>
      </c>
      <c r="L176" s="63" t="str">
        <f>VLOOKUP(K176, '2017–2022 NAICS'!C:D, 2, FALSE)</f>
        <v>Carbon and Graphite Product Manufacturing</v>
      </c>
      <c r="M176" s="63" t="e">
        <v>#VALUE!</v>
      </c>
      <c r="N176" s="56">
        <v>32.941459999999999</v>
      </c>
      <c r="O176" s="56">
        <v>-117.03915000000001</v>
      </c>
      <c r="P176" s="69">
        <v>110000781217</v>
      </c>
      <c r="Q176" s="69">
        <v>1323221777168</v>
      </c>
      <c r="R176" s="56" t="s">
        <v>86</v>
      </c>
      <c r="S176" s="56" t="s">
        <v>87</v>
      </c>
      <c r="T176" s="61" t="s">
        <v>88</v>
      </c>
      <c r="U176" s="63" t="s">
        <v>3675</v>
      </c>
      <c r="W176" s="63" t="str">
        <f>_xlfn.XLOOKUP(C176,'TRIFD-COU Crosswalk'!$A:$A, 'TRIFD-COU Crosswalk'!$B:$B)</f>
        <v>Processing: Reactive flame retardant in computer and electronic product manufacturing</v>
      </c>
      <c r="Y176" s="56">
        <v>0</v>
      </c>
      <c r="Z176" s="56">
        <v>0</v>
      </c>
      <c r="AA176" s="56">
        <v>0</v>
      </c>
      <c r="AB176" s="56">
        <f t="shared" si="3"/>
        <v>0</v>
      </c>
    </row>
    <row r="177" spans="1:37" ht="28.2" x14ac:dyDescent="0.55000000000000004">
      <c r="A177" s="56" t="s">
        <v>79</v>
      </c>
      <c r="B177" s="56">
        <v>2023</v>
      </c>
      <c r="C177" s="56" t="s">
        <v>351</v>
      </c>
      <c r="D177" s="63" t="s">
        <v>352</v>
      </c>
      <c r="E177" s="63" t="s">
        <v>353</v>
      </c>
      <c r="F177" s="58" t="s">
        <v>136</v>
      </c>
      <c r="G177" s="68" t="s">
        <v>168</v>
      </c>
      <c r="H177" s="56" t="s">
        <v>132</v>
      </c>
      <c r="I177" s="56">
        <v>37355</v>
      </c>
      <c r="J177" s="56">
        <v>4</v>
      </c>
      <c r="K177" s="56">
        <v>325991</v>
      </c>
      <c r="L177" s="63" t="str">
        <f>VLOOKUP(K177, '2017–2022 NAICS'!C:D, 2, FALSE)</f>
        <v>Custom Compounding of Purchased Resins</v>
      </c>
      <c r="M177" s="63" t="e">
        <v>#VALUE!</v>
      </c>
      <c r="N177" s="56">
        <v>35.437040000000003</v>
      </c>
      <c r="O177" s="56">
        <v>-86.024500000000003</v>
      </c>
      <c r="P177" s="69">
        <v>110060258224</v>
      </c>
      <c r="Q177" s="69">
        <v>1323221677228</v>
      </c>
      <c r="R177" s="56" t="s">
        <v>86</v>
      </c>
      <c r="S177" s="56" t="s">
        <v>87</v>
      </c>
      <c r="T177" s="64" t="s">
        <v>110</v>
      </c>
      <c r="U177" s="63" t="s">
        <v>3693</v>
      </c>
      <c r="W177" s="63" t="str">
        <f>_xlfn.XLOOKUP(C177,'TRIFD-COU Crosswalk'!$A:$A, 'TRIFD-COU Crosswalk'!$B:$B)</f>
        <v>Processing: Additive flame retardant in plastic, resin, and paints and coatings </v>
      </c>
      <c r="Y177" s="56">
        <v>0</v>
      </c>
      <c r="Z177" s="56">
        <v>27</v>
      </c>
      <c r="AA177" s="56">
        <v>0</v>
      </c>
      <c r="AB177" s="56">
        <f t="shared" si="3"/>
        <v>27</v>
      </c>
      <c r="AC177" s="56" t="s">
        <v>236</v>
      </c>
      <c r="AD177" s="61" t="s">
        <v>236</v>
      </c>
      <c r="AE177" s="61" t="s">
        <v>166</v>
      </c>
      <c r="AF177" s="61" t="s">
        <v>167</v>
      </c>
      <c r="AG177" s="61" t="s">
        <v>136</v>
      </c>
      <c r="AH177" s="61" t="s">
        <v>132</v>
      </c>
      <c r="AI177" s="61" t="s">
        <v>168</v>
      </c>
      <c r="AJ177" s="61" t="s">
        <v>169</v>
      </c>
      <c r="AK177" s="64">
        <v>110009789568</v>
      </c>
    </row>
    <row r="178" spans="1:37" ht="28.2" x14ac:dyDescent="0.55000000000000004">
      <c r="A178" s="56" t="s">
        <v>79</v>
      </c>
      <c r="B178" s="56">
        <v>2021</v>
      </c>
      <c r="C178" s="56" t="s">
        <v>370</v>
      </c>
      <c r="D178" s="63" t="s">
        <v>371</v>
      </c>
      <c r="E178" s="63" t="s">
        <v>372</v>
      </c>
      <c r="F178" s="58" t="s">
        <v>373</v>
      </c>
      <c r="G178" s="68" t="s">
        <v>374</v>
      </c>
      <c r="H178" s="56" t="s">
        <v>270</v>
      </c>
      <c r="I178" s="56">
        <v>43570</v>
      </c>
      <c r="J178" s="56">
        <v>5</v>
      </c>
      <c r="K178" s="56">
        <v>325991</v>
      </c>
      <c r="L178" s="63" t="str">
        <f>VLOOKUP(K178, '2017–2022 NAICS'!C:D, 2, FALSE)</f>
        <v>Custom Compounding of Purchased Resins</v>
      </c>
      <c r="M178" s="63" t="e">
        <v>#VALUE!</v>
      </c>
      <c r="N178" s="56">
        <v>41.58475</v>
      </c>
      <c r="O178" s="56">
        <v>-84.439989999999995</v>
      </c>
      <c r="P178" s="69">
        <v>110018893848</v>
      </c>
      <c r="Q178" s="69">
        <v>1321219462734</v>
      </c>
      <c r="R178" s="56" t="s">
        <v>86</v>
      </c>
      <c r="S178" s="56" t="s">
        <v>87</v>
      </c>
      <c r="T178" s="61" t="s">
        <v>103</v>
      </c>
      <c r="U178" s="63" t="s">
        <v>3675</v>
      </c>
      <c r="W178" s="63" t="str">
        <f>_xlfn.XLOOKUP(C178,'TRIFD-COU Crosswalk'!$A:$A, 'TRIFD-COU Crosswalk'!$B:$B)</f>
        <v>Processing: Additive flame retardant in plastic, resin, and paints and coatings </v>
      </c>
      <c r="Y178" s="56">
        <v>0</v>
      </c>
      <c r="Z178" s="56">
        <v>1</v>
      </c>
      <c r="AA178" s="56">
        <v>0</v>
      </c>
      <c r="AB178" s="56">
        <f t="shared" si="3"/>
        <v>1</v>
      </c>
      <c r="AC178" s="56" t="s">
        <v>236</v>
      </c>
      <c r="AD178" s="61" t="s">
        <v>236</v>
      </c>
      <c r="AE178" s="61" t="s">
        <v>375</v>
      </c>
      <c r="AF178" s="61" t="s">
        <v>376</v>
      </c>
      <c r="AG178" s="61" t="s">
        <v>373</v>
      </c>
      <c r="AH178" s="61" t="s">
        <v>270</v>
      </c>
      <c r="AI178" s="61" t="s">
        <v>374</v>
      </c>
      <c r="AJ178" s="61">
        <v>43570</v>
      </c>
      <c r="AK178" s="64">
        <v>110006700347</v>
      </c>
    </row>
    <row r="179" spans="1:37" ht="28.2" x14ac:dyDescent="0.55000000000000004">
      <c r="A179" s="56" t="s">
        <v>79</v>
      </c>
      <c r="B179" s="56">
        <v>2021</v>
      </c>
      <c r="C179" s="56" t="s">
        <v>377</v>
      </c>
      <c r="D179" s="63" t="s">
        <v>378</v>
      </c>
      <c r="E179" s="63" t="s">
        <v>379</v>
      </c>
      <c r="F179" s="58" t="s">
        <v>380</v>
      </c>
      <c r="G179" s="68" t="s">
        <v>381</v>
      </c>
      <c r="H179" s="56" t="s">
        <v>382</v>
      </c>
      <c r="I179" s="56">
        <v>47711</v>
      </c>
      <c r="J179" s="56">
        <v>5</v>
      </c>
      <c r="K179" s="56">
        <v>325991</v>
      </c>
      <c r="L179" s="63" t="str">
        <f>VLOOKUP(K179, '2017–2022 NAICS'!C:D, 2, FALSE)</f>
        <v>Custom Compounding of Purchased Resins</v>
      </c>
      <c r="M179" s="63" t="e">
        <v>#VALUE!</v>
      </c>
      <c r="N179" s="56">
        <v>38.013579999999997</v>
      </c>
      <c r="O179" s="56">
        <v>-87.532259999999994</v>
      </c>
      <c r="P179" s="69">
        <v>110070058126</v>
      </c>
      <c r="Q179" s="69">
        <v>1321219896709</v>
      </c>
      <c r="R179" s="56" t="s">
        <v>86</v>
      </c>
      <c r="S179" s="56" t="s">
        <v>87</v>
      </c>
      <c r="T179" s="61" t="s">
        <v>88</v>
      </c>
      <c r="U179" s="63" t="s">
        <v>3675</v>
      </c>
      <c r="W179" s="63" t="str">
        <f>_xlfn.XLOOKUP(C179,'TRIFD-COU Crosswalk'!$A:$A, 'TRIFD-COU Crosswalk'!$B:$B)</f>
        <v>Processing: Additive flame retardant in plastic, resin, and paints and coatings </v>
      </c>
      <c r="Y179" s="56">
        <v>0</v>
      </c>
      <c r="Z179" s="56">
        <v>0</v>
      </c>
      <c r="AA179" s="56">
        <v>0</v>
      </c>
      <c r="AB179" s="56">
        <f t="shared" si="3"/>
        <v>0</v>
      </c>
    </row>
    <row r="180" spans="1:37" ht="28.2" x14ac:dyDescent="0.55000000000000004">
      <c r="A180" s="56" t="s">
        <v>79</v>
      </c>
      <c r="B180" s="56">
        <v>2022</v>
      </c>
      <c r="C180" s="56" t="s">
        <v>377</v>
      </c>
      <c r="D180" s="63" t="s">
        <v>378</v>
      </c>
      <c r="E180" s="63" t="s">
        <v>379</v>
      </c>
      <c r="F180" s="58" t="s">
        <v>380</v>
      </c>
      <c r="G180" s="68" t="s">
        <v>381</v>
      </c>
      <c r="H180" s="56" t="s">
        <v>382</v>
      </c>
      <c r="I180" s="56">
        <v>47711</v>
      </c>
      <c r="J180" s="56">
        <v>5</v>
      </c>
      <c r="K180" s="56">
        <v>325991</v>
      </c>
      <c r="L180" s="63" t="str">
        <f>VLOOKUP(K180, '2017–2022 NAICS'!C:D, 2, FALSE)</f>
        <v>Custom Compounding of Purchased Resins</v>
      </c>
      <c r="M180" s="63" t="e">
        <v>#VALUE!</v>
      </c>
      <c r="N180" s="56">
        <v>38.013579999999997</v>
      </c>
      <c r="O180" s="56">
        <v>-87.532259999999994</v>
      </c>
      <c r="P180" s="69">
        <v>110070058126</v>
      </c>
      <c r="Q180" s="69">
        <v>1322221402555</v>
      </c>
      <c r="R180" s="56" t="s">
        <v>86</v>
      </c>
      <c r="S180" s="56" t="s">
        <v>87</v>
      </c>
      <c r="T180" s="61" t="s">
        <v>88</v>
      </c>
      <c r="U180" s="63" t="s">
        <v>3675</v>
      </c>
      <c r="W180" s="63" t="str">
        <f>_xlfn.XLOOKUP(C180,'TRIFD-COU Crosswalk'!$A:$A, 'TRIFD-COU Crosswalk'!$B:$B)</f>
        <v>Processing: Additive flame retardant in plastic, resin, and paints and coatings </v>
      </c>
      <c r="Y180" s="56">
        <v>0</v>
      </c>
      <c r="Z180" s="56">
        <v>0</v>
      </c>
      <c r="AA180" s="56">
        <v>0</v>
      </c>
      <c r="AB180" s="56">
        <f t="shared" si="3"/>
        <v>0</v>
      </c>
    </row>
    <row r="181" spans="1:37" ht="28.2" x14ac:dyDescent="0.55000000000000004">
      <c r="A181" s="56" t="s">
        <v>79</v>
      </c>
      <c r="B181" s="56">
        <v>2023</v>
      </c>
      <c r="C181" s="56" t="s">
        <v>383</v>
      </c>
      <c r="D181" s="63" t="s">
        <v>3680</v>
      </c>
      <c r="E181" s="63" t="s">
        <v>385</v>
      </c>
      <c r="F181" s="58" t="s">
        <v>161</v>
      </c>
      <c r="G181" s="68" t="s">
        <v>163</v>
      </c>
      <c r="H181" s="56" t="s">
        <v>162</v>
      </c>
      <c r="I181" s="56">
        <v>49224</v>
      </c>
      <c r="J181" s="56">
        <v>5</v>
      </c>
      <c r="K181" s="56">
        <v>325991</v>
      </c>
      <c r="L181" s="63" t="str">
        <f>VLOOKUP(K181, '2017–2022 NAICS'!C:D, 2, FALSE)</f>
        <v>Custom Compounding of Purchased Resins</v>
      </c>
      <c r="M181" s="63" t="e">
        <v>#VALUE!</v>
      </c>
      <c r="N181" s="56">
        <v>42.255090000000003</v>
      </c>
      <c r="O181" s="56">
        <v>-84.778819999999996</v>
      </c>
      <c r="P181" s="69">
        <v>110000409950</v>
      </c>
      <c r="Q181" s="69">
        <v>1323222020897</v>
      </c>
      <c r="R181" s="56" t="s">
        <v>86</v>
      </c>
      <c r="S181" s="56" t="s">
        <v>87</v>
      </c>
      <c r="T181" s="61" t="s">
        <v>88</v>
      </c>
      <c r="U181" s="63" t="s">
        <v>3697</v>
      </c>
      <c r="W181" s="63" t="str">
        <f>_xlfn.XLOOKUP(C181,'TRIFD-COU Crosswalk'!$A:$A, 'TRIFD-COU Crosswalk'!$B:$B)</f>
        <v>Processing: Additive flame retardant in plastic, resin, and paints and coatings </v>
      </c>
      <c r="Y181" s="56">
        <v>0</v>
      </c>
      <c r="Z181" s="56">
        <v>0.03</v>
      </c>
      <c r="AA181" s="56">
        <v>0</v>
      </c>
      <c r="AB181" s="56">
        <f t="shared" si="3"/>
        <v>0.03</v>
      </c>
      <c r="AC181" s="56" t="s">
        <v>236</v>
      </c>
      <c r="AD181" s="61" t="s">
        <v>236</v>
      </c>
      <c r="AE181" s="61" t="s">
        <v>159</v>
      </c>
      <c r="AF181" s="61" t="s">
        <v>160</v>
      </c>
      <c r="AG181" s="61" t="s">
        <v>161</v>
      </c>
      <c r="AH181" s="61" t="s">
        <v>162</v>
      </c>
      <c r="AI181" s="61" t="s">
        <v>163</v>
      </c>
      <c r="AJ181" s="64" t="s">
        <v>164</v>
      </c>
      <c r="AK181" s="64">
        <v>110000759929</v>
      </c>
    </row>
    <row r="182" spans="1:37" ht="28.2" x14ac:dyDescent="0.55000000000000004">
      <c r="A182" s="56" t="s">
        <v>79</v>
      </c>
      <c r="B182" s="56">
        <v>2019</v>
      </c>
      <c r="C182" s="56" t="s">
        <v>386</v>
      </c>
      <c r="D182" s="63" t="s">
        <v>387</v>
      </c>
      <c r="E182" s="63" t="s">
        <v>388</v>
      </c>
      <c r="F182" s="58" t="s">
        <v>389</v>
      </c>
      <c r="G182" s="68" t="s">
        <v>389</v>
      </c>
      <c r="H182" s="56" t="s">
        <v>332</v>
      </c>
      <c r="I182" s="56">
        <v>74117</v>
      </c>
      <c r="J182" s="56">
        <v>6</v>
      </c>
      <c r="K182" s="56">
        <v>336411</v>
      </c>
      <c r="L182" s="63" t="str">
        <f>VLOOKUP(K182, '2017–2022 NAICS'!C:D, 2, FALSE)</f>
        <v>Aircraft Manufacturing</v>
      </c>
      <c r="M182" s="63" t="e">
        <v>#VALUE!</v>
      </c>
      <c r="N182" s="56">
        <v>36.255200000000002</v>
      </c>
      <c r="O182" s="56">
        <v>-95.919929999999994</v>
      </c>
      <c r="P182" s="69">
        <v>110022523839</v>
      </c>
      <c r="Q182" s="69">
        <v>1319218284457</v>
      </c>
      <c r="R182" s="56" t="s">
        <v>86</v>
      </c>
      <c r="S182" s="56" t="s">
        <v>87</v>
      </c>
      <c r="T182" s="65" t="s">
        <v>97</v>
      </c>
      <c r="U182" s="63" t="s">
        <v>89</v>
      </c>
      <c r="W182" s="63" t="str">
        <f>_xlfn.XLOOKUP(C182,'TRIFD-COU Crosswalk'!$A:$A, 'TRIFD-COU Crosswalk'!$B:$B)</f>
        <v>Processing: Reactive flame retardant in transportation equipment manufacturing</v>
      </c>
      <c r="Y182" s="56">
        <v>0</v>
      </c>
      <c r="Z182" s="56">
        <v>0</v>
      </c>
      <c r="AA182" s="56">
        <v>0</v>
      </c>
      <c r="AB182" s="56">
        <f t="shared" si="3"/>
        <v>0</v>
      </c>
    </row>
    <row r="183" spans="1:37" ht="28.2" x14ac:dyDescent="0.55000000000000004">
      <c r="A183" s="56" t="s">
        <v>79</v>
      </c>
      <c r="B183" s="56">
        <v>2020</v>
      </c>
      <c r="C183" s="56" t="s">
        <v>386</v>
      </c>
      <c r="D183" s="63" t="s">
        <v>387</v>
      </c>
      <c r="E183" s="63" t="s">
        <v>388</v>
      </c>
      <c r="F183" s="58" t="s">
        <v>389</v>
      </c>
      <c r="G183" s="68" t="s">
        <v>389</v>
      </c>
      <c r="H183" s="56" t="s">
        <v>332</v>
      </c>
      <c r="I183" s="56">
        <v>74117</v>
      </c>
      <c r="J183" s="56">
        <v>6</v>
      </c>
      <c r="K183" s="56">
        <v>336411</v>
      </c>
      <c r="L183" s="63" t="str">
        <f>VLOOKUP(K183, '2017–2022 NAICS'!C:D, 2, FALSE)</f>
        <v>Aircraft Manufacturing</v>
      </c>
      <c r="M183" s="63" t="e">
        <v>#VALUE!</v>
      </c>
      <c r="N183" s="56">
        <v>36.255200000000002</v>
      </c>
      <c r="O183" s="56">
        <v>-95.919929999999994</v>
      </c>
      <c r="P183" s="69">
        <v>110022523839</v>
      </c>
      <c r="Q183" s="69">
        <v>1320218789550</v>
      </c>
      <c r="R183" s="56" t="s">
        <v>86</v>
      </c>
      <c r="S183" s="56" t="s">
        <v>87</v>
      </c>
      <c r="T183" s="65" t="s">
        <v>97</v>
      </c>
      <c r="U183" s="63" t="s">
        <v>89</v>
      </c>
      <c r="W183" s="63" t="str">
        <f>_xlfn.XLOOKUP(C183,'TRIFD-COU Crosswalk'!$A:$A, 'TRIFD-COU Crosswalk'!$B:$B)</f>
        <v>Processing: Reactive flame retardant in transportation equipment manufacturing</v>
      </c>
      <c r="Y183" s="56">
        <v>0</v>
      </c>
      <c r="Z183" s="56">
        <v>0</v>
      </c>
      <c r="AA183" s="56">
        <v>0</v>
      </c>
      <c r="AB183" s="56">
        <f t="shared" si="3"/>
        <v>0</v>
      </c>
    </row>
    <row r="184" spans="1:37" ht="28.2" x14ac:dyDescent="0.55000000000000004">
      <c r="A184" s="56" t="s">
        <v>79</v>
      </c>
      <c r="B184" s="56">
        <v>2021</v>
      </c>
      <c r="C184" s="56" t="s">
        <v>386</v>
      </c>
      <c r="D184" s="63" t="s">
        <v>387</v>
      </c>
      <c r="E184" s="63" t="s">
        <v>388</v>
      </c>
      <c r="F184" s="58" t="s">
        <v>389</v>
      </c>
      <c r="G184" s="68" t="s">
        <v>389</v>
      </c>
      <c r="H184" s="56" t="s">
        <v>332</v>
      </c>
      <c r="I184" s="56">
        <v>74117</v>
      </c>
      <c r="J184" s="56">
        <v>6</v>
      </c>
      <c r="K184" s="56">
        <v>336411</v>
      </c>
      <c r="L184" s="63" t="str">
        <f>VLOOKUP(K184, '2017–2022 NAICS'!C:D, 2, FALSE)</f>
        <v>Aircraft Manufacturing</v>
      </c>
      <c r="M184" s="63" t="e">
        <v>#VALUE!</v>
      </c>
      <c r="N184" s="56">
        <v>36.255200000000002</v>
      </c>
      <c r="O184" s="56">
        <v>-95.919929999999994</v>
      </c>
      <c r="P184" s="69">
        <v>110022523839</v>
      </c>
      <c r="Q184" s="69">
        <v>1321219946441</v>
      </c>
      <c r="R184" s="56" t="s">
        <v>86</v>
      </c>
      <c r="S184" s="56" t="s">
        <v>87</v>
      </c>
      <c r="T184" s="61" t="s">
        <v>97</v>
      </c>
      <c r="U184" s="63" t="s">
        <v>89</v>
      </c>
      <c r="W184" s="63" t="str">
        <f>_xlfn.XLOOKUP(C184,'TRIFD-COU Crosswalk'!$A:$A, 'TRIFD-COU Crosswalk'!$B:$B)</f>
        <v>Processing: Reactive flame retardant in transportation equipment manufacturing</v>
      </c>
      <c r="Y184" s="56">
        <v>0</v>
      </c>
      <c r="Z184" s="56">
        <v>0</v>
      </c>
      <c r="AA184" s="56">
        <v>0</v>
      </c>
      <c r="AB184" s="56">
        <f t="shared" si="3"/>
        <v>0</v>
      </c>
    </row>
    <row r="185" spans="1:37" ht="28.2" x14ac:dyDescent="0.55000000000000004">
      <c r="A185" s="56" t="s">
        <v>79</v>
      </c>
      <c r="B185" s="56">
        <v>2022</v>
      </c>
      <c r="C185" s="56" t="s">
        <v>386</v>
      </c>
      <c r="D185" s="63" t="s">
        <v>387</v>
      </c>
      <c r="E185" s="63" t="s">
        <v>388</v>
      </c>
      <c r="F185" s="58" t="s">
        <v>389</v>
      </c>
      <c r="G185" s="68" t="s">
        <v>389</v>
      </c>
      <c r="H185" s="56" t="s">
        <v>332</v>
      </c>
      <c r="I185" s="56">
        <v>74117</v>
      </c>
      <c r="J185" s="56">
        <v>6</v>
      </c>
      <c r="K185" s="56">
        <v>336411</v>
      </c>
      <c r="L185" s="63" t="str">
        <f>VLOOKUP(K185, '2017–2022 NAICS'!C:D, 2, FALSE)</f>
        <v>Aircraft Manufacturing</v>
      </c>
      <c r="M185" s="63" t="e">
        <v>#VALUE!</v>
      </c>
      <c r="N185" s="56">
        <v>36.255200000000002</v>
      </c>
      <c r="O185" s="56">
        <v>-95.919929999999994</v>
      </c>
      <c r="P185" s="69">
        <v>110022523839</v>
      </c>
      <c r="Q185" s="69">
        <v>1322220898074</v>
      </c>
      <c r="R185" s="56" t="s">
        <v>86</v>
      </c>
      <c r="S185" s="56" t="s">
        <v>87</v>
      </c>
      <c r="T185" s="64" t="s">
        <v>97</v>
      </c>
      <c r="U185" s="63" t="s">
        <v>89</v>
      </c>
      <c r="W185" s="63" t="str">
        <f>_xlfn.XLOOKUP(C185,'TRIFD-COU Crosswalk'!$A:$A, 'TRIFD-COU Crosswalk'!$B:$B)</f>
        <v>Processing: Reactive flame retardant in transportation equipment manufacturing</v>
      </c>
      <c r="Y185" s="56">
        <v>0</v>
      </c>
      <c r="Z185" s="56">
        <v>0</v>
      </c>
      <c r="AA185" s="56">
        <v>0</v>
      </c>
      <c r="AB185" s="56">
        <f t="shared" si="3"/>
        <v>0</v>
      </c>
    </row>
    <row r="186" spans="1:37" ht="28.2" x14ac:dyDescent="0.55000000000000004">
      <c r="A186" s="56" t="s">
        <v>79</v>
      </c>
      <c r="B186" s="56">
        <v>2023</v>
      </c>
      <c r="C186" s="56" t="s">
        <v>386</v>
      </c>
      <c r="D186" s="63" t="s">
        <v>387</v>
      </c>
      <c r="E186" s="63" t="s">
        <v>388</v>
      </c>
      <c r="F186" s="58" t="s">
        <v>389</v>
      </c>
      <c r="G186" s="68" t="s">
        <v>389</v>
      </c>
      <c r="H186" s="56" t="s">
        <v>332</v>
      </c>
      <c r="I186" s="56">
        <v>74117</v>
      </c>
      <c r="J186" s="56">
        <v>6</v>
      </c>
      <c r="K186" s="56">
        <v>336411</v>
      </c>
      <c r="L186" s="63" t="str">
        <f>VLOOKUP(K186, '2017–2022 NAICS'!C:D, 2, FALSE)</f>
        <v>Aircraft Manufacturing</v>
      </c>
      <c r="M186" s="63" t="e">
        <v>#VALUE!</v>
      </c>
      <c r="N186" s="56">
        <v>36.255200000000002</v>
      </c>
      <c r="O186" s="56">
        <v>-95.919929999999994</v>
      </c>
      <c r="P186" s="69">
        <v>110022523839</v>
      </c>
      <c r="Q186" s="69">
        <v>1323221716309</v>
      </c>
      <c r="R186" s="56" t="s">
        <v>86</v>
      </c>
      <c r="S186" s="56" t="s">
        <v>87</v>
      </c>
      <c r="T186" s="61" t="s">
        <v>97</v>
      </c>
      <c r="U186" s="63" t="s">
        <v>89</v>
      </c>
      <c r="W186" s="63" t="str">
        <f>_xlfn.XLOOKUP(C186,'TRIFD-COU Crosswalk'!$A:$A, 'TRIFD-COU Crosswalk'!$B:$B)</f>
        <v>Processing: Reactive flame retardant in transportation equipment manufacturing</v>
      </c>
      <c r="Y186" s="56">
        <v>0</v>
      </c>
      <c r="Z186" s="56">
        <v>0</v>
      </c>
      <c r="AA186" s="56">
        <v>0</v>
      </c>
      <c r="AB186" s="56">
        <f t="shared" si="3"/>
        <v>0</v>
      </c>
    </row>
    <row r="187" spans="1:37" ht="28.2" x14ac:dyDescent="0.55000000000000004">
      <c r="A187" s="56" t="s">
        <v>79</v>
      </c>
      <c r="B187" s="56">
        <v>2019</v>
      </c>
      <c r="C187" s="56" t="s">
        <v>390</v>
      </c>
      <c r="D187" s="63" t="s">
        <v>391</v>
      </c>
      <c r="E187" s="63" t="s">
        <v>392</v>
      </c>
      <c r="F187" s="58" t="s">
        <v>389</v>
      </c>
      <c r="G187" s="68" t="s">
        <v>393</v>
      </c>
      <c r="H187" s="56" t="s">
        <v>332</v>
      </c>
      <c r="I187" s="56">
        <v>74116</v>
      </c>
      <c r="J187" s="56">
        <v>6</v>
      </c>
      <c r="K187" s="56">
        <v>336413</v>
      </c>
      <c r="L187" s="63" t="str">
        <f>VLOOKUP(K187, '2017–2022 NAICS'!C:D, 2, FALSE)</f>
        <v>Other Aircraft Parts and Auxiliary Equipment Manufacturing</v>
      </c>
      <c r="M187" s="63" t="e">
        <v>#VALUE!</v>
      </c>
      <c r="N187" s="56">
        <v>36.177070000000001</v>
      </c>
      <c r="O187" s="56">
        <v>-95.798885999999996</v>
      </c>
      <c r="P187" s="69">
        <v>110064192582</v>
      </c>
      <c r="Q187" s="69">
        <v>1319218234286</v>
      </c>
      <c r="R187" s="56" t="s">
        <v>86</v>
      </c>
      <c r="S187" s="56" t="s">
        <v>87</v>
      </c>
      <c r="T187" s="65" t="s">
        <v>97</v>
      </c>
      <c r="U187" s="63" t="s">
        <v>89</v>
      </c>
      <c r="W187" s="63" t="str">
        <f>_xlfn.XLOOKUP(C187,'TRIFD-COU Crosswalk'!$A:$A, 'TRIFD-COU Crosswalk'!$B:$B)</f>
        <v>Reactive use in automotive and aviation articles </v>
      </c>
      <c r="Y187" s="56">
        <v>0</v>
      </c>
      <c r="Z187" s="56">
        <v>0</v>
      </c>
      <c r="AA187" s="56">
        <v>0</v>
      </c>
      <c r="AB187" s="56">
        <f t="shared" si="3"/>
        <v>0</v>
      </c>
    </row>
    <row r="188" spans="1:37" ht="28.2" x14ac:dyDescent="0.55000000000000004">
      <c r="A188" s="56" t="s">
        <v>79</v>
      </c>
      <c r="B188" s="56">
        <v>2020</v>
      </c>
      <c r="C188" s="56" t="s">
        <v>390</v>
      </c>
      <c r="D188" s="63" t="s">
        <v>391</v>
      </c>
      <c r="E188" s="63" t="s">
        <v>392</v>
      </c>
      <c r="F188" s="58" t="s">
        <v>389</v>
      </c>
      <c r="G188" s="68" t="s">
        <v>393</v>
      </c>
      <c r="H188" s="56" t="s">
        <v>332</v>
      </c>
      <c r="I188" s="56">
        <v>74116</v>
      </c>
      <c r="J188" s="56">
        <v>6</v>
      </c>
      <c r="K188" s="56">
        <v>336413</v>
      </c>
      <c r="L188" s="63" t="str">
        <f>VLOOKUP(K188, '2017–2022 NAICS'!C:D, 2, FALSE)</f>
        <v>Other Aircraft Parts and Auxiliary Equipment Manufacturing</v>
      </c>
      <c r="M188" s="63" t="e">
        <v>#VALUE!</v>
      </c>
      <c r="N188" s="56">
        <v>36.177070000000001</v>
      </c>
      <c r="O188" s="56">
        <v>-95.798885999999996</v>
      </c>
      <c r="P188" s="69">
        <v>110064192582</v>
      </c>
      <c r="Q188" s="69">
        <v>1320218797660</v>
      </c>
      <c r="R188" s="56" t="s">
        <v>86</v>
      </c>
      <c r="S188" s="56" t="s">
        <v>87</v>
      </c>
      <c r="T188" s="65" t="s">
        <v>88</v>
      </c>
      <c r="U188" s="63" t="s">
        <v>89</v>
      </c>
      <c r="W188" s="63" t="str">
        <f>_xlfn.XLOOKUP(C188,'TRIFD-COU Crosswalk'!$A:$A, 'TRIFD-COU Crosswalk'!$B:$B)</f>
        <v>Reactive use in automotive and aviation articles </v>
      </c>
      <c r="Y188" s="56">
        <v>0</v>
      </c>
      <c r="Z188" s="56">
        <v>0</v>
      </c>
      <c r="AA188" s="56">
        <v>0</v>
      </c>
      <c r="AB188" s="56">
        <f t="shared" si="3"/>
        <v>0</v>
      </c>
    </row>
    <row r="189" spans="1:37" ht="28.2" x14ac:dyDescent="0.55000000000000004">
      <c r="A189" s="56" t="s">
        <v>79</v>
      </c>
      <c r="B189" s="56">
        <v>2021</v>
      </c>
      <c r="C189" s="56" t="s">
        <v>390</v>
      </c>
      <c r="D189" s="63" t="s">
        <v>391</v>
      </c>
      <c r="E189" s="63" t="s">
        <v>392</v>
      </c>
      <c r="F189" s="58" t="s">
        <v>389</v>
      </c>
      <c r="G189" s="68" t="s">
        <v>393</v>
      </c>
      <c r="H189" s="56" t="s">
        <v>332</v>
      </c>
      <c r="I189" s="56">
        <v>74116</v>
      </c>
      <c r="J189" s="56">
        <v>6</v>
      </c>
      <c r="K189" s="56">
        <v>336413</v>
      </c>
      <c r="L189" s="63" t="str">
        <f>VLOOKUP(K189, '2017–2022 NAICS'!C:D, 2, FALSE)</f>
        <v>Other Aircraft Parts and Auxiliary Equipment Manufacturing</v>
      </c>
      <c r="M189" s="63" t="e">
        <v>#VALUE!</v>
      </c>
      <c r="N189" s="56">
        <v>36.177070000000001</v>
      </c>
      <c r="O189" s="56">
        <v>-95.798885999999996</v>
      </c>
      <c r="P189" s="69">
        <v>110064192582</v>
      </c>
      <c r="Q189" s="69">
        <v>1321219957750</v>
      </c>
      <c r="R189" s="56" t="s">
        <v>86</v>
      </c>
      <c r="S189" s="56" t="s">
        <v>87</v>
      </c>
      <c r="T189" s="61" t="s">
        <v>88</v>
      </c>
      <c r="U189" s="63" t="s">
        <v>89</v>
      </c>
      <c r="W189" s="63" t="str">
        <f>_xlfn.XLOOKUP(C189,'TRIFD-COU Crosswalk'!$A:$A, 'TRIFD-COU Crosswalk'!$B:$B)</f>
        <v>Reactive use in automotive and aviation articles </v>
      </c>
      <c r="Y189" s="56">
        <v>0</v>
      </c>
      <c r="Z189" s="56">
        <v>0</v>
      </c>
      <c r="AA189" s="56">
        <v>0</v>
      </c>
      <c r="AB189" s="56">
        <f t="shared" si="3"/>
        <v>0</v>
      </c>
    </row>
    <row r="190" spans="1:37" ht="28.2" x14ac:dyDescent="0.55000000000000004">
      <c r="A190" s="56" t="s">
        <v>79</v>
      </c>
      <c r="B190" s="56">
        <v>2022</v>
      </c>
      <c r="C190" s="56" t="s">
        <v>390</v>
      </c>
      <c r="D190" s="63" t="s">
        <v>391</v>
      </c>
      <c r="E190" s="63" t="s">
        <v>392</v>
      </c>
      <c r="F190" s="58" t="s">
        <v>389</v>
      </c>
      <c r="G190" s="68" t="s">
        <v>393</v>
      </c>
      <c r="H190" s="56" t="s">
        <v>332</v>
      </c>
      <c r="I190" s="56">
        <v>74116</v>
      </c>
      <c r="J190" s="56">
        <v>6</v>
      </c>
      <c r="K190" s="56">
        <v>336413</v>
      </c>
      <c r="L190" s="63" t="str">
        <f>VLOOKUP(K190, '2017–2022 NAICS'!C:D, 2, FALSE)</f>
        <v>Other Aircraft Parts and Auxiliary Equipment Manufacturing</v>
      </c>
      <c r="M190" s="63" t="e">
        <v>#VALUE!</v>
      </c>
      <c r="N190" s="56">
        <v>36.177070000000001</v>
      </c>
      <c r="O190" s="56">
        <v>-95.798885999999996</v>
      </c>
      <c r="P190" s="69">
        <v>110064192582</v>
      </c>
      <c r="Q190" s="69">
        <v>1322220896195</v>
      </c>
      <c r="R190" s="56" t="s">
        <v>86</v>
      </c>
      <c r="S190" s="56" t="s">
        <v>87</v>
      </c>
      <c r="T190" s="61" t="s">
        <v>88</v>
      </c>
      <c r="U190" s="63" t="s">
        <v>89</v>
      </c>
      <c r="W190" s="63" t="str">
        <f>_xlfn.XLOOKUP(C190,'TRIFD-COU Crosswalk'!$A:$A, 'TRIFD-COU Crosswalk'!$B:$B)</f>
        <v>Reactive use in automotive and aviation articles </v>
      </c>
      <c r="Y190" s="56">
        <v>0</v>
      </c>
      <c r="Z190" s="56">
        <v>0</v>
      </c>
      <c r="AA190" s="56">
        <v>0</v>
      </c>
      <c r="AB190" s="56">
        <f t="shared" si="3"/>
        <v>0</v>
      </c>
    </row>
    <row r="191" spans="1:37" ht="28.2" x14ac:dyDescent="0.55000000000000004">
      <c r="A191" s="56" t="s">
        <v>79</v>
      </c>
      <c r="B191" s="56">
        <v>2023</v>
      </c>
      <c r="C191" s="56" t="s">
        <v>390</v>
      </c>
      <c r="D191" s="63" t="s">
        <v>391</v>
      </c>
      <c r="E191" s="63" t="s">
        <v>392</v>
      </c>
      <c r="F191" s="58" t="s">
        <v>389</v>
      </c>
      <c r="G191" s="68" t="s">
        <v>393</v>
      </c>
      <c r="H191" s="56" t="s">
        <v>332</v>
      </c>
      <c r="I191" s="56">
        <v>74116</v>
      </c>
      <c r="J191" s="56">
        <v>6</v>
      </c>
      <c r="K191" s="56">
        <v>336413</v>
      </c>
      <c r="L191" s="63" t="str">
        <f>VLOOKUP(K191, '2017–2022 NAICS'!C:D, 2, FALSE)</f>
        <v>Other Aircraft Parts and Auxiliary Equipment Manufacturing</v>
      </c>
      <c r="M191" s="63" t="e">
        <v>#VALUE!</v>
      </c>
      <c r="N191" s="56">
        <v>36.177070000000001</v>
      </c>
      <c r="O191" s="56">
        <v>-95.798885999999996</v>
      </c>
      <c r="P191" s="69">
        <v>110064192582</v>
      </c>
      <c r="Q191" s="69">
        <v>1323221810676</v>
      </c>
      <c r="R191" s="56" t="s">
        <v>86</v>
      </c>
      <c r="S191" s="56" t="s">
        <v>87</v>
      </c>
      <c r="T191" s="61" t="s">
        <v>88</v>
      </c>
      <c r="U191" s="63" t="s">
        <v>89</v>
      </c>
      <c r="W191" s="63" t="str">
        <f>_xlfn.XLOOKUP(C191,'TRIFD-COU Crosswalk'!$A:$A, 'TRIFD-COU Crosswalk'!$B:$B)</f>
        <v>Reactive use in automotive and aviation articles </v>
      </c>
      <c r="Y191" s="56">
        <v>0</v>
      </c>
      <c r="Z191" s="56">
        <v>0</v>
      </c>
      <c r="AA191" s="56">
        <v>0</v>
      </c>
      <c r="AB191" s="56">
        <f t="shared" si="3"/>
        <v>0</v>
      </c>
    </row>
    <row r="192" spans="1:37" ht="42.3" x14ac:dyDescent="0.55000000000000004">
      <c r="A192" s="56" t="s">
        <v>79</v>
      </c>
      <c r="B192" s="56">
        <v>2022</v>
      </c>
      <c r="C192" s="56" t="s">
        <v>394</v>
      </c>
      <c r="D192" s="63" t="s">
        <v>395</v>
      </c>
      <c r="E192" s="63" t="s">
        <v>396</v>
      </c>
      <c r="F192" s="58" t="s">
        <v>397</v>
      </c>
      <c r="G192" s="68" t="s">
        <v>398</v>
      </c>
      <c r="H192" s="56" t="s">
        <v>200</v>
      </c>
      <c r="I192" s="56">
        <v>84016</v>
      </c>
      <c r="J192" s="56">
        <v>8</v>
      </c>
      <c r="K192" s="56">
        <v>336413</v>
      </c>
      <c r="L192" s="63" t="str">
        <f>VLOOKUP(K192, '2017–2022 NAICS'!C:D, 2, FALSE)</f>
        <v>Other Aircraft Parts and Auxiliary Equipment Manufacturing</v>
      </c>
      <c r="M192" s="63" t="e">
        <v>#VALUE!</v>
      </c>
      <c r="N192" s="56">
        <v>41.094831999999997</v>
      </c>
      <c r="O192" s="56">
        <v>-112.022256</v>
      </c>
      <c r="P192" s="69">
        <v>110041905098</v>
      </c>
      <c r="Q192" s="69">
        <v>1322220640054</v>
      </c>
      <c r="R192" s="56" t="s">
        <v>86</v>
      </c>
      <c r="S192" s="56" t="s">
        <v>87</v>
      </c>
      <c r="T192" s="61" t="s">
        <v>88</v>
      </c>
      <c r="U192" s="63" t="s">
        <v>3671</v>
      </c>
      <c r="W192" s="63" t="str">
        <f>_xlfn.XLOOKUP(C192,'TRIFD-COU Crosswalk'!$A:$A, 'TRIFD-COU Crosswalk'!$B:$B)</f>
        <v>Processing: Reactive flame retardant in transportation equipment manufacturing</v>
      </c>
      <c r="Y192" s="56">
        <v>0</v>
      </c>
      <c r="Z192" s="56">
        <v>0</v>
      </c>
      <c r="AA192" s="56">
        <v>0</v>
      </c>
      <c r="AB192" s="56">
        <f t="shared" si="3"/>
        <v>0</v>
      </c>
    </row>
    <row r="193" spans="1:28" ht="42.3" x14ac:dyDescent="0.55000000000000004">
      <c r="A193" s="56" t="s">
        <v>79</v>
      </c>
      <c r="B193" s="56">
        <v>2023</v>
      </c>
      <c r="C193" s="56" t="s">
        <v>394</v>
      </c>
      <c r="D193" s="63" t="s">
        <v>395</v>
      </c>
      <c r="E193" s="63" t="s">
        <v>396</v>
      </c>
      <c r="F193" s="58" t="s">
        <v>397</v>
      </c>
      <c r="G193" s="68" t="s">
        <v>398</v>
      </c>
      <c r="H193" s="56" t="s">
        <v>200</v>
      </c>
      <c r="I193" s="56">
        <v>84016</v>
      </c>
      <c r="J193" s="56">
        <v>8</v>
      </c>
      <c r="K193" s="56">
        <v>336413</v>
      </c>
      <c r="L193" s="63" t="str">
        <f>VLOOKUP(K193, '2017–2022 NAICS'!C:D, 2, FALSE)</f>
        <v>Other Aircraft Parts and Auxiliary Equipment Manufacturing</v>
      </c>
      <c r="M193" s="63" t="e">
        <v>#VALUE!</v>
      </c>
      <c r="N193" s="56">
        <v>41.094831999999997</v>
      </c>
      <c r="O193" s="56">
        <v>-112.022256</v>
      </c>
      <c r="P193" s="69">
        <v>110041905098</v>
      </c>
      <c r="Q193" s="69">
        <v>1323221613425</v>
      </c>
      <c r="R193" s="56" t="s">
        <v>86</v>
      </c>
      <c r="S193" s="56" t="s">
        <v>87</v>
      </c>
      <c r="T193" s="61" t="s">
        <v>88</v>
      </c>
      <c r="U193" s="63" t="s">
        <v>3673</v>
      </c>
      <c r="W193" s="63" t="str">
        <f>_xlfn.XLOOKUP(C193,'TRIFD-COU Crosswalk'!$A:$A, 'TRIFD-COU Crosswalk'!$B:$B)</f>
        <v>Processing: Reactive flame retardant in transportation equipment manufacturing</v>
      </c>
      <c r="Y193" s="56">
        <v>0</v>
      </c>
      <c r="Z193" s="56">
        <v>0</v>
      </c>
      <c r="AA193" s="56">
        <v>0</v>
      </c>
      <c r="AB193" s="56">
        <f t="shared" si="3"/>
        <v>0</v>
      </c>
    </row>
    <row r="194" spans="1:28" ht="28.2" x14ac:dyDescent="0.55000000000000004">
      <c r="A194" s="56" t="s">
        <v>79</v>
      </c>
      <c r="B194" s="56">
        <v>2020</v>
      </c>
      <c r="C194" s="56" t="s">
        <v>399</v>
      </c>
      <c r="D194" s="63" t="s">
        <v>3681</v>
      </c>
      <c r="E194" s="63" t="s">
        <v>401</v>
      </c>
      <c r="F194" s="58" t="s">
        <v>402</v>
      </c>
      <c r="G194" s="68" t="s">
        <v>403</v>
      </c>
      <c r="H194" s="56" t="s">
        <v>270</v>
      </c>
      <c r="I194" s="56">
        <v>43545</v>
      </c>
      <c r="J194" s="56">
        <v>5</v>
      </c>
      <c r="K194" s="56">
        <v>327390</v>
      </c>
      <c r="L194" s="63" t="str">
        <f>VLOOKUP(K194, '2017–2022 NAICS'!C:D, 2, FALSE)</f>
        <v>Other Concrete Product Manufacturing</v>
      </c>
      <c r="M194" s="63" t="e">
        <v>#VALUE!</v>
      </c>
      <c r="N194" s="56">
        <v>41.417873999999998</v>
      </c>
      <c r="O194" s="56">
        <v>-84.105553999999998</v>
      </c>
      <c r="P194" s="69">
        <v>110017614973</v>
      </c>
      <c r="Q194" s="69">
        <v>1320218865475</v>
      </c>
      <c r="R194" s="56" t="s">
        <v>86</v>
      </c>
      <c r="S194" s="56" t="s">
        <v>87</v>
      </c>
      <c r="T194" s="61" t="s">
        <v>97</v>
      </c>
      <c r="U194" s="63" t="s">
        <v>89</v>
      </c>
      <c r="W194" s="63" t="str">
        <f>_xlfn.XLOOKUP(C194,'TRIFD-COU Crosswalk'!$A:$A, 'TRIFD-COU Crosswalk'!$B:$B)</f>
        <v>Use in building and construction materials </v>
      </c>
      <c r="Y194" s="56">
        <v>0</v>
      </c>
      <c r="Z194" s="56">
        <v>0</v>
      </c>
      <c r="AA194" s="56">
        <v>0</v>
      </c>
      <c r="AB194" s="56">
        <f t="shared" si="3"/>
        <v>0</v>
      </c>
    </row>
    <row r="195" spans="1:28" ht="28.2" x14ac:dyDescent="0.55000000000000004">
      <c r="A195" s="56" t="s">
        <v>79</v>
      </c>
      <c r="B195" s="56">
        <v>2019</v>
      </c>
      <c r="C195" s="56" t="s">
        <v>404</v>
      </c>
      <c r="D195" s="63" t="s">
        <v>405</v>
      </c>
      <c r="E195" s="63" t="s">
        <v>406</v>
      </c>
      <c r="F195" s="58" t="s">
        <v>407</v>
      </c>
      <c r="G195" s="68" t="s">
        <v>408</v>
      </c>
      <c r="H195" s="56" t="s">
        <v>409</v>
      </c>
      <c r="I195" s="56">
        <v>67114</v>
      </c>
      <c r="J195" s="56">
        <v>7</v>
      </c>
      <c r="K195" s="56">
        <v>336413</v>
      </c>
      <c r="L195" s="63" t="str">
        <f>VLOOKUP(K195, '2017–2022 NAICS'!C:D, 2, FALSE)</f>
        <v>Other Aircraft Parts and Auxiliary Equipment Manufacturing</v>
      </c>
      <c r="M195" s="63" t="e">
        <v>#VALUE!</v>
      </c>
      <c r="N195" s="56">
        <v>38.04721</v>
      </c>
      <c r="O195" s="56">
        <v>-97.281599999999997</v>
      </c>
      <c r="P195" s="69">
        <v>110035962740</v>
      </c>
      <c r="Q195" s="69">
        <v>1319217640527</v>
      </c>
      <c r="R195" s="56" t="s">
        <v>86</v>
      </c>
      <c r="S195" s="56" t="s">
        <v>87</v>
      </c>
      <c r="T195" s="65" t="s">
        <v>97</v>
      </c>
      <c r="U195" s="63" t="s">
        <v>89</v>
      </c>
      <c r="W195" s="63" t="str">
        <f>_xlfn.XLOOKUP(C195,'TRIFD-COU Crosswalk'!$A:$A, 'TRIFD-COU Crosswalk'!$B:$B)</f>
        <v>Processing: Reactive flame retardant in transportation equipment manufacturing</v>
      </c>
      <c r="Y195" s="56">
        <v>0</v>
      </c>
      <c r="Z195" s="56">
        <v>0</v>
      </c>
      <c r="AA195" s="56">
        <v>0</v>
      </c>
      <c r="AB195" s="56">
        <f t="shared" si="3"/>
        <v>0</v>
      </c>
    </row>
    <row r="196" spans="1:28" ht="28.2" x14ac:dyDescent="0.55000000000000004">
      <c r="A196" s="56" t="s">
        <v>79</v>
      </c>
      <c r="B196" s="56">
        <v>2020</v>
      </c>
      <c r="C196" s="56" t="s">
        <v>404</v>
      </c>
      <c r="D196" s="63" t="s">
        <v>405</v>
      </c>
      <c r="E196" s="63" t="s">
        <v>406</v>
      </c>
      <c r="F196" s="58" t="s">
        <v>407</v>
      </c>
      <c r="G196" s="68" t="s">
        <v>408</v>
      </c>
      <c r="H196" s="56" t="s">
        <v>409</v>
      </c>
      <c r="I196" s="56">
        <v>67114</v>
      </c>
      <c r="J196" s="56">
        <v>7</v>
      </c>
      <c r="K196" s="56">
        <v>336413</v>
      </c>
      <c r="L196" s="63" t="str">
        <f>VLOOKUP(K196, '2017–2022 NAICS'!C:D, 2, FALSE)</f>
        <v>Other Aircraft Parts and Auxiliary Equipment Manufacturing</v>
      </c>
      <c r="M196" s="63" t="e">
        <v>#VALUE!</v>
      </c>
      <c r="N196" s="56">
        <v>38.04721</v>
      </c>
      <c r="O196" s="56">
        <v>-97.281599999999997</v>
      </c>
      <c r="P196" s="69">
        <v>110035962740</v>
      </c>
      <c r="Q196" s="69">
        <v>1320218765422</v>
      </c>
      <c r="R196" s="56" t="s">
        <v>86</v>
      </c>
      <c r="S196" s="56" t="s">
        <v>87</v>
      </c>
      <c r="T196" s="65" t="s">
        <v>97</v>
      </c>
      <c r="U196" s="63" t="s">
        <v>89</v>
      </c>
      <c r="W196" s="63" t="str">
        <f>_xlfn.XLOOKUP(C196,'TRIFD-COU Crosswalk'!$A:$A, 'TRIFD-COU Crosswalk'!$B:$B)</f>
        <v>Processing: Reactive flame retardant in transportation equipment manufacturing</v>
      </c>
      <c r="Y196" s="56">
        <v>0</v>
      </c>
      <c r="Z196" s="56">
        <v>0</v>
      </c>
      <c r="AA196" s="56">
        <v>0</v>
      </c>
      <c r="AB196" s="56">
        <f t="shared" si="3"/>
        <v>0</v>
      </c>
    </row>
    <row r="197" spans="1:28" ht="28.2" x14ac:dyDescent="0.55000000000000004">
      <c r="A197" s="56" t="s">
        <v>79</v>
      </c>
      <c r="B197" s="56">
        <v>2021</v>
      </c>
      <c r="C197" s="56" t="s">
        <v>404</v>
      </c>
      <c r="D197" s="63" t="s">
        <v>405</v>
      </c>
      <c r="E197" s="63" t="s">
        <v>406</v>
      </c>
      <c r="F197" s="58" t="s">
        <v>407</v>
      </c>
      <c r="G197" s="68" t="s">
        <v>408</v>
      </c>
      <c r="H197" s="56" t="s">
        <v>409</v>
      </c>
      <c r="I197" s="56">
        <v>67114</v>
      </c>
      <c r="J197" s="56">
        <v>7</v>
      </c>
      <c r="K197" s="56">
        <v>336413</v>
      </c>
      <c r="L197" s="63" t="str">
        <f>VLOOKUP(K197, '2017–2022 NAICS'!C:D, 2, FALSE)</f>
        <v>Other Aircraft Parts and Auxiliary Equipment Manufacturing</v>
      </c>
      <c r="M197" s="63" t="e">
        <v>#VALUE!</v>
      </c>
      <c r="N197" s="56">
        <v>38.04721</v>
      </c>
      <c r="O197" s="56">
        <v>-97.281599999999997</v>
      </c>
      <c r="P197" s="69">
        <v>110035962740</v>
      </c>
      <c r="Q197" s="69">
        <v>1321219723246</v>
      </c>
      <c r="R197" s="56" t="s">
        <v>86</v>
      </c>
      <c r="S197" s="56" t="s">
        <v>87</v>
      </c>
      <c r="T197" s="61" t="s">
        <v>97</v>
      </c>
      <c r="U197" s="63" t="s">
        <v>89</v>
      </c>
      <c r="W197" s="63" t="str">
        <f>_xlfn.XLOOKUP(C197,'TRIFD-COU Crosswalk'!$A:$A, 'TRIFD-COU Crosswalk'!$B:$B)</f>
        <v>Processing: Reactive flame retardant in transportation equipment manufacturing</v>
      </c>
      <c r="Y197" s="56">
        <v>0</v>
      </c>
      <c r="Z197" s="56">
        <v>0</v>
      </c>
      <c r="AA197" s="56">
        <v>0</v>
      </c>
      <c r="AB197" s="56">
        <f t="shared" si="3"/>
        <v>0</v>
      </c>
    </row>
    <row r="198" spans="1:28" ht="28.2" x14ac:dyDescent="0.55000000000000004">
      <c r="A198" s="56" t="s">
        <v>79</v>
      </c>
      <c r="B198" s="56">
        <v>2022</v>
      </c>
      <c r="C198" s="56" t="s">
        <v>404</v>
      </c>
      <c r="D198" s="63" t="s">
        <v>405</v>
      </c>
      <c r="E198" s="63" t="s">
        <v>406</v>
      </c>
      <c r="F198" s="58" t="s">
        <v>407</v>
      </c>
      <c r="G198" s="68" t="s">
        <v>408</v>
      </c>
      <c r="H198" s="56" t="s">
        <v>409</v>
      </c>
      <c r="I198" s="56">
        <v>67114</v>
      </c>
      <c r="J198" s="56">
        <v>7</v>
      </c>
      <c r="K198" s="56">
        <v>336413</v>
      </c>
      <c r="L198" s="63" t="str">
        <f>VLOOKUP(K198, '2017–2022 NAICS'!C:D, 2, FALSE)</f>
        <v>Other Aircraft Parts and Auxiliary Equipment Manufacturing</v>
      </c>
      <c r="M198" s="63" t="e">
        <v>#VALUE!</v>
      </c>
      <c r="N198" s="56">
        <v>38.04721</v>
      </c>
      <c r="O198" s="56">
        <v>-97.281599999999997</v>
      </c>
      <c r="P198" s="69">
        <v>110035962740</v>
      </c>
      <c r="Q198" s="69">
        <v>1322220948451</v>
      </c>
      <c r="R198" s="56" t="s">
        <v>86</v>
      </c>
      <c r="S198" s="56" t="s">
        <v>87</v>
      </c>
      <c r="T198" s="64" t="s">
        <v>97</v>
      </c>
      <c r="U198" s="63" t="s">
        <v>89</v>
      </c>
      <c r="W198" s="63" t="str">
        <f>_xlfn.XLOOKUP(C198,'TRIFD-COU Crosswalk'!$A:$A, 'TRIFD-COU Crosswalk'!$B:$B)</f>
        <v>Processing: Reactive flame retardant in transportation equipment manufacturing</v>
      </c>
      <c r="Y198" s="56">
        <v>0</v>
      </c>
      <c r="Z198" s="56">
        <v>0</v>
      </c>
      <c r="AA198" s="56">
        <v>0</v>
      </c>
      <c r="AB198" s="56">
        <f t="shared" si="3"/>
        <v>0</v>
      </c>
    </row>
    <row r="199" spans="1:28" ht="28.2" x14ac:dyDescent="0.55000000000000004">
      <c r="A199" s="56" t="s">
        <v>79</v>
      </c>
      <c r="B199" s="56">
        <v>2023</v>
      </c>
      <c r="C199" s="56" t="s">
        <v>404</v>
      </c>
      <c r="D199" s="63" t="s">
        <v>405</v>
      </c>
      <c r="E199" s="63" t="s">
        <v>406</v>
      </c>
      <c r="F199" s="58" t="s">
        <v>407</v>
      </c>
      <c r="G199" s="68" t="s">
        <v>408</v>
      </c>
      <c r="H199" s="56" t="s">
        <v>409</v>
      </c>
      <c r="I199" s="56">
        <v>67114</v>
      </c>
      <c r="J199" s="56">
        <v>7</v>
      </c>
      <c r="K199" s="56">
        <v>336413</v>
      </c>
      <c r="L199" s="63" t="str">
        <f>VLOOKUP(K199, '2017–2022 NAICS'!C:D, 2, FALSE)</f>
        <v>Other Aircraft Parts and Auxiliary Equipment Manufacturing</v>
      </c>
      <c r="M199" s="63" t="e">
        <v>#VALUE!</v>
      </c>
      <c r="N199" s="56">
        <v>38.04721</v>
      </c>
      <c r="O199" s="56">
        <v>-97.281599999999997</v>
      </c>
      <c r="P199" s="69">
        <v>110035962740</v>
      </c>
      <c r="Q199" s="69">
        <v>1323221804343</v>
      </c>
      <c r="R199" s="56" t="s">
        <v>86</v>
      </c>
      <c r="S199" s="56" t="s">
        <v>87</v>
      </c>
      <c r="T199" s="61" t="s">
        <v>97</v>
      </c>
      <c r="U199" s="63" t="s">
        <v>89</v>
      </c>
      <c r="W199" s="63" t="str">
        <f>_xlfn.XLOOKUP(C199,'TRIFD-COU Crosswalk'!$A:$A, 'TRIFD-COU Crosswalk'!$B:$B)</f>
        <v>Processing: Reactive flame retardant in transportation equipment manufacturing</v>
      </c>
      <c r="Y199" s="56">
        <v>0</v>
      </c>
      <c r="Z199" s="56">
        <v>0</v>
      </c>
      <c r="AA199" s="56">
        <v>0</v>
      </c>
      <c r="AB199" s="56">
        <f t="shared" si="3"/>
        <v>0</v>
      </c>
    </row>
    <row r="200" spans="1:28" ht="42.3" x14ac:dyDescent="0.55000000000000004">
      <c r="A200" s="56" t="s">
        <v>79</v>
      </c>
      <c r="B200" s="56">
        <v>2019</v>
      </c>
      <c r="C200" s="56" t="s">
        <v>410</v>
      </c>
      <c r="D200" s="63" t="s">
        <v>411</v>
      </c>
      <c r="E200" s="63" t="s">
        <v>412</v>
      </c>
      <c r="F200" s="58" t="s">
        <v>413</v>
      </c>
      <c r="G200" s="68" t="s">
        <v>414</v>
      </c>
      <c r="H200" s="56" t="s">
        <v>415</v>
      </c>
      <c r="I200" s="67" t="s">
        <v>416</v>
      </c>
      <c r="J200" s="56">
        <v>1</v>
      </c>
      <c r="K200" s="56">
        <v>334413</v>
      </c>
      <c r="L200" s="63" t="str">
        <f>VLOOKUP(K200, '2017–2022 NAICS'!C:D, 2, FALSE)</f>
        <v>Semiconductor and Related Device Manufacturing</v>
      </c>
      <c r="M200" s="63" t="e">
        <v>#VALUE!</v>
      </c>
      <c r="N200" s="56">
        <v>42.731000000000002</v>
      </c>
      <c r="O200" s="56">
        <v>-71.430999999999997</v>
      </c>
      <c r="P200" s="69">
        <v>110000313321</v>
      </c>
      <c r="Q200" s="69">
        <v>1319218141378</v>
      </c>
      <c r="R200" s="56" t="s">
        <v>86</v>
      </c>
      <c r="S200" s="56" t="s">
        <v>87</v>
      </c>
      <c r="T200" s="65" t="s">
        <v>88</v>
      </c>
      <c r="U200" s="63" t="s">
        <v>3698</v>
      </c>
      <c r="W200" s="63" t="str">
        <f>_xlfn.XLOOKUP(C200,'TRIFD-COU Crosswalk'!$A:$A, 'TRIFD-COU Crosswalk'!$B:$B)</f>
        <v>Processing: Reactive flame retardant in computer and electronic product manufacturing</v>
      </c>
      <c r="Y200" s="56">
        <v>0</v>
      </c>
      <c r="Z200" s="56">
        <v>0</v>
      </c>
      <c r="AA200" s="56">
        <v>0</v>
      </c>
      <c r="AB200" s="56">
        <f t="shared" si="3"/>
        <v>0</v>
      </c>
    </row>
    <row r="201" spans="1:28" ht="42.3" x14ac:dyDescent="0.55000000000000004">
      <c r="A201" s="56" t="s">
        <v>79</v>
      </c>
      <c r="B201" s="56">
        <v>2020</v>
      </c>
      <c r="C201" s="56" t="s">
        <v>410</v>
      </c>
      <c r="D201" s="63" t="s">
        <v>411</v>
      </c>
      <c r="E201" s="63" t="s">
        <v>412</v>
      </c>
      <c r="F201" s="58" t="s">
        <v>413</v>
      </c>
      <c r="G201" s="68" t="s">
        <v>414</v>
      </c>
      <c r="H201" s="56" t="s">
        <v>415</v>
      </c>
      <c r="I201" s="67" t="s">
        <v>416</v>
      </c>
      <c r="J201" s="56">
        <v>1</v>
      </c>
      <c r="K201" s="56">
        <v>334413</v>
      </c>
      <c r="L201" s="63" t="str">
        <f>VLOOKUP(K201, '2017–2022 NAICS'!C:D, 2, FALSE)</f>
        <v>Semiconductor and Related Device Manufacturing</v>
      </c>
      <c r="M201" s="63" t="e">
        <v>#VALUE!</v>
      </c>
      <c r="N201" s="56">
        <v>42.731000000000002</v>
      </c>
      <c r="O201" s="56">
        <v>-71.430999999999997</v>
      </c>
      <c r="P201" s="69">
        <v>110000313321</v>
      </c>
      <c r="Q201" s="69">
        <v>1320219347212</v>
      </c>
      <c r="R201" s="56" t="s">
        <v>86</v>
      </c>
      <c r="S201" s="56" t="s">
        <v>87</v>
      </c>
      <c r="T201" s="61" t="s">
        <v>88</v>
      </c>
      <c r="U201" s="63" t="s">
        <v>3698</v>
      </c>
      <c r="W201" s="63" t="str">
        <f>_xlfn.XLOOKUP(C201,'TRIFD-COU Crosswalk'!$A:$A, 'TRIFD-COU Crosswalk'!$B:$B)</f>
        <v>Processing: Reactive flame retardant in computer and electronic product manufacturing</v>
      </c>
      <c r="Y201" s="56">
        <v>0</v>
      </c>
      <c r="Z201" s="56">
        <v>0</v>
      </c>
      <c r="AA201" s="56">
        <v>0</v>
      </c>
      <c r="AB201" s="56">
        <f t="shared" si="3"/>
        <v>0</v>
      </c>
    </row>
    <row r="202" spans="1:28" ht="28.2" x14ac:dyDescent="0.55000000000000004">
      <c r="A202" s="56" t="s">
        <v>79</v>
      </c>
      <c r="B202" s="56">
        <v>2021</v>
      </c>
      <c r="C202" s="56" t="s">
        <v>410</v>
      </c>
      <c r="D202" s="63" t="s">
        <v>411</v>
      </c>
      <c r="E202" s="63" t="s">
        <v>412</v>
      </c>
      <c r="F202" s="58" t="s">
        <v>413</v>
      </c>
      <c r="G202" s="68" t="s">
        <v>414</v>
      </c>
      <c r="H202" s="56" t="s">
        <v>415</v>
      </c>
      <c r="I202" s="67" t="s">
        <v>416</v>
      </c>
      <c r="J202" s="56">
        <v>1</v>
      </c>
      <c r="K202" s="56">
        <v>334413</v>
      </c>
      <c r="L202" s="63" t="str">
        <f>VLOOKUP(K202, '2017–2022 NAICS'!C:D, 2, FALSE)</f>
        <v>Semiconductor and Related Device Manufacturing</v>
      </c>
      <c r="M202" s="63" t="e">
        <v>#VALUE!</v>
      </c>
      <c r="N202" s="56">
        <v>42.731000000000002</v>
      </c>
      <c r="O202" s="56">
        <v>-71.430999999999997</v>
      </c>
      <c r="P202" s="69">
        <v>110000313321</v>
      </c>
      <c r="Q202" s="69">
        <v>1321219897598</v>
      </c>
      <c r="R202" s="56" t="s">
        <v>86</v>
      </c>
      <c r="S202" s="56" t="s">
        <v>87</v>
      </c>
      <c r="T202" s="61" t="s">
        <v>88</v>
      </c>
      <c r="U202" s="63" t="s">
        <v>3699</v>
      </c>
      <c r="W202" s="63" t="str">
        <f>_xlfn.XLOOKUP(C202,'TRIFD-COU Crosswalk'!$A:$A, 'TRIFD-COU Crosswalk'!$B:$B)</f>
        <v>Processing: Reactive flame retardant in computer and electronic product manufacturing</v>
      </c>
      <c r="Y202" s="56">
        <v>0</v>
      </c>
      <c r="Z202" s="56">
        <v>0</v>
      </c>
      <c r="AA202" s="56">
        <v>0</v>
      </c>
      <c r="AB202" s="56">
        <f t="shared" si="3"/>
        <v>0</v>
      </c>
    </row>
    <row r="203" spans="1:28" ht="28.2" x14ac:dyDescent="0.55000000000000004">
      <c r="A203" s="56" t="s">
        <v>79</v>
      </c>
      <c r="B203" s="56">
        <v>2022</v>
      </c>
      <c r="C203" s="56" t="s">
        <v>410</v>
      </c>
      <c r="D203" s="63" t="s">
        <v>411</v>
      </c>
      <c r="E203" s="63" t="s">
        <v>412</v>
      </c>
      <c r="F203" s="58" t="s">
        <v>413</v>
      </c>
      <c r="G203" s="68" t="s">
        <v>414</v>
      </c>
      <c r="H203" s="56" t="s">
        <v>415</v>
      </c>
      <c r="I203" s="67" t="s">
        <v>416</v>
      </c>
      <c r="J203" s="56">
        <v>1</v>
      </c>
      <c r="K203" s="56">
        <v>334413</v>
      </c>
      <c r="L203" s="63" t="str">
        <f>VLOOKUP(K203, '2017–2022 NAICS'!C:D, 2, FALSE)</f>
        <v>Semiconductor and Related Device Manufacturing</v>
      </c>
      <c r="M203" s="63" t="e">
        <v>#VALUE!</v>
      </c>
      <c r="N203" s="56">
        <v>42.731000000000002</v>
      </c>
      <c r="O203" s="56">
        <v>-71.430999999999997</v>
      </c>
      <c r="P203" s="69">
        <v>110000313321</v>
      </c>
      <c r="Q203" s="69">
        <v>1322220996247</v>
      </c>
      <c r="R203" s="56" t="s">
        <v>86</v>
      </c>
      <c r="S203" s="56" t="s">
        <v>87</v>
      </c>
      <c r="T203" s="64" t="s">
        <v>88</v>
      </c>
      <c r="U203" s="63" t="s">
        <v>3699</v>
      </c>
      <c r="W203" s="63" t="str">
        <f>_xlfn.XLOOKUP(C203,'TRIFD-COU Crosswalk'!$A:$A, 'TRIFD-COU Crosswalk'!$B:$B)</f>
        <v>Processing: Reactive flame retardant in computer and electronic product manufacturing</v>
      </c>
      <c r="Y203" s="56">
        <v>0</v>
      </c>
      <c r="Z203" s="56">
        <v>0</v>
      </c>
      <c r="AA203" s="56">
        <v>0</v>
      </c>
      <c r="AB203" s="56">
        <f t="shared" si="3"/>
        <v>0</v>
      </c>
    </row>
    <row r="204" spans="1:28" ht="28.2" x14ac:dyDescent="0.55000000000000004">
      <c r="A204" s="56" t="s">
        <v>79</v>
      </c>
      <c r="B204" s="56">
        <v>2019</v>
      </c>
      <c r="C204" s="56" t="s">
        <v>417</v>
      </c>
      <c r="D204" s="63" t="s">
        <v>418</v>
      </c>
      <c r="E204" s="63" t="s">
        <v>419</v>
      </c>
      <c r="F204" s="58" t="s">
        <v>420</v>
      </c>
      <c r="G204" s="68" t="s">
        <v>421</v>
      </c>
      <c r="H204" s="56" t="s">
        <v>96</v>
      </c>
      <c r="I204" s="56">
        <v>55069</v>
      </c>
      <c r="J204" s="56">
        <v>5</v>
      </c>
      <c r="K204" s="56">
        <v>326199</v>
      </c>
      <c r="L204" s="63" t="str">
        <f>VLOOKUP(K204, '2017–2022 NAICS'!C:D, 2, FALSE)</f>
        <v>All Other Plastics Product Manufacturing</v>
      </c>
      <c r="M204" s="63" t="e">
        <v>#VALUE!</v>
      </c>
      <c r="N204" s="56">
        <v>45.677849999999999</v>
      </c>
      <c r="O204" s="56">
        <v>-92.967510000000004</v>
      </c>
      <c r="P204" s="69">
        <v>110000423916</v>
      </c>
      <c r="Q204" s="69">
        <v>1319217692363</v>
      </c>
      <c r="R204" s="56" t="s">
        <v>86</v>
      </c>
      <c r="S204" s="56" t="s">
        <v>87</v>
      </c>
      <c r="T204" s="65" t="s">
        <v>88</v>
      </c>
      <c r="U204" s="63" t="s">
        <v>3675</v>
      </c>
      <c r="W204" s="63" t="str">
        <f>_xlfn.XLOOKUP(C204,'TRIFD-COU Crosswalk'!$A:$A, 'TRIFD-COU Crosswalk'!$B:$B)</f>
        <v>Processing: Additive flame retardant in plastic products </v>
      </c>
      <c r="Y204" s="56">
        <v>0</v>
      </c>
      <c r="Z204" s="56">
        <v>0</v>
      </c>
      <c r="AA204" s="56">
        <v>0</v>
      </c>
      <c r="AB204" s="56">
        <f t="shared" si="3"/>
        <v>0</v>
      </c>
    </row>
    <row r="205" spans="1:28" ht="28.2" x14ac:dyDescent="0.55000000000000004">
      <c r="A205" s="56" t="s">
        <v>79</v>
      </c>
      <c r="B205" s="56">
        <v>2020</v>
      </c>
      <c r="C205" s="56" t="s">
        <v>417</v>
      </c>
      <c r="D205" s="63" t="s">
        <v>418</v>
      </c>
      <c r="E205" s="63" t="s">
        <v>419</v>
      </c>
      <c r="F205" s="58" t="s">
        <v>420</v>
      </c>
      <c r="G205" s="68" t="s">
        <v>421</v>
      </c>
      <c r="H205" s="56" t="s">
        <v>96</v>
      </c>
      <c r="I205" s="56">
        <v>55069</v>
      </c>
      <c r="J205" s="56">
        <v>5</v>
      </c>
      <c r="K205" s="56">
        <v>326199</v>
      </c>
      <c r="L205" s="63" t="str">
        <f>VLOOKUP(K205, '2017–2022 NAICS'!C:D, 2, FALSE)</f>
        <v>All Other Plastics Product Manufacturing</v>
      </c>
      <c r="M205" s="63" t="e">
        <v>#VALUE!</v>
      </c>
      <c r="N205" s="56">
        <v>45.677849999999999</v>
      </c>
      <c r="O205" s="56">
        <v>-92.967510000000004</v>
      </c>
      <c r="P205" s="69">
        <v>110000423916</v>
      </c>
      <c r="Q205" s="69">
        <v>1320218713624</v>
      </c>
      <c r="R205" s="56" t="s">
        <v>86</v>
      </c>
      <c r="S205" s="56" t="s">
        <v>87</v>
      </c>
      <c r="T205" s="65" t="s">
        <v>88</v>
      </c>
      <c r="U205" s="63" t="s">
        <v>3675</v>
      </c>
      <c r="W205" s="63" t="str">
        <f>_xlfn.XLOOKUP(C205,'TRIFD-COU Crosswalk'!$A:$A, 'TRIFD-COU Crosswalk'!$B:$B)</f>
        <v>Processing: Additive flame retardant in plastic products </v>
      </c>
      <c r="Y205" s="56">
        <v>0</v>
      </c>
      <c r="Z205" s="56">
        <v>0</v>
      </c>
      <c r="AA205" s="56">
        <v>0</v>
      </c>
      <c r="AB205" s="56">
        <f t="shared" si="3"/>
        <v>0</v>
      </c>
    </row>
    <row r="206" spans="1:28" ht="42.3" x14ac:dyDescent="0.55000000000000004">
      <c r="A206" s="56" t="s">
        <v>79</v>
      </c>
      <c r="B206" s="56">
        <v>2019</v>
      </c>
      <c r="C206" s="56" t="s">
        <v>422</v>
      </c>
      <c r="D206" s="63" t="s">
        <v>423</v>
      </c>
      <c r="E206" s="63" t="s">
        <v>424</v>
      </c>
      <c r="F206" s="58" t="s">
        <v>425</v>
      </c>
      <c r="G206" s="68" t="s">
        <v>426</v>
      </c>
      <c r="H206" s="56" t="s">
        <v>427</v>
      </c>
      <c r="I206" s="56">
        <v>32502</v>
      </c>
      <c r="J206" s="56">
        <v>4</v>
      </c>
      <c r="K206" s="56">
        <v>325211</v>
      </c>
      <c r="L206" s="63" t="str">
        <f>VLOOKUP(K206, '2017–2022 NAICS'!C:D, 2, FALSE)</f>
        <v>Plastics Material and Resin Manufacturing</v>
      </c>
      <c r="M206" s="63" t="e">
        <v>#VALUE!</v>
      </c>
      <c r="N206" s="56">
        <v>30.407230999999999</v>
      </c>
      <c r="O206" s="56">
        <v>-87.241979000000001</v>
      </c>
      <c r="P206" s="69">
        <v>110000362385</v>
      </c>
      <c r="Q206" s="69">
        <v>1319221506874</v>
      </c>
      <c r="R206" s="56" t="s">
        <v>86</v>
      </c>
      <c r="S206" s="56" t="s">
        <v>87</v>
      </c>
      <c r="T206" s="65" t="s">
        <v>103</v>
      </c>
      <c r="U206" s="63" t="s">
        <v>3673</v>
      </c>
      <c r="W206" s="63" t="str">
        <f>_xlfn.XLOOKUP(C206,'TRIFD-COU Crosswalk'!$A:$A, 'TRIFD-COU Crosswalk'!$B:$B)</f>
        <v xml:space="preserve">Processing as a reactant in plastic material and resin manufacturing; Processing as a reactant in all other chemical product and preparation manufacturing </v>
      </c>
      <c r="Y206" s="56">
        <v>0</v>
      </c>
      <c r="Z206" s="56">
        <v>0</v>
      </c>
      <c r="AA206" s="56">
        <v>0</v>
      </c>
      <c r="AB206" s="56">
        <f t="shared" si="3"/>
        <v>0</v>
      </c>
    </row>
    <row r="207" spans="1:28" ht="42.3" x14ac:dyDescent="0.55000000000000004">
      <c r="A207" s="56" t="s">
        <v>79</v>
      </c>
      <c r="B207" s="56">
        <v>2020</v>
      </c>
      <c r="C207" s="56" t="s">
        <v>422</v>
      </c>
      <c r="D207" s="63" t="s">
        <v>423</v>
      </c>
      <c r="E207" s="63" t="s">
        <v>424</v>
      </c>
      <c r="F207" s="58" t="s">
        <v>425</v>
      </c>
      <c r="G207" s="68" t="s">
        <v>426</v>
      </c>
      <c r="H207" s="56" t="s">
        <v>427</v>
      </c>
      <c r="I207" s="56">
        <v>32502</v>
      </c>
      <c r="J207" s="56">
        <v>4</v>
      </c>
      <c r="K207" s="56">
        <v>325211</v>
      </c>
      <c r="L207" s="63" t="str">
        <f>VLOOKUP(K207, '2017–2022 NAICS'!C:D, 2, FALSE)</f>
        <v>Plastics Material and Resin Manufacturing</v>
      </c>
      <c r="M207" s="63" t="e">
        <v>#VALUE!</v>
      </c>
      <c r="N207" s="56">
        <v>30.407230999999999</v>
      </c>
      <c r="O207" s="56">
        <v>-87.241979000000001</v>
      </c>
      <c r="P207" s="69">
        <v>110000362385</v>
      </c>
      <c r="Q207" s="69">
        <v>1320221506847</v>
      </c>
      <c r="R207" s="56" t="s">
        <v>86</v>
      </c>
      <c r="S207" s="56" t="s">
        <v>87</v>
      </c>
      <c r="T207" s="64" t="s">
        <v>103</v>
      </c>
      <c r="U207" s="63" t="s">
        <v>3673</v>
      </c>
      <c r="W207" s="63" t="str">
        <f>_xlfn.XLOOKUP(C207,'TRIFD-COU Crosswalk'!$A:$A, 'TRIFD-COU Crosswalk'!$B:$B)</f>
        <v xml:space="preserve">Processing as a reactant in plastic material and resin manufacturing; Processing as a reactant in all other chemical product and preparation manufacturing </v>
      </c>
      <c r="Y207" s="56">
        <v>0</v>
      </c>
      <c r="Z207" s="56">
        <v>0</v>
      </c>
      <c r="AA207" s="56">
        <v>0</v>
      </c>
      <c r="AB207" s="56">
        <f t="shared" si="3"/>
        <v>0</v>
      </c>
    </row>
    <row r="208" spans="1:28" ht="42.3" x14ac:dyDescent="0.55000000000000004">
      <c r="A208" s="56" t="s">
        <v>79</v>
      </c>
      <c r="B208" s="56">
        <v>2021</v>
      </c>
      <c r="C208" s="56" t="s">
        <v>422</v>
      </c>
      <c r="D208" s="63" t="s">
        <v>423</v>
      </c>
      <c r="E208" s="63" t="s">
        <v>424</v>
      </c>
      <c r="F208" s="58" t="s">
        <v>425</v>
      </c>
      <c r="G208" s="68" t="s">
        <v>426</v>
      </c>
      <c r="H208" s="56" t="s">
        <v>427</v>
      </c>
      <c r="I208" s="56">
        <v>32502</v>
      </c>
      <c r="J208" s="56">
        <v>4</v>
      </c>
      <c r="K208" s="56">
        <v>325211</v>
      </c>
      <c r="L208" s="63" t="str">
        <f>VLOOKUP(K208, '2017–2022 NAICS'!C:D, 2, FALSE)</f>
        <v>Plastics Material and Resin Manufacturing</v>
      </c>
      <c r="M208" s="63" t="e">
        <v>#VALUE!</v>
      </c>
      <c r="N208" s="56">
        <v>30.407230999999999</v>
      </c>
      <c r="O208" s="56">
        <v>-87.241979000000001</v>
      </c>
      <c r="P208" s="69">
        <v>110000362385</v>
      </c>
      <c r="Q208" s="69">
        <v>1321221506862</v>
      </c>
      <c r="R208" s="56" t="s">
        <v>86</v>
      </c>
      <c r="S208" s="56" t="s">
        <v>87</v>
      </c>
      <c r="T208" s="61" t="s">
        <v>103</v>
      </c>
      <c r="U208" s="63" t="s">
        <v>3673</v>
      </c>
      <c r="W208" s="63" t="str">
        <f>_xlfn.XLOOKUP(C208,'TRIFD-COU Crosswalk'!$A:$A, 'TRIFD-COU Crosswalk'!$B:$B)</f>
        <v xml:space="preserve">Processing as a reactant in plastic material and resin manufacturing; Processing as a reactant in all other chemical product and preparation manufacturing </v>
      </c>
      <c r="Y208" s="56">
        <v>0</v>
      </c>
      <c r="Z208" s="56">
        <v>0</v>
      </c>
      <c r="AA208" s="56">
        <v>0</v>
      </c>
      <c r="AB208" s="56">
        <f t="shared" si="3"/>
        <v>0</v>
      </c>
    </row>
    <row r="209" spans="1:31" ht="42.3" x14ac:dyDescent="0.55000000000000004">
      <c r="A209" s="56" t="s">
        <v>79</v>
      </c>
      <c r="B209" s="56">
        <v>2022</v>
      </c>
      <c r="C209" s="56" t="s">
        <v>422</v>
      </c>
      <c r="D209" s="63" t="s">
        <v>423</v>
      </c>
      <c r="E209" s="63" t="s">
        <v>424</v>
      </c>
      <c r="F209" s="58" t="s">
        <v>425</v>
      </c>
      <c r="G209" s="68" t="s">
        <v>426</v>
      </c>
      <c r="H209" s="56" t="s">
        <v>427</v>
      </c>
      <c r="I209" s="56">
        <v>32502</v>
      </c>
      <c r="J209" s="56">
        <v>4</v>
      </c>
      <c r="K209" s="56">
        <v>325211</v>
      </c>
      <c r="L209" s="63" t="str">
        <f>VLOOKUP(K209, '2017–2022 NAICS'!C:D, 2, FALSE)</f>
        <v>Plastics Material and Resin Manufacturing</v>
      </c>
      <c r="M209" s="63" t="e">
        <v>#VALUE!</v>
      </c>
      <c r="N209" s="56">
        <v>30.407230999999999</v>
      </c>
      <c r="O209" s="56">
        <v>-87.241979000000001</v>
      </c>
      <c r="P209" s="69">
        <v>110000362385</v>
      </c>
      <c r="Q209" s="69">
        <v>1322220951747</v>
      </c>
      <c r="R209" s="56" t="s">
        <v>86</v>
      </c>
      <c r="S209" s="56" t="s">
        <v>87</v>
      </c>
      <c r="T209" s="61" t="s">
        <v>103</v>
      </c>
      <c r="U209" s="63" t="s">
        <v>3673</v>
      </c>
      <c r="W209" s="63" t="str">
        <f>_xlfn.XLOOKUP(C209,'TRIFD-COU Crosswalk'!$A:$A, 'TRIFD-COU Crosswalk'!$B:$B)</f>
        <v xml:space="preserve">Processing as a reactant in plastic material and resin manufacturing; Processing as a reactant in all other chemical product and preparation manufacturing </v>
      </c>
      <c r="Y209" s="56">
        <v>0</v>
      </c>
      <c r="Z209" s="56">
        <v>0</v>
      </c>
      <c r="AA209" s="56">
        <v>0</v>
      </c>
      <c r="AB209" s="56">
        <f t="shared" si="3"/>
        <v>0</v>
      </c>
    </row>
    <row r="210" spans="1:31" ht="42.3" x14ac:dyDescent="0.55000000000000004">
      <c r="A210" s="56" t="s">
        <v>79</v>
      </c>
      <c r="B210" s="56">
        <v>2023</v>
      </c>
      <c r="C210" s="56" t="s">
        <v>422</v>
      </c>
      <c r="D210" s="63" t="s">
        <v>423</v>
      </c>
      <c r="E210" s="63" t="s">
        <v>424</v>
      </c>
      <c r="F210" s="58" t="s">
        <v>425</v>
      </c>
      <c r="G210" s="68" t="s">
        <v>426</v>
      </c>
      <c r="H210" s="56" t="s">
        <v>427</v>
      </c>
      <c r="I210" s="56">
        <v>32502</v>
      </c>
      <c r="J210" s="56">
        <v>4</v>
      </c>
      <c r="K210" s="56">
        <v>325211</v>
      </c>
      <c r="L210" s="63" t="str">
        <f>VLOOKUP(K210, '2017–2022 NAICS'!C:D, 2, FALSE)</f>
        <v>Plastics Material and Resin Manufacturing</v>
      </c>
      <c r="M210" s="63" t="e">
        <v>#VALUE!</v>
      </c>
      <c r="N210" s="56">
        <v>30.407230999999999</v>
      </c>
      <c r="O210" s="56">
        <v>-87.241979000000001</v>
      </c>
      <c r="P210" s="69">
        <v>110000362385</v>
      </c>
      <c r="Q210" s="69">
        <v>1323221845353</v>
      </c>
      <c r="R210" s="56" t="s">
        <v>86</v>
      </c>
      <c r="S210" s="56" t="s">
        <v>87</v>
      </c>
      <c r="T210" s="61" t="s">
        <v>103</v>
      </c>
      <c r="U210" s="63" t="s">
        <v>3673</v>
      </c>
      <c r="W210" s="63" t="str">
        <f>_xlfn.XLOOKUP(C210,'TRIFD-COU Crosswalk'!$A:$A, 'TRIFD-COU Crosswalk'!$B:$B)</f>
        <v xml:space="preserve">Processing as a reactant in plastic material and resin manufacturing; Processing as a reactant in all other chemical product and preparation manufacturing </v>
      </c>
      <c r="Y210" s="56">
        <v>0</v>
      </c>
      <c r="Z210" s="56">
        <v>0</v>
      </c>
      <c r="AA210" s="56">
        <v>0</v>
      </c>
      <c r="AB210" s="56">
        <f t="shared" si="3"/>
        <v>0</v>
      </c>
    </row>
    <row r="211" spans="1:31" ht="28.2" x14ac:dyDescent="0.55000000000000004">
      <c r="A211" s="56" t="s">
        <v>79</v>
      </c>
      <c r="B211" s="56">
        <v>2019</v>
      </c>
      <c r="C211" s="56" t="s">
        <v>428</v>
      </c>
      <c r="D211" s="63" t="s">
        <v>429</v>
      </c>
      <c r="E211" s="63" t="s">
        <v>430</v>
      </c>
      <c r="F211" s="58" t="s">
        <v>431</v>
      </c>
      <c r="G211" s="68" t="s">
        <v>431</v>
      </c>
      <c r="H211" s="56" t="s">
        <v>96</v>
      </c>
      <c r="I211" s="56">
        <v>55987</v>
      </c>
      <c r="J211" s="56">
        <v>5</v>
      </c>
      <c r="K211" s="56">
        <v>325211</v>
      </c>
      <c r="L211" s="63" t="str">
        <f>VLOOKUP(K211, '2017–2022 NAICS'!C:D, 2, FALSE)</f>
        <v>Plastics Material and Resin Manufacturing</v>
      </c>
      <c r="M211" s="63" t="e">
        <v>#VALUE!</v>
      </c>
      <c r="N211" s="56">
        <v>44.055869999999999</v>
      </c>
      <c r="O211" s="56">
        <v>-91.649199999999993</v>
      </c>
      <c r="P211" s="69">
        <v>110008817165</v>
      </c>
      <c r="Q211" s="69">
        <v>1319218230314</v>
      </c>
      <c r="R211" s="56" t="s">
        <v>86</v>
      </c>
      <c r="S211" s="56" t="s">
        <v>87</v>
      </c>
      <c r="T211" s="65" t="s">
        <v>97</v>
      </c>
      <c r="U211" s="63" t="s">
        <v>3675</v>
      </c>
      <c r="W211" s="63" t="str">
        <f>_xlfn.XLOOKUP(C211,'TRIFD-COU Crosswalk'!$A:$A, 'TRIFD-COU Crosswalk'!$B:$B)</f>
        <v>Processing: Additive flame retardant in plastic, resin, and paints and coatings </v>
      </c>
      <c r="Y211" s="56">
        <v>0</v>
      </c>
      <c r="Z211" s="56">
        <v>0</v>
      </c>
      <c r="AA211" s="56">
        <v>0</v>
      </c>
      <c r="AB211" s="56">
        <f t="shared" si="3"/>
        <v>0</v>
      </c>
    </row>
    <row r="212" spans="1:31" ht="56.4" x14ac:dyDescent="0.55000000000000004">
      <c r="A212" s="56" t="s">
        <v>79</v>
      </c>
      <c r="B212" s="56">
        <v>2020</v>
      </c>
      <c r="C212" s="56" t="s">
        <v>432</v>
      </c>
      <c r="D212" s="63" t="s">
        <v>433</v>
      </c>
      <c r="E212" s="63" t="s">
        <v>434</v>
      </c>
      <c r="F212" s="58" t="s">
        <v>435</v>
      </c>
      <c r="G212" s="68" t="s">
        <v>436</v>
      </c>
      <c r="H212" s="56" t="s">
        <v>415</v>
      </c>
      <c r="I212" s="67" t="s">
        <v>437</v>
      </c>
      <c r="J212" s="56">
        <v>1</v>
      </c>
      <c r="K212" s="56">
        <v>326199</v>
      </c>
      <c r="L212" s="63" t="str">
        <f>VLOOKUP(K212, '2017–2022 NAICS'!C:D, 2, FALSE)</f>
        <v>All Other Plastics Product Manufacturing</v>
      </c>
      <c r="M212" s="63" t="e">
        <v>#VALUE!</v>
      </c>
      <c r="N212" s="56">
        <v>43.605130000000003</v>
      </c>
      <c r="O212" s="56">
        <v>-71.212805000000003</v>
      </c>
      <c r="P212" s="69">
        <v>110004117688</v>
      </c>
      <c r="Q212" s="69">
        <v>1320219342262</v>
      </c>
      <c r="R212" s="56" t="s">
        <v>86</v>
      </c>
      <c r="S212" s="56" t="s">
        <v>87</v>
      </c>
      <c r="T212" s="61" t="s">
        <v>88</v>
      </c>
      <c r="U212" s="63" t="s">
        <v>3700</v>
      </c>
      <c r="W212" s="63" t="str">
        <f>_xlfn.XLOOKUP(C212,'TRIFD-COU Crosswalk'!$A:$A, 'TRIFD-COU Crosswalk'!$B:$B)</f>
        <v>Processing: Additive flame retardant in plastic products </v>
      </c>
      <c r="Y212" s="56">
        <v>0</v>
      </c>
      <c r="Z212" s="56">
        <v>0</v>
      </c>
      <c r="AA212" s="56">
        <v>0</v>
      </c>
      <c r="AB212" s="56">
        <f t="shared" si="3"/>
        <v>0</v>
      </c>
    </row>
    <row r="213" spans="1:31" ht="28.2" x14ac:dyDescent="0.55000000000000004">
      <c r="A213" s="56" t="s">
        <v>79</v>
      </c>
      <c r="B213" s="56">
        <v>2020</v>
      </c>
      <c r="C213" s="56" t="s">
        <v>428</v>
      </c>
      <c r="D213" s="63" t="s">
        <v>429</v>
      </c>
      <c r="E213" s="63" t="s">
        <v>430</v>
      </c>
      <c r="F213" s="58" t="s">
        <v>431</v>
      </c>
      <c r="G213" s="68" t="s">
        <v>431</v>
      </c>
      <c r="H213" s="56" t="s">
        <v>96</v>
      </c>
      <c r="I213" s="56">
        <v>55987</v>
      </c>
      <c r="J213" s="56">
        <v>5</v>
      </c>
      <c r="K213" s="56">
        <v>325211</v>
      </c>
      <c r="L213" s="63" t="str">
        <f>VLOOKUP(K213, '2017–2022 NAICS'!C:D, 2, FALSE)</f>
        <v>Plastics Material and Resin Manufacturing</v>
      </c>
      <c r="M213" s="63" t="e">
        <v>#VALUE!</v>
      </c>
      <c r="N213" s="56">
        <v>44.055869999999999</v>
      </c>
      <c r="O213" s="56">
        <v>-91.649199999999993</v>
      </c>
      <c r="P213" s="69">
        <v>110008817165</v>
      </c>
      <c r="Q213" s="69">
        <v>1320219341132</v>
      </c>
      <c r="R213" s="56" t="s">
        <v>86</v>
      </c>
      <c r="S213" s="56" t="s">
        <v>87</v>
      </c>
      <c r="T213" s="64" t="s">
        <v>97</v>
      </c>
      <c r="U213" s="63" t="s">
        <v>3675</v>
      </c>
      <c r="W213" s="63" t="str">
        <f>_xlfn.XLOOKUP(C213,'TRIFD-COU Crosswalk'!$A:$A, 'TRIFD-COU Crosswalk'!$B:$B)</f>
        <v>Processing: Additive flame retardant in plastic, resin, and paints and coatings </v>
      </c>
      <c r="Y213" s="56">
        <v>0</v>
      </c>
      <c r="Z213" s="56">
        <v>0</v>
      </c>
      <c r="AA213" s="56">
        <v>0</v>
      </c>
      <c r="AB213" s="56">
        <f t="shared" si="3"/>
        <v>0</v>
      </c>
    </row>
    <row r="214" spans="1:31" ht="28.2" x14ac:dyDescent="0.55000000000000004">
      <c r="A214" s="56" t="s">
        <v>79</v>
      </c>
      <c r="B214" s="56">
        <v>2021</v>
      </c>
      <c r="C214" s="56" t="s">
        <v>428</v>
      </c>
      <c r="D214" s="63" t="s">
        <v>429</v>
      </c>
      <c r="E214" s="63" t="s">
        <v>430</v>
      </c>
      <c r="F214" s="58" t="s">
        <v>431</v>
      </c>
      <c r="G214" s="68" t="s">
        <v>431</v>
      </c>
      <c r="H214" s="56" t="s">
        <v>96</v>
      </c>
      <c r="I214" s="56">
        <v>55987</v>
      </c>
      <c r="J214" s="56">
        <v>5</v>
      </c>
      <c r="K214" s="56">
        <v>325211</v>
      </c>
      <c r="L214" s="63" t="str">
        <f>VLOOKUP(K214, '2017–2022 NAICS'!C:D, 2, FALSE)</f>
        <v>Plastics Material and Resin Manufacturing</v>
      </c>
      <c r="M214" s="63" t="e">
        <v>#VALUE!</v>
      </c>
      <c r="N214" s="56">
        <v>44.055869999999999</v>
      </c>
      <c r="O214" s="56">
        <v>-91.649199999999993</v>
      </c>
      <c r="P214" s="69">
        <v>110008817165</v>
      </c>
      <c r="Q214" s="69">
        <v>1321220128399</v>
      </c>
      <c r="R214" s="56" t="s">
        <v>86</v>
      </c>
      <c r="S214" s="56" t="s">
        <v>87</v>
      </c>
      <c r="T214" s="64" t="s">
        <v>97</v>
      </c>
      <c r="U214" s="63" t="s">
        <v>3675</v>
      </c>
      <c r="W214" s="63" t="str">
        <f>_xlfn.XLOOKUP(C214,'TRIFD-COU Crosswalk'!$A:$A, 'TRIFD-COU Crosswalk'!$B:$B)</f>
        <v>Processing: Additive flame retardant in plastic, resin, and paints and coatings </v>
      </c>
      <c r="Y214" s="56">
        <v>0</v>
      </c>
      <c r="Z214" s="56">
        <v>0</v>
      </c>
      <c r="AA214" s="56">
        <v>0</v>
      </c>
      <c r="AB214" s="56">
        <f t="shared" si="3"/>
        <v>0</v>
      </c>
    </row>
    <row r="215" spans="1:31" ht="28.2" x14ac:dyDescent="0.55000000000000004">
      <c r="A215" s="56" t="s">
        <v>79</v>
      </c>
      <c r="B215" s="56">
        <v>2022</v>
      </c>
      <c r="C215" s="56" t="s">
        <v>428</v>
      </c>
      <c r="D215" s="63" t="s">
        <v>429</v>
      </c>
      <c r="E215" s="63" t="s">
        <v>430</v>
      </c>
      <c r="F215" s="58" t="s">
        <v>431</v>
      </c>
      <c r="G215" s="68" t="s">
        <v>431</v>
      </c>
      <c r="H215" s="56" t="s">
        <v>96</v>
      </c>
      <c r="I215" s="56">
        <v>55987</v>
      </c>
      <c r="J215" s="56">
        <v>5</v>
      </c>
      <c r="K215" s="56">
        <v>325211</v>
      </c>
      <c r="L215" s="63" t="str">
        <f>VLOOKUP(K215, '2017–2022 NAICS'!C:D, 2, FALSE)</f>
        <v>Plastics Material and Resin Manufacturing</v>
      </c>
      <c r="M215" s="63" t="e">
        <v>#VALUE!</v>
      </c>
      <c r="N215" s="56">
        <v>44.055869999999999</v>
      </c>
      <c r="O215" s="56">
        <v>-91.649199999999993</v>
      </c>
      <c r="P215" s="69">
        <v>110008817165</v>
      </c>
      <c r="Q215" s="69">
        <v>1322221316298</v>
      </c>
      <c r="R215" s="56" t="s">
        <v>86</v>
      </c>
      <c r="S215" s="56" t="s">
        <v>87</v>
      </c>
      <c r="T215" s="61" t="s">
        <v>97</v>
      </c>
      <c r="U215" s="63" t="s">
        <v>3675</v>
      </c>
      <c r="W215" s="63" t="str">
        <f>_xlfn.XLOOKUP(C215,'TRIFD-COU Crosswalk'!$A:$A, 'TRIFD-COU Crosswalk'!$B:$B)</f>
        <v>Processing: Additive flame retardant in plastic, resin, and paints and coatings </v>
      </c>
      <c r="Y215" s="56">
        <v>0</v>
      </c>
      <c r="Z215" s="56">
        <v>0</v>
      </c>
      <c r="AA215" s="56">
        <v>0</v>
      </c>
      <c r="AB215" s="56">
        <f t="shared" si="3"/>
        <v>0</v>
      </c>
    </row>
    <row r="216" spans="1:31" ht="28.2" x14ac:dyDescent="0.55000000000000004">
      <c r="A216" s="56" t="s">
        <v>79</v>
      </c>
      <c r="B216" s="56">
        <v>2023</v>
      </c>
      <c r="C216" s="56" t="s">
        <v>428</v>
      </c>
      <c r="D216" s="63" t="s">
        <v>429</v>
      </c>
      <c r="E216" s="63" t="s">
        <v>430</v>
      </c>
      <c r="F216" s="58" t="s">
        <v>431</v>
      </c>
      <c r="G216" s="68" t="s">
        <v>431</v>
      </c>
      <c r="H216" s="56" t="s">
        <v>96</v>
      </c>
      <c r="I216" s="56">
        <v>55987</v>
      </c>
      <c r="J216" s="56">
        <v>5</v>
      </c>
      <c r="K216" s="56">
        <v>325211</v>
      </c>
      <c r="L216" s="63" t="str">
        <f>VLOOKUP(K216, '2017–2022 NAICS'!C:D, 2, FALSE)</f>
        <v>Plastics Material and Resin Manufacturing</v>
      </c>
      <c r="M216" s="63" t="e">
        <v>#VALUE!</v>
      </c>
      <c r="N216" s="56">
        <v>44.055869999999999</v>
      </c>
      <c r="O216" s="56">
        <v>-91.649199999999993</v>
      </c>
      <c r="P216" s="69">
        <v>110008817165</v>
      </c>
      <c r="Q216" s="69">
        <v>1323221649155</v>
      </c>
      <c r="R216" s="56" t="s">
        <v>86</v>
      </c>
      <c r="S216" s="56" t="s">
        <v>87</v>
      </c>
      <c r="T216" s="61" t="s">
        <v>97</v>
      </c>
      <c r="U216" s="63" t="s">
        <v>3675</v>
      </c>
      <c r="W216" s="63" t="str">
        <f>_xlfn.XLOOKUP(C216,'TRIFD-COU Crosswalk'!$A:$A, 'TRIFD-COU Crosswalk'!$B:$B)</f>
        <v>Processing: Additive flame retardant in plastic, resin, and paints and coatings </v>
      </c>
      <c r="Y216" s="56">
        <v>0</v>
      </c>
      <c r="Z216" s="56">
        <v>0</v>
      </c>
      <c r="AA216" s="56">
        <v>0</v>
      </c>
      <c r="AB216" s="56">
        <f t="shared" si="3"/>
        <v>0</v>
      </c>
    </row>
    <row r="217" spans="1:31" ht="28.2" x14ac:dyDescent="0.55000000000000004">
      <c r="A217" s="56" t="s">
        <v>79</v>
      </c>
      <c r="B217" s="56">
        <v>2019</v>
      </c>
      <c r="C217" s="56" t="s">
        <v>438</v>
      </c>
      <c r="D217" s="63" t="s">
        <v>439</v>
      </c>
      <c r="E217" s="63" t="s">
        <v>440</v>
      </c>
      <c r="F217" s="58" t="s">
        <v>431</v>
      </c>
      <c r="G217" s="68" t="s">
        <v>431</v>
      </c>
      <c r="H217" s="56" t="s">
        <v>96</v>
      </c>
      <c r="I217" s="56">
        <v>55987</v>
      </c>
      <c r="J217" s="56">
        <v>5</v>
      </c>
      <c r="K217" s="56">
        <v>325991</v>
      </c>
      <c r="L217" s="63" t="str">
        <f>VLOOKUP(K217, '2017–2022 NAICS'!C:D, 2, FALSE)</f>
        <v>Custom Compounding of Purchased Resins</v>
      </c>
      <c r="M217" s="63" t="e">
        <v>#VALUE!</v>
      </c>
      <c r="N217" s="56">
        <v>44.050314999999998</v>
      </c>
      <c r="O217" s="56">
        <v>-91.621390000000005</v>
      </c>
      <c r="P217" s="69">
        <v>110000426628</v>
      </c>
      <c r="Q217" s="69">
        <v>1319218126086</v>
      </c>
      <c r="R217" s="56" t="s">
        <v>86</v>
      </c>
      <c r="S217" s="56" t="s">
        <v>87</v>
      </c>
      <c r="T217" s="65" t="s">
        <v>97</v>
      </c>
      <c r="U217" s="63" t="s">
        <v>3674</v>
      </c>
      <c r="W217" s="63" t="str">
        <f>_xlfn.XLOOKUP(C217,'TRIFD-COU Crosswalk'!$A:$A, 'TRIFD-COU Crosswalk'!$B:$B)</f>
        <v>Processing: Additive flame retardant in plastic, resin, and paints and coatings </v>
      </c>
      <c r="Y217" s="56">
        <v>0</v>
      </c>
      <c r="Z217" s="56">
        <v>0</v>
      </c>
      <c r="AA217" s="56">
        <v>0</v>
      </c>
      <c r="AB217" s="56">
        <f t="shared" si="3"/>
        <v>0</v>
      </c>
    </row>
    <row r="218" spans="1:31" ht="28.2" x14ac:dyDescent="0.55000000000000004">
      <c r="A218" s="56" t="s">
        <v>79</v>
      </c>
      <c r="B218" s="56">
        <v>2019</v>
      </c>
      <c r="C218" s="56" t="s">
        <v>441</v>
      </c>
      <c r="D218" s="63" t="s">
        <v>442</v>
      </c>
      <c r="E218" s="63" t="s">
        <v>443</v>
      </c>
      <c r="F218" s="58" t="s">
        <v>444</v>
      </c>
      <c r="G218" s="68" t="s">
        <v>445</v>
      </c>
      <c r="H218" s="56" t="s">
        <v>270</v>
      </c>
      <c r="I218" s="56">
        <v>44044</v>
      </c>
      <c r="J218" s="56">
        <v>5</v>
      </c>
      <c r="K218" s="56">
        <v>562211</v>
      </c>
      <c r="L218" s="63" t="str">
        <f>VLOOKUP(K218, '2017–2022 NAICS'!C:D, 2, FALSE)</f>
        <v>Hazardous Waste Treatment and Disposal</v>
      </c>
      <c r="M218" s="63" t="e">
        <v>#VALUE!</v>
      </c>
      <c r="N218" s="56">
        <v>41.324167000000003</v>
      </c>
      <c r="O218" s="56">
        <v>-82.034722000000002</v>
      </c>
      <c r="P218" s="69">
        <v>110000385592</v>
      </c>
      <c r="Q218" s="69">
        <v>1319218229084</v>
      </c>
      <c r="R218" s="56" t="s">
        <v>86</v>
      </c>
      <c r="S218" s="56" t="s">
        <v>87</v>
      </c>
      <c r="T218" s="65" t="s">
        <v>88</v>
      </c>
      <c r="U218" s="63" t="s">
        <v>3694</v>
      </c>
      <c r="W218" s="63" t="str">
        <f>_xlfn.XLOOKUP(C218,'TRIFD-COU Crosswalk'!$A:$A, 'TRIFD-COU Crosswalk'!$B:$B)</f>
        <v>Disposal</v>
      </c>
      <c r="Y218" s="56">
        <v>0</v>
      </c>
      <c r="Z218" s="56">
        <v>0</v>
      </c>
      <c r="AA218" s="56">
        <v>0</v>
      </c>
      <c r="AB218" s="56">
        <f t="shared" si="3"/>
        <v>0</v>
      </c>
    </row>
    <row r="219" spans="1:31" ht="28.2" x14ac:dyDescent="0.55000000000000004">
      <c r="A219" s="56" t="s">
        <v>79</v>
      </c>
      <c r="B219" s="56">
        <v>2020</v>
      </c>
      <c r="C219" s="56" t="s">
        <v>438</v>
      </c>
      <c r="D219" s="63" t="s">
        <v>439</v>
      </c>
      <c r="E219" s="63" t="s">
        <v>440</v>
      </c>
      <c r="F219" s="58" t="s">
        <v>431</v>
      </c>
      <c r="G219" s="68" t="s">
        <v>431</v>
      </c>
      <c r="H219" s="56" t="s">
        <v>96</v>
      </c>
      <c r="I219" s="56">
        <v>55987</v>
      </c>
      <c r="J219" s="56">
        <v>5</v>
      </c>
      <c r="K219" s="56">
        <v>325991</v>
      </c>
      <c r="L219" s="63" t="str">
        <f>VLOOKUP(K219, '2017–2022 NAICS'!C:D, 2, FALSE)</f>
        <v>Custom Compounding of Purchased Resins</v>
      </c>
      <c r="M219" s="63" t="e">
        <v>#VALUE!</v>
      </c>
      <c r="N219" s="56">
        <v>44.050314999999998</v>
      </c>
      <c r="O219" s="56">
        <v>-91.621390000000005</v>
      </c>
      <c r="P219" s="69">
        <v>110000426628</v>
      </c>
      <c r="Q219" s="69">
        <v>1320218800427</v>
      </c>
      <c r="R219" s="56" t="s">
        <v>86</v>
      </c>
      <c r="S219" s="56" t="s">
        <v>87</v>
      </c>
      <c r="T219" s="65" t="s">
        <v>88</v>
      </c>
      <c r="U219" s="63" t="s">
        <v>3674</v>
      </c>
      <c r="W219" s="63" t="str">
        <f>_xlfn.XLOOKUP(C219,'TRIFD-COU Crosswalk'!$A:$A, 'TRIFD-COU Crosswalk'!$B:$B)</f>
        <v>Processing: Additive flame retardant in plastic, resin, and paints and coatings </v>
      </c>
      <c r="Y219" s="56">
        <v>0</v>
      </c>
      <c r="Z219" s="56">
        <v>0</v>
      </c>
      <c r="AA219" s="56">
        <v>0</v>
      </c>
      <c r="AB219" s="56">
        <f t="shared" si="3"/>
        <v>0</v>
      </c>
    </row>
    <row r="220" spans="1:31" ht="28.2" x14ac:dyDescent="0.55000000000000004">
      <c r="A220" s="56" t="s">
        <v>79</v>
      </c>
      <c r="B220" s="56">
        <v>2023</v>
      </c>
      <c r="C220" s="56" t="s">
        <v>446</v>
      </c>
      <c r="D220" s="63" t="s">
        <v>447</v>
      </c>
      <c r="E220" s="63" t="s">
        <v>448</v>
      </c>
      <c r="F220" s="58" t="s">
        <v>449</v>
      </c>
      <c r="G220" s="68" t="s">
        <v>450</v>
      </c>
      <c r="H220" s="56" t="s">
        <v>451</v>
      </c>
      <c r="I220" s="56">
        <v>60510</v>
      </c>
      <c r="J220" s="56">
        <v>5</v>
      </c>
      <c r="K220" s="56">
        <v>325991</v>
      </c>
      <c r="L220" s="63" t="str">
        <f>VLOOKUP(K220, '2017–2022 NAICS'!C:D, 2, FALSE)</f>
        <v>Custom Compounding of Purchased Resins</v>
      </c>
      <c r="M220" s="63" t="e">
        <v>#VALUE!</v>
      </c>
      <c r="N220" s="56">
        <v>41.860925999999999</v>
      </c>
      <c r="O220" s="56">
        <v>-88.292286000000004</v>
      </c>
      <c r="P220" s="69">
        <v>110001386367</v>
      </c>
      <c r="Q220" s="69">
        <v>1323221887019</v>
      </c>
      <c r="R220" s="56" t="s">
        <v>86</v>
      </c>
      <c r="S220" s="56" t="s">
        <v>87</v>
      </c>
      <c r="T220" s="61" t="s">
        <v>97</v>
      </c>
      <c r="U220" s="63" t="s">
        <v>3701</v>
      </c>
      <c r="W220" s="63" t="str">
        <f>_xlfn.XLOOKUP(C220,'TRIFD-COU Crosswalk'!$A:$A, 'TRIFD-COU Crosswalk'!$B:$B)</f>
        <v>Processing: Additive flame retardant in plastic, resin, and paints and coatings </v>
      </c>
      <c r="Y220" s="56">
        <v>0</v>
      </c>
      <c r="Z220" s="56">
        <v>0</v>
      </c>
      <c r="AA220" s="56">
        <v>0</v>
      </c>
      <c r="AB220" s="56">
        <f t="shared" si="3"/>
        <v>0</v>
      </c>
    </row>
    <row r="221" spans="1:31" ht="28.2" x14ac:dyDescent="0.55000000000000004">
      <c r="A221" s="56" t="s">
        <v>79</v>
      </c>
      <c r="B221" s="56">
        <v>2019</v>
      </c>
      <c r="C221" s="56" t="s">
        <v>452</v>
      </c>
      <c r="D221" s="63" t="s">
        <v>453</v>
      </c>
      <c r="E221" s="63" t="s">
        <v>454</v>
      </c>
      <c r="F221" s="58" t="s">
        <v>455</v>
      </c>
      <c r="G221" s="68" t="s">
        <v>456</v>
      </c>
      <c r="H221" s="56" t="s">
        <v>451</v>
      </c>
      <c r="I221" s="56">
        <v>61350</v>
      </c>
      <c r="J221" s="56">
        <v>5</v>
      </c>
      <c r="K221" s="56">
        <v>325211</v>
      </c>
      <c r="L221" s="63" t="str">
        <f>VLOOKUP(K221, '2017–2022 NAICS'!C:D, 2, FALSE)</f>
        <v>Plastics Material and Resin Manufacturing</v>
      </c>
      <c r="M221" s="63" t="e">
        <v>#VALUE!</v>
      </c>
      <c r="N221" s="56">
        <v>41.334533</v>
      </c>
      <c r="O221" s="56">
        <v>-88.755775</v>
      </c>
      <c r="P221" s="69">
        <v>110000437661</v>
      </c>
      <c r="Q221" s="69">
        <v>1319217953102</v>
      </c>
      <c r="R221" s="56" t="s">
        <v>86</v>
      </c>
      <c r="S221" s="56" t="s">
        <v>87</v>
      </c>
      <c r="T221" s="66" t="s">
        <v>110</v>
      </c>
      <c r="U221" s="63" t="s">
        <v>3675</v>
      </c>
      <c r="W221" s="63" t="str">
        <f>_xlfn.XLOOKUP(C221,'TRIFD-COU Crosswalk'!$A:$A, 'TRIFD-COU Crosswalk'!$B:$B)</f>
        <v>Processing: Additive flame retardant in plastic, resin, and paints and coatings </v>
      </c>
      <c r="Y221" s="56">
        <v>0</v>
      </c>
      <c r="Z221" s="56">
        <v>0</v>
      </c>
      <c r="AA221" s="56">
        <v>0</v>
      </c>
      <c r="AB221" s="56">
        <f t="shared" si="3"/>
        <v>0</v>
      </c>
    </row>
    <row r="222" spans="1:31" ht="28.2" x14ac:dyDescent="0.55000000000000004">
      <c r="A222" s="56" t="s">
        <v>79</v>
      </c>
      <c r="B222" s="56">
        <v>2020</v>
      </c>
      <c r="C222" s="56" t="s">
        <v>452</v>
      </c>
      <c r="D222" s="63" t="s">
        <v>453</v>
      </c>
      <c r="E222" s="63" t="s">
        <v>454</v>
      </c>
      <c r="F222" s="58" t="s">
        <v>455</v>
      </c>
      <c r="G222" s="68" t="s">
        <v>456</v>
      </c>
      <c r="H222" s="56" t="s">
        <v>451</v>
      </c>
      <c r="I222" s="56">
        <v>61350</v>
      </c>
      <c r="J222" s="56">
        <v>5</v>
      </c>
      <c r="K222" s="56">
        <v>325211</v>
      </c>
      <c r="L222" s="63" t="str">
        <f>VLOOKUP(K222, '2017–2022 NAICS'!C:D, 2, FALSE)</f>
        <v>Plastics Material and Resin Manufacturing</v>
      </c>
      <c r="M222" s="63" t="e">
        <v>#VALUE!</v>
      </c>
      <c r="N222" s="56">
        <v>41.334533</v>
      </c>
      <c r="O222" s="56">
        <v>-88.755775</v>
      </c>
      <c r="P222" s="69">
        <v>110000437661</v>
      </c>
      <c r="Q222" s="69">
        <v>1320218788521</v>
      </c>
      <c r="R222" s="56" t="s">
        <v>86</v>
      </c>
      <c r="S222" s="56" t="s">
        <v>87</v>
      </c>
      <c r="T222" s="65" t="s">
        <v>110</v>
      </c>
      <c r="U222" s="63" t="s">
        <v>3675</v>
      </c>
      <c r="W222" s="63" t="str">
        <f>_xlfn.XLOOKUP(C222,'TRIFD-COU Crosswalk'!$A:$A, 'TRIFD-COU Crosswalk'!$B:$B)</f>
        <v>Processing: Additive flame retardant in plastic, resin, and paints and coatings </v>
      </c>
      <c r="Y222" s="56">
        <v>0</v>
      </c>
      <c r="Z222" s="56">
        <v>0</v>
      </c>
      <c r="AA222" s="56">
        <v>0</v>
      </c>
      <c r="AB222" s="56">
        <f t="shared" si="3"/>
        <v>0</v>
      </c>
    </row>
    <row r="223" spans="1:31" ht="42.3" x14ac:dyDescent="0.55000000000000004">
      <c r="A223" s="56" t="s">
        <v>79</v>
      </c>
      <c r="B223" s="56">
        <v>2019</v>
      </c>
      <c r="C223" s="56" t="s">
        <v>457</v>
      </c>
      <c r="D223" s="63" t="s">
        <v>458</v>
      </c>
      <c r="E223" s="63" t="s">
        <v>459</v>
      </c>
      <c r="F223" s="58" t="s">
        <v>460</v>
      </c>
      <c r="G223" s="68" t="s">
        <v>461</v>
      </c>
      <c r="H223" s="56" t="s">
        <v>382</v>
      </c>
      <c r="I223" s="56">
        <v>47620</v>
      </c>
      <c r="J223" s="56">
        <v>5</v>
      </c>
      <c r="K223" s="56">
        <v>325211</v>
      </c>
      <c r="L223" s="63" t="str">
        <f>VLOOKUP(K223, '2017–2022 NAICS'!C:D, 2, FALSE)</f>
        <v>Plastics Material and Resin Manufacturing</v>
      </c>
      <c r="M223" s="63" t="e">
        <v>#VALUE!</v>
      </c>
      <c r="N223" s="56">
        <v>37.907200000000003</v>
      </c>
      <c r="O223" s="56">
        <v>-87.927099999999996</v>
      </c>
      <c r="P223" s="69">
        <v>110000403670</v>
      </c>
      <c r="Q223" s="69">
        <v>1319218312243</v>
      </c>
      <c r="R223" s="56" t="s">
        <v>86</v>
      </c>
      <c r="S223" s="56" t="s">
        <v>87</v>
      </c>
      <c r="T223" s="65" t="s">
        <v>110</v>
      </c>
      <c r="U223" s="63" t="s">
        <v>3683</v>
      </c>
      <c r="W223" s="63" t="str">
        <f>_xlfn.XLOOKUP(C223,'TRIFD-COU Crosswalk'!$A:$A, 'TRIFD-COU Crosswalk'!$B:$B)</f>
        <v xml:space="preserve">Processing as a reactant in plastic material and resin manufacturing; Processing as a reactant in all other chemical product and preparation manufacturing </v>
      </c>
      <c r="Y223" s="56">
        <v>32</v>
      </c>
      <c r="Z223" s="56">
        <v>0</v>
      </c>
      <c r="AA223" s="56">
        <v>0</v>
      </c>
      <c r="AB223" s="56">
        <f t="shared" ref="AB223:AB255" si="4">SUM(Y223+Z223+AA223)</f>
        <v>32</v>
      </c>
      <c r="AC223" s="56" t="s">
        <v>170</v>
      </c>
      <c r="AD223" s="61" t="s">
        <v>171</v>
      </c>
      <c r="AE223" s="61" t="s">
        <v>236</v>
      </c>
    </row>
    <row r="224" spans="1:31" ht="28.2" x14ac:dyDescent="0.55000000000000004">
      <c r="A224" s="56" t="s">
        <v>79</v>
      </c>
      <c r="B224" s="56">
        <v>2021</v>
      </c>
      <c r="C224" s="56" t="s">
        <v>452</v>
      </c>
      <c r="D224" s="63" t="s">
        <v>453</v>
      </c>
      <c r="E224" s="63" t="s">
        <v>454</v>
      </c>
      <c r="F224" s="58" t="s">
        <v>455</v>
      </c>
      <c r="G224" s="68" t="s">
        <v>456</v>
      </c>
      <c r="H224" s="56" t="s">
        <v>451</v>
      </c>
      <c r="I224" s="56">
        <v>61350</v>
      </c>
      <c r="J224" s="56">
        <v>5</v>
      </c>
      <c r="K224" s="56">
        <v>325211</v>
      </c>
      <c r="L224" s="63" t="str">
        <f>VLOOKUP(K224, '2017–2022 NAICS'!C:D, 2, FALSE)</f>
        <v>Plastics Material and Resin Manufacturing</v>
      </c>
      <c r="M224" s="63" t="e">
        <v>#VALUE!</v>
      </c>
      <c r="N224" s="56">
        <v>41.334533</v>
      </c>
      <c r="O224" s="56">
        <v>-88.755775</v>
      </c>
      <c r="P224" s="69">
        <v>110000437661</v>
      </c>
      <c r="Q224" s="69">
        <v>1321219758935</v>
      </c>
      <c r="R224" s="56" t="s">
        <v>86</v>
      </c>
      <c r="S224" s="56" t="s">
        <v>87</v>
      </c>
      <c r="T224" s="61" t="s">
        <v>110</v>
      </c>
      <c r="U224" s="63" t="s">
        <v>3675</v>
      </c>
      <c r="W224" s="63" t="str">
        <f>_xlfn.XLOOKUP(C224,'TRIFD-COU Crosswalk'!$A:$A, 'TRIFD-COU Crosswalk'!$B:$B)</f>
        <v>Processing: Additive flame retardant in plastic, resin, and paints and coatings </v>
      </c>
      <c r="Y224" s="56">
        <v>0</v>
      </c>
      <c r="Z224" s="56">
        <v>0</v>
      </c>
      <c r="AA224" s="56">
        <v>0</v>
      </c>
      <c r="AB224" s="56">
        <f t="shared" si="4"/>
        <v>0</v>
      </c>
    </row>
    <row r="225" spans="1:31" ht="28.2" x14ac:dyDescent="0.55000000000000004">
      <c r="A225" s="56" t="s">
        <v>79</v>
      </c>
      <c r="B225" s="56">
        <v>2022</v>
      </c>
      <c r="C225" s="56" t="s">
        <v>452</v>
      </c>
      <c r="D225" s="63" t="s">
        <v>453</v>
      </c>
      <c r="E225" s="63" t="s">
        <v>454</v>
      </c>
      <c r="F225" s="58" t="s">
        <v>455</v>
      </c>
      <c r="G225" s="68" t="s">
        <v>456</v>
      </c>
      <c r="H225" s="56" t="s">
        <v>451</v>
      </c>
      <c r="I225" s="56">
        <v>61350</v>
      </c>
      <c r="J225" s="56">
        <v>5</v>
      </c>
      <c r="K225" s="56">
        <v>325211</v>
      </c>
      <c r="L225" s="63" t="str">
        <f>VLOOKUP(K225, '2017–2022 NAICS'!C:D, 2, FALSE)</f>
        <v>Plastics Material and Resin Manufacturing</v>
      </c>
      <c r="M225" s="63" t="e">
        <v>#VALUE!</v>
      </c>
      <c r="N225" s="56">
        <v>41.334533</v>
      </c>
      <c r="O225" s="56">
        <v>-88.755775</v>
      </c>
      <c r="P225" s="69">
        <v>110000437661</v>
      </c>
      <c r="Q225" s="69">
        <v>1322220874388</v>
      </c>
      <c r="R225" s="56" t="s">
        <v>86</v>
      </c>
      <c r="S225" s="56" t="s">
        <v>87</v>
      </c>
      <c r="T225" s="64" t="s">
        <v>110</v>
      </c>
      <c r="U225" s="63" t="s">
        <v>3675</v>
      </c>
      <c r="W225" s="63" t="str">
        <f>_xlfn.XLOOKUP(C225,'TRIFD-COU Crosswalk'!$A:$A, 'TRIFD-COU Crosswalk'!$B:$B)</f>
        <v>Processing: Additive flame retardant in plastic, resin, and paints and coatings </v>
      </c>
      <c r="Y225" s="56">
        <v>0</v>
      </c>
      <c r="Z225" s="56">
        <v>0</v>
      </c>
      <c r="AA225" s="56">
        <v>0</v>
      </c>
      <c r="AB225" s="56">
        <f t="shared" si="4"/>
        <v>0</v>
      </c>
    </row>
    <row r="226" spans="1:31" ht="28.2" x14ac:dyDescent="0.55000000000000004">
      <c r="A226" s="56" t="s">
        <v>79</v>
      </c>
      <c r="B226" s="56">
        <v>2023</v>
      </c>
      <c r="C226" s="56" t="s">
        <v>452</v>
      </c>
      <c r="D226" s="63" t="s">
        <v>453</v>
      </c>
      <c r="E226" s="63" t="s">
        <v>454</v>
      </c>
      <c r="F226" s="58" t="s">
        <v>455</v>
      </c>
      <c r="G226" s="68" t="s">
        <v>456</v>
      </c>
      <c r="H226" s="56" t="s">
        <v>451</v>
      </c>
      <c r="I226" s="56">
        <v>61350</v>
      </c>
      <c r="J226" s="56">
        <v>5</v>
      </c>
      <c r="K226" s="56">
        <v>325211</v>
      </c>
      <c r="L226" s="63" t="str">
        <f>VLOOKUP(K226, '2017–2022 NAICS'!C:D, 2, FALSE)</f>
        <v>Plastics Material and Resin Manufacturing</v>
      </c>
      <c r="M226" s="63" t="e">
        <v>#VALUE!</v>
      </c>
      <c r="N226" s="56">
        <v>41.334533</v>
      </c>
      <c r="O226" s="56">
        <v>-88.755775</v>
      </c>
      <c r="P226" s="69">
        <v>110000437661</v>
      </c>
      <c r="Q226" s="69">
        <v>1323221685264</v>
      </c>
      <c r="R226" s="56" t="s">
        <v>86</v>
      </c>
      <c r="S226" s="56" t="s">
        <v>87</v>
      </c>
      <c r="T226" s="61" t="s">
        <v>110</v>
      </c>
      <c r="U226" s="63" t="s">
        <v>3675</v>
      </c>
      <c r="W226" s="63" t="str">
        <f>_xlfn.XLOOKUP(C226,'TRIFD-COU Crosswalk'!$A:$A, 'TRIFD-COU Crosswalk'!$B:$B)</f>
        <v>Processing: Additive flame retardant in plastic, resin, and paints and coatings </v>
      </c>
      <c r="Y226" s="56">
        <v>0</v>
      </c>
      <c r="Z226" s="56">
        <v>0</v>
      </c>
      <c r="AA226" s="56">
        <v>0</v>
      </c>
      <c r="AB226" s="56">
        <f t="shared" si="4"/>
        <v>0</v>
      </c>
    </row>
    <row r="227" spans="1:31" ht="28.2" x14ac:dyDescent="0.55000000000000004">
      <c r="A227" s="56" t="s">
        <v>79</v>
      </c>
      <c r="B227" s="56">
        <v>2019</v>
      </c>
      <c r="C227" s="56" t="s">
        <v>462</v>
      </c>
      <c r="D227" s="63" t="s">
        <v>287</v>
      </c>
      <c r="E227" s="63" t="s">
        <v>463</v>
      </c>
      <c r="F227" s="58" t="s">
        <v>464</v>
      </c>
      <c r="G227" s="68" t="s">
        <v>465</v>
      </c>
      <c r="H227" s="56" t="s">
        <v>200</v>
      </c>
      <c r="I227" s="56">
        <v>84118</v>
      </c>
      <c r="J227" s="56">
        <v>8</v>
      </c>
      <c r="K227" s="56">
        <v>325211</v>
      </c>
      <c r="L227" s="63" t="str">
        <f>VLOOKUP(K227, '2017–2022 NAICS'!C:D, 2, FALSE)</f>
        <v>Plastics Material and Resin Manufacturing</v>
      </c>
      <c r="M227" s="63" t="e">
        <v>#VALUE!</v>
      </c>
      <c r="N227" s="56">
        <v>40.653604000000001</v>
      </c>
      <c r="O227" s="56">
        <v>-112.054074</v>
      </c>
      <c r="P227" s="69">
        <v>110020094351</v>
      </c>
      <c r="Q227" s="69">
        <v>1319218083956</v>
      </c>
      <c r="R227" s="56" t="s">
        <v>86</v>
      </c>
      <c r="S227" s="56" t="s">
        <v>87</v>
      </c>
      <c r="T227" s="65" t="s">
        <v>97</v>
      </c>
      <c r="U227" s="63" t="s">
        <v>3684</v>
      </c>
      <c r="W227" s="63" t="str">
        <f>_xlfn.XLOOKUP(C227,'TRIFD-COU Crosswalk'!$A:$A, 'TRIFD-COU Crosswalk'!$B:$B)</f>
        <v>Processing: Additive flame retardant in plastic, resin, and paints and coatings </v>
      </c>
      <c r="Y227" s="56">
        <v>0</v>
      </c>
      <c r="Z227" s="56">
        <v>0</v>
      </c>
      <c r="AA227" s="56">
        <v>0</v>
      </c>
      <c r="AB227" s="56">
        <f t="shared" si="4"/>
        <v>0</v>
      </c>
    </row>
    <row r="228" spans="1:31" ht="28.2" x14ac:dyDescent="0.55000000000000004">
      <c r="A228" s="56" t="s">
        <v>79</v>
      </c>
      <c r="B228" s="56">
        <v>2020</v>
      </c>
      <c r="C228" s="56" t="s">
        <v>462</v>
      </c>
      <c r="D228" s="63" t="s">
        <v>287</v>
      </c>
      <c r="E228" s="63" t="s">
        <v>463</v>
      </c>
      <c r="F228" s="58" t="s">
        <v>464</v>
      </c>
      <c r="G228" s="68" t="s">
        <v>465</v>
      </c>
      <c r="H228" s="56" t="s">
        <v>200</v>
      </c>
      <c r="I228" s="56">
        <v>84118</v>
      </c>
      <c r="J228" s="56">
        <v>8</v>
      </c>
      <c r="K228" s="56">
        <v>325211</v>
      </c>
      <c r="L228" s="63" t="str">
        <f>VLOOKUP(K228, '2017–2022 NAICS'!C:D, 2, FALSE)</f>
        <v>Plastics Material and Resin Manufacturing</v>
      </c>
      <c r="M228" s="63" t="e">
        <v>#VALUE!</v>
      </c>
      <c r="N228" s="56">
        <v>40.653604000000001</v>
      </c>
      <c r="O228" s="56">
        <v>-112.054074</v>
      </c>
      <c r="P228" s="69">
        <v>110020094351</v>
      </c>
      <c r="Q228" s="69">
        <v>1320219320355</v>
      </c>
      <c r="R228" s="56" t="s">
        <v>86</v>
      </c>
      <c r="S228" s="56" t="s">
        <v>87</v>
      </c>
      <c r="T228" s="61" t="s">
        <v>97</v>
      </c>
      <c r="U228" s="63" t="s">
        <v>3684</v>
      </c>
      <c r="W228" s="63" t="str">
        <f>_xlfn.XLOOKUP(C228,'TRIFD-COU Crosswalk'!$A:$A, 'TRIFD-COU Crosswalk'!$B:$B)</f>
        <v>Processing: Additive flame retardant in plastic, resin, and paints and coatings </v>
      </c>
      <c r="Y228" s="56">
        <v>0</v>
      </c>
      <c r="Z228" s="56">
        <v>0</v>
      </c>
      <c r="AA228" s="56">
        <v>0</v>
      </c>
      <c r="AB228" s="56">
        <f t="shared" si="4"/>
        <v>0</v>
      </c>
    </row>
    <row r="229" spans="1:31" ht="28.2" x14ac:dyDescent="0.55000000000000004">
      <c r="A229" s="56" t="s">
        <v>79</v>
      </c>
      <c r="B229" s="56">
        <v>2019</v>
      </c>
      <c r="C229" s="56" t="s">
        <v>466</v>
      </c>
      <c r="D229" s="63" t="s">
        <v>467</v>
      </c>
      <c r="E229" s="63" t="s">
        <v>468</v>
      </c>
      <c r="F229" s="58" t="s">
        <v>469</v>
      </c>
      <c r="G229" s="68" t="s">
        <v>470</v>
      </c>
      <c r="H229" s="56" t="s">
        <v>158</v>
      </c>
      <c r="I229" s="56">
        <v>98226</v>
      </c>
      <c r="J229" s="56">
        <v>10</v>
      </c>
      <c r="K229" s="56">
        <v>336413</v>
      </c>
      <c r="L229" s="63" t="str">
        <f>VLOOKUP(K229, '2017–2022 NAICS'!C:D, 2, FALSE)</f>
        <v>Other Aircraft Parts and Auxiliary Equipment Manufacturing</v>
      </c>
      <c r="M229" s="63" t="e">
        <v>#VALUE!</v>
      </c>
      <c r="N229" s="56">
        <v>48.7729</v>
      </c>
      <c r="O229" s="56">
        <v>-122.44534</v>
      </c>
      <c r="P229" s="69">
        <v>110000829079</v>
      </c>
      <c r="Q229" s="69">
        <v>1319218226266</v>
      </c>
      <c r="R229" s="56" t="s">
        <v>86</v>
      </c>
      <c r="S229" s="56" t="s">
        <v>87</v>
      </c>
      <c r="T229" s="65" t="s">
        <v>88</v>
      </c>
      <c r="U229" s="63" t="s">
        <v>3673</v>
      </c>
      <c r="W229" s="63" t="str">
        <f>_xlfn.XLOOKUP(C229,'TRIFD-COU Crosswalk'!$A:$A, 'TRIFD-COU Crosswalk'!$B:$B)</f>
        <v>Reactive use in automotive and aviation articles </v>
      </c>
      <c r="Y229" s="56">
        <v>0</v>
      </c>
      <c r="Z229" s="56">
        <v>0</v>
      </c>
      <c r="AA229" s="56">
        <v>0</v>
      </c>
      <c r="AB229" s="56">
        <f t="shared" si="4"/>
        <v>0</v>
      </c>
    </row>
    <row r="230" spans="1:31" ht="28.2" x14ac:dyDescent="0.55000000000000004">
      <c r="A230" s="56" t="s">
        <v>79</v>
      </c>
      <c r="B230" s="56">
        <v>2022</v>
      </c>
      <c r="C230" s="56" t="s">
        <v>471</v>
      </c>
      <c r="D230" s="63" t="s">
        <v>472</v>
      </c>
      <c r="E230" s="63" t="s">
        <v>473</v>
      </c>
      <c r="F230" s="58" t="s">
        <v>474</v>
      </c>
      <c r="G230" s="68" t="s">
        <v>475</v>
      </c>
      <c r="H230" s="56" t="s">
        <v>158</v>
      </c>
      <c r="I230" s="56">
        <v>99156</v>
      </c>
      <c r="J230" s="56">
        <v>10</v>
      </c>
      <c r="K230" s="56">
        <v>336413</v>
      </c>
      <c r="L230" s="63" t="str">
        <f>VLOOKUP(K230, '2017–2022 NAICS'!C:D, 2, FALSE)</f>
        <v>Other Aircraft Parts and Auxiliary Equipment Manufacturing</v>
      </c>
      <c r="M230" s="63" t="e">
        <v>#VALUE!</v>
      </c>
      <c r="N230" s="56">
        <v>48.185363000000002</v>
      </c>
      <c r="O230" s="56">
        <v>-117.04006800000001</v>
      </c>
      <c r="P230" s="69">
        <v>110005397356</v>
      </c>
      <c r="Q230" s="69">
        <v>1322221444298</v>
      </c>
      <c r="R230" s="56" t="s">
        <v>86</v>
      </c>
      <c r="S230" s="56" t="s">
        <v>87</v>
      </c>
      <c r="T230" s="61" t="s">
        <v>88</v>
      </c>
      <c r="U230" s="63" t="s">
        <v>3675</v>
      </c>
      <c r="W230" s="63" t="str">
        <f>_xlfn.XLOOKUP(C230,'TRIFD-COU Crosswalk'!$A:$A, 'TRIFD-COU Crosswalk'!$B:$B)</f>
        <v>Reactive use in automotive and aviation articles </v>
      </c>
      <c r="Y230" s="56">
        <v>0</v>
      </c>
      <c r="Z230" s="56">
        <v>0</v>
      </c>
      <c r="AA230" s="56">
        <v>0</v>
      </c>
      <c r="AB230" s="56">
        <f t="shared" si="4"/>
        <v>0</v>
      </c>
    </row>
    <row r="231" spans="1:31" ht="28.2" x14ac:dyDescent="0.55000000000000004">
      <c r="A231" s="56" t="s">
        <v>79</v>
      </c>
      <c r="B231" s="56">
        <v>2023</v>
      </c>
      <c r="C231" s="56" t="s">
        <v>471</v>
      </c>
      <c r="D231" s="63" t="s">
        <v>472</v>
      </c>
      <c r="E231" s="63" t="s">
        <v>473</v>
      </c>
      <c r="F231" s="58" t="s">
        <v>474</v>
      </c>
      <c r="G231" s="68" t="s">
        <v>475</v>
      </c>
      <c r="H231" s="56" t="s">
        <v>158</v>
      </c>
      <c r="I231" s="56">
        <v>99156</v>
      </c>
      <c r="J231" s="56">
        <v>10</v>
      </c>
      <c r="K231" s="56">
        <v>336413</v>
      </c>
      <c r="L231" s="63" t="str">
        <f>VLOOKUP(K231, '2017–2022 NAICS'!C:D, 2, FALSE)</f>
        <v>Other Aircraft Parts and Auxiliary Equipment Manufacturing</v>
      </c>
      <c r="M231" s="63" t="e">
        <v>#VALUE!</v>
      </c>
      <c r="N231" s="56">
        <v>48.185363000000002</v>
      </c>
      <c r="O231" s="56">
        <v>-117.04006800000001</v>
      </c>
      <c r="P231" s="69">
        <v>110005397356</v>
      </c>
      <c r="Q231" s="69">
        <v>1323222342457</v>
      </c>
      <c r="R231" s="56" t="s">
        <v>86</v>
      </c>
      <c r="S231" s="56" t="s">
        <v>87</v>
      </c>
      <c r="T231" s="61" t="s">
        <v>88</v>
      </c>
      <c r="U231" s="63" t="s">
        <v>3675</v>
      </c>
      <c r="W231" s="63" t="str">
        <f>_xlfn.XLOOKUP(C231,'TRIFD-COU Crosswalk'!$A:$A, 'TRIFD-COU Crosswalk'!$B:$B)</f>
        <v>Reactive use in automotive and aviation articles </v>
      </c>
      <c r="Y231" s="56">
        <v>0</v>
      </c>
      <c r="Z231" s="56">
        <v>0</v>
      </c>
      <c r="AA231" s="56">
        <v>0</v>
      </c>
      <c r="AB231" s="56">
        <f t="shared" si="4"/>
        <v>0</v>
      </c>
    </row>
    <row r="232" spans="1:31" ht="28.2" x14ac:dyDescent="0.55000000000000004">
      <c r="A232" s="56" t="s">
        <v>79</v>
      </c>
      <c r="B232" s="56">
        <v>2019</v>
      </c>
      <c r="C232" s="56" t="s">
        <v>476</v>
      </c>
      <c r="D232" s="63" t="s">
        <v>477</v>
      </c>
      <c r="E232" s="63" t="s">
        <v>478</v>
      </c>
      <c r="F232" s="58" t="s">
        <v>479</v>
      </c>
      <c r="G232" s="68" t="s">
        <v>480</v>
      </c>
      <c r="H232" s="56" t="s">
        <v>138</v>
      </c>
      <c r="I232" s="67" t="s">
        <v>481</v>
      </c>
      <c r="J232" s="56">
        <v>1</v>
      </c>
      <c r="K232" s="56">
        <v>336411</v>
      </c>
      <c r="L232" s="63" t="str">
        <f>VLOOKUP(K232, '2017–2022 NAICS'!C:D, 2, FALSE)</f>
        <v>Aircraft Manufacturing</v>
      </c>
      <c r="M232" s="63" t="e">
        <v>#VALUE!</v>
      </c>
      <c r="N232" s="56">
        <v>41.247790000000002</v>
      </c>
      <c r="O232" s="56">
        <v>-73.101747000000003</v>
      </c>
      <c r="P232" s="69">
        <v>110000316970</v>
      </c>
      <c r="Q232" s="69">
        <v>1319218121402</v>
      </c>
      <c r="R232" s="56" t="s">
        <v>86</v>
      </c>
      <c r="S232" s="56" t="s">
        <v>87</v>
      </c>
      <c r="T232" s="65" t="s">
        <v>97</v>
      </c>
      <c r="U232" s="63" t="s">
        <v>3675</v>
      </c>
      <c r="W232" s="63" t="str">
        <f>_xlfn.XLOOKUP(C232,'TRIFD-COU Crosswalk'!$A:$A, 'TRIFD-COU Crosswalk'!$B:$B)</f>
        <v>Processing: Reactive flame retardant in transportation equipment manufacturing</v>
      </c>
      <c r="Y232" s="56">
        <v>0</v>
      </c>
      <c r="Z232" s="56">
        <v>0</v>
      </c>
      <c r="AA232" s="56">
        <v>0</v>
      </c>
      <c r="AB232" s="56">
        <f t="shared" si="4"/>
        <v>0</v>
      </c>
    </row>
    <row r="233" spans="1:31" ht="28.2" x14ac:dyDescent="0.55000000000000004">
      <c r="A233" s="56" t="s">
        <v>79</v>
      </c>
      <c r="B233" s="56">
        <v>2020</v>
      </c>
      <c r="C233" s="56" t="s">
        <v>476</v>
      </c>
      <c r="D233" s="63" t="s">
        <v>477</v>
      </c>
      <c r="E233" s="63" t="s">
        <v>478</v>
      </c>
      <c r="F233" s="58" t="s">
        <v>479</v>
      </c>
      <c r="G233" s="68" t="s">
        <v>480</v>
      </c>
      <c r="H233" s="56" t="s">
        <v>138</v>
      </c>
      <c r="I233" s="67" t="s">
        <v>481</v>
      </c>
      <c r="J233" s="56">
        <v>1</v>
      </c>
      <c r="K233" s="56">
        <v>336411</v>
      </c>
      <c r="L233" s="63" t="str">
        <f>VLOOKUP(K233, '2017–2022 NAICS'!C:D, 2, FALSE)</f>
        <v>Aircraft Manufacturing</v>
      </c>
      <c r="M233" s="63" t="e">
        <v>#VALUE!</v>
      </c>
      <c r="N233" s="56">
        <v>41.247790000000002</v>
      </c>
      <c r="O233" s="56">
        <v>-73.101747000000003</v>
      </c>
      <c r="P233" s="69">
        <v>110000316970</v>
      </c>
      <c r="Q233" s="69">
        <v>1320219011083</v>
      </c>
      <c r="R233" s="56" t="s">
        <v>86</v>
      </c>
      <c r="S233" s="56" t="s">
        <v>87</v>
      </c>
      <c r="T233" s="61" t="s">
        <v>97</v>
      </c>
      <c r="U233" s="63" t="s">
        <v>3675</v>
      </c>
      <c r="W233" s="63" t="str">
        <f>_xlfn.XLOOKUP(C233,'TRIFD-COU Crosswalk'!$A:$A, 'TRIFD-COU Crosswalk'!$B:$B)</f>
        <v>Processing: Reactive flame retardant in transportation equipment manufacturing</v>
      </c>
      <c r="Y233" s="56">
        <v>0</v>
      </c>
      <c r="Z233" s="56">
        <v>0</v>
      </c>
      <c r="AA233" s="56">
        <v>0</v>
      </c>
      <c r="AB233" s="56">
        <f t="shared" si="4"/>
        <v>0</v>
      </c>
    </row>
    <row r="234" spans="1:31" ht="28.2" x14ac:dyDescent="0.55000000000000004">
      <c r="A234" s="56" t="s">
        <v>79</v>
      </c>
      <c r="B234" s="56">
        <v>2021</v>
      </c>
      <c r="C234" s="56" t="s">
        <v>476</v>
      </c>
      <c r="D234" s="63" t="s">
        <v>477</v>
      </c>
      <c r="E234" s="63" t="s">
        <v>478</v>
      </c>
      <c r="F234" s="58" t="s">
        <v>479</v>
      </c>
      <c r="G234" s="68" t="s">
        <v>480</v>
      </c>
      <c r="H234" s="56" t="s">
        <v>138</v>
      </c>
      <c r="I234" s="67" t="s">
        <v>481</v>
      </c>
      <c r="J234" s="56">
        <v>1</v>
      </c>
      <c r="K234" s="56">
        <v>336411</v>
      </c>
      <c r="L234" s="63" t="str">
        <f>VLOOKUP(K234, '2017–2022 NAICS'!C:D, 2, FALSE)</f>
        <v>Aircraft Manufacturing</v>
      </c>
      <c r="M234" s="63" t="e">
        <v>#VALUE!</v>
      </c>
      <c r="N234" s="56">
        <v>41.247790000000002</v>
      </c>
      <c r="O234" s="56">
        <v>-73.101747000000003</v>
      </c>
      <c r="P234" s="69">
        <v>110000316970</v>
      </c>
      <c r="Q234" s="69">
        <v>1321220104689</v>
      </c>
      <c r="R234" s="56" t="s">
        <v>86</v>
      </c>
      <c r="S234" s="56" t="s">
        <v>87</v>
      </c>
      <c r="T234" s="61" t="s">
        <v>97</v>
      </c>
      <c r="U234" s="63" t="s">
        <v>3675</v>
      </c>
      <c r="W234" s="63" t="str">
        <f>_xlfn.XLOOKUP(C234,'TRIFD-COU Crosswalk'!$A:$A, 'TRIFD-COU Crosswalk'!$B:$B)</f>
        <v>Processing: Reactive flame retardant in transportation equipment manufacturing</v>
      </c>
      <c r="Y234" s="56">
        <v>0</v>
      </c>
      <c r="Z234" s="56">
        <v>0</v>
      </c>
      <c r="AA234" s="56">
        <v>0</v>
      </c>
      <c r="AB234" s="56">
        <f t="shared" si="4"/>
        <v>0</v>
      </c>
    </row>
    <row r="235" spans="1:31" ht="28.2" x14ac:dyDescent="0.55000000000000004">
      <c r="A235" s="56" t="s">
        <v>79</v>
      </c>
      <c r="B235" s="56">
        <v>2022</v>
      </c>
      <c r="C235" s="56" t="s">
        <v>476</v>
      </c>
      <c r="D235" s="63" t="s">
        <v>477</v>
      </c>
      <c r="E235" s="63" t="s">
        <v>478</v>
      </c>
      <c r="F235" s="58" t="s">
        <v>479</v>
      </c>
      <c r="G235" s="68" t="s">
        <v>480</v>
      </c>
      <c r="H235" s="56" t="s">
        <v>138</v>
      </c>
      <c r="I235" s="67" t="s">
        <v>481</v>
      </c>
      <c r="J235" s="56">
        <v>1</v>
      </c>
      <c r="K235" s="56">
        <v>336411</v>
      </c>
      <c r="L235" s="63" t="str">
        <f>VLOOKUP(K235, '2017–2022 NAICS'!C:D, 2, FALSE)</f>
        <v>Aircraft Manufacturing</v>
      </c>
      <c r="M235" s="63" t="e">
        <v>#VALUE!</v>
      </c>
      <c r="N235" s="56">
        <v>41.247790000000002</v>
      </c>
      <c r="O235" s="56">
        <v>-73.101747000000003</v>
      </c>
      <c r="P235" s="69">
        <v>110000316970</v>
      </c>
      <c r="Q235" s="69">
        <v>1322221219886</v>
      </c>
      <c r="R235" s="56" t="s">
        <v>86</v>
      </c>
      <c r="S235" s="56" t="s">
        <v>87</v>
      </c>
      <c r="T235" s="61" t="s">
        <v>97</v>
      </c>
      <c r="U235" s="63" t="s">
        <v>3675</v>
      </c>
      <c r="W235" s="63" t="str">
        <f>_xlfn.XLOOKUP(C235,'TRIFD-COU Crosswalk'!$A:$A, 'TRIFD-COU Crosswalk'!$B:$B)</f>
        <v>Processing: Reactive flame retardant in transportation equipment manufacturing</v>
      </c>
      <c r="Y235" s="56">
        <v>0</v>
      </c>
      <c r="Z235" s="56">
        <v>0</v>
      </c>
      <c r="AA235" s="56">
        <v>0</v>
      </c>
      <c r="AB235" s="56">
        <f t="shared" si="4"/>
        <v>0</v>
      </c>
    </row>
    <row r="236" spans="1:31" ht="28.2" x14ac:dyDescent="0.55000000000000004">
      <c r="A236" s="56" t="s">
        <v>79</v>
      </c>
      <c r="B236" s="56">
        <v>2023</v>
      </c>
      <c r="C236" s="56" t="s">
        <v>476</v>
      </c>
      <c r="D236" s="63" t="s">
        <v>477</v>
      </c>
      <c r="E236" s="63" t="s">
        <v>478</v>
      </c>
      <c r="F236" s="58" t="s">
        <v>479</v>
      </c>
      <c r="G236" s="68" t="s">
        <v>480</v>
      </c>
      <c r="H236" s="56" t="s">
        <v>138</v>
      </c>
      <c r="I236" s="67" t="s">
        <v>481</v>
      </c>
      <c r="J236" s="56">
        <v>1</v>
      </c>
      <c r="K236" s="56">
        <v>336411</v>
      </c>
      <c r="L236" s="63" t="str">
        <f>VLOOKUP(K236, '2017–2022 NAICS'!C:D, 2, FALSE)</f>
        <v>Aircraft Manufacturing</v>
      </c>
      <c r="M236" s="63" t="e">
        <v>#VALUE!</v>
      </c>
      <c r="N236" s="56">
        <v>41.247790000000002</v>
      </c>
      <c r="O236" s="56">
        <v>-73.101747000000003</v>
      </c>
      <c r="P236" s="69">
        <v>110000316970</v>
      </c>
      <c r="Q236" s="69">
        <v>1323221965686</v>
      </c>
      <c r="R236" s="56" t="s">
        <v>86</v>
      </c>
      <c r="S236" s="56" t="s">
        <v>87</v>
      </c>
      <c r="T236" s="61" t="s">
        <v>97</v>
      </c>
      <c r="U236" s="63" t="s">
        <v>3675</v>
      </c>
      <c r="W236" s="63" t="str">
        <f>_xlfn.XLOOKUP(C236,'TRIFD-COU Crosswalk'!$A:$A, 'TRIFD-COU Crosswalk'!$B:$B)</f>
        <v>Processing: Reactive flame retardant in transportation equipment manufacturing</v>
      </c>
      <c r="Y236" s="56">
        <v>0</v>
      </c>
      <c r="Z236" s="56">
        <v>0</v>
      </c>
      <c r="AA236" s="56">
        <v>0</v>
      </c>
      <c r="AB236" s="56">
        <f t="shared" si="4"/>
        <v>0</v>
      </c>
    </row>
    <row r="237" spans="1:31" ht="28.2" x14ac:dyDescent="0.55000000000000004">
      <c r="A237" s="56" t="s">
        <v>79</v>
      </c>
      <c r="B237" s="56">
        <v>2021</v>
      </c>
      <c r="C237" s="56" t="s">
        <v>482</v>
      </c>
      <c r="D237" s="63" t="s">
        <v>483</v>
      </c>
      <c r="E237" s="63" t="s">
        <v>484</v>
      </c>
      <c r="F237" s="58" t="s">
        <v>485</v>
      </c>
      <c r="G237" s="68" t="s">
        <v>486</v>
      </c>
      <c r="H237" s="56" t="s">
        <v>138</v>
      </c>
      <c r="I237" s="67" t="s">
        <v>487</v>
      </c>
      <c r="J237" s="56">
        <v>1</v>
      </c>
      <c r="K237" s="56">
        <v>326199</v>
      </c>
      <c r="L237" s="63" t="str">
        <f>VLOOKUP(K237, '2017–2022 NAICS'!C:D, 2, FALSE)</f>
        <v>All Other Plastics Product Manufacturing</v>
      </c>
      <c r="M237" s="63" t="e">
        <v>#VALUE!</v>
      </c>
      <c r="N237" s="56">
        <v>41.389105999999998</v>
      </c>
      <c r="O237" s="56">
        <v>-72.438293999999999</v>
      </c>
      <c r="P237" s="69" t="s">
        <v>146</v>
      </c>
      <c r="Q237" s="69">
        <v>1321220162061</v>
      </c>
      <c r="R237" s="56" t="s">
        <v>86</v>
      </c>
      <c r="S237" s="56" t="s">
        <v>87</v>
      </c>
      <c r="T237" s="61" t="s">
        <v>103</v>
      </c>
      <c r="U237" s="63" t="s">
        <v>3675</v>
      </c>
      <c r="W237" s="63" t="str">
        <f>_xlfn.XLOOKUP(C237,'TRIFD-COU Crosswalk'!$A:$A, 'TRIFD-COU Crosswalk'!$B:$B)</f>
        <v>Processing: Additive flame retardant in plastic products </v>
      </c>
      <c r="Y237" s="56">
        <v>0</v>
      </c>
      <c r="Z237" s="56">
        <v>0</v>
      </c>
      <c r="AA237" s="56">
        <v>0</v>
      </c>
      <c r="AB237" s="56">
        <f t="shared" si="4"/>
        <v>0</v>
      </c>
    </row>
    <row r="238" spans="1:31" ht="28.2" x14ac:dyDescent="0.55000000000000004">
      <c r="A238" s="56" t="s">
        <v>79</v>
      </c>
      <c r="B238" s="56">
        <v>2022</v>
      </c>
      <c r="C238" s="56" t="s">
        <v>482</v>
      </c>
      <c r="D238" s="63" t="s">
        <v>483</v>
      </c>
      <c r="E238" s="63" t="s">
        <v>484</v>
      </c>
      <c r="F238" s="58" t="s">
        <v>485</v>
      </c>
      <c r="G238" s="68" t="s">
        <v>486</v>
      </c>
      <c r="H238" s="56" t="s">
        <v>138</v>
      </c>
      <c r="I238" s="67" t="s">
        <v>487</v>
      </c>
      <c r="J238" s="56">
        <v>1</v>
      </c>
      <c r="K238" s="56">
        <v>326199</v>
      </c>
      <c r="L238" s="63" t="str">
        <f>VLOOKUP(K238, '2017–2022 NAICS'!C:D, 2, FALSE)</f>
        <v>All Other Plastics Product Manufacturing</v>
      </c>
      <c r="M238" s="63" t="e">
        <v>#VALUE!</v>
      </c>
      <c r="N238" s="56">
        <v>41.389105999999998</v>
      </c>
      <c r="O238" s="56">
        <v>-72.438293999999999</v>
      </c>
      <c r="P238" s="69" t="s">
        <v>146</v>
      </c>
      <c r="Q238" s="69">
        <v>1322221103245</v>
      </c>
      <c r="R238" s="56" t="s">
        <v>86</v>
      </c>
      <c r="S238" s="56" t="s">
        <v>87</v>
      </c>
      <c r="T238" s="61" t="s">
        <v>103</v>
      </c>
      <c r="U238" s="63" t="s">
        <v>3675</v>
      </c>
      <c r="W238" s="63" t="str">
        <f>_xlfn.XLOOKUP(C238,'TRIFD-COU Crosswalk'!$A:$A, 'TRIFD-COU Crosswalk'!$B:$B)</f>
        <v>Processing: Additive flame retardant in plastic products </v>
      </c>
      <c r="Y238" s="56">
        <v>0</v>
      </c>
      <c r="Z238" s="56">
        <v>0</v>
      </c>
      <c r="AA238" s="56">
        <v>0</v>
      </c>
      <c r="AB238" s="56">
        <f t="shared" si="4"/>
        <v>0</v>
      </c>
    </row>
    <row r="239" spans="1:31" ht="28.2" x14ac:dyDescent="0.55000000000000004">
      <c r="A239" s="56" t="s">
        <v>79</v>
      </c>
      <c r="B239" s="56">
        <v>2023</v>
      </c>
      <c r="C239" s="56" t="s">
        <v>482</v>
      </c>
      <c r="D239" s="63" t="s">
        <v>483</v>
      </c>
      <c r="E239" s="63" t="s">
        <v>484</v>
      </c>
      <c r="F239" s="58" t="s">
        <v>485</v>
      </c>
      <c r="G239" s="68" t="s">
        <v>486</v>
      </c>
      <c r="H239" s="56" t="s">
        <v>138</v>
      </c>
      <c r="I239" s="67" t="s">
        <v>487</v>
      </c>
      <c r="J239" s="56">
        <v>1</v>
      </c>
      <c r="K239" s="56">
        <v>326199</v>
      </c>
      <c r="L239" s="63" t="str">
        <f>VLOOKUP(K239, '2017–2022 NAICS'!C:D, 2, FALSE)</f>
        <v>All Other Plastics Product Manufacturing</v>
      </c>
      <c r="M239" s="63" t="e">
        <v>#VALUE!</v>
      </c>
      <c r="N239" s="56">
        <v>41.389105999999998</v>
      </c>
      <c r="O239" s="56">
        <v>-72.438293999999999</v>
      </c>
      <c r="P239" s="69" t="s">
        <v>146</v>
      </c>
      <c r="Q239" s="69">
        <v>1323222316628</v>
      </c>
      <c r="R239" s="56" t="s">
        <v>86</v>
      </c>
      <c r="S239" s="56" t="s">
        <v>87</v>
      </c>
      <c r="T239" s="61" t="s">
        <v>97</v>
      </c>
      <c r="U239" s="63" t="s">
        <v>3675</v>
      </c>
      <c r="W239" s="63" t="str">
        <f>_xlfn.XLOOKUP(C239,'TRIFD-COU Crosswalk'!$A:$A, 'TRIFD-COU Crosswalk'!$B:$B)</f>
        <v>Processing: Additive flame retardant in plastic products </v>
      </c>
      <c r="Y239" s="56">
        <v>0</v>
      </c>
      <c r="Z239" s="56">
        <v>0</v>
      </c>
      <c r="AA239" s="56">
        <v>0</v>
      </c>
      <c r="AB239" s="56">
        <f t="shared" si="4"/>
        <v>0</v>
      </c>
    </row>
    <row r="240" spans="1:31" ht="42.3" x14ac:dyDescent="0.55000000000000004">
      <c r="A240" s="56" t="s">
        <v>79</v>
      </c>
      <c r="B240" s="56">
        <v>2020</v>
      </c>
      <c r="C240" s="56" t="s">
        <v>457</v>
      </c>
      <c r="D240" s="63" t="s">
        <v>458</v>
      </c>
      <c r="E240" s="63" t="s">
        <v>459</v>
      </c>
      <c r="F240" s="58" t="s">
        <v>460</v>
      </c>
      <c r="G240" s="68" t="s">
        <v>461</v>
      </c>
      <c r="H240" s="56" t="s">
        <v>382</v>
      </c>
      <c r="I240" s="56">
        <v>47620</v>
      </c>
      <c r="J240" s="56">
        <v>5</v>
      </c>
      <c r="K240" s="56">
        <v>325211</v>
      </c>
      <c r="L240" s="63" t="str">
        <f>VLOOKUP(K240, '2017–2022 NAICS'!C:D, 2, FALSE)</f>
        <v>Plastics Material and Resin Manufacturing</v>
      </c>
      <c r="M240" s="63" t="e">
        <v>#VALUE!</v>
      </c>
      <c r="N240" s="56">
        <v>37.907200000000003</v>
      </c>
      <c r="O240" s="56">
        <v>-87.927099999999996</v>
      </c>
      <c r="P240" s="69">
        <v>110000403670</v>
      </c>
      <c r="Q240" s="69">
        <v>1320219227206</v>
      </c>
      <c r="R240" s="56" t="s">
        <v>86</v>
      </c>
      <c r="S240" s="56" t="s">
        <v>87</v>
      </c>
      <c r="T240" s="61" t="s">
        <v>110</v>
      </c>
      <c r="U240" s="63" t="s">
        <v>3683</v>
      </c>
      <c r="W240" s="63" t="str">
        <f>_xlfn.XLOOKUP(C240,'TRIFD-COU Crosswalk'!$A:$A, 'TRIFD-COU Crosswalk'!$B:$B)</f>
        <v xml:space="preserve">Processing as a reactant in plastic material and resin manufacturing; Processing as a reactant in all other chemical product and preparation manufacturing </v>
      </c>
      <c r="Y240" s="56">
        <v>11</v>
      </c>
      <c r="Z240" s="56">
        <v>0</v>
      </c>
      <c r="AA240" s="56">
        <v>0</v>
      </c>
      <c r="AB240" s="56">
        <f t="shared" si="4"/>
        <v>11</v>
      </c>
      <c r="AC240" s="56" t="s">
        <v>170</v>
      </c>
      <c r="AD240" s="61" t="s">
        <v>171</v>
      </c>
      <c r="AE240" s="61" t="s">
        <v>236</v>
      </c>
    </row>
    <row r="241" spans="1:31" ht="42.3" x14ac:dyDescent="0.55000000000000004">
      <c r="A241" s="56" t="s">
        <v>79</v>
      </c>
      <c r="B241" s="56">
        <v>2021</v>
      </c>
      <c r="C241" s="56" t="s">
        <v>457</v>
      </c>
      <c r="D241" s="63" t="s">
        <v>458</v>
      </c>
      <c r="E241" s="63" t="s">
        <v>459</v>
      </c>
      <c r="F241" s="58" t="s">
        <v>460</v>
      </c>
      <c r="G241" s="68" t="s">
        <v>461</v>
      </c>
      <c r="H241" s="56" t="s">
        <v>382</v>
      </c>
      <c r="I241" s="56">
        <v>47620</v>
      </c>
      <c r="J241" s="56">
        <v>5</v>
      </c>
      <c r="K241" s="56">
        <v>325211</v>
      </c>
      <c r="L241" s="63" t="str">
        <f>VLOOKUP(K241, '2017–2022 NAICS'!C:D, 2, FALSE)</f>
        <v>Plastics Material and Resin Manufacturing</v>
      </c>
      <c r="M241" s="63" t="e">
        <v>#VALUE!</v>
      </c>
      <c r="N241" s="56">
        <v>37.907200000000003</v>
      </c>
      <c r="O241" s="56">
        <v>-87.927099999999996</v>
      </c>
      <c r="P241" s="69">
        <v>110000403670</v>
      </c>
      <c r="Q241" s="69">
        <v>1321220394682</v>
      </c>
      <c r="R241" s="56" t="s">
        <v>86</v>
      </c>
      <c r="S241" s="56" t="s">
        <v>87</v>
      </c>
      <c r="T241" s="61" t="s">
        <v>110</v>
      </c>
      <c r="U241" s="63" t="s">
        <v>3683</v>
      </c>
      <c r="W241" s="63" t="str">
        <f>_xlfn.XLOOKUP(C241,'TRIFD-COU Crosswalk'!$A:$A, 'TRIFD-COU Crosswalk'!$B:$B)</f>
        <v xml:space="preserve">Processing as a reactant in plastic material and resin manufacturing; Processing as a reactant in all other chemical product and preparation manufacturing </v>
      </c>
      <c r="Y241" s="56">
        <v>10</v>
      </c>
      <c r="Z241" s="56">
        <v>0</v>
      </c>
      <c r="AA241" s="56">
        <v>0</v>
      </c>
      <c r="AB241" s="56">
        <f t="shared" si="4"/>
        <v>10</v>
      </c>
      <c r="AC241" s="56" t="s">
        <v>170</v>
      </c>
      <c r="AD241" s="61" t="s">
        <v>171</v>
      </c>
      <c r="AE241" s="61" t="s">
        <v>236</v>
      </c>
    </row>
    <row r="242" spans="1:31" ht="42.3" x14ac:dyDescent="0.55000000000000004">
      <c r="A242" s="56" t="s">
        <v>79</v>
      </c>
      <c r="B242" s="56">
        <v>2022</v>
      </c>
      <c r="C242" s="56" t="s">
        <v>457</v>
      </c>
      <c r="D242" s="63" t="s">
        <v>458</v>
      </c>
      <c r="E242" s="63" t="s">
        <v>459</v>
      </c>
      <c r="F242" s="58" t="s">
        <v>460</v>
      </c>
      <c r="G242" s="68" t="s">
        <v>461</v>
      </c>
      <c r="H242" s="56" t="s">
        <v>382</v>
      </c>
      <c r="I242" s="56">
        <v>47620</v>
      </c>
      <c r="J242" s="56">
        <v>5</v>
      </c>
      <c r="K242" s="56">
        <v>325211</v>
      </c>
      <c r="L242" s="63" t="str">
        <f>VLOOKUP(K242, '2017–2022 NAICS'!C:D, 2, FALSE)</f>
        <v>Plastics Material and Resin Manufacturing</v>
      </c>
      <c r="M242" s="63" t="e">
        <v>#VALUE!</v>
      </c>
      <c r="N242" s="56">
        <v>37.907200000000003</v>
      </c>
      <c r="O242" s="56">
        <v>-87.927099999999996</v>
      </c>
      <c r="P242" s="69">
        <v>110000403670</v>
      </c>
      <c r="Q242" s="69">
        <v>1322221356417</v>
      </c>
      <c r="R242" s="56" t="s">
        <v>86</v>
      </c>
      <c r="S242" s="56" t="s">
        <v>87</v>
      </c>
      <c r="T242" s="64" t="s">
        <v>110</v>
      </c>
      <c r="U242" s="63" t="s">
        <v>3683</v>
      </c>
      <c r="W242" s="63" t="str">
        <f>_xlfn.XLOOKUP(C242,'TRIFD-COU Crosswalk'!$A:$A, 'TRIFD-COU Crosswalk'!$B:$B)</f>
        <v xml:space="preserve">Processing as a reactant in plastic material and resin manufacturing; Processing as a reactant in all other chemical product and preparation manufacturing </v>
      </c>
      <c r="Y242" s="56">
        <v>9</v>
      </c>
      <c r="Z242" s="56">
        <v>0</v>
      </c>
      <c r="AA242" s="56">
        <v>0</v>
      </c>
      <c r="AB242" s="56">
        <f t="shared" si="4"/>
        <v>9</v>
      </c>
      <c r="AC242" s="56" t="s">
        <v>170</v>
      </c>
      <c r="AD242" s="61" t="s">
        <v>171</v>
      </c>
      <c r="AE242" s="61" t="s">
        <v>236</v>
      </c>
    </row>
    <row r="243" spans="1:31" ht="56.4" x14ac:dyDescent="0.55000000000000004">
      <c r="A243" s="56" t="s">
        <v>79</v>
      </c>
      <c r="B243" s="56">
        <v>2023</v>
      </c>
      <c r="C243" s="56" t="s">
        <v>457</v>
      </c>
      <c r="D243" s="63" t="s">
        <v>458</v>
      </c>
      <c r="E243" s="63" t="s">
        <v>459</v>
      </c>
      <c r="F243" s="58" t="s">
        <v>460</v>
      </c>
      <c r="G243" s="68" t="s">
        <v>461</v>
      </c>
      <c r="H243" s="56" t="s">
        <v>382</v>
      </c>
      <c r="I243" s="56">
        <v>47620</v>
      </c>
      <c r="J243" s="56">
        <v>5</v>
      </c>
      <c r="K243" s="56">
        <v>325211</v>
      </c>
      <c r="L243" s="63" t="str">
        <f>VLOOKUP(K243, '2017–2022 NAICS'!C:D, 2, FALSE)</f>
        <v>Plastics Material and Resin Manufacturing</v>
      </c>
      <c r="M243" s="63" t="e">
        <v>#VALUE!</v>
      </c>
      <c r="N243" s="56">
        <v>37.907200000000003</v>
      </c>
      <c r="O243" s="56">
        <v>-87.927099999999996</v>
      </c>
      <c r="P243" s="69">
        <v>110000403670</v>
      </c>
      <c r="Q243" s="69">
        <v>1323222322238</v>
      </c>
      <c r="R243" s="56" t="s">
        <v>86</v>
      </c>
      <c r="S243" s="56" t="s">
        <v>87</v>
      </c>
      <c r="T243" s="61" t="s">
        <v>110</v>
      </c>
      <c r="U243" s="63" t="s">
        <v>3702</v>
      </c>
      <c r="W243" s="63" t="str">
        <f>_xlfn.XLOOKUP(C243,'TRIFD-COU Crosswalk'!$A:$A, 'TRIFD-COU Crosswalk'!$B:$B)</f>
        <v xml:space="preserve">Processing as a reactant in plastic material and resin manufacturing; Processing as a reactant in all other chemical product and preparation manufacturing </v>
      </c>
      <c r="Y243" s="56">
        <v>5</v>
      </c>
      <c r="Z243" s="56">
        <v>0</v>
      </c>
      <c r="AA243" s="56">
        <v>0</v>
      </c>
      <c r="AB243" s="56">
        <f t="shared" si="4"/>
        <v>5</v>
      </c>
      <c r="AC243" s="56" t="s">
        <v>170</v>
      </c>
      <c r="AD243" s="61" t="s">
        <v>171</v>
      </c>
      <c r="AE243" s="61" t="s">
        <v>236</v>
      </c>
    </row>
    <row r="244" spans="1:31" ht="28.2" x14ac:dyDescent="0.55000000000000004">
      <c r="A244" s="56" t="s">
        <v>79</v>
      </c>
      <c r="B244" s="56">
        <v>2021</v>
      </c>
      <c r="C244" s="56" t="s">
        <v>462</v>
      </c>
      <c r="D244" s="63" t="s">
        <v>287</v>
      </c>
      <c r="E244" s="63" t="s">
        <v>463</v>
      </c>
      <c r="F244" s="58" t="s">
        <v>464</v>
      </c>
      <c r="G244" s="68" t="s">
        <v>465</v>
      </c>
      <c r="H244" s="56" t="s">
        <v>200</v>
      </c>
      <c r="I244" s="56">
        <v>84118</v>
      </c>
      <c r="J244" s="56">
        <v>8</v>
      </c>
      <c r="K244" s="56">
        <v>325211</v>
      </c>
      <c r="L244" s="63" t="str">
        <f>VLOOKUP(K244, '2017–2022 NAICS'!C:D, 2, FALSE)</f>
        <v>Plastics Material and Resin Manufacturing</v>
      </c>
      <c r="M244" s="63" t="e">
        <v>#VALUE!</v>
      </c>
      <c r="N244" s="56">
        <v>40.653604000000001</v>
      </c>
      <c r="O244" s="56">
        <v>-112.054074</v>
      </c>
      <c r="P244" s="69">
        <v>110020094351</v>
      </c>
      <c r="Q244" s="69">
        <v>1321219736562</v>
      </c>
      <c r="R244" s="56" t="s">
        <v>86</v>
      </c>
      <c r="S244" s="56" t="s">
        <v>87</v>
      </c>
      <c r="T244" s="61" t="s">
        <v>97</v>
      </c>
      <c r="U244" s="63" t="s">
        <v>3684</v>
      </c>
      <c r="W244" s="63" t="str">
        <f>_xlfn.XLOOKUP(C244,'TRIFD-COU Crosswalk'!$A:$A, 'TRIFD-COU Crosswalk'!$B:$B)</f>
        <v>Processing: Additive flame retardant in plastic, resin, and paints and coatings </v>
      </c>
      <c r="Y244" s="56">
        <v>0</v>
      </c>
      <c r="Z244" s="56">
        <v>0</v>
      </c>
      <c r="AA244" s="56">
        <v>0</v>
      </c>
      <c r="AB244" s="56">
        <f t="shared" si="4"/>
        <v>0</v>
      </c>
    </row>
    <row r="245" spans="1:31" ht="28.2" x14ac:dyDescent="0.55000000000000004">
      <c r="A245" s="56" t="s">
        <v>79</v>
      </c>
      <c r="B245" s="56">
        <v>2020</v>
      </c>
      <c r="C245" s="56" t="s">
        <v>488</v>
      </c>
      <c r="D245" s="63" t="s">
        <v>489</v>
      </c>
      <c r="E245" s="63" t="s">
        <v>490</v>
      </c>
      <c r="F245" s="58" t="s">
        <v>340</v>
      </c>
      <c r="G245" s="68" t="s">
        <v>491</v>
      </c>
      <c r="H245" s="56" t="s">
        <v>270</v>
      </c>
      <c r="I245" s="56">
        <v>45331</v>
      </c>
      <c r="J245" s="56">
        <v>5</v>
      </c>
      <c r="K245" s="56">
        <v>326113</v>
      </c>
      <c r="L245" s="63" t="str">
        <f>VLOOKUP(K245, '2017–2022 NAICS'!C:D, 2, FALSE)</f>
        <v>Unlaminated Plastics Film and Sheet (except Packaging) Manufacturing</v>
      </c>
      <c r="M245" s="63" t="e">
        <v>#VALUE!</v>
      </c>
      <c r="N245" s="56">
        <v>40.088889999999999</v>
      </c>
      <c r="O245" s="56">
        <v>-84.592339999999993</v>
      </c>
      <c r="P245" s="69">
        <v>110037144239</v>
      </c>
      <c r="Q245" s="69">
        <v>1320220612687</v>
      </c>
      <c r="R245" s="56" t="s">
        <v>86</v>
      </c>
      <c r="S245" s="56" t="s">
        <v>87</v>
      </c>
      <c r="T245" s="61" t="s">
        <v>97</v>
      </c>
      <c r="U245" s="63" t="s">
        <v>3675</v>
      </c>
      <c r="W245" s="63" t="str">
        <f>_xlfn.XLOOKUP(C245,'TRIFD-COU Crosswalk'!$A:$A, 'TRIFD-COU Crosswalk'!$B:$B)</f>
        <v>Processing: Additive flame retardant in plastic products </v>
      </c>
      <c r="Y245" s="56">
        <v>0</v>
      </c>
      <c r="Z245" s="56">
        <v>0</v>
      </c>
      <c r="AA245" s="56">
        <v>0</v>
      </c>
      <c r="AB245" s="56">
        <f t="shared" si="4"/>
        <v>0</v>
      </c>
    </row>
    <row r="246" spans="1:31" ht="28.2" x14ac:dyDescent="0.55000000000000004">
      <c r="A246" s="56" t="s">
        <v>79</v>
      </c>
      <c r="B246" s="56">
        <v>2021</v>
      </c>
      <c r="C246" s="56" t="s">
        <v>488</v>
      </c>
      <c r="D246" s="63" t="s">
        <v>489</v>
      </c>
      <c r="E246" s="63" t="s">
        <v>490</v>
      </c>
      <c r="F246" s="58" t="s">
        <v>340</v>
      </c>
      <c r="G246" s="68" t="s">
        <v>491</v>
      </c>
      <c r="H246" s="56" t="s">
        <v>270</v>
      </c>
      <c r="I246" s="56">
        <v>45331</v>
      </c>
      <c r="J246" s="56">
        <v>5</v>
      </c>
      <c r="K246" s="56">
        <v>326113</v>
      </c>
      <c r="L246" s="63" t="str">
        <f>VLOOKUP(K246, '2017–2022 NAICS'!C:D, 2, FALSE)</f>
        <v>Unlaminated Plastics Film and Sheet (except Packaging) Manufacturing</v>
      </c>
      <c r="M246" s="63" t="e">
        <v>#VALUE!</v>
      </c>
      <c r="N246" s="56">
        <v>40.088889999999999</v>
      </c>
      <c r="O246" s="56">
        <v>-84.592339999999993</v>
      </c>
      <c r="P246" s="69">
        <v>110037144239</v>
      </c>
      <c r="Q246" s="69">
        <v>1321222314686</v>
      </c>
      <c r="R246" s="56" t="s">
        <v>86</v>
      </c>
      <c r="S246" s="56" t="s">
        <v>87</v>
      </c>
      <c r="T246" s="61" t="s">
        <v>103</v>
      </c>
      <c r="U246" s="63" t="s">
        <v>3675</v>
      </c>
      <c r="W246" s="63" t="str">
        <f>_xlfn.XLOOKUP(C246,'TRIFD-COU Crosswalk'!$A:$A, 'TRIFD-COU Crosswalk'!$B:$B)</f>
        <v>Processing: Additive flame retardant in plastic products </v>
      </c>
      <c r="Y246" s="56">
        <v>0</v>
      </c>
      <c r="Z246" s="56">
        <v>0</v>
      </c>
      <c r="AA246" s="56">
        <v>0</v>
      </c>
      <c r="AB246" s="56">
        <f t="shared" si="4"/>
        <v>0</v>
      </c>
    </row>
    <row r="247" spans="1:31" ht="28.2" x14ac:dyDescent="0.55000000000000004">
      <c r="A247" s="56" t="s">
        <v>79</v>
      </c>
      <c r="B247" s="56">
        <v>2022</v>
      </c>
      <c r="C247" s="56" t="s">
        <v>488</v>
      </c>
      <c r="D247" s="63" t="s">
        <v>489</v>
      </c>
      <c r="E247" s="63" t="s">
        <v>490</v>
      </c>
      <c r="F247" s="58" t="s">
        <v>340</v>
      </c>
      <c r="G247" s="68" t="s">
        <v>491</v>
      </c>
      <c r="H247" s="56" t="s">
        <v>270</v>
      </c>
      <c r="I247" s="56">
        <v>45331</v>
      </c>
      <c r="J247" s="56">
        <v>5</v>
      </c>
      <c r="K247" s="56">
        <v>326113</v>
      </c>
      <c r="L247" s="63" t="str">
        <f>VLOOKUP(K247, '2017–2022 NAICS'!C:D, 2, FALSE)</f>
        <v>Unlaminated Plastics Film and Sheet (except Packaging) Manufacturing</v>
      </c>
      <c r="M247" s="63" t="e">
        <v>#VALUE!</v>
      </c>
      <c r="N247" s="56">
        <v>40.088889999999999</v>
      </c>
      <c r="O247" s="56">
        <v>-84.592339999999993</v>
      </c>
      <c r="P247" s="69">
        <v>110037144239</v>
      </c>
      <c r="Q247" s="69">
        <v>1322222313722</v>
      </c>
      <c r="R247" s="56" t="s">
        <v>86</v>
      </c>
      <c r="S247" s="56" t="s">
        <v>87</v>
      </c>
      <c r="T247" s="64" t="s">
        <v>103</v>
      </c>
      <c r="U247" s="63" t="s">
        <v>3675</v>
      </c>
      <c r="W247" s="63" t="str">
        <f>_xlfn.XLOOKUP(C247,'TRIFD-COU Crosswalk'!$A:$A, 'TRIFD-COU Crosswalk'!$B:$B)</f>
        <v>Processing: Additive flame retardant in plastic products </v>
      </c>
      <c r="Y247" s="56">
        <v>0</v>
      </c>
      <c r="Z247" s="56">
        <v>0</v>
      </c>
      <c r="AA247" s="56">
        <v>0</v>
      </c>
      <c r="AB247" s="56">
        <f t="shared" si="4"/>
        <v>0</v>
      </c>
    </row>
    <row r="248" spans="1:31" ht="28.2" x14ac:dyDescent="0.55000000000000004">
      <c r="A248" s="56" t="s">
        <v>79</v>
      </c>
      <c r="B248" s="56">
        <v>2023</v>
      </c>
      <c r="C248" s="56" t="s">
        <v>488</v>
      </c>
      <c r="D248" s="63" t="s">
        <v>489</v>
      </c>
      <c r="E248" s="63" t="s">
        <v>490</v>
      </c>
      <c r="F248" s="58" t="s">
        <v>340</v>
      </c>
      <c r="G248" s="68" t="s">
        <v>491</v>
      </c>
      <c r="H248" s="56" t="s">
        <v>270</v>
      </c>
      <c r="I248" s="56">
        <v>45331</v>
      </c>
      <c r="J248" s="56">
        <v>5</v>
      </c>
      <c r="K248" s="56">
        <v>326113</v>
      </c>
      <c r="L248" s="63" t="str">
        <f>VLOOKUP(K248, '2017–2022 NAICS'!C:D, 2, FALSE)</f>
        <v>Unlaminated Plastics Film and Sheet (except Packaging) Manufacturing</v>
      </c>
      <c r="M248" s="63" t="e">
        <v>#VALUE!</v>
      </c>
      <c r="N248" s="56">
        <v>40.088889999999999</v>
      </c>
      <c r="O248" s="56">
        <v>-84.592339999999993</v>
      </c>
      <c r="P248" s="69">
        <v>110037144239</v>
      </c>
      <c r="Q248" s="69">
        <v>1323222314647</v>
      </c>
      <c r="R248" s="56" t="s">
        <v>86</v>
      </c>
      <c r="S248" s="56" t="s">
        <v>87</v>
      </c>
      <c r="T248" s="61" t="s">
        <v>103</v>
      </c>
      <c r="U248" s="63" t="s">
        <v>3675</v>
      </c>
      <c r="W248" s="63" t="str">
        <f>_xlfn.XLOOKUP(C248,'TRIFD-COU Crosswalk'!$A:$A, 'TRIFD-COU Crosswalk'!$B:$B)</f>
        <v>Processing: Additive flame retardant in plastic products </v>
      </c>
      <c r="Y248" s="56">
        <v>0</v>
      </c>
      <c r="Z248" s="56">
        <v>0</v>
      </c>
      <c r="AA248" s="56">
        <v>0</v>
      </c>
      <c r="AB248" s="56">
        <f t="shared" si="4"/>
        <v>0</v>
      </c>
    </row>
    <row r="249" spans="1:31" ht="28.2" x14ac:dyDescent="0.55000000000000004">
      <c r="A249" s="56" t="s">
        <v>79</v>
      </c>
      <c r="B249" s="56">
        <v>2022</v>
      </c>
      <c r="C249" s="56" t="s">
        <v>462</v>
      </c>
      <c r="D249" s="63" t="s">
        <v>287</v>
      </c>
      <c r="E249" s="63" t="s">
        <v>463</v>
      </c>
      <c r="F249" s="58" t="s">
        <v>464</v>
      </c>
      <c r="G249" s="68" t="s">
        <v>465</v>
      </c>
      <c r="H249" s="56" t="s">
        <v>200</v>
      </c>
      <c r="I249" s="56">
        <v>84118</v>
      </c>
      <c r="J249" s="56">
        <v>8</v>
      </c>
      <c r="K249" s="56">
        <v>325211</v>
      </c>
      <c r="L249" s="63" t="str">
        <f>VLOOKUP(K249, '2017–2022 NAICS'!C:D, 2, FALSE)</f>
        <v>Plastics Material and Resin Manufacturing</v>
      </c>
      <c r="M249" s="63" t="e">
        <v>#VALUE!</v>
      </c>
      <c r="N249" s="56">
        <v>40.653604000000001</v>
      </c>
      <c r="O249" s="56">
        <v>-112.054074</v>
      </c>
      <c r="P249" s="69">
        <v>110020094351</v>
      </c>
      <c r="Q249" s="69">
        <v>1322221281684</v>
      </c>
      <c r="R249" s="56" t="s">
        <v>86</v>
      </c>
      <c r="S249" s="56" t="s">
        <v>87</v>
      </c>
      <c r="T249" s="61" t="s">
        <v>97</v>
      </c>
      <c r="U249" s="63" t="s">
        <v>3684</v>
      </c>
      <c r="W249" s="63" t="str">
        <f>_xlfn.XLOOKUP(C249,'TRIFD-COU Crosswalk'!$A:$A, 'TRIFD-COU Crosswalk'!$B:$B)</f>
        <v>Processing: Additive flame retardant in plastic, resin, and paints and coatings </v>
      </c>
      <c r="Y249" s="56">
        <v>0</v>
      </c>
      <c r="Z249" s="56">
        <v>0</v>
      </c>
      <c r="AA249" s="56">
        <v>0</v>
      </c>
      <c r="AB249" s="56">
        <f t="shared" si="4"/>
        <v>0</v>
      </c>
    </row>
    <row r="250" spans="1:31" ht="28.2" x14ac:dyDescent="0.55000000000000004">
      <c r="A250" s="56" t="s">
        <v>79</v>
      </c>
      <c r="B250" s="56">
        <v>2023</v>
      </c>
      <c r="C250" s="56" t="s">
        <v>462</v>
      </c>
      <c r="D250" s="63" t="s">
        <v>287</v>
      </c>
      <c r="E250" s="63" t="s">
        <v>463</v>
      </c>
      <c r="F250" s="58" t="s">
        <v>464</v>
      </c>
      <c r="G250" s="68" t="s">
        <v>465</v>
      </c>
      <c r="H250" s="56" t="s">
        <v>200</v>
      </c>
      <c r="I250" s="56">
        <v>84118</v>
      </c>
      <c r="J250" s="56">
        <v>8</v>
      </c>
      <c r="K250" s="56">
        <v>325211</v>
      </c>
      <c r="L250" s="63" t="str">
        <f>VLOOKUP(K250, '2017–2022 NAICS'!C:D, 2, FALSE)</f>
        <v>Plastics Material and Resin Manufacturing</v>
      </c>
      <c r="M250" s="63" t="e">
        <v>#VALUE!</v>
      </c>
      <c r="N250" s="56">
        <v>40.653604000000001</v>
      </c>
      <c r="O250" s="56">
        <v>-112.054074</v>
      </c>
      <c r="P250" s="69">
        <v>110020094351</v>
      </c>
      <c r="Q250" s="69">
        <v>1323221679451</v>
      </c>
      <c r="R250" s="56" t="s">
        <v>86</v>
      </c>
      <c r="S250" s="56" t="s">
        <v>87</v>
      </c>
      <c r="T250" s="61" t="s">
        <v>97</v>
      </c>
      <c r="U250" s="63" t="s">
        <v>3684</v>
      </c>
      <c r="W250" s="63" t="str">
        <f>_xlfn.XLOOKUP(C250,'TRIFD-COU Crosswalk'!$A:$A, 'TRIFD-COU Crosswalk'!$B:$B)</f>
        <v>Processing: Additive flame retardant in plastic, resin, and paints and coatings </v>
      </c>
      <c r="Y250" s="56">
        <v>0</v>
      </c>
      <c r="Z250" s="56">
        <v>0</v>
      </c>
      <c r="AA250" s="56">
        <v>0</v>
      </c>
      <c r="AB250" s="56">
        <f t="shared" si="4"/>
        <v>0</v>
      </c>
    </row>
    <row r="251" spans="1:31" ht="28.2" x14ac:dyDescent="0.55000000000000004">
      <c r="A251" s="56" t="s">
        <v>79</v>
      </c>
      <c r="B251" s="56">
        <v>2019</v>
      </c>
      <c r="C251" s="56" t="s">
        <v>492</v>
      </c>
      <c r="D251" s="63" t="s">
        <v>493</v>
      </c>
      <c r="E251" s="63" t="s">
        <v>494</v>
      </c>
      <c r="F251" s="58" t="s">
        <v>495</v>
      </c>
      <c r="G251" s="68" t="s">
        <v>144</v>
      </c>
      <c r="H251" s="56" t="s">
        <v>145</v>
      </c>
      <c r="I251" s="56">
        <v>92614</v>
      </c>
      <c r="J251" s="56">
        <v>9</v>
      </c>
      <c r="K251" s="56">
        <v>325991</v>
      </c>
      <c r="L251" s="63" t="str">
        <f>VLOOKUP(K251, '2017–2022 NAICS'!C:D, 2, FALSE)</f>
        <v>Custom Compounding of Purchased Resins</v>
      </c>
      <c r="M251" s="63" t="e">
        <v>#VALUE!</v>
      </c>
      <c r="N251" s="56">
        <v>33.69238</v>
      </c>
      <c r="O251" s="56">
        <v>-117.84932000000001</v>
      </c>
      <c r="P251" s="69">
        <v>110008061863</v>
      </c>
      <c r="Q251" s="69">
        <v>1319218053561</v>
      </c>
      <c r="R251" s="56" t="s">
        <v>86</v>
      </c>
      <c r="S251" s="56" t="s">
        <v>87</v>
      </c>
      <c r="T251" s="65" t="s">
        <v>97</v>
      </c>
      <c r="U251" s="63" t="s">
        <v>3703</v>
      </c>
      <c r="W251" s="63" t="str">
        <f>_xlfn.XLOOKUP(C251,'TRIFD-COU Crosswalk'!$A:$A, 'TRIFD-COU Crosswalk'!$B:$B)</f>
        <v>Processing: Additive flame retardant in plastic, resin, and paints and coatings </v>
      </c>
      <c r="Y251" s="56">
        <v>0</v>
      </c>
      <c r="Z251" s="56">
        <v>0</v>
      </c>
      <c r="AA251" s="56">
        <v>0</v>
      </c>
      <c r="AB251" s="56">
        <f t="shared" si="4"/>
        <v>0</v>
      </c>
    </row>
    <row r="252" spans="1:31" ht="28.2" x14ac:dyDescent="0.55000000000000004">
      <c r="A252" s="56" t="s">
        <v>79</v>
      </c>
      <c r="B252" s="56">
        <v>2020</v>
      </c>
      <c r="C252" s="56" t="s">
        <v>492</v>
      </c>
      <c r="D252" s="63" t="s">
        <v>493</v>
      </c>
      <c r="E252" s="63" t="s">
        <v>494</v>
      </c>
      <c r="F252" s="58" t="s">
        <v>495</v>
      </c>
      <c r="G252" s="68" t="s">
        <v>144</v>
      </c>
      <c r="H252" s="56" t="s">
        <v>145</v>
      </c>
      <c r="I252" s="56">
        <v>92614</v>
      </c>
      <c r="J252" s="56">
        <v>9</v>
      </c>
      <c r="K252" s="56">
        <v>325991</v>
      </c>
      <c r="L252" s="63" t="str">
        <f>VLOOKUP(K252, '2017–2022 NAICS'!C:D, 2, FALSE)</f>
        <v>Custom Compounding of Purchased Resins</v>
      </c>
      <c r="M252" s="63" t="e">
        <v>#VALUE!</v>
      </c>
      <c r="N252" s="56">
        <v>33.69238</v>
      </c>
      <c r="O252" s="56">
        <v>-117.84932000000001</v>
      </c>
      <c r="P252" s="69">
        <v>110008061863</v>
      </c>
      <c r="Q252" s="69">
        <v>1320218684557</v>
      </c>
      <c r="R252" s="56" t="s">
        <v>86</v>
      </c>
      <c r="S252" s="56" t="s">
        <v>87</v>
      </c>
      <c r="T252" s="65" t="s">
        <v>97</v>
      </c>
      <c r="U252" s="63" t="s">
        <v>3673</v>
      </c>
      <c r="W252" s="63" t="str">
        <f>_xlfn.XLOOKUP(C252,'TRIFD-COU Crosswalk'!$A:$A, 'TRIFD-COU Crosswalk'!$B:$B)</f>
        <v>Processing: Additive flame retardant in plastic, resin, and paints and coatings </v>
      </c>
      <c r="Y252" s="56">
        <v>0</v>
      </c>
      <c r="Z252" s="56">
        <v>0</v>
      </c>
      <c r="AA252" s="56">
        <v>0</v>
      </c>
      <c r="AB252" s="56">
        <f t="shared" si="4"/>
        <v>0</v>
      </c>
    </row>
    <row r="253" spans="1:31" ht="28.2" x14ac:dyDescent="0.55000000000000004">
      <c r="A253" s="56" t="s">
        <v>79</v>
      </c>
      <c r="B253" s="56">
        <v>2021</v>
      </c>
      <c r="C253" s="56" t="s">
        <v>492</v>
      </c>
      <c r="D253" s="63" t="s">
        <v>493</v>
      </c>
      <c r="E253" s="63" t="s">
        <v>494</v>
      </c>
      <c r="F253" s="58" t="s">
        <v>495</v>
      </c>
      <c r="G253" s="68" t="s">
        <v>144</v>
      </c>
      <c r="H253" s="56" t="s">
        <v>145</v>
      </c>
      <c r="I253" s="56">
        <v>92614</v>
      </c>
      <c r="J253" s="56">
        <v>9</v>
      </c>
      <c r="K253" s="56">
        <v>325991</v>
      </c>
      <c r="L253" s="63" t="str">
        <f>VLOOKUP(K253, '2017–2022 NAICS'!C:D, 2, FALSE)</f>
        <v>Custom Compounding of Purchased Resins</v>
      </c>
      <c r="M253" s="63" t="e">
        <v>#VALUE!</v>
      </c>
      <c r="N253" s="56">
        <v>33.69238</v>
      </c>
      <c r="O253" s="56">
        <v>-117.84932000000001</v>
      </c>
      <c r="P253" s="69">
        <v>110008061863</v>
      </c>
      <c r="Q253" s="69">
        <v>1321219605831</v>
      </c>
      <c r="R253" s="56" t="s">
        <v>86</v>
      </c>
      <c r="S253" s="56" t="s">
        <v>87</v>
      </c>
      <c r="T253" s="64" t="s">
        <v>97</v>
      </c>
      <c r="U253" s="63" t="s">
        <v>3673</v>
      </c>
      <c r="W253" s="63" t="str">
        <f>_xlfn.XLOOKUP(C253,'TRIFD-COU Crosswalk'!$A:$A, 'TRIFD-COU Crosswalk'!$B:$B)</f>
        <v>Processing: Additive flame retardant in plastic, resin, and paints and coatings </v>
      </c>
      <c r="Y253" s="56">
        <v>0</v>
      </c>
      <c r="Z253" s="56">
        <v>0</v>
      </c>
      <c r="AA253" s="56">
        <v>0</v>
      </c>
      <c r="AB253" s="56">
        <f t="shared" si="4"/>
        <v>0</v>
      </c>
    </row>
    <row r="254" spans="1:31" ht="28.2" x14ac:dyDescent="0.55000000000000004">
      <c r="A254" s="56" t="s">
        <v>79</v>
      </c>
      <c r="B254" s="56">
        <v>2022</v>
      </c>
      <c r="C254" s="56" t="s">
        <v>492</v>
      </c>
      <c r="D254" s="63" t="s">
        <v>493</v>
      </c>
      <c r="E254" s="63" t="s">
        <v>494</v>
      </c>
      <c r="F254" s="58" t="s">
        <v>495</v>
      </c>
      <c r="G254" s="68" t="s">
        <v>144</v>
      </c>
      <c r="H254" s="56" t="s">
        <v>145</v>
      </c>
      <c r="I254" s="56">
        <v>92614</v>
      </c>
      <c r="J254" s="56">
        <v>9</v>
      </c>
      <c r="K254" s="56">
        <v>325991</v>
      </c>
      <c r="L254" s="63" t="str">
        <f>VLOOKUP(K254, '2017–2022 NAICS'!C:D, 2, FALSE)</f>
        <v>Custom Compounding of Purchased Resins</v>
      </c>
      <c r="M254" s="63" t="e">
        <v>#VALUE!</v>
      </c>
      <c r="N254" s="56">
        <v>33.69238</v>
      </c>
      <c r="O254" s="56">
        <v>-117.84932000000001</v>
      </c>
      <c r="P254" s="69">
        <v>110008061863</v>
      </c>
      <c r="Q254" s="69">
        <v>1322221185200</v>
      </c>
      <c r="R254" s="56" t="s">
        <v>86</v>
      </c>
      <c r="S254" s="56" t="s">
        <v>87</v>
      </c>
      <c r="T254" s="61" t="s">
        <v>97</v>
      </c>
      <c r="U254" s="63" t="s">
        <v>3673</v>
      </c>
      <c r="W254" s="63" t="str">
        <f>_xlfn.XLOOKUP(C254,'TRIFD-COU Crosswalk'!$A:$A, 'TRIFD-COU Crosswalk'!$B:$B)</f>
        <v>Processing: Additive flame retardant in plastic, resin, and paints and coatings </v>
      </c>
      <c r="Y254" s="56">
        <v>0</v>
      </c>
      <c r="Z254" s="56">
        <v>0</v>
      </c>
      <c r="AA254" s="56">
        <v>0</v>
      </c>
      <c r="AB254" s="56">
        <f t="shared" si="4"/>
        <v>0</v>
      </c>
    </row>
    <row r="255" spans="1:31" ht="28.2" x14ac:dyDescent="0.55000000000000004">
      <c r="A255" s="56" t="s">
        <v>79</v>
      </c>
      <c r="B255" s="56">
        <v>2023</v>
      </c>
      <c r="C255" s="56" t="s">
        <v>492</v>
      </c>
      <c r="D255" s="63" t="s">
        <v>493</v>
      </c>
      <c r="E255" s="63" t="s">
        <v>494</v>
      </c>
      <c r="F255" s="58" t="s">
        <v>495</v>
      </c>
      <c r="G255" s="68" t="s">
        <v>144</v>
      </c>
      <c r="H255" s="56" t="s">
        <v>145</v>
      </c>
      <c r="I255" s="56">
        <v>92614</v>
      </c>
      <c r="J255" s="56">
        <v>9</v>
      </c>
      <c r="K255" s="56">
        <v>325991</v>
      </c>
      <c r="L255" s="63" t="str">
        <f>VLOOKUP(K255, '2017–2022 NAICS'!C:D, 2, FALSE)</f>
        <v>Custom Compounding of Purchased Resins</v>
      </c>
      <c r="M255" s="63" t="e">
        <v>#VALUE!</v>
      </c>
      <c r="N255" s="56">
        <v>33.69238</v>
      </c>
      <c r="O255" s="56">
        <v>-117.84932000000001</v>
      </c>
      <c r="P255" s="69">
        <v>110008061863</v>
      </c>
      <c r="Q255" s="69">
        <v>1323221775036</v>
      </c>
      <c r="R255" s="56" t="s">
        <v>86</v>
      </c>
      <c r="S255" s="56" t="s">
        <v>87</v>
      </c>
      <c r="T255" s="61" t="s">
        <v>97</v>
      </c>
      <c r="U255" s="63" t="s">
        <v>3673</v>
      </c>
      <c r="W255" s="63" t="str">
        <f>_xlfn.XLOOKUP(C255,'TRIFD-COU Crosswalk'!$A:$A, 'TRIFD-COU Crosswalk'!$B:$B)</f>
        <v>Processing: Additive flame retardant in plastic, resin, and paints and coatings </v>
      </c>
      <c r="Y255" s="56">
        <v>0</v>
      </c>
      <c r="Z255" s="56">
        <v>0</v>
      </c>
      <c r="AA255" s="56">
        <v>0</v>
      </c>
      <c r="AB255" s="56">
        <f t="shared" si="4"/>
        <v>0</v>
      </c>
    </row>
    <row r="256" spans="1:31" ht="28.2" x14ac:dyDescent="0.55000000000000004">
      <c r="A256" s="56" t="s">
        <v>79</v>
      </c>
      <c r="B256" s="56">
        <v>2019</v>
      </c>
      <c r="C256" s="56" t="s">
        <v>496</v>
      </c>
      <c r="D256" s="63" t="s">
        <v>497</v>
      </c>
      <c r="E256" s="63" t="s">
        <v>498</v>
      </c>
      <c r="F256" s="58" t="s">
        <v>499</v>
      </c>
      <c r="G256" s="68" t="s">
        <v>500</v>
      </c>
      <c r="H256" s="56" t="s">
        <v>295</v>
      </c>
      <c r="I256" s="56">
        <v>19078</v>
      </c>
      <c r="J256" s="56">
        <v>3</v>
      </c>
      <c r="K256" s="56">
        <v>336411</v>
      </c>
      <c r="L256" s="63" t="str">
        <f>VLOOKUP(K256, '2017–2022 NAICS'!C:D, 2, FALSE)</f>
        <v>Aircraft Manufacturing</v>
      </c>
      <c r="M256" s="63" t="e">
        <v>#VALUE!</v>
      </c>
      <c r="N256" s="56">
        <v>39.865861000000002</v>
      </c>
      <c r="O256" s="56">
        <v>-75.323113000000006</v>
      </c>
      <c r="P256" s="69">
        <v>110070118559</v>
      </c>
      <c r="Q256" s="69">
        <v>1319217838022</v>
      </c>
      <c r="R256" s="56" t="s">
        <v>86</v>
      </c>
      <c r="S256" s="56" t="s">
        <v>87</v>
      </c>
      <c r="T256" s="65" t="s">
        <v>88</v>
      </c>
      <c r="U256" s="63" t="s">
        <v>3675</v>
      </c>
      <c r="W256" s="63" t="str">
        <f>_xlfn.XLOOKUP(C256,'TRIFD-COU Crosswalk'!$A:$A, 'TRIFD-COU Crosswalk'!$B:$B)</f>
        <v>Reactive use in automotive and aviation articles </v>
      </c>
      <c r="Y256" s="56">
        <v>0</v>
      </c>
      <c r="Z256" s="56">
        <v>0</v>
      </c>
      <c r="AA256" s="56">
        <v>0</v>
      </c>
      <c r="AB256" s="56">
        <f t="shared" ref="AB256:AB257" si="5">SUM(Y256+Z256+AA256)</f>
        <v>0</v>
      </c>
    </row>
    <row r="257" spans="1:28" ht="28.2" x14ac:dyDescent="0.55000000000000004">
      <c r="A257" s="56" t="s">
        <v>79</v>
      </c>
      <c r="B257" s="56">
        <v>2020</v>
      </c>
      <c r="C257" s="56" t="s">
        <v>496</v>
      </c>
      <c r="D257" s="63" t="s">
        <v>497</v>
      </c>
      <c r="E257" s="63" t="s">
        <v>498</v>
      </c>
      <c r="F257" s="58" t="s">
        <v>499</v>
      </c>
      <c r="G257" s="68" t="s">
        <v>500</v>
      </c>
      <c r="H257" s="56" t="s">
        <v>295</v>
      </c>
      <c r="I257" s="56">
        <v>19078</v>
      </c>
      <c r="J257" s="56">
        <v>3</v>
      </c>
      <c r="K257" s="56">
        <v>336411</v>
      </c>
      <c r="L257" s="63" t="str">
        <f>VLOOKUP(K257, '2017–2022 NAICS'!C:D, 2, FALSE)</f>
        <v>Aircraft Manufacturing</v>
      </c>
      <c r="M257" s="63" t="e">
        <v>#VALUE!</v>
      </c>
      <c r="N257" s="56">
        <v>39.865861000000002</v>
      </c>
      <c r="O257" s="56">
        <v>-75.323113000000006</v>
      </c>
      <c r="P257" s="69">
        <v>110070118559</v>
      </c>
      <c r="Q257" s="69">
        <v>1320218794651</v>
      </c>
      <c r="R257" s="56" t="s">
        <v>86</v>
      </c>
      <c r="S257" s="56" t="s">
        <v>87</v>
      </c>
      <c r="T257" s="65" t="s">
        <v>88</v>
      </c>
      <c r="U257" s="63" t="s">
        <v>3675</v>
      </c>
      <c r="W257" s="63" t="str">
        <f>_xlfn.XLOOKUP(C257,'TRIFD-COU Crosswalk'!$A:$A, 'TRIFD-COU Crosswalk'!$B:$B)</f>
        <v>Reactive use in automotive and aviation articles </v>
      </c>
      <c r="Y257" s="56">
        <v>0</v>
      </c>
      <c r="Z257" s="56">
        <v>0</v>
      </c>
      <c r="AA257" s="56">
        <v>0</v>
      </c>
      <c r="AB257" s="56">
        <f t="shared" si="5"/>
        <v>0</v>
      </c>
    </row>
    <row r="258" spans="1:28" ht="28.2" x14ac:dyDescent="0.55000000000000004">
      <c r="A258" s="56" t="s">
        <v>79</v>
      </c>
      <c r="B258" s="56">
        <v>2021</v>
      </c>
      <c r="C258" s="56" t="s">
        <v>496</v>
      </c>
      <c r="D258" s="63" t="s">
        <v>497</v>
      </c>
      <c r="E258" s="63" t="s">
        <v>498</v>
      </c>
      <c r="F258" s="58" t="s">
        <v>499</v>
      </c>
      <c r="G258" s="68" t="s">
        <v>500</v>
      </c>
      <c r="H258" s="56" t="s">
        <v>295</v>
      </c>
      <c r="I258" s="56">
        <v>19078</v>
      </c>
      <c r="J258" s="56">
        <v>3</v>
      </c>
      <c r="K258" s="56">
        <v>336411</v>
      </c>
      <c r="L258" s="63" t="str">
        <f>VLOOKUP(K258, '2017–2022 NAICS'!C:D, 2, FALSE)</f>
        <v>Aircraft Manufacturing</v>
      </c>
      <c r="M258" s="63" t="e">
        <v>#VALUE!</v>
      </c>
      <c r="N258" s="56">
        <v>39.865861000000002</v>
      </c>
      <c r="O258" s="56">
        <v>-75.323113000000006</v>
      </c>
      <c r="P258" s="69">
        <v>110070118559</v>
      </c>
      <c r="Q258" s="69">
        <v>1321220157263</v>
      </c>
      <c r="R258" s="56" t="s">
        <v>86</v>
      </c>
      <c r="S258" s="56" t="s">
        <v>87</v>
      </c>
      <c r="T258" s="61" t="s">
        <v>88</v>
      </c>
      <c r="U258" s="63" t="s">
        <v>3675</v>
      </c>
      <c r="W258" s="63" t="str">
        <f>_xlfn.XLOOKUP(C258,'TRIFD-COU Crosswalk'!$A:$A, 'TRIFD-COU Crosswalk'!$B:$B)</f>
        <v>Reactive use in automotive and aviation articles </v>
      </c>
      <c r="Y258" s="56">
        <v>0</v>
      </c>
      <c r="Z258" s="56">
        <v>0</v>
      </c>
      <c r="AA258" s="56">
        <v>0</v>
      </c>
      <c r="AB258" s="56">
        <f t="shared" ref="AB258:AB294" si="6">SUM(Y258+Z258+AA258)</f>
        <v>0</v>
      </c>
    </row>
    <row r="259" spans="1:28" ht="28.2" x14ac:dyDescent="0.55000000000000004">
      <c r="A259" s="56" t="s">
        <v>79</v>
      </c>
      <c r="B259" s="56">
        <v>2022</v>
      </c>
      <c r="C259" s="56" t="s">
        <v>496</v>
      </c>
      <c r="D259" s="63" t="s">
        <v>497</v>
      </c>
      <c r="E259" s="63" t="s">
        <v>498</v>
      </c>
      <c r="F259" s="58" t="s">
        <v>499</v>
      </c>
      <c r="G259" s="68" t="s">
        <v>500</v>
      </c>
      <c r="H259" s="56" t="s">
        <v>295</v>
      </c>
      <c r="I259" s="56">
        <v>19078</v>
      </c>
      <c r="J259" s="56">
        <v>3</v>
      </c>
      <c r="K259" s="56">
        <v>336411</v>
      </c>
      <c r="L259" s="63" t="str">
        <f>VLOOKUP(K259, '2017–2022 NAICS'!C:D, 2, FALSE)</f>
        <v>Aircraft Manufacturing</v>
      </c>
      <c r="M259" s="63" t="e">
        <v>#VALUE!</v>
      </c>
      <c r="N259" s="56">
        <v>39.865861000000002</v>
      </c>
      <c r="O259" s="56">
        <v>-75.323113000000006</v>
      </c>
      <c r="P259" s="69">
        <v>110070118559</v>
      </c>
      <c r="Q259" s="69">
        <v>1322221445505</v>
      </c>
      <c r="R259" s="56" t="s">
        <v>86</v>
      </c>
      <c r="S259" s="56" t="s">
        <v>87</v>
      </c>
      <c r="T259" s="61" t="s">
        <v>88</v>
      </c>
      <c r="U259" s="63" t="s">
        <v>3675</v>
      </c>
      <c r="W259" s="63" t="str">
        <f>_xlfn.XLOOKUP(C259,'TRIFD-COU Crosswalk'!$A:$A, 'TRIFD-COU Crosswalk'!$B:$B)</f>
        <v>Reactive use in automotive and aviation articles </v>
      </c>
      <c r="Y259" s="56">
        <v>0</v>
      </c>
      <c r="Z259" s="56">
        <v>0</v>
      </c>
      <c r="AA259" s="56">
        <v>0</v>
      </c>
      <c r="AB259" s="56">
        <f t="shared" si="6"/>
        <v>0</v>
      </c>
    </row>
    <row r="260" spans="1:28" ht="28.2" x14ac:dyDescent="0.55000000000000004">
      <c r="A260" s="56" t="s">
        <v>79</v>
      </c>
      <c r="B260" s="56">
        <v>2023</v>
      </c>
      <c r="C260" s="56" t="s">
        <v>496</v>
      </c>
      <c r="D260" s="63" t="s">
        <v>497</v>
      </c>
      <c r="E260" s="63" t="s">
        <v>498</v>
      </c>
      <c r="F260" s="58" t="s">
        <v>499</v>
      </c>
      <c r="G260" s="68" t="s">
        <v>500</v>
      </c>
      <c r="H260" s="56" t="s">
        <v>295</v>
      </c>
      <c r="I260" s="56">
        <v>19078</v>
      </c>
      <c r="J260" s="56">
        <v>3</v>
      </c>
      <c r="K260" s="56">
        <v>336411</v>
      </c>
      <c r="L260" s="63" t="str">
        <f>VLOOKUP(K260, '2017–2022 NAICS'!C:D, 2, FALSE)</f>
        <v>Aircraft Manufacturing</v>
      </c>
      <c r="M260" s="63" t="e">
        <v>#VALUE!</v>
      </c>
      <c r="N260" s="56">
        <v>39.865861000000002</v>
      </c>
      <c r="O260" s="56">
        <v>-75.323113000000006</v>
      </c>
      <c r="P260" s="69">
        <v>110070118559</v>
      </c>
      <c r="Q260" s="69">
        <v>1323222000756</v>
      </c>
      <c r="R260" s="56" t="s">
        <v>86</v>
      </c>
      <c r="S260" s="56" t="s">
        <v>87</v>
      </c>
      <c r="T260" s="64" t="s">
        <v>88</v>
      </c>
      <c r="U260" s="63" t="s">
        <v>3675</v>
      </c>
      <c r="W260" s="63" t="str">
        <f>_xlfn.XLOOKUP(C260,'TRIFD-COU Crosswalk'!$A:$A, 'TRIFD-COU Crosswalk'!$B:$B)</f>
        <v>Reactive use in automotive and aviation articles </v>
      </c>
      <c r="Y260" s="56">
        <v>0</v>
      </c>
      <c r="Z260" s="56">
        <v>0</v>
      </c>
      <c r="AA260" s="56">
        <v>0</v>
      </c>
      <c r="AB260" s="56">
        <f t="shared" si="6"/>
        <v>0</v>
      </c>
    </row>
    <row r="261" spans="1:28" x14ac:dyDescent="0.55000000000000004">
      <c r="A261" s="56" t="s">
        <v>79</v>
      </c>
      <c r="B261" s="56">
        <v>2019</v>
      </c>
      <c r="C261" s="56" t="s">
        <v>501</v>
      </c>
      <c r="D261" s="63" t="s">
        <v>502</v>
      </c>
      <c r="E261" s="63" t="s">
        <v>503</v>
      </c>
      <c r="F261" s="58" t="s">
        <v>504</v>
      </c>
      <c r="G261" s="68" t="s">
        <v>505</v>
      </c>
      <c r="H261" s="56" t="s">
        <v>382</v>
      </c>
      <c r="I261" s="56">
        <v>46725</v>
      </c>
      <c r="J261" s="56">
        <v>5</v>
      </c>
      <c r="K261" s="56">
        <v>326199</v>
      </c>
      <c r="L261" s="63" t="str">
        <f>VLOOKUP(K261, '2017–2022 NAICS'!C:D, 2, FALSE)</f>
        <v>All Other Plastics Product Manufacturing</v>
      </c>
      <c r="M261" s="63" t="e">
        <v>#VALUE!</v>
      </c>
      <c r="N261" s="56">
        <v>41.171289999999999</v>
      </c>
      <c r="O261" s="56">
        <v>-85.509810000000002</v>
      </c>
      <c r="P261" s="69">
        <v>110003131236</v>
      </c>
      <c r="Q261" s="69">
        <v>1319218476012</v>
      </c>
      <c r="R261" s="56" t="s">
        <v>86</v>
      </c>
      <c r="S261" s="56" t="s">
        <v>87</v>
      </c>
      <c r="T261" s="65" t="s">
        <v>88</v>
      </c>
      <c r="U261" s="63" t="s">
        <v>89</v>
      </c>
      <c r="W261" s="63" t="str">
        <f>_xlfn.XLOOKUP(C261,'TRIFD-COU Crosswalk'!$A:$A, 'TRIFD-COU Crosswalk'!$B:$B)</f>
        <v>Processing: Additive flame retardant in plastic products </v>
      </c>
      <c r="Y261" s="56">
        <v>0</v>
      </c>
      <c r="Z261" s="56">
        <v>0</v>
      </c>
      <c r="AA261" s="56">
        <v>0</v>
      </c>
      <c r="AB261" s="56">
        <f t="shared" si="6"/>
        <v>0</v>
      </c>
    </row>
    <row r="262" spans="1:28" x14ac:dyDescent="0.55000000000000004">
      <c r="A262" s="56" t="s">
        <v>79</v>
      </c>
      <c r="B262" s="56">
        <v>2020</v>
      </c>
      <c r="C262" s="56" t="s">
        <v>501</v>
      </c>
      <c r="D262" s="63" t="s">
        <v>502</v>
      </c>
      <c r="E262" s="63" t="s">
        <v>503</v>
      </c>
      <c r="F262" s="58" t="s">
        <v>504</v>
      </c>
      <c r="G262" s="68" t="s">
        <v>505</v>
      </c>
      <c r="H262" s="56" t="s">
        <v>382</v>
      </c>
      <c r="I262" s="56">
        <v>46725</v>
      </c>
      <c r="J262" s="56">
        <v>5</v>
      </c>
      <c r="K262" s="56">
        <v>326199</v>
      </c>
      <c r="L262" s="63" t="str">
        <f>VLOOKUP(K262, '2017–2022 NAICS'!C:D, 2, FALSE)</f>
        <v>All Other Plastics Product Manufacturing</v>
      </c>
      <c r="M262" s="63" t="e">
        <v>#VALUE!</v>
      </c>
      <c r="N262" s="56">
        <v>41.171289999999999</v>
      </c>
      <c r="O262" s="56">
        <v>-85.509810000000002</v>
      </c>
      <c r="P262" s="69">
        <v>110003131236</v>
      </c>
      <c r="Q262" s="69">
        <v>1320219324860</v>
      </c>
      <c r="R262" s="56" t="s">
        <v>86</v>
      </c>
      <c r="S262" s="56" t="s">
        <v>87</v>
      </c>
      <c r="T262" s="61" t="s">
        <v>88</v>
      </c>
      <c r="U262" s="63" t="s">
        <v>89</v>
      </c>
      <c r="W262" s="63" t="str">
        <f>_xlfn.XLOOKUP(C262,'TRIFD-COU Crosswalk'!$A:$A, 'TRIFD-COU Crosswalk'!$B:$B)</f>
        <v>Processing: Additive flame retardant in plastic products </v>
      </c>
      <c r="Y262" s="56">
        <v>0</v>
      </c>
      <c r="Z262" s="56">
        <v>0</v>
      </c>
      <c r="AA262" s="56">
        <v>0</v>
      </c>
      <c r="AB262" s="56">
        <f t="shared" si="6"/>
        <v>0</v>
      </c>
    </row>
    <row r="263" spans="1:28" x14ac:dyDescent="0.55000000000000004">
      <c r="A263" s="56" t="s">
        <v>79</v>
      </c>
      <c r="B263" s="56">
        <v>2021</v>
      </c>
      <c r="C263" s="56" t="s">
        <v>501</v>
      </c>
      <c r="D263" s="63" t="s">
        <v>502</v>
      </c>
      <c r="E263" s="63" t="s">
        <v>503</v>
      </c>
      <c r="F263" s="58" t="s">
        <v>504</v>
      </c>
      <c r="G263" s="68" t="s">
        <v>505</v>
      </c>
      <c r="H263" s="56" t="s">
        <v>382</v>
      </c>
      <c r="I263" s="56">
        <v>46725</v>
      </c>
      <c r="J263" s="56">
        <v>5</v>
      </c>
      <c r="K263" s="56">
        <v>326199</v>
      </c>
      <c r="L263" s="63" t="str">
        <f>VLOOKUP(K263, '2017–2022 NAICS'!C:D, 2, FALSE)</f>
        <v>All Other Plastics Product Manufacturing</v>
      </c>
      <c r="M263" s="63" t="e">
        <v>#VALUE!</v>
      </c>
      <c r="N263" s="56">
        <v>41.171289999999999</v>
      </c>
      <c r="O263" s="56">
        <v>-85.509810000000002</v>
      </c>
      <c r="P263" s="69">
        <v>110003131236</v>
      </c>
      <c r="Q263" s="69">
        <v>1321219813540</v>
      </c>
      <c r="R263" s="56" t="s">
        <v>86</v>
      </c>
      <c r="S263" s="56" t="s">
        <v>87</v>
      </c>
      <c r="T263" s="61" t="s">
        <v>88</v>
      </c>
      <c r="U263" s="63" t="s">
        <v>89</v>
      </c>
      <c r="W263" s="63" t="str">
        <f>_xlfn.XLOOKUP(C263,'TRIFD-COU Crosswalk'!$A:$A, 'TRIFD-COU Crosswalk'!$B:$B)</f>
        <v>Processing: Additive flame retardant in plastic products </v>
      </c>
      <c r="Y263" s="56">
        <v>0</v>
      </c>
      <c r="Z263" s="56">
        <v>0</v>
      </c>
      <c r="AA263" s="56">
        <v>0</v>
      </c>
      <c r="AB263" s="56">
        <f t="shared" si="6"/>
        <v>0</v>
      </c>
    </row>
    <row r="264" spans="1:28" ht="28.2" x14ac:dyDescent="0.55000000000000004">
      <c r="A264" s="56" t="s">
        <v>79</v>
      </c>
      <c r="B264" s="56">
        <v>2019</v>
      </c>
      <c r="C264" s="56" t="s">
        <v>506</v>
      </c>
      <c r="D264" s="63" t="s">
        <v>507</v>
      </c>
      <c r="E264" s="63" t="s">
        <v>508</v>
      </c>
      <c r="F264" s="58" t="s">
        <v>480</v>
      </c>
      <c r="G264" s="68" t="s">
        <v>509</v>
      </c>
      <c r="H264" s="56" t="s">
        <v>145</v>
      </c>
      <c r="I264" s="56">
        <v>94534</v>
      </c>
      <c r="J264" s="56">
        <v>9</v>
      </c>
      <c r="K264" s="56">
        <v>326130</v>
      </c>
      <c r="L264" s="63" t="str">
        <f>VLOOKUP(K264, '2017–2022 NAICS'!C:D, 2, FALSE)</f>
        <v>Laminated Plastics Plate, Sheet (except Packaging), and Shape Manufacturing</v>
      </c>
      <c r="M264" s="63" t="e">
        <v>#VALUE!</v>
      </c>
      <c r="N264" s="56">
        <v>38.228830000000002</v>
      </c>
      <c r="O264" s="56">
        <v>-122.07747000000001</v>
      </c>
      <c r="P264" s="69">
        <v>110070059193</v>
      </c>
      <c r="Q264" s="69">
        <v>1319218310744</v>
      </c>
      <c r="R264" s="56" t="s">
        <v>86</v>
      </c>
      <c r="S264" s="56" t="s">
        <v>87</v>
      </c>
      <c r="T264" s="65" t="s">
        <v>88</v>
      </c>
      <c r="U264" s="63" t="s">
        <v>3674</v>
      </c>
      <c r="W264" s="63" t="str">
        <f>_xlfn.XLOOKUP(C264,'TRIFD-COU Crosswalk'!$A:$A, 'TRIFD-COU Crosswalk'!$B:$B)</f>
        <v>Processing: Reactive flame retardant in transportation equipment manufacturing</v>
      </c>
      <c r="Y264" s="56">
        <v>0</v>
      </c>
      <c r="Z264" s="56">
        <v>0</v>
      </c>
      <c r="AA264" s="56">
        <v>0</v>
      </c>
      <c r="AB264" s="56">
        <f t="shared" si="6"/>
        <v>0</v>
      </c>
    </row>
    <row r="265" spans="1:28" ht="28.2" x14ac:dyDescent="0.55000000000000004">
      <c r="A265" s="56" t="s">
        <v>79</v>
      </c>
      <c r="B265" s="56">
        <v>2020</v>
      </c>
      <c r="C265" s="56" t="s">
        <v>506</v>
      </c>
      <c r="D265" s="63" t="s">
        <v>507</v>
      </c>
      <c r="E265" s="63" t="s">
        <v>508</v>
      </c>
      <c r="F265" s="58" t="s">
        <v>480</v>
      </c>
      <c r="G265" s="68" t="s">
        <v>509</v>
      </c>
      <c r="H265" s="56" t="s">
        <v>145</v>
      </c>
      <c r="I265" s="56">
        <v>94534</v>
      </c>
      <c r="J265" s="56">
        <v>9</v>
      </c>
      <c r="K265" s="56">
        <v>326130</v>
      </c>
      <c r="L265" s="63" t="str">
        <f>VLOOKUP(K265, '2017–2022 NAICS'!C:D, 2, FALSE)</f>
        <v>Laminated Plastics Plate, Sheet (except Packaging), and Shape Manufacturing</v>
      </c>
      <c r="M265" s="63" t="e">
        <v>#VALUE!</v>
      </c>
      <c r="N265" s="56">
        <v>38.228830000000002</v>
      </c>
      <c r="O265" s="56">
        <v>-122.07747000000001</v>
      </c>
      <c r="P265" s="69">
        <v>110070059193</v>
      </c>
      <c r="Q265" s="69">
        <v>1320218662450</v>
      </c>
      <c r="R265" s="56" t="s">
        <v>86</v>
      </c>
      <c r="S265" s="56" t="s">
        <v>87</v>
      </c>
      <c r="T265" s="65" t="s">
        <v>88</v>
      </c>
      <c r="U265" s="63" t="s">
        <v>3674</v>
      </c>
      <c r="W265" s="63" t="str">
        <f>_xlfn.XLOOKUP(C265,'TRIFD-COU Crosswalk'!$A:$A, 'TRIFD-COU Crosswalk'!$B:$B)</f>
        <v>Processing: Reactive flame retardant in transportation equipment manufacturing</v>
      </c>
      <c r="Y265" s="56">
        <v>0</v>
      </c>
      <c r="Z265" s="56">
        <v>0</v>
      </c>
      <c r="AA265" s="56">
        <v>0</v>
      </c>
      <c r="AB265" s="56">
        <f t="shared" si="6"/>
        <v>0</v>
      </c>
    </row>
    <row r="266" spans="1:28" ht="28.2" x14ac:dyDescent="0.55000000000000004">
      <c r="A266" s="56" t="s">
        <v>79</v>
      </c>
      <c r="B266" s="56">
        <v>2021</v>
      </c>
      <c r="C266" s="56" t="s">
        <v>506</v>
      </c>
      <c r="D266" s="63" t="s">
        <v>507</v>
      </c>
      <c r="E266" s="63" t="s">
        <v>508</v>
      </c>
      <c r="F266" s="58" t="s">
        <v>480</v>
      </c>
      <c r="G266" s="68" t="s">
        <v>509</v>
      </c>
      <c r="H266" s="56" t="s">
        <v>145</v>
      </c>
      <c r="I266" s="56">
        <v>94534</v>
      </c>
      <c r="J266" s="56">
        <v>9</v>
      </c>
      <c r="K266" s="56">
        <v>326130</v>
      </c>
      <c r="L266" s="63" t="str">
        <f>VLOOKUP(K266, '2017–2022 NAICS'!C:D, 2, FALSE)</f>
        <v>Laminated Plastics Plate, Sheet (except Packaging), and Shape Manufacturing</v>
      </c>
      <c r="M266" s="63" t="e">
        <v>#VALUE!</v>
      </c>
      <c r="N266" s="56">
        <v>38.228830000000002</v>
      </c>
      <c r="O266" s="56">
        <v>-122.07747000000001</v>
      </c>
      <c r="P266" s="69">
        <v>110070059193</v>
      </c>
      <c r="Q266" s="69">
        <v>1321219808425</v>
      </c>
      <c r="R266" s="56" t="s">
        <v>86</v>
      </c>
      <c r="S266" s="56" t="s">
        <v>87</v>
      </c>
      <c r="T266" s="61" t="s">
        <v>88</v>
      </c>
      <c r="U266" s="63" t="s">
        <v>3674</v>
      </c>
      <c r="W266" s="63" t="str">
        <f>_xlfn.XLOOKUP(C266,'TRIFD-COU Crosswalk'!$A:$A, 'TRIFD-COU Crosswalk'!$B:$B)</f>
        <v>Processing: Reactive flame retardant in transportation equipment manufacturing</v>
      </c>
      <c r="Y266" s="56">
        <v>0</v>
      </c>
      <c r="Z266" s="56">
        <v>0</v>
      </c>
      <c r="AA266" s="56">
        <v>0</v>
      </c>
      <c r="AB266" s="56">
        <f t="shared" si="6"/>
        <v>0</v>
      </c>
    </row>
    <row r="267" spans="1:28" ht="28.2" x14ac:dyDescent="0.55000000000000004">
      <c r="A267" s="56" t="s">
        <v>79</v>
      </c>
      <c r="B267" s="56">
        <v>2019</v>
      </c>
      <c r="C267" s="56" t="s">
        <v>510</v>
      </c>
      <c r="D267" s="63" t="s">
        <v>511</v>
      </c>
      <c r="E267" s="63" t="s">
        <v>512</v>
      </c>
      <c r="F267" s="58" t="s">
        <v>513</v>
      </c>
      <c r="G267" s="68" t="s">
        <v>514</v>
      </c>
      <c r="H267" s="56" t="s">
        <v>382</v>
      </c>
      <c r="I267" s="56">
        <v>46312</v>
      </c>
      <c r="J267" s="56">
        <v>5</v>
      </c>
      <c r="K267" s="56">
        <v>562211</v>
      </c>
      <c r="L267" s="63" t="str">
        <f>VLOOKUP(K267, '2017–2022 NAICS'!C:D, 2, FALSE)</f>
        <v>Hazardous Waste Treatment and Disposal</v>
      </c>
      <c r="M267" s="63" t="e">
        <v>#VALUE!</v>
      </c>
      <c r="N267" s="56">
        <v>41.633440999999998</v>
      </c>
      <c r="O267" s="56">
        <v>-87.461568</v>
      </c>
      <c r="P267" s="69">
        <v>110000397874</v>
      </c>
      <c r="Q267" s="69">
        <v>1319218434138</v>
      </c>
      <c r="R267" s="56" t="s">
        <v>86</v>
      </c>
      <c r="S267" s="56" t="s">
        <v>87</v>
      </c>
      <c r="T267" s="65" t="s">
        <v>90</v>
      </c>
      <c r="U267" s="63" t="s">
        <v>515</v>
      </c>
      <c r="W267" s="63" t="str">
        <f>_xlfn.XLOOKUP(C267,'TRIFD-COU Crosswalk'!$A:$A, 'TRIFD-COU Crosswalk'!$B:$B)</f>
        <v>Disposal</v>
      </c>
      <c r="Y267" s="56">
        <v>0</v>
      </c>
      <c r="Z267" s="56">
        <v>0</v>
      </c>
      <c r="AA267" s="56">
        <v>0</v>
      </c>
      <c r="AB267" s="56">
        <f t="shared" si="6"/>
        <v>0</v>
      </c>
    </row>
    <row r="268" spans="1:28" ht="28.2" x14ac:dyDescent="0.55000000000000004">
      <c r="A268" s="56" t="s">
        <v>79</v>
      </c>
      <c r="B268" s="56">
        <v>2021</v>
      </c>
      <c r="C268" s="56" t="s">
        <v>510</v>
      </c>
      <c r="D268" s="63" t="s">
        <v>511</v>
      </c>
      <c r="E268" s="63" t="s">
        <v>512</v>
      </c>
      <c r="F268" s="58" t="s">
        <v>513</v>
      </c>
      <c r="G268" s="68" t="s">
        <v>514</v>
      </c>
      <c r="H268" s="56" t="s">
        <v>382</v>
      </c>
      <c r="I268" s="56">
        <v>46312</v>
      </c>
      <c r="J268" s="56">
        <v>5</v>
      </c>
      <c r="K268" s="56">
        <v>562211</v>
      </c>
      <c r="L268" s="63" t="str">
        <f>VLOOKUP(K268, '2017–2022 NAICS'!C:D, 2, FALSE)</f>
        <v>Hazardous Waste Treatment and Disposal</v>
      </c>
      <c r="M268" s="63" t="e">
        <v>#VALUE!</v>
      </c>
      <c r="N268" s="56">
        <v>41.633440999999998</v>
      </c>
      <c r="O268" s="56">
        <v>-87.461568</v>
      </c>
      <c r="P268" s="69">
        <v>110000397874</v>
      </c>
      <c r="Q268" s="69">
        <v>1321220583684</v>
      </c>
      <c r="R268" s="56" t="s">
        <v>86</v>
      </c>
      <c r="S268" s="56" t="s">
        <v>87</v>
      </c>
      <c r="T268" s="64" t="s">
        <v>88</v>
      </c>
      <c r="U268" s="63" t="s">
        <v>3671</v>
      </c>
      <c r="W268" s="63" t="str">
        <f>_xlfn.XLOOKUP(C268,'TRIFD-COU Crosswalk'!$A:$A, 'TRIFD-COU Crosswalk'!$B:$B)</f>
        <v>Disposal</v>
      </c>
      <c r="Y268" s="56">
        <v>0</v>
      </c>
      <c r="Z268" s="56">
        <v>0</v>
      </c>
      <c r="AA268" s="56">
        <v>0</v>
      </c>
      <c r="AB268" s="56">
        <f t="shared" si="6"/>
        <v>0</v>
      </c>
    </row>
    <row r="269" spans="1:28" x14ac:dyDescent="0.55000000000000004">
      <c r="A269" s="56" t="s">
        <v>79</v>
      </c>
      <c r="B269" s="56">
        <v>2020</v>
      </c>
      <c r="C269" s="56" t="s">
        <v>516</v>
      </c>
      <c r="D269" s="63" t="s">
        <v>517</v>
      </c>
      <c r="E269" s="63" t="s">
        <v>518</v>
      </c>
      <c r="F269" s="58" t="s">
        <v>519</v>
      </c>
      <c r="G269" s="68" t="s">
        <v>398</v>
      </c>
      <c r="H269" s="56" t="s">
        <v>200</v>
      </c>
      <c r="I269" s="56">
        <v>84056</v>
      </c>
      <c r="J269" s="56">
        <v>8</v>
      </c>
      <c r="K269" s="56">
        <v>928110</v>
      </c>
      <c r="L269" s="63" t="str">
        <f>VLOOKUP(K269, '2017–2022 NAICS'!C:D, 2, FALSE)</f>
        <v>National Security</v>
      </c>
      <c r="M269" s="63" t="e">
        <v>#VALUE!</v>
      </c>
      <c r="N269" s="56">
        <v>41.127622000000002</v>
      </c>
      <c r="O269" s="56">
        <v>-112.02051</v>
      </c>
      <c r="P269" s="69">
        <v>110064299085</v>
      </c>
      <c r="Q269" s="69">
        <v>1320218903882</v>
      </c>
      <c r="R269" s="56" t="s">
        <v>86</v>
      </c>
      <c r="S269" s="56" t="s">
        <v>87</v>
      </c>
      <c r="T269" s="61" t="s">
        <v>88</v>
      </c>
      <c r="U269" s="63" t="s">
        <v>89</v>
      </c>
      <c r="W269" s="63" t="str">
        <f>_xlfn.XLOOKUP(C269,'TRIFD-COU Crosswalk'!$A:$A, 'TRIFD-COU Crosswalk'!$B:$B)</f>
        <v>Reactive use in automotive and aviation articles </v>
      </c>
      <c r="Y269" s="56">
        <v>0</v>
      </c>
      <c r="Z269" s="56">
        <v>0</v>
      </c>
      <c r="AA269" s="56">
        <v>0</v>
      </c>
      <c r="AB269" s="56">
        <f t="shared" si="6"/>
        <v>0</v>
      </c>
    </row>
    <row r="270" spans="1:28" ht="28.2" x14ac:dyDescent="0.55000000000000004">
      <c r="A270" s="56" t="s">
        <v>79</v>
      </c>
      <c r="B270" s="56">
        <v>2022</v>
      </c>
      <c r="C270" s="56" t="s">
        <v>520</v>
      </c>
      <c r="D270" s="63" t="s">
        <v>521</v>
      </c>
      <c r="E270" s="63" t="s">
        <v>522</v>
      </c>
      <c r="F270" s="58" t="s">
        <v>523</v>
      </c>
      <c r="G270" s="68" t="s">
        <v>524</v>
      </c>
      <c r="H270" s="56" t="s">
        <v>332</v>
      </c>
      <c r="I270" s="56">
        <v>731459100</v>
      </c>
      <c r="J270" s="56">
        <v>6</v>
      </c>
      <c r="K270" s="56">
        <v>928110</v>
      </c>
      <c r="L270" s="63" t="str">
        <f>VLOOKUP(K270, '2017–2022 NAICS'!C:D, 2, FALSE)</f>
        <v>National Security</v>
      </c>
      <c r="M270" s="63" t="e">
        <v>#VALUE!</v>
      </c>
      <c r="N270" s="56">
        <v>35.412999999999997</v>
      </c>
      <c r="O270" s="56">
        <v>-97.388000000000005</v>
      </c>
      <c r="P270" s="69">
        <v>110000454099</v>
      </c>
      <c r="Q270" s="69">
        <v>1322221365733</v>
      </c>
      <c r="R270" s="56" t="s">
        <v>86</v>
      </c>
      <c r="S270" s="56" t="s">
        <v>87</v>
      </c>
      <c r="T270" s="61" t="s">
        <v>88</v>
      </c>
      <c r="U270" s="63" t="s">
        <v>89</v>
      </c>
      <c r="W270" s="63" t="str">
        <f>_xlfn.XLOOKUP(C270,'TRIFD-COU Crosswalk'!$A:$A, 'TRIFD-COU Crosswalk'!$B:$B)</f>
        <v>Reactive use in automotive and aviation articles </v>
      </c>
      <c r="Y270" s="56">
        <v>0</v>
      </c>
      <c r="Z270" s="56">
        <v>0</v>
      </c>
      <c r="AA270" s="56">
        <v>0</v>
      </c>
      <c r="AB270" s="56">
        <f t="shared" si="6"/>
        <v>0</v>
      </c>
    </row>
    <row r="271" spans="1:28" ht="28.2" x14ac:dyDescent="0.55000000000000004">
      <c r="A271" s="56" t="s">
        <v>79</v>
      </c>
      <c r="B271" s="56">
        <v>2023</v>
      </c>
      <c r="C271" s="56" t="s">
        <v>520</v>
      </c>
      <c r="D271" s="63" t="s">
        <v>521</v>
      </c>
      <c r="E271" s="63" t="s">
        <v>522</v>
      </c>
      <c r="F271" s="58" t="s">
        <v>523</v>
      </c>
      <c r="G271" s="68" t="s">
        <v>524</v>
      </c>
      <c r="H271" s="56" t="s">
        <v>332</v>
      </c>
      <c r="I271" s="56">
        <v>731459100</v>
      </c>
      <c r="J271" s="56">
        <v>6</v>
      </c>
      <c r="K271" s="56">
        <v>928110</v>
      </c>
      <c r="L271" s="63" t="str">
        <f>VLOOKUP(K271, '2017–2022 NAICS'!C:D, 2, FALSE)</f>
        <v>National Security</v>
      </c>
      <c r="M271" s="63" t="e">
        <v>#VALUE!</v>
      </c>
      <c r="N271" s="56">
        <v>35.412999999999997</v>
      </c>
      <c r="O271" s="56">
        <v>-97.388000000000005</v>
      </c>
      <c r="P271" s="69">
        <v>110000454099</v>
      </c>
      <c r="Q271" s="69">
        <v>1323222134924</v>
      </c>
      <c r="R271" s="56" t="s">
        <v>86</v>
      </c>
      <c r="S271" s="56" t="s">
        <v>87</v>
      </c>
      <c r="T271" s="61" t="s">
        <v>88</v>
      </c>
      <c r="U271" s="63" t="s">
        <v>89</v>
      </c>
      <c r="W271" s="63" t="str">
        <f>_xlfn.XLOOKUP(C271,'TRIFD-COU Crosswalk'!$A:$A, 'TRIFD-COU Crosswalk'!$B:$B)</f>
        <v>Reactive use in automotive and aviation articles </v>
      </c>
      <c r="Y271" s="56">
        <v>0</v>
      </c>
      <c r="Z271" s="56">
        <v>0</v>
      </c>
      <c r="AA271" s="56">
        <v>0</v>
      </c>
      <c r="AB271" s="56">
        <f t="shared" si="6"/>
        <v>0</v>
      </c>
    </row>
    <row r="272" spans="1:28" x14ac:dyDescent="0.55000000000000004">
      <c r="A272" s="56" t="s">
        <v>79</v>
      </c>
      <c r="B272" s="56">
        <v>2022</v>
      </c>
      <c r="C272" s="56" t="s">
        <v>525</v>
      </c>
      <c r="D272" s="63" t="s">
        <v>526</v>
      </c>
      <c r="E272" s="63" t="s">
        <v>527</v>
      </c>
      <c r="F272" s="58" t="s">
        <v>528</v>
      </c>
      <c r="G272" s="68" t="s">
        <v>529</v>
      </c>
      <c r="H272" s="56" t="s">
        <v>530</v>
      </c>
      <c r="I272" s="56">
        <v>83624</v>
      </c>
      <c r="J272" s="56">
        <v>10</v>
      </c>
      <c r="K272" s="56">
        <v>562211</v>
      </c>
      <c r="L272" s="63" t="str">
        <f>VLOOKUP(K272, '2017–2022 NAICS'!C:D, 2, FALSE)</f>
        <v>Hazardous Waste Treatment and Disposal</v>
      </c>
      <c r="M272" s="63" t="e">
        <v>#VALUE!</v>
      </c>
      <c r="N272" s="56">
        <v>43.063499999999998</v>
      </c>
      <c r="O272" s="56">
        <v>-116.26375</v>
      </c>
      <c r="P272" s="69">
        <v>110046358133</v>
      </c>
      <c r="Q272" s="69">
        <v>1322221558808</v>
      </c>
      <c r="R272" s="56" t="s">
        <v>86</v>
      </c>
      <c r="S272" s="56" t="s">
        <v>87</v>
      </c>
      <c r="T272" s="61" t="s">
        <v>88</v>
      </c>
      <c r="U272" s="63" t="s">
        <v>3671</v>
      </c>
      <c r="W272" s="63" t="str">
        <f>_xlfn.XLOOKUP(C272,'TRIFD-COU Crosswalk'!$A:$A, 'TRIFD-COU Crosswalk'!$B:$B)</f>
        <v>Disposal</v>
      </c>
      <c r="Y272" s="56">
        <v>0</v>
      </c>
      <c r="Z272" s="56">
        <v>0</v>
      </c>
      <c r="AA272" s="56">
        <v>0</v>
      </c>
      <c r="AB272" s="56">
        <f t="shared" si="6"/>
        <v>0</v>
      </c>
    </row>
    <row r="273" spans="1:28" ht="28.2" x14ac:dyDescent="0.55000000000000004">
      <c r="A273" s="56" t="s">
        <v>79</v>
      </c>
      <c r="B273" s="56">
        <v>2023</v>
      </c>
      <c r="C273" s="56" t="s">
        <v>525</v>
      </c>
      <c r="D273" s="63" t="s">
        <v>526</v>
      </c>
      <c r="E273" s="63" t="s">
        <v>527</v>
      </c>
      <c r="F273" s="58" t="s">
        <v>528</v>
      </c>
      <c r="G273" s="68" t="s">
        <v>529</v>
      </c>
      <c r="H273" s="56" t="s">
        <v>530</v>
      </c>
      <c r="I273" s="56">
        <v>83624</v>
      </c>
      <c r="J273" s="56">
        <v>10</v>
      </c>
      <c r="K273" s="56">
        <v>562211</v>
      </c>
      <c r="L273" s="63" t="str">
        <f>VLOOKUP(K273, '2017–2022 NAICS'!C:D, 2, FALSE)</f>
        <v>Hazardous Waste Treatment and Disposal</v>
      </c>
      <c r="M273" s="63" t="e">
        <v>#VALUE!</v>
      </c>
      <c r="N273" s="56">
        <v>43.063499999999998</v>
      </c>
      <c r="O273" s="56">
        <v>-116.26375</v>
      </c>
      <c r="P273" s="69">
        <v>110046358133</v>
      </c>
      <c r="Q273" s="69">
        <v>1323222231211</v>
      </c>
      <c r="R273" s="56" t="s">
        <v>86</v>
      </c>
      <c r="S273" s="56" t="s">
        <v>87</v>
      </c>
      <c r="T273" s="64" t="s">
        <v>88</v>
      </c>
      <c r="U273" s="63" t="s">
        <v>3668</v>
      </c>
      <c r="W273" s="63" t="str">
        <f>_xlfn.XLOOKUP(C273,'TRIFD-COU Crosswalk'!$A:$A, 'TRIFD-COU Crosswalk'!$B:$B)</f>
        <v>Disposal</v>
      </c>
      <c r="Y273" s="56">
        <v>0</v>
      </c>
      <c r="Z273" s="56">
        <v>0</v>
      </c>
      <c r="AA273" s="56">
        <v>0</v>
      </c>
      <c r="AB273" s="56">
        <f t="shared" si="6"/>
        <v>0</v>
      </c>
    </row>
    <row r="274" spans="1:28" ht="28.2" x14ac:dyDescent="0.55000000000000004">
      <c r="A274" s="56" t="s">
        <v>79</v>
      </c>
      <c r="B274" s="56">
        <v>2019</v>
      </c>
      <c r="C274" s="56" t="s">
        <v>531</v>
      </c>
      <c r="D274" s="63" t="s">
        <v>532</v>
      </c>
      <c r="E274" s="63" t="s">
        <v>533</v>
      </c>
      <c r="F274" s="58" t="s">
        <v>534</v>
      </c>
      <c r="G274" s="68" t="s">
        <v>535</v>
      </c>
      <c r="H274" s="56" t="s">
        <v>536</v>
      </c>
      <c r="I274" s="56">
        <v>89003</v>
      </c>
      <c r="J274" s="56">
        <v>9</v>
      </c>
      <c r="K274" s="56">
        <v>562211</v>
      </c>
      <c r="L274" s="63" t="str">
        <f>VLOOKUP(K274, '2017–2022 NAICS'!C:D, 2, FALSE)</f>
        <v>Hazardous Waste Treatment and Disposal</v>
      </c>
      <c r="M274" s="63" t="e">
        <v>#VALUE!</v>
      </c>
      <c r="N274" s="56">
        <v>36.767699</v>
      </c>
      <c r="O274" s="56">
        <v>-116.692791</v>
      </c>
      <c r="P274" s="69">
        <v>110000600920</v>
      </c>
      <c r="Q274" s="69">
        <v>1319218194708</v>
      </c>
      <c r="R274" s="56" t="s">
        <v>86</v>
      </c>
      <c r="S274" s="56" t="s">
        <v>87</v>
      </c>
      <c r="T274" s="65" t="s">
        <v>97</v>
      </c>
      <c r="U274" s="63" t="s">
        <v>3694</v>
      </c>
      <c r="W274" s="63" t="str">
        <f>_xlfn.XLOOKUP(C274,'TRIFD-COU Crosswalk'!$A:$A, 'TRIFD-COU Crosswalk'!$B:$B)</f>
        <v>Disposal</v>
      </c>
      <c r="Y274" s="56">
        <v>0</v>
      </c>
      <c r="Z274" s="56">
        <v>0</v>
      </c>
      <c r="AA274" s="56">
        <v>0</v>
      </c>
      <c r="AB274" s="56">
        <f t="shared" si="6"/>
        <v>0</v>
      </c>
    </row>
    <row r="275" spans="1:28" ht="28.2" x14ac:dyDescent="0.55000000000000004">
      <c r="A275" s="56" t="s">
        <v>79</v>
      </c>
      <c r="B275" s="56">
        <v>2020</v>
      </c>
      <c r="C275" s="56" t="s">
        <v>531</v>
      </c>
      <c r="D275" s="63" t="s">
        <v>532</v>
      </c>
      <c r="E275" s="63" t="s">
        <v>533</v>
      </c>
      <c r="F275" s="58" t="s">
        <v>534</v>
      </c>
      <c r="G275" s="68" t="s">
        <v>535</v>
      </c>
      <c r="H275" s="56" t="s">
        <v>536</v>
      </c>
      <c r="I275" s="56">
        <v>89003</v>
      </c>
      <c r="J275" s="56">
        <v>9</v>
      </c>
      <c r="K275" s="56">
        <v>562211</v>
      </c>
      <c r="L275" s="63" t="str">
        <f>VLOOKUP(K275, '2017–2022 NAICS'!C:D, 2, FALSE)</f>
        <v>Hazardous Waste Treatment and Disposal</v>
      </c>
      <c r="M275" s="63" t="e">
        <v>#VALUE!</v>
      </c>
      <c r="N275" s="56">
        <v>36.767699</v>
      </c>
      <c r="O275" s="56">
        <v>-116.692791</v>
      </c>
      <c r="P275" s="69">
        <v>110000600920</v>
      </c>
      <c r="Q275" s="69">
        <v>1320219113634</v>
      </c>
      <c r="R275" s="56" t="s">
        <v>86</v>
      </c>
      <c r="S275" s="56" t="s">
        <v>87</v>
      </c>
      <c r="T275" s="61" t="s">
        <v>97</v>
      </c>
      <c r="U275" s="63" t="s">
        <v>3694</v>
      </c>
      <c r="W275" s="63" t="str">
        <f>_xlfn.XLOOKUP(C275,'TRIFD-COU Crosswalk'!$A:$A, 'TRIFD-COU Crosswalk'!$B:$B)</f>
        <v>Disposal</v>
      </c>
      <c r="Y275" s="56">
        <v>0</v>
      </c>
      <c r="Z275" s="56">
        <v>0</v>
      </c>
      <c r="AA275" s="56">
        <v>0</v>
      </c>
      <c r="AB275" s="56">
        <f t="shared" si="6"/>
        <v>0</v>
      </c>
    </row>
    <row r="276" spans="1:28" ht="28.2" x14ac:dyDescent="0.55000000000000004">
      <c r="A276" s="56" t="s">
        <v>79</v>
      </c>
      <c r="B276" s="56">
        <v>2021</v>
      </c>
      <c r="C276" s="56" t="s">
        <v>531</v>
      </c>
      <c r="D276" s="63" t="s">
        <v>532</v>
      </c>
      <c r="E276" s="63" t="s">
        <v>533</v>
      </c>
      <c r="F276" s="58" t="s">
        <v>534</v>
      </c>
      <c r="G276" s="68" t="s">
        <v>535</v>
      </c>
      <c r="H276" s="56" t="s">
        <v>536</v>
      </c>
      <c r="I276" s="56">
        <v>89003</v>
      </c>
      <c r="J276" s="56">
        <v>9</v>
      </c>
      <c r="K276" s="56">
        <v>562211</v>
      </c>
      <c r="L276" s="63" t="str">
        <f>VLOOKUP(K276, '2017–2022 NAICS'!C:D, 2, FALSE)</f>
        <v>Hazardous Waste Treatment and Disposal</v>
      </c>
      <c r="M276" s="63" t="e">
        <v>#VALUE!</v>
      </c>
      <c r="N276" s="56">
        <v>36.767699</v>
      </c>
      <c r="O276" s="56">
        <v>-116.692791</v>
      </c>
      <c r="P276" s="69">
        <v>110000600920</v>
      </c>
      <c r="Q276" s="69">
        <v>1321220484745</v>
      </c>
      <c r="R276" s="56" t="s">
        <v>86</v>
      </c>
      <c r="S276" s="56" t="s">
        <v>87</v>
      </c>
      <c r="T276" s="64" t="s">
        <v>97</v>
      </c>
      <c r="U276" s="63" t="s">
        <v>3694</v>
      </c>
      <c r="W276" s="63" t="str">
        <f>_xlfn.XLOOKUP(C276,'TRIFD-COU Crosswalk'!$A:$A, 'TRIFD-COU Crosswalk'!$B:$B)</f>
        <v>Disposal</v>
      </c>
      <c r="Y276" s="56">
        <v>0</v>
      </c>
      <c r="Z276" s="56">
        <v>0</v>
      </c>
      <c r="AA276" s="56">
        <v>0</v>
      </c>
      <c r="AB276" s="56">
        <f t="shared" si="6"/>
        <v>0</v>
      </c>
    </row>
    <row r="277" spans="1:28" ht="28.2" x14ac:dyDescent="0.55000000000000004">
      <c r="A277" s="56" t="s">
        <v>79</v>
      </c>
      <c r="B277" s="56">
        <v>2022</v>
      </c>
      <c r="C277" s="56" t="s">
        <v>531</v>
      </c>
      <c r="D277" s="63" t="s">
        <v>532</v>
      </c>
      <c r="E277" s="63" t="s">
        <v>533</v>
      </c>
      <c r="F277" s="58" t="s">
        <v>534</v>
      </c>
      <c r="G277" s="68" t="s">
        <v>535</v>
      </c>
      <c r="H277" s="56" t="s">
        <v>536</v>
      </c>
      <c r="I277" s="56">
        <v>89003</v>
      </c>
      <c r="J277" s="56">
        <v>9</v>
      </c>
      <c r="K277" s="56">
        <v>562211</v>
      </c>
      <c r="L277" s="63" t="str">
        <f>VLOOKUP(K277, '2017–2022 NAICS'!C:D, 2, FALSE)</f>
        <v>Hazardous Waste Treatment and Disposal</v>
      </c>
      <c r="M277" s="63" t="e">
        <v>#VALUE!</v>
      </c>
      <c r="N277" s="56">
        <v>36.767699</v>
      </c>
      <c r="O277" s="56">
        <v>-116.692791</v>
      </c>
      <c r="P277" s="69">
        <v>110000600920</v>
      </c>
      <c r="Q277" s="69">
        <v>1322221440237</v>
      </c>
      <c r="R277" s="56" t="s">
        <v>86</v>
      </c>
      <c r="S277" s="56" t="s">
        <v>87</v>
      </c>
      <c r="T277" s="61" t="s">
        <v>97</v>
      </c>
      <c r="U277" s="63" t="s">
        <v>3694</v>
      </c>
      <c r="W277" s="63" t="str">
        <f>_xlfn.XLOOKUP(C277,'TRIFD-COU Crosswalk'!$A:$A, 'TRIFD-COU Crosswalk'!$B:$B)</f>
        <v>Disposal</v>
      </c>
      <c r="Y277" s="56">
        <v>0</v>
      </c>
      <c r="Z277" s="56">
        <v>0</v>
      </c>
      <c r="AA277" s="56">
        <v>0</v>
      </c>
      <c r="AB277" s="56">
        <f t="shared" si="6"/>
        <v>0</v>
      </c>
    </row>
    <row r="278" spans="1:28" ht="28.2" x14ac:dyDescent="0.55000000000000004">
      <c r="A278" s="56" t="s">
        <v>79</v>
      </c>
      <c r="B278" s="56">
        <v>2023</v>
      </c>
      <c r="C278" s="56" t="s">
        <v>531</v>
      </c>
      <c r="D278" s="63" t="s">
        <v>532</v>
      </c>
      <c r="E278" s="63" t="s">
        <v>533</v>
      </c>
      <c r="F278" s="58" t="s">
        <v>534</v>
      </c>
      <c r="G278" s="68" t="s">
        <v>535</v>
      </c>
      <c r="H278" s="56" t="s">
        <v>536</v>
      </c>
      <c r="I278" s="56">
        <v>89003</v>
      </c>
      <c r="J278" s="56">
        <v>9</v>
      </c>
      <c r="K278" s="56">
        <v>562211</v>
      </c>
      <c r="L278" s="63" t="str">
        <f>VLOOKUP(K278, '2017–2022 NAICS'!C:D, 2, FALSE)</f>
        <v>Hazardous Waste Treatment and Disposal</v>
      </c>
      <c r="M278" s="63" t="e">
        <v>#VALUE!</v>
      </c>
      <c r="N278" s="56">
        <v>36.767699</v>
      </c>
      <c r="O278" s="56">
        <v>-116.692791</v>
      </c>
      <c r="P278" s="69">
        <v>110000600920</v>
      </c>
      <c r="Q278" s="69">
        <v>1323222161212</v>
      </c>
      <c r="R278" s="56" t="s">
        <v>86</v>
      </c>
      <c r="S278" s="56" t="s">
        <v>87</v>
      </c>
      <c r="T278" s="61" t="s">
        <v>97</v>
      </c>
      <c r="U278" s="63" t="s">
        <v>3694</v>
      </c>
      <c r="W278" s="63" t="str">
        <f>_xlfn.XLOOKUP(C278,'TRIFD-COU Crosswalk'!$A:$A, 'TRIFD-COU Crosswalk'!$B:$B)</f>
        <v>Disposal</v>
      </c>
      <c r="Y278" s="56">
        <v>0</v>
      </c>
      <c r="Z278" s="56">
        <v>0</v>
      </c>
      <c r="AA278" s="56">
        <v>0</v>
      </c>
      <c r="AB278" s="56">
        <f t="shared" si="6"/>
        <v>0</v>
      </c>
    </row>
    <row r="279" spans="1:28" ht="28.2" x14ac:dyDescent="0.55000000000000004">
      <c r="A279" s="56" t="s">
        <v>79</v>
      </c>
      <c r="B279" s="56">
        <v>2019</v>
      </c>
      <c r="C279" s="56" t="s">
        <v>537</v>
      </c>
      <c r="D279" s="63" t="s">
        <v>538</v>
      </c>
      <c r="E279" s="63" t="s">
        <v>539</v>
      </c>
      <c r="F279" s="58" t="s">
        <v>540</v>
      </c>
      <c r="G279" s="68" t="s">
        <v>541</v>
      </c>
      <c r="H279" s="56" t="s">
        <v>206</v>
      </c>
      <c r="I279" s="56">
        <v>78380</v>
      </c>
      <c r="J279" s="56">
        <v>6</v>
      </c>
      <c r="K279" s="56">
        <v>562211</v>
      </c>
      <c r="L279" s="63" t="str">
        <f>VLOOKUP(K279, '2017–2022 NAICS'!C:D, 2, FALSE)</f>
        <v>Hazardous Waste Treatment and Disposal</v>
      </c>
      <c r="M279" s="63" t="e">
        <v>#VALUE!</v>
      </c>
      <c r="N279" s="56">
        <v>27.73076</v>
      </c>
      <c r="O279" s="56">
        <v>-97.652019999999993</v>
      </c>
      <c r="P279" s="69">
        <v>110000607013</v>
      </c>
      <c r="Q279" s="69">
        <v>1319218633648</v>
      </c>
      <c r="R279" s="56" t="s">
        <v>86</v>
      </c>
      <c r="S279" s="56" t="s">
        <v>87</v>
      </c>
      <c r="T279" s="65" t="s">
        <v>97</v>
      </c>
      <c r="U279" s="63" t="s">
        <v>3668</v>
      </c>
      <c r="W279" s="63" t="str">
        <f>_xlfn.XLOOKUP(C279,'TRIFD-COU Crosswalk'!$A:$A, 'TRIFD-COU Crosswalk'!$B:$B)</f>
        <v>Disposal</v>
      </c>
      <c r="Y279" s="56">
        <v>0</v>
      </c>
      <c r="Z279" s="56">
        <v>0</v>
      </c>
      <c r="AA279" s="56">
        <v>0</v>
      </c>
      <c r="AB279" s="56">
        <f t="shared" si="6"/>
        <v>0</v>
      </c>
    </row>
    <row r="280" spans="1:28" ht="28.2" x14ac:dyDescent="0.55000000000000004">
      <c r="A280" s="56" t="s">
        <v>79</v>
      </c>
      <c r="B280" s="56">
        <v>2020</v>
      </c>
      <c r="C280" s="56" t="s">
        <v>537</v>
      </c>
      <c r="D280" s="63" t="s">
        <v>538</v>
      </c>
      <c r="E280" s="63" t="s">
        <v>539</v>
      </c>
      <c r="F280" s="58" t="s">
        <v>540</v>
      </c>
      <c r="G280" s="68" t="s">
        <v>541</v>
      </c>
      <c r="H280" s="56" t="s">
        <v>206</v>
      </c>
      <c r="I280" s="56">
        <v>78380</v>
      </c>
      <c r="J280" s="56">
        <v>6</v>
      </c>
      <c r="K280" s="56">
        <v>562211</v>
      </c>
      <c r="L280" s="63" t="str">
        <f>VLOOKUP(K280, '2017–2022 NAICS'!C:D, 2, FALSE)</f>
        <v>Hazardous Waste Treatment and Disposal</v>
      </c>
      <c r="M280" s="63" t="e">
        <v>#VALUE!</v>
      </c>
      <c r="N280" s="56">
        <v>27.73076</v>
      </c>
      <c r="O280" s="56">
        <v>-97.652019999999993</v>
      </c>
      <c r="P280" s="69">
        <v>110000607013</v>
      </c>
      <c r="Q280" s="69">
        <v>1320219228386</v>
      </c>
      <c r="R280" s="56" t="s">
        <v>86</v>
      </c>
      <c r="S280" s="56" t="s">
        <v>87</v>
      </c>
      <c r="T280" s="61" t="s">
        <v>97</v>
      </c>
      <c r="U280" s="63" t="s">
        <v>3668</v>
      </c>
      <c r="W280" s="63" t="str">
        <f>_xlfn.XLOOKUP(C280,'TRIFD-COU Crosswalk'!$A:$A, 'TRIFD-COU Crosswalk'!$B:$B)</f>
        <v>Disposal</v>
      </c>
      <c r="Y280" s="56">
        <v>0</v>
      </c>
      <c r="Z280" s="56">
        <v>0</v>
      </c>
      <c r="AA280" s="56">
        <v>0</v>
      </c>
      <c r="AB280" s="56">
        <f t="shared" si="6"/>
        <v>0</v>
      </c>
    </row>
    <row r="281" spans="1:28" ht="28.2" x14ac:dyDescent="0.55000000000000004">
      <c r="A281" s="56" t="s">
        <v>79</v>
      </c>
      <c r="B281" s="56">
        <v>2021</v>
      </c>
      <c r="C281" s="56" t="s">
        <v>537</v>
      </c>
      <c r="D281" s="63" t="s">
        <v>538</v>
      </c>
      <c r="E281" s="63" t="s">
        <v>539</v>
      </c>
      <c r="F281" s="58" t="s">
        <v>540</v>
      </c>
      <c r="G281" s="68" t="s">
        <v>541</v>
      </c>
      <c r="H281" s="56" t="s">
        <v>206</v>
      </c>
      <c r="I281" s="56">
        <v>78380</v>
      </c>
      <c r="J281" s="56">
        <v>6</v>
      </c>
      <c r="K281" s="56">
        <v>562211</v>
      </c>
      <c r="L281" s="63" t="str">
        <f>VLOOKUP(K281, '2017–2022 NAICS'!C:D, 2, FALSE)</f>
        <v>Hazardous Waste Treatment and Disposal</v>
      </c>
      <c r="M281" s="63" t="e">
        <v>#VALUE!</v>
      </c>
      <c r="N281" s="56">
        <v>27.73076</v>
      </c>
      <c r="O281" s="56">
        <v>-97.652019999999993</v>
      </c>
      <c r="P281" s="69">
        <v>110000607013</v>
      </c>
      <c r="Q281" s="69">
        <v>1321220456610</v>
      </c>
      <c r="R281" s="56" t="s">
        <v>86</v>
      </c>
      <c r="S281" s="56" t="s">
        <v>87</v>
      </c>
      <c r="T281" s="64" t="s">
        <v>97</v>
      </c>
      <c r="U281" s="63" t="s">
        <v>3668</v>
      </c>
      <c r="W281" s="63" t="str">
        <f>_xlfn.XLOOKUP(C281,'TRIFD-COU Crosswalk'!$A:$A, 'TRIFD-COU Crosswalk'!$B:$B)</f>
        <v>Disposal</v>
      </c>
      <c r="Y281" s="56">
        <v>0</v>
      </c>
      <c r="Z281" s="56">
        <v>0</v>
      </c>
      <c r="AA281" s="56">
        <v>0</v>
      </c>
      <c r="AB281" s="56">
        <f t="shared" si="6"/>
        <v>0</v>
      </c>
    </row>
    <row r="282" spans="1:28" ht="28.2" x14ac:dyDescent="0.55000000000000004">
      <c r="A282" s="56" t="s">
        <v>79</v>
      </c>
      <c r="B282" s="56">
        <v>2022</v>
      </c>
      <c r="C282" s="56" t="s">
        <v>537</v>
      </c>
      <c r="D282" s="63" t="s">
        <v>538</v>
      </c>
      <c r="E282" s="63" t="s">
        <v>539</v>
      </c>
      <c r="F282" s="58" t="s">
        <v>540</v>
      </c>
      <c r="G282" s="68" t="s">
        <v>541</v>
      </c>
      <c r="H282" s="56" t="s">
        <v>206</v>
      </c>
      <c r="I282" s="56">
        <v>78380</v>
      </c>
      <c r="J282" s="56">
        <v>6</v>
      </c>
      <c r="K282" s="56">
        <v>562211</v>
      </c>
      <c r="L282" s="63" t="str">
        <f>VLOOKUP(K282, '2017–2022 NAICS'!C:D, 2, FALSE)</f>
        <v>Hazardous Waste Treatment and Disposal</v>
      </c>
      <c r="M282" s="63" t="e">
        <v>#VALUE!</v>
      </c>
      <c r="N282" s="56">
        <v>27.73076</v>
      </c>
      <c r="O282" s="56">
        <v>-97.652019999999993</v>
      </c>
      <c r="P282" s="69">
        <v>110000607013</v>
      </c>
      <c r="Q282" s="69">
        <v>1322221357991</v>
      </c>
      <c r="R282" s="56" t="s">
        <v>86</v>
      </c>
      <c r="S282" s="56" t="s">
        <v>87</v>
      </c>
      <c r="T282" s="61" t="s">
        <v>97</v>
      </c>
      <c r="U282" s="63" t="s">
        <v>3668</v>
      </c>
      <c r="W282" s="63" t="str">
        <f>_xlfn.XLOOKUP(C282,'TRIFD-COU Crosswalk'!$A:$A, 'TRIFD-COU Crosswalk'!$B:$B)</f>
        <v>Disposal</v>
      </c>
      <c r="Y282" s="56">
        <v>0</v>
      </c>
      <c r="Z282" s="56">
        <v>0</v>
      </c>
      <c r="AA282" s="56">
        <v>0</v>
      </c>
      <c r="AB282" s="56">
        <f t="shared" si="6"/>
        <v>0</v>
      </c>
    </row>
    <row r="283" spans="1:28" ht="28.2" x14ac:dyDescent="0.55000000000000004">
      <c r="A283" s="56" t="s">
        <v>79</v>
      </c>
      <c r="B283" s="56">
        <v>2023</v>
      </c>
      <c r="C283" s="56" t="s">
        <v>537</v>
      </c>
      <c r="D283" s="63" t="s">
        <v>538</v>
      </c>
      <c r="E283" s="63" t="s">
        <v>539</v>
      </c>
      <c r="F283" s="58" t="s">
        <v>540</v>
      </c>
      <c r="G283" s="68" t="s">
        <v>541</v>
      </c>
      <c r="H283" s="56" t="s">
        <v>206</v>
      </c>
      <c r="I283" s="56">
        <v>78380</v>
      </c>
      <c r="J283" s="56">
        <v>6</v>
      </c>
      <c r="K283" s="56">
        <v>562211</v>
      </c>
      <c r="L283" s="63" t="str">
        <f>VLOOKUP(K283, '2017–2022 NAICS'!C:D, 2, FALSE)</f>
        <v>Hazardous Waste Treatment and Disposal</v>
      </c>
      <c r="M283" s="63" t="e">
        <v>#VALUE!</v>
      </c>
      <c r="N283" s="56">
        <v>27.73076</v>
      </c>
      <c r="O283" s="56">
        <v>-97.652019999999993</v>
      </c>
      <c r="P283" s="69">
        <v>110000607013</v>
      </c>
      <c r="Q283" s="69">
        <v>1323221756873</v>
      </c>
      <c r="R283" s="56" t="s">
        <v>86</v>
      </c>
      <c r="S283" s="56" t="s">
        <v>87</v>
      </c>
      <c r="T283" s="61" t="s">
        <v>103</v>
      </c>
      <c r="U283" s="63" t="s">
        <v>3668</v>
      </c>
      <c r="W283" s="63" t="str">
        <f>_xlfn.XLOOKUP(C283,'TRIFD-COU Crosswalk'!$A:$A, 'TRIFD-COU Crosswalk'!$B:$B)</f>
        <v>Disposal</v>
      </c>
      <c r="Y283" s="56">
        <v>0</v>
      </c>
      <c r="Z283" s="56">
        <v>0</v>
      </c>
      <c r="AA283" s="56">
        <v>0</v>
      </c>
      <c r="AB283" s="56">
        <f t="shared" si="6"/>
        <v>0</v>
      </c>
    </row>
    <row r="284" spans="1:28" ht="28.2" x14ac:dyDescent="0.55000000000000004">
      <c r="A284" s="56" t="s">
        <v>79</v>
      </c>
      <c r="B284" s="56">
        <v>2023</v>
      </c>
      <c r="C284" s="56" t="s">
        <v>542</v>
      </c>
      <c r="D284" s="63" t="s">
        <v>543</v>
      </c>
      <c r="E284" s="63" t="s">
        <v>544</v>
      </c>
      <c r="F284" s="58" t="s">
        <v>545</v>
      </c>
      <c r="G284" s="68" t="s">
        <v>541</v>
      </c>
      <c r="H284" s="56" t="s">
        <v>206</v>
      </c>
      <c r="I284" s="56">
        <v>78419</v>
      </c>
      <c r="J284" s="56">
        <v>6</v>
      </c>
      <c r="K284" s="56">
        <v>928110</v>
      </c>
      <c r="L284" s="63" t="str">
        <f>VLOOKUP(K284, '2017–2022 NAICS'!C:D, 2, FALSE)</f>
        <v>National Security</v>
      </c>
      <c r="M284" s="63" t="e">
        <v>#VALUE!</v>
      </c>
      <c r="N284" s="56">
        <v>27.704833000000001</v>
      </c>
      <c r="O284" s="56">
        <v>-97.285639000000003</v>
      </c>
      <c r="P284" s="69">
        <v>110000465078</v>
      </c>
      <c r="Q284" s="69">
        <v>1323221666516</v>
      </c>
      <c r="R284" s="56" t="s">
        <v>86</v>
      </c>
      <c r="S284" s="56" t="s">
        <v>87</v>
      </c>
      <c r="T284" s="64" t="s">
        <v>88</v>
      </c>
      <c r="U284" s="63" t="s">
        <v>3671</v>
      </c>
      <c r="W284" s="63" t="str">
        <f>_xlfn.XLOOKUP(C284,'TRIFD-COU Crosswalk'!$A:$A, 'TRIFD-COU Crosswalk'!$B:$B)</f>
        <v>Reactive use in automotive and aviation articles </v>
      </c>
      <c r="Y284" s="56">
        <v>0</v>
      </c>
      <c r="Z284" s="56">
        <v>0</v>
      </c>
      <c r="AA284" s="56">
        <v>0</v>
      </c>
      <c r="AB284" s="56">
        <f t="shared" si="6"/>
        <v>0</v>
      </c>
    </row>
    <row r="285" spans="1:28" ht="42.3" x14ac:dyDescent="0.55000000000000004">
      <c r="A285" s="56" t="s">
        <v>79</v>
      </c>
      <c r="B285" s="56">
        <v>2019</v>
      </c>
      <c r="C285" s="56" t="s">
        <v>546</v>
      </c>
      <c r="D285" s="63" t="s">
        <v>547</v>
      </c>
      <c r="E285" s="63" t="s">
        <v>548</v>
      </c>
      <c r="F285" s="58" t="s">
        <v>549</v>
      </c>
      <c r="G285" s="68" t="s">
        <v>550</v>
      </c>
      <c r="H285" s="56" t="s">
        <v>451</v>
      </c>
      <c r="I285" s="56">
        <v>60501</v>
      </c>
      <c r="J285" s="56">
        <v>5</v>
      </c>
      <c r="K285" s="56">
        <v>325211</v>
      </c>
      <c r="L285" s="63" t="str">
        <f>VLOOKUP(K285, '2017–2022 NAICS'!C:D, 2, FALSE)</f>
        <v>Plastics Material and Resin Manufacturing</v>
      </c>
      <c r="M285" s="63" t="e">
        <v>#VALUE!</v>
      </c>
      <c r="N285" s="56">
        <v>41.762695000000001</v>
      </c>
      <c r="O285" s="56">
        <v>-87.837569999999999</v>
      </c>
      <c r="P285" s="69">
        <v>110066942358</v>
      </c>
      <c r="Q285" s="69">
        <v>1319219406170</v>
      </c>
      <c r="R285" s="56" t="s">
        <v>86</v>
      </c>
      <c r="S285" s="56" t="s">
        <v>87</v>
      </c>
      <c r="T285" s="65" t="s">
        <v>103</v>
      </c>
      <c r="U285" s="63" t="s">
        <v>3695</v>
      </c>
      <c r="W285" s="63" t="str">
        <f>_xlfn.XLOOKUP(C285,'TRIFD-COU Crosswalk'!$A:$A, 'TRIFD-COU Crosswalk'!$B:$B)</f>
        <v xml:space="preserve">Processing as a reactant in plastic material and resin manufacturing; Processing as a reactant in all other chemical product and preparation manufacturing </v>
      </c>
      <c r="Y285" s="56">
        <v>0</v>
      </c>
      <c r="Z285" s="56">
        <v>0</v>
      </c>
      <c r="AA285" s="56">
        <v>0</v>
      </c>
      <c r="AB285" s="56">
        <f t="shared" si="6"/>
        <v>0</v>
      </c>
    </row>
    <row r="286" spans="1:28" ht="42.3" x14ac:dyDescent="0.55000000000000004">
      <c r="A286" s="56" t="s">
        <v>79</v>
      </c>
      <c r="B286" s="56">
        <v>2020</v>
      </c>
      <c r="C286" s="56" t="s">
        <v>546</v>
      </c>
      <c r="D286" s="63" t="s">
        <v>547</v>
      </c>
      <c r="E286" s="63" t="s">
        <v>548</v>
      </c>
      <c r="F286" s="58" t="s">
        <v>549</v>
      </c>
      <c r="G286" s="68" t="s">
        <v>550</v>
      </c>
      <c r="H286" s="56" t="s">
        <v>451</v>
      </c>
      <c r="I286" s="56">
        <v>60501</v>
      </c>
      <c r="J286" s="56">
        <v>5</v>
      </c>
      <c r="K286" s="56">
        <v>325211</v>
      </c>
      <c r="L286" s="63" t="str">
        <f>VLOOKUP(K286, '2017–2022 NAICS'!C:D, 2, FALSE)</f>
        <v>Plastics Material and Resin Manufacturing</v>
      </c>
      <c r="M286" s="63" t="e">
        <v>#VALUE!</v>
      </c>
      <c r="N286" s="56">
        <v>41.762695000000001</v>
      </c>
      <c r="O286" s="56">
        <v>-87.837569999999999</v>
      </c>
      <c r="P286" s="69">
        <v>110066942358</v>
      </c>
      <c r="Q286" s="69">
        <v>1320219135908</v>
      </c>
      <c r="R286" s="56" t="s">
        <v>86</v>
      </c>
      <c r="S286" s="56" t="s">
        <v>87</v>
      </c>
      <c r="T286" s="61" t="s">
        <v>103</v>
      </c>
      <c r="U286" s="63" t="s">
        <v>3695</v>
      </c>
      <c r="W286" s="63" t="str">
        <f>_xlfn.XLOOKUP(C286,'TRIFD-COU Crosswalk'!$A:$A, 'TRIFD-COU Crosswalk'!$B:$B)</f>
        <v xml:space="preserve">Processing as a reactant in plastic material and resin manufacturing; Processing as a reactant in all other chemical product and preparation manufacturing </v>
      </c>
      <c r="Y286" s="56">
        <v>0</v>
      </c>
      <c r="Z286" s="56">
        <v>0</v>
      </c>
      <c r="AA286" s="56">
        <v>0</v>
      </c>
      <c r="AB286" s="56">
        <f t="shared" si="6"/>
        <v>0</v>
      </c>
    </row>
    <row r="287" spans="1:28" ht="42.3" x14ac:dyDescent="0.55000000000000004">
      <c r="A287" s="56" t="s">
        <v>79</v>
      </c>
      <c r="B287" s="56">
        <v>2021</v>
      </c>
      <c r="C287" s="56" t="s">
        <v>546</v>
      </c>
      <c r="D287" s="63" t="s">
        <v>547</v>
      </c>
      <c r="E287" s="63" t="s">
        <v>548</v>
      </c>
      <c r="F287" s="58" t="s">
        <v>549</v>
      </c>
      <c r="G287" s="68" t="s">
        <v>550</v>
      </c>
      <c r="H287" s="56" t="s">
        <v>451</v>
      </c>
      <c r="I287" s="56">
        <v>60501</v>
      </c>
      <c r="J287" s="56">
        <v>5</v>
      </c>
      <c r="K287" s="56">
        <v>325211</v>
      </c>
      <c r="L287" s="63" t="str">
        <f>VLOOKUP(K287, '2017–2022 NAICS'!C:D, 2, FALSE)</f>
        <v>Plastics Material and Resin Manufacturing</v>
      </c>
      <c r="M287" s="63" t="e">
        <v>#VALUE!</v>
      </c>
      <c r="N287" s="56">
        <v>41.762695000000001</v>
      </c>
      <c r="O287" s="56">
        <v>-87.837569999999999</v>
      </c>
      <c r="P287" s="69">
        <v>110066942358</v>
      </c>
      <c r="Q287" s="69">
        <v>1321219775032</v>
      </c>
      <c r="R287" s="56" t="s">
        <v>86</v>
      </c>
      <c r="S287" s="56" t="s">
        <v>87</v>
      </c>
      <c r="T287" s="64" t="s">
        <v>103</v>
      </c>
      <c r="U287" s="63" t="s">
        <v>3695</v>
      </c>
      <c r="W287" s="63" t="str">
        <f>_xlfn.XLOOKUP(C287,'TRIFD-COU Crosswalk'!$A:$A, 'TRIFD-COU Crosswalk'!$B:$B)</f>
        <v xml:space="preserve">Processing as a reactant in plastic material and resin manufacturing; Processing as a reactant in all other chemical product and preparation manufacturing </v>
      </c>
      <c r="Y287" s="56">
        <v>0</v>
      </c>
      <c r="Z287" s="56">
        <v>0</v>
      </c>
      <c r="AA287" s="56">
        <v>0</v>
      </c>
      <c r="AB287" s="56">
        <f t="shared" si="6"/>
        <v>0</v>
      </c>
    </row>
    <row r="288" spans="1:28" ht="42.3" x14ac:dyDescent="0.55000000000000004">
      <c r="A288" s="56" t="s">
        <v>79</v>
      </c>
      <c r="B288" s="56">
        <v>2022</v>
      </c>
      <c r="C288" s="56" t="s">
        <v>546</v>
      </c>
      <c r="D288" s="63" t="s">
        <v>547</v>
      </c>
      <c r="E288" s="63" t="s">
        <v>548</v>
      </c>
      <c r="F288" s="58" t="s">
        <v>549</v>
      </c>
      <c r="G288" s="68" t="s">
        <v>550</v>
      </c>
      <c r="H288" s="56" t="s">
        <v>451</v>
      </c>
      <c r="I288" s="56">
        <v>60501</v>
      </c>
      <c r="J288" s="56">
        <v>5</v>
      </c>
      <c r="K288" s="56">
        <v>325211</v>
      </c>
      <c r="L288" s="63" t="str">
        <f>VLOOKUP(K288, '2017–2022 NAICS'!C:D, 2, FALSE)</f>
        <v>Plastics Material and Resin Manufacturing</v>
      </c>
      <c r="M288" s="63" t="e">
        <v>#VALUE!</v>
      </c>
      <c r="N288" s="56">
        <v>41.762695000000001</v>
      </c>
      <c r="O288" s="56">
        <v>-87.837569999999999</v>
      </c>
      <c r="P288" s="69">
        <v>110066942358</v>
      </c>
      <c r="Q288" s="69">
        <v>1322221383856</v>
      </c>
      <c r="R288" s="56" t="s">
        <v>86</v>
      </c>
      <c r="S288" s="56" t="s">
        <v>87</v>
      </c>
      <c r="T288" s="61" t="s">
        <v>110</v>
      </c>
      <c r="U288" s="63" t="s">
        <v>3673</v>
      </c>
      <c r="W288" s="63" t="str">
        <f>_xlfn.XLOOKUP(C288,'TRIFD-COU Crosswalk'!$A:$A, 'TRIFD-COU Crosswalk'!$B:$B)</f>
        <v xml:space="preserve">Processing as a reactant in plastic material and resin manufacturing; Processing as a reactant in all other chemical product and preparation manufacturing </v>
      </c>
      <c r="Y288" s="56">
        <v>0</v>
      </c>
      <c r="Z288" s="56">
        <v>0</v>
      </c>
      <c r="AA288" s="56">
        <v>0</v>
      </c>
      <c r="AB288" s="56">
        <f t="shared" si="6"/>
        <v>0</v>
      </c>
    </row>
    <row r="289" spans="1:28" ht="42.3" x14ac:dyDescent="0.55000000000000004">
      <c r="A289" s="56" t="s">
        <v>79</v>
      </c>
      <c r="B289" s="56">
        <v>2023</v>
      </c>
      <c r="C289" s="56" t="s">
        <v>546</v>
      </c>
      <c r="D289" s="63" t="s">
        <v>547</v>
      </c>
      <c r="E289" s="63" t="s">
        <v>548</v>
      </c>
      <c r="F289" s="58" t="s">
        <v>549</v>
      </c>
      <c r="G289" s="68" t="s">
        <v>550</v>
      </c>
      <c r="H289" s="56" t="s">
        <v>451</v>
      </c>
      <c r="I289" s="56">
        <v>60501</v>
      </c>
      <c r="J289" s="56">
        <v>5</v>
      </c>
      <c r="K289" s="56">
        <v>325211</v>
      </c>
      <c r="L289" s="63" t="str">
        <f>VLOOKUP(K289, '2017–2022 NAICS'!C:D, 2, FALSE)</f>
        <v>Plastics Material and Resin Manufacturing</v>
      </c>
      <c r="M289" s="63" t="e">
        <v>#VALUE!</v>
      </c>
      <c r="N289" s="56">
        <v>41.762695000000001</v>
      </c>
      <c r="O289" s="56">
        <v>-87.837569999999999</v>
      </c>
      <c r="P289" s="69">
        <v>110066942358</v>
      </c>
      <c r="Q289" s="69">
        <v>1323222268637</v>
      </c>
      <c r="R289" s="56" t="s">
        <v>86</v>
      </c>
      <c r="S289" s="56" t="s">
        <v>87</v>
      </c>
      <c r="T289" s="61" t="s">
        <v>110</v>
      </c>
      <c r="U289" s="63" t="s">
        <v>3673</v>
      </c>
      <c r="W289" s="63" t="str">
        <f>_xlfn.XLOOKUP(C289,'TRIFD-COU Crosswalk'!$A:$A, 'TRIFD-COU Crosswalk'!$B:$B)</f>
        <v xml:space="preserve">Processing as a reactant in plastic material and resin manufacturing; Processing as a reactant in all other chemical product and preparation manufacturing </v>
      </c>
      <c r="Y289" s="56">
        <v>0</v>
      </c>
      <c r="Z289" s="56">
        <v>0</v>
      </c>
      <c r="AA289" s="56">
        <v>0</v>
      </c>
      <c r="AB289" s="56">
        <f t="shared" si="6"/>
        <v>0</v>
      </c>
    </row>
    <row r="290" spans="1:28" ht="28.2" x14ac:dyDescent="0.55000000000000004">
      <c r="A290" s="56" t="s">
        <v>79</v>
      </c>
      <c r="B290" s="56">
        <v>2019</v>
      </c>
      <c r="C290" s="56" t="s">
        <v>551</v>
      </c>
      <c r="D290" s="63" t="s">
        <v>552</v>
      </c>
      <c r="E290" s="63" t="s">
        <v>553</v>
      </c>
      <c r="F290" s="58" t="s">
        <v>554</v>
      </c>
      <c r="G290" s="68" t="s">
        <v>555</v>
      </c>
      <c r="H290" s="56" t="s">
        <v>132</v>
      </c>
      <c r="I290" s="56">
        <v>37914</v>
      </c>
      <c r="J290" s="56">
        <v>4</v>
      </c>
      <c r="K290" s="56">
        <v>335999</v>
      </c>
      <c r="L290" s="63" t="str">
        <f>VLOOKUP(K290, '2017–2022 NAICS'!C:D, 2, FALSE)</f>
        <v>All Other Miscellaneous Electrical Equipment and Component Manufacturing</v>
      </c>
      <c r="M290" s="63" t="e">
        <v>#VALUE!</v>
      </c>
      <c r="N290" s="56">
        <v>35.956755000000001</v>
      </c>
      <c r="O290" s="56">
        <v>-83.826359999999994</v>
      </c>
      <c r="P290" s="69" t="s">
        <v>146</v>
      </c>
      <c r="Q290" s="69">
        <v>1319221220864</v>
      </c>
      <c r="R290" s="56" t="s">
        <v>86</v>
      </c>
      <c r="S290" s="56" t="s">
        <v>87</v>
      </c>
      <c r="T290" s="65" t="s">
        <v>97</v>
      </c>
      <c r="U290" s="63" t="s">
        <v>556</v>
      </c>
      <c r="W290" s="63" t="str">
        <f>_xlfn.XLOOKUP(C290,'TRIFD-COU Crosswalk'!$A:$A, 'TRIFD-COU Crosswalk'!$B:$B)</f>
        <v>Reactive use in electrical and electronic articles; Additive use in electrical and electronic articles</v>
      </c>
      <c r="Y290" s="56">
        <v>0</v>
      </c>
      <c r="Z290" s="56">
        <v>0</v>
      </c>
      <c r="AA290" s="56">
        <v>0</v>
      </c>
      <c r="AB290" s="56">
        <f t="shared" si="6"/>
        <v>0</v>
      </c>
    </row>
    <row r="291" spans="1:28" ht="28.2" x14ac:dyDescent="0.55000000000000004">
      <c r="A291" s="56" t="s">
        <v>79</v>
      </c>
      <c r="B291" s="56">
        <v>2020</v>
      </c>
      <c r="C291" s="56" t="s">
        <v>551</v>
      </c>
      <c r="D291" s="63" t="s">
        <v>552</v>
      </c>
      <c r="E291" s="63" t="s">
        <v>553</v>
      </c>
      <c r="F291" s="58" t="s">
        <v>554</v>
      </c>
      <c r="G291" s="68" t="s">
        <v>555</v>
      </c>
      <c r="H291" s="56" t="s">
        <v>132</v>
      </c>
      <c r="I291" s="56">
        <v>37914</v>
      </c>
      <c r="J291" s="56">
        <v>4</v>
      </c>
      <c r="K291" s="56">
        <v>335999</v>
      </c>
      <c r="L291" s="63" t="str">
        <f>VLOOKUP(K291, '2017–2022 NAICS'!C:D, 2, FALSE)</f>
        <v>All Other Miscellaneous Electrical Equipment and Component Manufacturing</v>
      </c>
      <c r="M291" s="63" t="e">
        <v>#VALUE!</v>
      </c>
      <c r="N291" s="56">
        <v>35.956755000000001</v>
      </c>
      <c r="O291" s="56">
        <v>-83.826359999999994</v>
      </c>
      <c r="P291" s="69" t="s">
        <v>146</v>
      </c>
      <c r="Q291" s="69">
        <v>1320221219607</v>
      </c>
      <c r="R291" s="56" t="s">
        <v>86</v>
      </c>
      <c r="S291" s="56" t="s">
        <v>87</v>
      </c>
      <c r="T291" s="61" t="s">
        <v>97</v>
      </c>
      <c r="U291" s="63" t="s">
        <v>556</v>
      </c>
      <c r="W291" s="63" t="str">
        <f>_xlfn.XLOOKUP(C291,'TRIFD-COU Crosswalk'!$A:$A, 'TRIFD-COU Crosswalk'!$B:$B)</f>
        <v>Reactive use in electrical and electronic articles; Additive use in electrical and electronic articles</v>
      </c>
      <c r="Y291" s="56">
        <v>0</v>
      </c>
      <c r="Z291" s="56">
        <v>0</v>
      </c>
      <c r="AA291" s="56">
        <v>0</v>
      </c>
      <c r="AB291" s="56">
        <f t="shared" si="6"/>
        <v>0</v>
      </c>
    </row>
    <row r="292" spans="1:28" ht="28.2" x14ac:dyDescent="0.55000000000000004">
      <c r="A292" s="56" t="s">
        <v>79</v>
      </c>
      <c r="B292" s="56">
        <v>2021</v>
      </c>
      <c r="C292" s="56" t="s">
        <v>551</v>
      </c>
      <c r="D292" s="63" t="s">
        <v>552</v>
      </c>
      <c r="E292" s="63" t="s">
        <v>553</v>
      </c>
      <c r="F292" s="58" t="s">
        <v>554</v>
      </c>
      <c r="G292" s="68" t="s">
        <v>555</v>
      </c>
      <c r="H292" s="56" t="s">
        <v>132</v>
      </c>
      <c r="I292" s="56">
        <v>37914</v>
      </c>
      <c r="J292" s="56">
        <v>4</v>
      </c>
      <c r="K292" s="56">
        <v>335999</v>
      </c>
      <c r="L292" s="63" t="str">
        <f>VLOOKUP(K292, '2017–2022 NAICS'!C:D, 2, FALSE)</f>
        <v>All Other Miscellaneous Electrical Equipment and Component Manufacturing</v>
      </c>
      <c r="M292" s="63" t="e">
        <v>#VALUE!</v>
      </c>
      <c r="N292" s="56">
        <v>35.956755000000001</v>
      </c>
      <c r="O292" s="56">
        <v>-83.826359999999994</v>
      </c>
      <c r="P292" s="69" t="s">
        <v>146</v>
      </c>
      <c r="Q292" s="69">
        <v>1321221220914</v>
      </c>
      <c r="R292" s="56" t="s">
        <v>86</v>
      </c>
      <c r="S292" s="56" t="s">
        <v>87</v>
      </c>
      <c r="T292" s="61" t="s">
        <v>97</v>
      </c>
      <c r="U292" s="63" t="s">
        <v>556</v>
      </c>
      <c r="W292" s="63" t="str">
        <f>_xlfn.XLOOKUP(C292,'TRIFD-COU Crosswalk'!$A:$A, 'TRIFD-COU Crosswalk'!$B:$B)</f>
        <v>Reactive use in electrical and electronic articles; Additive use in electrical and electronic articles</v>
      </c>
      <c r="Y292" s="56">
        <v>0</v>
      </c>
      <c r="Z292" s="56">
        <v>0</v>
      </c>
      <c r="AA292" s="56">
        <v>0</v>
      </c>
      <c r="AB292" s="56">
        <f t="shared" si="6"/>
        <v>0</v>
      </c>
    </row>
    <row r="293" spans="1:28" ht="28.2" x14ac:dyDescent="0.55000000000000004">
      <c r="A293" s="56" t="s">
        <v>79</v>
      </c>
      <c r="B293" s="56">
        <v>2022</v>
      </c>
      <c r="C293" s="56" t="s">
        <v>551</v>
      </c>
      <c r="D293" s="63" t="s">
        <v>552</v>
      </c>
      <c r="E293" s="63" t="s">
        <v>553</v>
      </c>
      <c r="F293" s="58" t="s">
        <v>554</v>
      </c>
      <c r="G293" s="68" t="s">
        <v>555</v>
      </c>
      <c r="H293" s="56" t="s">
        <v>132</v>
      </c>
      <c r="I293" s="56">
        <v>37914</v>
      </c>
      <c r="J293" s="56">
        <v>4</v>
      </c>
      <c r="K293" s="56">
        <v>335999</v>
      </c>
      <c r="L293" s="63" t="str">
        <f>VLOOKUP(K293, '2017–2022 NAICS'!C:D, 2, FALSE)</f>
        <v>All Other Miscellaneous Electrical Equipment and Component Manufacturing</v>
      </c>
      <c r="M293" s="63" t="e">
        <v>#VALUE!</v>
      </c>
      <c r="N293" s="56">
        <v>35.956755000000001</v>
      </c>
      <c r="O293" s="56">
        <v>-83.826359999999994</v>
      </c>
      <c r="P293" s="69" t="s">
        <v>146</v>
      </c>
      <c r="Q293" s="69">
        <v>1322221220852</v>
      </c>
      <c r="R293" s="56" t="s">
        <v>86</v>
      </c>
      <c r="S293" s="56" t="s">
        <v>87</v>
      </c>
      <c r="T293" s="61" t="s">
        <v>97</v>
      </c>
      <c r="U293" s="63" t="s">
        <v>556</v>
      </c>
      <c r="W293" s="63" t="str">
        <f>_xlfn.XLOOKUP(C293,'TRIFD-COU Crosswalk'!$A:$A, 'TRIFD-COU Crosswalk'!$B:$B)</f>
        <v>Reactive use in electrical and electronic articles; Additive use in electrical and electronic articles</v>
      </c>
      <c r="Y293" s="56">
        <v>0</v>
      </c>
      <c r="Z293" s="56">
        <v>0</v>
      </c>
      <c r="AA293" s="56">
        <v>0</v>
      </c>
      <c r="AB293" s="56">
        <f t="shared" si="6"/>
        <v>0</v>
      </c>
    </row>
    <row r="294" spans="1:28" ht="28.2" x14ac:dyDescent="0.55000000000000004">
      <c r="A294" s="56" t="s">
        <v>79</v>
      </c>
      <c r="B294" s="56">
        <v>2023</v>
      </c>
      <c r="C294" s="56" t="s">
        <v>551</v>
      </c>
      <c r="D294" s="63" t="s">
        <v>552</v>
      </c>
      <c r="E294" s="63" t="s">
        <v>553</v>
      </c>
      <c r="F294" s="58" t="s">
        <v>554</v>
      </c>
      <c r="G294" s="68" t="s">
        <v>555</v>
      </c>
      <c r="H294" s="56" t="s">
        <v>132</v>
      </c>
      <c r="I294" s="56">
        <v>37914</v>
      </c>
      <c r="J294" s="56">
        <v>4</v>
      </c>
      <c r="K294" s="56">
        <v>335999</v>
      </c>
      <c r="L294" s="63" t="str">
        <f>VLOOKUP(K294, '2017–2022 NAICS'!C:D, 2, FALSE)</f>
        <v>All Other Miscellaneous Electrical Equipment and Component Manufacturing</v>
      </c>
      <c r="M294" s="63" t="e">
        <v>#VALUE!</v>
      </c>
      <c r="N294" s="56">
        <v>35.956755000000001</v>
      </c>
      <c r="O294" s="56">
        <v>-83.826359999999994</v>
      </c>
      <c r="P294" s="69" t="s">
        <v>146</v>
      </c>
      <c r="Q294" s="69">
        <v>1323221726348</v>
      </c>
      <c r="R294" s="56" t="s">
        <v>86</v>
      </c>
      <c r="S294" s="56" t="s">
        <v>87</v>
      </c>
      <c r="T294" s="61" t="s">
        <v>103</v>
      </c>
      <c r="U294" s="63" t="s">
        <v>556</v>
      </c>
      <c r="W294" s="63" t="str">
        <f>_xlfn.XLOOKUP(C294,'TRIFD-COU Crosswalk'!$A:$A, 'TRIFD-COU Crosswalk'!$B:$B)</f>
        <v>Reactive use in electrical and electronic articles; Additive use in electrical and electronic articles</v>
      </c>
      <c r="Y294" s="56">
        <v>0</v>
      </c>
      <c r="Z294" s="56">
        <v>0</v>
      </c>
      <c r="AA294" s="56">
        <v>0</v>
      </c>
      <c r="AB294" s="56">
        <f t="shared" si="6"/>
        <v>0</v>
      </c>
    </row>
    <row r="295" spans="1:28" x14ac:dyDescent="0.55000000000000004">
      <c r="K295" s="56"/>
      <c r="T295" s="61"/>
    </row>
    <row r="296" spans="1:28" x14ac:dyDescent="0.55000000000000004">
      <c r="K296" s="56"/>
      <c r="T296" s="61"/>
    </row>
    <row r="297" spans="1:28" x14ac:dyDescent="0.55000000000000004">
      <c r="K297" s="56"/>
    </row>
    <row r="298" spans="1:28" x14ac:dyDescent="0.55000000000000004">
      <c r="K298" s="56"/>
    </row>
    <row r="299" spans="1:28" x14ac:dyDescent="0.55000000000000004">
      <c r="K299" s="56"/>
    </row>
    <row r="300" spans="1:28" x14ac:dyDescent="0.55000000000000004">
      <c r="K300" s="56"/>
      <c r="T300" s="61"/>
    </row>
    <row r="301" spans="1:28" x14ac:dyDescent="0.55000000000000004">
      <c r="K301" s="56"/>
      <c r="T301" s="61"/>
    </row>
    <row r="302" spans="1:28" x14ac:dyDescent="0.55000000000000004">
      <c r="K302" s="56"/>
      <c r="T302" s="61"/>
    </row>
    <row r="303" spans="1:28" x14ac:dyDescent="0.55000000000000004">
      <c r="K303" s="56"/>
      <c r="T303" s="61"/>
    </row>
    <row r="304" spans="1:28" x14ac:dyDescent="0.55000000000000004">
      <c r="K304" s="56"/>
      <c r="T304" s="61"/>
    </row>
    <row r="305" spans="11:20" x14ac:dyDescent="0.55000000000000004">
      <c r="K305" s="56"/>
      <c r="T305" s="61"/>
    </row>
    <row r="306" spans="11:20" x14ac:dyDescent="0.55000000000000004">
      <c r="K306" s="56"/>
    </row>
    <row r="307" spans="11:20" x14ac:dyDescent="0.55000000000000004">
      <c r="K307" s="56"/>
      <c r="T307" s="61"/>
    </row>
    <row r="308" spans="11:20" x14ac:dyDescent="0.55000000000000004">
      <c r="K308" s="56"/>
      <c r="T308" s="61"/>
    </row>
    <row r="309" spans="11:20" x14ac:dyDescent="0.55000000000000004">
      <c r="K309" s="56"/>
      <c r="T309" s="61"/>
    </row>
    <row r="310" spans="11:20" x14ac:dyDescent="0.55000000000000004">
      <c r="K310" s="56"/>
      <c r="T310" s="61"/>
    </row>
    <row r="311" spans="11:20" x14ac:dyDescent="0.55000000000000004">
      <c r="K311" s="56"/>
      <c r="T311" s="61"/>
    </row>
    <row r="312" spans="11:20" x14ac:dyDescent="0.55000000000000004">
      <c r="K312" s="56"/>
      <c r="T312" s="61"/>
    </row>
    <row r="313" spans="11:20" x14ac:dyDescent="0.55000000000000004">
      <c r="K313" s="56"/>
      <c r="T313" s="61"/>
    </row>
    <row r="314" spans="11:20" x14ac:dyDescent="0.55000000000000004">
      <c r="K314" s="56"/>
      <c r="T314" s="61"/>
    </row>
    <row r="315" spans="11:20" x14ac:dyDescent="0.55000000000000004">
      <c r="K315" s="56"/>
      <c r="T315" s="61"/>
    </row>
    <row r="316" spans="11:20" x14ac:dyDescent="0.55000000000000004">
      <c r="K316" s="56"/>
      <c r="T316" s="61"/>
    </row>
    <row r="317" spans="11:20" x14ac:dyDescent="0.55000000000000004">
      <c r="K317" s="56"/>
      <c r="T317" s="61"/>
    </row>
    <row r="318" spans="11:20" x14ac:dyDescent="0.55000000000000004">
      <c r="K318" s="56"/>
      <c r="T318" s="61"/>
    </row>
    <row r="319" spans="11:20" x14ac:dyDescent="0.55000000000000004">
      <c r="K319" s="56"/>
      <c r="T319" s="61"/>
    </row>
    <row r="320" spans="11:20" x14ac:dyDescent="0.55000000000000004">
      <c r="K320" s="56"/>
      <c r="T320" s="61"/>
    </row>
    <row r="321" spans="11:20" x14ac:dyDescent="0.55000000000000004">
      <c r="K321" s="56"/>
      <c r="T321" s="61"/>
    </row>
    <row r="322" spans="11:20" x14ac:dyDescent="0.55000000000000004">
      <c r="K322" s="56"/>
      <c r="T322" s="61"/>
    </row>
    <row r="323" spans="11:20" x14ac:dyDescent="0.55000000000000004">
      <c r="K323" s="56"/>
      <c r="T323" s="61"/>
    </row>
    <row r="324" spans="11:20" x14ac:dyDescent="0.55000000000000004">
      <c r="K324" s="56"/>
    </row>
    <row r="325" spans="11:20" x14ac:dyDescent="0.55000000000000004">
      <c r="K325" s="56"/>
      <c r="T325" s="61"/>
    </row>
    <row r="326" spans="11:20" x14ac:dyDescent="0.55000000000000004">
      <c r="K326" s="56"/>
      <c r="T326" s="61"/>
    </row>
    <row r="327" spans="11:20" x14ac:dyDescent="0.55000000000000004">
      <c r="K327" s="56"/>
      <c r="T327" s="61"/>
    </row>
    <row r="328" spans="11:20" x14ac:dyDescent="0.55000000000000004">
      <c r="K328" s="56"/>
    </row>
    <row r="329" spans="11:20" x14ac:dyDescent="0.55000000000000004">
      <c r="K329" s="56"/>
      <c r="T329" s="61"/>
    </row>
    <row r="330" spans="11:20" x14ac:dyDescent="0.55000000000000004">
      <c r="K330" s="56"/>
      <c r="T330" s="61"/>
    </row>
    <row r="331" spans="11:20" x14ac:dyDescent="0.55000000000000004">
      <c r="K331" s="56"/>
      <c r="T331" s="61"/>
    </row>
    <row r="332" spans="11:20" x14ac:dyDescent="0.55000000000000004">
      <c r="K332" s="56"/>
      <c r="T332" s="61"/>
    </row>
    <row r="333" spans="11:20" x14ac:dyDescent="0.55000000000000004">
      <c r="K333" s="56"/>
      <c r="T333" s="61"/>
    </row>
    <row r="334" spans="11:20" x14ac:dyDescent="0.55000000000000004">
      <c r="K334" s="56"/>
    </row>
    <row r="335" spans="11:20" x14ac:dyDescent="0.55000000000000004">
      <c r="K335" s="56"/>
      <c r="T335" s="61"/>
    </row>
    <row r="336" spans="11:20" x14ac:dyDescent="0.55000000000000004">
      <c r="K336" s="56"/>
      <c r="T336" s="61"/>
    </row>
    <row r="337" spans="11:20" x14ac:dyDescent="0.55000000000000004">
      <c r="K337" s="56"/>
      <c r="T337" s="61"/>
    </row>
    <row r="338" spans="11:20" x14ac:dyDescent="0.55000000000000004">
      <c r="K338" s="56"/>
      <c r="T338" s="61"/>
    </row>
    <row r="339" spans="11:20" x14ac:dyDescent="0.55000000000000004">
      <c r="K339" s="56"/>
      <c r="T339" s="61"/>
    </row>
    <row r="340" spans="11:20" x14ac:dyDescent="0.55000000000000004">
      <c r="K340" s="56"/>
      <c r="T340" s="61"/>
    </row>
    <row r="341" spans="11:20" x14ac:dyDescent="0.55000000000000004">
      <c r="K341" s="56"/>
    </row>
    <row r="342" spans="11:20" x14ac:dyDescent="0.55000000000000004">
      <c r="K342" s="56"/>
    </row>
    <row r="343" spans="11:20" x14ac:dyDescent="0.55000000000000004">
      <c r="K343" s="56"/>
      <c r="T343" s="61"/>
    </row>
    <row r="344" spans="11:20" x14ac:dyDescent="0.55000000000000004">
      <c r="K344" s="56"/>
      <c r="T344" s="61"/>
    </row>
    <row r="345" spans="11:20" x14ac:dyDescent="0.55000000000000004">
      <c r="K345" s="56"/>
      <c r="T345" s="61"/>
    </row>
    <row r="346" spans="11:20" x14ac:dyDescent="0.55000000000000004">
      <c r="K346" s="56"/>
      <c r="T346" s="61"/>
    </row>
    <row r="347" spans="11:20" x14ac:dyDescent="0.55000000000000004">
      <c r="K347" s="56"/>
    </row>
    <row r="348" spans="11:20" x14ac:dyDescent="0.55000000000000004">
      <c r="K348" s="56"/>
    </row>
    <row r="349" spans="11:20" x14ac:dyDescent="0.55000000000000004">
      <c r="K349" s="56"/>
      <c r="T349" s="61"/>
    </row>
    <row r="350" spans="11:20" x14ac:dyDescent="0.55000000000000004">
      <c r="K350" s="56"/>
    </row>
    <row r="351" spans="11:20" x14ac:dyDescent="0.55000000000000004">
      <c r="K351" s="56"/>
      <c r="T351" s="61"/>
    </row>
    <row r="352" spans="11:20" x14ac:dyDescent="0.55000000000000004">
      <c r="K352" s="56"/>
      <c r="T352" s="61"/>
    </row>
    <row r="353" spans="11:20" x14ac:dyDescent="0.55000000000000004">
      <c r="K353" s="56"/>
      <c r="T353" s="61"/>
    </row>
    <row r="354" spans="11:20" x14ac:dyDescent="0.55000000000000004">
      <c r="K354" s="56"/>
    </row>
    <row r="355" spans="11:20" x14ac:dyDescent="0.55000000000000004">
      <c r="K355" s="56"/>
      <c r="T355" s="61"/>
    </row>
    <row r="356" spans="11:20" x14ac:dyDescent="0.55000000000000004">
      <c r="K356" s="56"/>
      <c r="T356" s="61"/>
    </row>
    <row r="357" spans="11:20" x14ac:dyDescent="0.55000000000000004">
      <c r="K357" s="56"/>
    </row>
    <row r="358" spans="11:20" x14ac:dyDescent="0.55000000000000004">
      <c r="K358" s="56"/>
      <c r="T358" s="61"/>
    </row>
    <row r="359" spans="11:20" x14ac:dyDescent="0.55000000000000004">
      <c r="K359" s="56"/>
      <c r="T359" s="61"/>
    </row>
    <row r="360" spans="11:20" x14ac:dyDescent="0.55000000000000004">
      <c r="K360" s="56"/>
    </row>
    <row r="361" spans="11:20" x14ac:dyDescent="0.55000000000000004">
      <c r="K361" s="56"/>
      <c r="T361" s="61"/>
    </row>
    <row r="362" spans="11:20" x14ac:dyDescent="0.55000000000000004">
      <c r="K362" s="56"/>
      <c r="T362" s="61"/>
    </row>
    <row r="363" spans="11:20" x14ac:dyDescent="0.55000000000000004">
      <c r="K363" s="56"/>
      <c r="T363" s="61"/>
    </row>
    <row r="364" spans="11:20" x14ac:dyDescent="0.55000000000000004">
      <c r="K364" s="56"/>
      <c r="T364" s="61"/>
    </row>
    <row r="365" spans="11:20" x14ac:dyDescent="0.55000000000000004">
      <c r="K365" s="56"/>
      <c r="T365" s="61"/>
    </row>
    <row r="366" spans="11:20" x14ac:dyDescent="0.55000000000000004">
      <c r="K366" s="56"/>
      <c r="T366" s="61"/>
    </row>
    <row r="367" spans="11:20" x14ac:dyDescent="0.55000000000000004">
      <c r="K367" s="56"/>
      <c r="T367" s="61"/>
    </row>
    <row r="368" spans="11:20" x14ac:dyDescent="0.55000000000000004">
      <c r="K368" s="56"/>
      <c r="T368" s="61"/>
    </row>
    <row r="369" spans="11:20" x14ac:dyDescent="0.55000000000000004">
      <c r="K369" s="56"/>
    </row>
    <row r="370" spans="11:20" x14ac:dyDescent="0.55000000000000004">
      <c r="K370" s="56"/>
      <c r="T370" s="61"/>
    </row>
    <row r="371" spans="11:20" x14ac:dyDescent="0.55000000000000004">
      <c r="K371" s="56"/>
      <c r="T371" s="61"/>
    </row>
    <row r="372" spans="11:20" x14ac:dyDescent="0.55000000000000004">
      <c r="K372" s="56"/>
      <c r="T372" s="61"/>
    </row>
    <row r="373" spans="11:20" x14ac:dyDescent="0.55000000000000004">
      <c r="K373" s="56"/>
      <c r="T373" s="61"/>
    </row>
    <row r="374" spans="11:20" x14ac:dyDescent="0.55000000000000004">
      <c r="K374" s="56"/>
    </row>
    <row r="375" spans="11:20" x14ac:dyDescent="0.55000000000000004">
      <c r="K375" s="56"/>
      <c r="T375" s="61"/>
    </row>
    <row r="376" spans="11:20" x14ac:dyDescent="0.55000000000000004">
      <c r="K376" s="56"/>
    </row>
    <row r="377" spans="11:20" x14ac:dyDescent="0.55000000000000004">
      <c r="K377" s="56"/>
      <c r="T377" s="61"/>
    </row>
    <row r="378" spans="11:20" x14ac:dyDescent="0.55000000000000004">
      <c r="K378" s="56"/>
      <c r="T378" s="61"/>
    </row>
    <row r="379" spans="11:20" x14ac:dyDescent="0.55000000000000004">
      <c r="K379" s="56"/>
      <c r="T379" s="61"/>
    </row>
    <row r="380" spans="11:20" x14ac:dyDescent="0.55000000000000004">
      <c r="K380" s="56"/>
      <c r="T380" s="61"/>
    </row>
    <row r="381" spans="11:20" x14ac:dyDescent="0.55000000000000004">
      <c r="K381" s="56"/>
    </row>
    <row r="382" spans="11:20" x14ac:dyDescent="0.55000000000000004">
      <c r="K382" s="56"/>
    </row>
    <row r="383" spans="11:20" x14ac:dyDescent="0.55000000000000004">
      <c r="K383" s="56"/>
      <c r="T383" s="61"/>
    </row>
    <row r="384" spans="11:20" x14ac:dyDescent="0.55000000000000004">
      <c r="K384" s="56"/>
      <c r="T384" s="61"/>
    </row>
    <row r="385" spans="11:20" x14ac:dyDescent="0.55000000000000004">
      <c r="K385" s="56"/>
    </row>
    <row r="386" spans="11:20" x14ac:dyDescent="0.55000000000000004">
      <c r="K386" s="56"/>
    </row>
    <row r="387" spans="11:20" x14ac:dyDescent="0.55000000000000004">
      <c r="K387" s="56"/>
      <c r="T387" s="61"/>
    </row>
    <row r="388" spans="11:20" x14ac:dyDescent="0.55000000000000004">
      <c r="K388" s="56"/>
      <c r="T388" s="61"/>
    </row>
    <row r="389" spans="11:20" x14ac:dyDescent="0.55000000000000004">
      <c r="K389" s="56"/>
      <c r="T389" s="61"/>
    </row>
    <row r="390" spans="11:20" x14ac:dyDescent="0.55000000000000004">
      <c r="K390" s="56"/>
      <c r="T390" s="61"/>
    </row>
    <row r="391" spans="11:20" x14ac:dyDescent="0.55000000000000004">
      <c r="K391" s="56"/>
      <c r="T391" s="61"/>
    </row>
    <row r="392" spans="11:20" x14ac:dyDescent="0.55000000000000004">
      <c r="K392" s="56"/>
    </row>
    <row r="393" spans="11:20" x14ac:dyDescent="0.55000000000000004">
      <c r="K393" s="56"/>
      <c r="T393" s="61"/>
    </row>
    <row r="394" spans="11:20" x14ac:dyDescent="0.55000000000000004">
      <c r="K394" s="56"/>
      <c r="T394" s="61"/>
    </row>
    <row r="395" spans="11:20" x14ac:dyDescent="0.55000000000000004">
      <c r="K395" s="56"/>
      <c r="T395" s="61"/>
    </row>
    <row r="396" spans="11:20" x14ac:dyDescent="0.55000000000000004">
      <c r="K396" s="56"/>
      <c r="T396" s="61"/>
    </row>
    <row r="397" spans="11:20" x14ac:dyDescent="0.55000000000000004">
      <c r="K397" s="56"/>
      <c r="T397" s="61"/>
    </row>
    <row r="398" spans="11:20" x14ac:dyDescent="0.55000000000000004">
      <c r="K398" s="56"/>
      <c r="T398" s="61"/>
    </row>
    <row r="399" spans="11:20" x14ac:dyDescent="0.55000000000000004">
      <c r="K399" s="56"/>
      <c r="T399" s="61"/>
    </row>
    <row r="400" spans="11:20" x14ac:dyDescent="0.55000000000000004">
      <c r="K400" s="56"/>
      <c r="T400" s="61"/>
    </row>
    <row r="401" spans="11:20" x14ac:dyDescent="0.55000000000000004">
      <c r="K401" s="56"/>
      <c r="T401" s="61"/>
    </row>
    <row r="402" spans="11:20" x14ac:dyDescent="0.55000000000000004">
      <c r="K402" s="56"/>
      <c r="T402" s="61"/>
    </row>
    <row r="403" spans="11:20" x14ac:dyDescent="0.55000000000000004">
      <c r="K403" s="56"/>
    </row>
    <row r="404" spans="11:20" x14ac:dyDescent="0.55000000000000004">
      <c r="K404" s="56"/>
    </row>
    <row r="405" spans="11:20" x14ac:dyDescent="0.55000000000000004">
      <c r="K405" s="56"/>
      <c r="T405" s="61"/>
    </row>
    <row r="406" spans="11:20" x14ac:dyDescent="0.55000000000000004">
      <c r="K406" s="56"/>
      <c r="T406" s="61"/>
    </row>
    <row r="407" spans="11:20" x14ac:dyDescent="0.55000000000000004">
      <c r="K407" s="56"/>
      <c r="T407" s="61"/>
    </row>
    <row r="408" spans="11:20" x14ac:dyDescent="0.55000000000000004">
      <c r="K408" s="56"/>
      <c r="T408" s="61"/>
    </row>
    <row r="409" spans="11:20" x14ac:dyDescent="0.55000000000000004">
      <c r="K409" s="56"/>
      <c r="T409" s="61"/>
    </row>
    <row r="410" spans="11:20" x14ac:dyDescent="0.55000000000000004">
      <c r="K410" s="56"/>
      <c r="T410" s="61"/>
    </row>
    <row r="411" spans="11:20" x14ac:dyDescent="0.55000000000000004">
      <c r="K411" s="56"/>
      <c r="T411" s="61"/>
    </row>
    <row r="412" spans="11:20" x14ac:dyDescent="0.55000000000000004">
      <c r="K412" s="56"/>
      <c r="T412" s="61"/>
    </row>
    <row r="413" spans="11:20" x14ac:dyDescent="0.55000000000000004">
      <c r="K413" s="56"/>
      <c r="T413" s="61"/>
    </row>
    <row r="414" spans="11:20" x14ac:dyDescent="0.55000000000000004">
      <c r="K414" s="56"/>
      <c r="T414" s="61"/>
    </row>
    <row r="415" spans="11:20" x14ac:dyDescent="0.55000000000000004">
      <c r="K415" s="56"/>
      <c r="T415" s="61"/>
    </row>
    <row r="416" spans="11:20" x14ac:dyDescent="0.55000000000000004">
      <c r="K416" s="56"/>
      <c r="T416" s="61"/>
    </row>
    <row r="417" spans="11:20" x14ac:dyDescent="0.55000000000000004">
      <c r="K417" s="56"/>
      <c r="T417" s="61"/>
    </row>
    <row r="418" spans="11:20" x14ac:dyDescent="0.55000000000000004">
      <c r="K418" s="56"/>
      <c r="T418" s="61"/>
    </row>
    <row r="419" spans="11:20" x14ac:dyDescent="0.55000000000000004">
      <c r="K419" s="56"/>
      <c r="T419" s="61"/>
    </row>
    <row r="420" spans="11:20" x14ac:dyDescent="0.55000000000000004">
      <c r="K420" s="56"/>
      <c r="T420" s="61"/>
    </row>
    <row r="421" spans="11:20" x14ac:dyDescent="0.55000000000000004">
      <c r="K421" s="56"/>
      <c r="T421" s="61"/>
    </row>
    <row r="422" spans="11:20" x14ac:dyDescent="0.55000000000000004">
      <c r="K422" s="56"/>
    </row>
    <row r="423" spans="11:20" x14ac:dyDescent="0.55000000000000004">
      <c r="K423" s="56"/>
      <c r="T423" s="61"/>
    </row>
    <row r="424" spans="11:20" x14ac:dyDescent="0.55000000000000004">
      <c r="K424" s="56"/>
      <c r="T424" s="61"/>
    </row>
    <row r="425" spans="11:20" x14ac:dyDescent="0.55000000000000004">
      <c r="K425" s="56"/>
      <c r="T425" s="61"/>
    </row>
    <row r="426" spans="11:20" x14ac:dyDescent="0.55000000000000004">
      <c r="K426" s="56"/>
    </row>
    <row r="427" spans="11:20" x14ac:dyDescent="0.55000000000000004">
      <c r="K427" s="56"/>
      <c r="T427" s="61"/>
    </row>
    <row r="428" spans="11:20" x14ac:dyDescent="0.55000000000000004">
      <c r="K428" s="56"/>
      <c r="T428" s="61"/>
    </row>
    <row r="429" spans="11:20" x14ac:dyDescent="0.55000000000000004">
      <c r="K429" s="56"/>
    </row>
    <row r="430" spans="11:20" x14ac:dyDescent="0.55000000000000004">
      <c r="K430" s="56"/>
      <c r="T430" s="61"/>
    </row>
    <row r="431" spans="11:20" x14ac:dyDescent="0.55000000000000004">
      <c r="K431" s="56"/>
    </row>
    <row r="432" spans="11:20" x14ac:dyDescent="0.55000000000000004">
      <c r="K432" s="56"/>
      <c r="T432" s="61"/>
    </row>
    <row r="433" spans="11:20" x14ac:dyDescent="0.55000000000000004">
      <c r="K433" s="56"/>
      <c r="T433" s="61"/>
    </row>
    <row r="434" spans="11:20" x14ac:dyDescent="0.55000000000000004">
      <c r="K434" s="56"/>
      <c r="T434" s="61"/>
    </row>
    <row r="435" spans="11:20" x14ac:dyDescent="0.55000000000000004">
      <c r="K435" s="56"/>
      <c r="T435" s="61"/>
    </row>
    <row r="436" spans="11:20" x14ac:dyDescent="0.55000000000000004">
      <c r="K436" s="56"/>
      <c r="T436" s="61"/>
    </row>
    <row r="437" spans="11:20" x14ac:dyDescent="0.55000000000000004">
      <c r="K437" s="56"/>
      <c r="T437" s="61"/>
    </row>
    <row r="438" spans="11:20" x14ac:dyDescent="0.55000000000000004">
      <c r="K438" s="56"/>
      <c r="T438" s="61"/>
    </row>
    <row r="439" spans="11:20" x14ac:dyDescent="0.55000000000000004">
      <c r="K439" s="56"/>
    </row>
    <row r="440" spans="11:20" x14ac:dyDescent="0.55000000000000004">
      <c r="K440" s="56"/>
    </row>
    <row r="441" spans="11:20" x14ac:dyDescent="0.55000000000000004">
      <c r="K441" s="56"/>
      <c r="T441" s="61"/>
    </row>
    <row r="442" spans="11:20" x14ac:dyDescent="0.55000000000000004">
      <c r="K442" s="56"/>
      <c r="T442" s="61"/>
    </row>
    <row r="443" spans="11:20" x14ac:dyDescent="0.55000000000000004">
      <c r="K443" s="56"/>
      <c r="T443" s="61"/>
    </row>
    <row r="444" spans="11:20" x14ac:dyDescent="0.55000000000000004">
      <c r="K444" s="56"/>
    </row>
    <row r="445" spans="11:20" x14ac:dyDescent="0.55000000000000004">
      <c r="K445" s="56"/>
      <c r="T445" s="61"/>
    </row>
    <row r="446" spans="11:20" x14ac:dyDescent="0.55000000000000004">
      <c r="K446" s="56"/>
    </row>
    <row r="447" spans="11:20" x14ac:dyDescent="0.55000000000000004">
      <c r="K447" s="56"/>
      <c r="T447" s="61"/>
    </row>
    <row r="448" spans="11:20" x14ac:dyDescent="0.55000000000000004">
      <c r="K448" s="56"/>
      <c r="T448" s="61"/>
    </row>
    <row r="449" spans="11:20" x14ac:dyDescent="0.55000000000000004">
      <c r="K449" s="56"/>
    </row>
    <row r="450" spans="11:20" x14ac:dyDescent="0.55000000000000004">
      <c r="K450" s="56"/>
      <c r="T450" s="61"/>
    </row>
    <row r="451" spans="11:20" x14ac:dyDescent="0.55000000000000004">
      <c r="K451" s="56"/>
      <c r="T451" s="61"/>
    </row>
    <row r="452" spans="11:20" x14ac:dyDescent="0.55000000000000004">
      <c r="K452" s="56"/>
    </row>
    <row r="453" spans="11:20" x14ac:dyDescent="0.55000000000000004">
      <c r="K453" s="56"/>
      <c r="T453" s="61"/>
    </row>
    <row r="454" spans="11:20" x14ac:dyDescent="0.55000000000000004">
      <c r="K454" s="56"/>
      <c r="T454" s="61"/>
    </row>
    <row r="455" spans="11:20" x14ac:dyDescent="0.55000000000000004">
      <c r="K455" s="56"/>
      <c r="T455" s="61"/>
    </row>
    <row r="456" spans="11:20" x14ac:dyDescent="0.55000000000000004">
      <c r="K456" s="56"/>
      <c r="T456" s="61"/>
    </row>
    <row r="457" spans="11:20" x14ac:dyDescent="0.55000000000000004">
      <c r="K457" s="56"/>
      <c r="T457" s="61"/>
    </row>
    <row r="458" spans="11:20" x14ac:dyDescent="0.55000000000000004">
      <c r="K458" s="56"/>
      <c r="T458" s="61"/>
    </row>
    <row r="459" spans="11:20" x14ac:dyDescent="0.55000000000000004">
      <c r="K459" s="56"/>
      <c r="T459" s="61"/>
    </row>
    <row r="460" spans="11:20" x14ac:dyDescent="0.55000000000000004">
      <c r="K460" s="56"/>
      <c r="T460" s="61"/>
    </row>
    <row r="461" spans="11:20" x14ac:dyDescent="0.55000000000000004">
      <c r="K461" s="56"/>
      <c r="T461" s="61"/>
    </row>
    <row r="462" spans="11:20" x14ac:dyDescent="0.55000000000000004">
      <c r="K462" s="56"/>
      <c r="T462" s="61"/>
    </row>
    <row r="463" spans="11:20" x14ac:dyDescent="0.55000000000000004">
      <c r="K463" s="56"/>
      <c r="T463" s="61"/>
    </row>
    <row r="464" spans="11:20" x14ac:dyDescent="0.55000000000000004">
      <c r="K464" s="56"/>
    </row>
    <row r="465" spans="11:20" x14ac:dyDescent="0.55000000000000004">
      <c r="K465" s="56"/>
      <c r="T465" s="61"/>
    </row>
    <row r="466" spans="11:20" x14ac:dyDescent="0.55000000000000004">
      <c r="K466" s="56"/>
      <c r="T466" s="61"/>
    </row>
    <row r="467" spans="11:20" x14ac:dyDescent="0.55000000000000004">
      <c r="K467" s="56"/>
      <c r="T467" s="61"/>
    </row>
    <row r="468" spans="11:20" x14ac:dyDescent="0.55000000000000004">
      <c r="K468" s="56"/>
      <c r="T468" s="61"/>
    </row>
    <row r="469" spans="11:20" x14ac:dyDescent="0.55000000000000004">
      <c r="K469" s="56"/>
      <c r="T469" s="61"/>
    </row>
    <row r="470" spans="11:20" x14ac:dyDescent="0.55000000000000004">
      <c r="K470" s="56"/>
      <c r="T470" s="61"/>
    </row>
    <row r="471" spans="11:20" x14ac:dyDescent="0.55000000000000004">
      <c r="K471" s="56"/>
    </row>
    <row r="472" spans="11:20" x14ac:dyDescent="0.55000000000000004">
      <c r="K472" s="56"/>
      <c r="T472" s="61"/>
    </row>
    <row r="473" spans="11:20" x14ac:dyDescent="0.55000000000000004">
      <c r="K473" s="56"/>
      <c r="T473" s="61"/>
    </row>
    <row r="474" spans="11:20" x14ac:dyDescent="0.55000000000000004">
      <c r="K474" s="56"/>
      <c r="T474" s="61"/>
    </row>
    <row r="475" spans="11:20" x14ac:dyDescent="0.55000000000000004">
      <c r="K475" s="56"/>
    </row>
    <row r="476" spans="11:20" x14ac:dyDescent="0.55000000000000004">
      <c r="K476" s="56"/>
      <c r="T476" s="61"/>
    </row>
    <row r="477" spans="11:20" x14ac:dyDescent="0.55000000000000004">
      <c r="K477" s="56"/>
      <c r="T477" s="61"/>
    </row>
    <row r="478" spans="11:20" x14ac:dyDescent="0.55000000000000004">
      <c r="K478" s="56"/>
      <c r="T478" s="61"/>
    </row>
    <row r="479" spans="11:20" x14ac:dyDescent="0.55000000000000004">
      <c r="K479" s="56"/>
    </row>
    <row r="480" spans="11:20" x14ac:dyDescent="0.55000000000000004">
      <c r="K480" s="56"/>
      <c r="T480" s="61"/>
    </row>
    <row r="481" spans="11:20" x14ac:dyDescent="0.55000000000000004">
      <c r="K481" s="56"/>
    </row>
    <row r="482" spans="11:20" x14ac:dyDescent="0.55000000000000004">
      <c r="K482" s="56"/>
    </row>
    <row r="483" spans="11:20" x14ac:dyDescent="0.55000000000000004">
      <c r="K483" s="56"/>
      <c r="T483" s="61"/>
    </row>
    <row r="484" spans="11:20" x14ac:dyDescent="0.55000000000000004">
      <c r="K484" s="56"/>
      <c r="T484" s="61"/>
    </row>
    <row r="485" spans="11:20" x14ac:dyDescent="0.55000000000000004">
      <c r="K485" s="56"/>
    </row>
    <row r="486" spans="11:20" x14ac:dyDescent="0.55000000000000004">
      <c r="K486" s="56"/>
      <c r="T486" s="61"/>
    </row>
    <row r="487" spans="11:20" x14ac:dyDescent="0.55000000000000004">
      <c r="K487" s="56"/>
      <c r="T487" s="61"/>
    </row>
    <row r="488" spans="11:20" x14ac:dyDescent="0.55000000000000004">
      <c r="K488" s="56"/>
      <c r="T488" s="61"/>
    </row>
    <row r="489" spans="11:20" x14ac:dyDescent="0.55000000000000004">
      <c r="K489" s="56"/>
      <c r="T489" s="61"/>
    </row>
    <row r="490" spans="11:20" x14ac:dyDescent="0.55000000000000004">
      <c r="K490" s="56"/>
    </row>
    <row r="491" spans="11:20" x14ac:dyDescent="0.55000000000000004">
      <c r="K491" s="56"/>
      <c r="T491" s="61"/>
    </row>
    <row r="492" spans="11:20" x14ac:dyDescent="0.55000000000000004">
      <c r="K492" s="56"/>
      <c r="T492" s="61"/>
    </row>
    <row r="493" spans="11:20" x14ac:dyDescent="0.55000000000000004">
      <c r="K493" s="56"/>
    </row>
    <row r="494" spans="11:20" x14ac:dyDescent="0.55000000000000004">
      <c r="K494" s="56"/>
      <c r="T494" s="61"/>
    </row>
    <row r="495" spans="11:20" x14ac:dyDescent="0.55000000000000004">
      <c r="K495" s="56"/>
      <c r="T495" s="61"/>
    </row>
    <row r="496" spans="11:20" x14ac:dyDescent="0.55000000000000004">
      <c r="K496" s="56"/>
      <c r="T496" s="61"/>
    </row>
    <row r="497" spans="11:20" x14ac:dyDescent="0.55000000000000004">
      <c r="K497" s="56"/>
      <c r="T497" s="61"/>
    </row>
    <row r="498" spans="11:20" x14ac:dyDescent="0.55000000000000004">
      <c r="K498" s="56"/>
      <c r="T498" s="61"/>
    </row>
    <row r="499" spans="11:20" x14ac:dyDescent="0.55000000000000004">
      <c r="K499" s="56"/>
      <c r="T499" s="61"/>
    </row>
    <row r="500" spans="11:20" x14ac:dyDescent="0.55000000000000004">
      <c r="K500" s="56"/>
      <c r="T500" s="61"/>
    </row>
    <row r="501" spans="11:20" x14ac:dyDescent="0.55000000000000004">
      <c r="K501" s="56"/>
      <c r="T501" s="61"/>
    </row>
    <row r="502" spans="11:20" x14ac:dyDescent="0.55000000000000004">
      <c r="K502" s="56"/>
      <c r="T502" s="61"/>
    </row>
    <row r="503" spans="11:20" x14ac:dyDescent="0.55000000000000004">
      <c r="K503" s="56"/>
    </row>
    <row r="504" spans="11:20" x14ac:dyDescent="0.55000000000000004">
      <c r="K504" s="56"/>
    </row>
    <row r="505" spans="11:20" x14ac:dyDescent="0.55000000000000004">
      <c r="K505" s="56"/>
      <c r="T505" s="61"/>
    </row>
    <row r="506" spans="11:20" x14ac:dyDescent="0.55000000000000004">
      <c r="K506" s="56"/>
      <c r="T506" s="61"/>
    </row>
    <row r="507" spans="11:20" x14ac:dyDescent="0.55000000000000004">
      <c r="K507" s="56"/>
      <c r="T507" s="61"/>
    </row>
    <row r="508" spans="11:20" x14ac:dyDescent="0.55000000000000004">
      <c r="K508" s="56"/>
      <c r="T508" s="61"/>
    </row>
    <row r="509" spans="11:20" x14ac:dyDescent="0.55000000000000004">
      <c r="K509" s="56"/>
      <c r="T509" s="61"/>
    </row>
    <row r="510" spans="11:20" x14ac:dyDescent="0.55000000000000004">
      <c r="K510" s="56"/>
      <c r="T510" s="61"/>
    </row>
    <row r="511" spans="11:20" x14ac:dyDescent="0.55000000000000004">
      <c r="K511" s="56"/>
      <c r="T511" s="61"/>
    </row>
    <row r="512" spans="11:20" x14ac:dyDescent="0.55000000000000004">
      <c r="K512" s="56"/>
      <c r="T512" s="61"/>
    </row>
    <row r="513" spans="11:20" x14ac:dyDescent="0.55000000000000004">
      <c r="K513" s="56"/>
      <c r="T513" s="61"/>
    </row>
    <row r="514" spans="11:20" x14ac:dyDescent="0.55000000000000004">
      <c r="K514" s="56"/>
      <c r="T514" s="61"/>
    </row>
    <row r="515" spans="11:20" x14ac:dyDescent="0.55000000000000004">
      <c r="K515" s="56"/>
      <c r="T515" s="61"/>
    </row>
    <row r="516" spans="11:20" x14ac:dyDescent="0.55000000000000004">
      <c r="K516" s="56"/>
      <c r="T516" s="61"/>
    </row>
    <row r="517" spans="11:20" x14ac:dyDescent="0.55000000000000004">
      <c r="K517" s="56"/>
      <c r="T517" s="61"/>
    </row>
    <row r="518" spans="11:20" x14ac:dyDescent="0.55000000000000004">
      <c r="K518" s="56"/>
      <c r="T518" s="61"/>
    </row>
    <row r="519" spans="11:20" x14ac:dyDescent="0.55000000000000004">
      <c r="K519" s="56"/>
      <c r="T519" s="61"/>
    </row>
    <row r="520" spans="11:20" x14ac:dyDescent="0.55000000000000004">
      <c r="K520" s="56"/>
      <c r="T520" s="61"/>
    </row>
    <row r="521" spans="11:20" x14ac:dyDescent="0.55000000000000004">
      <c r="K521" s="56"/>
      <c r="T521" s="61"/>
    </row>
    <row r="522" spans="11:20" x14ac:dyDescent="0.55000000000000004">
      <c r="K522" s="56"/>
      <c r="T522" s="61"/>
    </row>
    <row r="523" spans="11:20" x14ac:dyDescent="0.55000000000000004">
      <c r="K523" s="56"/>
      <c r="T523" s="61"/>
    </row>
    <row r="524" spans="11:20" x14ac:dyDescent="0.55000000000000004">
      <c r="K524" s="56"/>
      <c r="T524" s="61"/>
    </row>
    <row r="525" spans="11:20" x14ac:dyDescent="0.55000000000000004">
      <c r="K525" s="56"/>
    </row>
    <row r="526" spans="11:20" x14ac:dyDescent="0.55000000000000004">
      <c r="K526" s="56"/>
      <c r="T526" s="61"/>
    </row>
    <row r="527" spans="11:20" x14ac:dyDescent="0.55000000000000004">
      <c r="K527" s="56"/>
    </row>
    <row r="528" spans="11:20" x14ac:dyDescent="0.55000000000000004">
      <c r="K528" s="56"/>
      <c r="T528" s="61"/>
    </row>
    <row r="529" spans="11:20" x14ac:dyDescent="0.55000000000000004">
      <c r="K529" s="56"/>
      <c r="T529" s="61"/>
    </row>
    <row r="530" spans="11:20" x14ac:dyDescent="0.55000000000000004">
      <c r="K530" s="56"/>
      <c r="T530" s="61"/>
    </row>
    <row r="531" spans="11:20" x14ac:dyDescent="0.55000000000000004">
      <c r="K531" s="56"/>
      <c r="T531" s="61"/>
    </row>
    <row r="532" spans="11:20" x14ac:dyDescent="0.55000000000000004">
      <c r="K532" s="56"/>
      <c r="T532" s="61"/>
    </row>
    <row r="533" spans="11:20" x14ac:dyDescent="0.55000000000000004">
      <c r="K533" s="56"/>
      <c r="T533" s="61"/>
    </row>
    <row r="534" spans="11:20" x14ac:dyDescent="0.55000000000000004">
      <c r="K534" s="56"/>
      <c r="T534" s="61"/>
    </row>
    <row r="535" spans="11:20" x14ac:dyDescent="0.55000000000000004">
      <c r="K535" s="56"/>
      <c r="T535" s="61"/>
    </row>
    <row r="536" spans="11:20" x14ac:dyDescent="0.55000000000000004">
      <c r="K536" s="56"/>
      <c r="T536" s="61"/>
    </row>
    <row r="537" spans="11:20" x14ac:dyDescent="0.55000000000000004">
      <c r="K537" s="56"/>
    </row>
    <row r="538" spans="11:20" x14ac:dyDescent="0.55000000000000004">
      <c r="K538" s="56"/>
    </row>
    <row r="539" spans="11:20" x14ac:dyDescent="0.55000000000000004">
      <c r="K539" s="56"/>
      <c r="T539" s="61"/>
    </row>
    <row r="540" spans="11:20" x14ac:dyDescent="0.55000000000000004">
      <c r="K540" s="56"/>
      <c r="T540" s="61"/>
    </row>
    <row r="541" spans="11:20" x14ac:dyDescent="0.55000000000000004">
      <c r="K541" s="56"/>
      <c r="T541" s="61"/>
    </row>
    <row r="542" spans="11:20" x14ac:dyDescent="0.55000000000000004">
      <c r="K542" s="56"/>
    </row>
    <row r="543" spans="11:20" x14ac:dyDescent="0.55000000000000004">
      <c r="K543" s="56"/>
      <c r="T543" s="61"/>
    </row>
    <row r="544" spans="11:20" x14ac:dyDescent="0.55000000000000004">
      <c r="K544" s="56"/>
    </row>
    <row r="545" spans="11:20" x14ac:dyDescent="0.55000000000000004">
      <c r="K545" s="56"/>
    </row>
    <row r="546" spans="11:20" x14ac:dyDescent="0.55000000000000004">
      <c r="K546" s="56"/>
      <c r="T546" s="61"/>
    </row>
    <row r="547" spans="11:20" x14ac:dyDescent="0.55000000000000004">
      <c r="K547" s="56"/>
    </row>
    <row r="548" spans="11:20" x14ac:dyDescent="0.55000000000000004">
      <c r="K548" s="56"/>
      <c r="T548" s="61"/>
    </row>
    <row r="549" spans="11:20" x14ac:dyDescent="0.55000000000000004">
      <c r="K549" s="56"/>
      <c r="T549" s="61"/>
    </row>
    <row r="550" spans="11:20" x14ac:dyDescent="0.55000000000000004">
      <c r="K550" s="56"/>
    </row>
    <row r="551" spans="11:20" x14ac:dyDescent="0.55000000000000004">
      <c r="K551" s="56"/>
    </row>
    <row r="552" spans="11:20" x14ac:dyDescent="0.55000000000000004">
      <c r="K552" s="56"/>
      <c r="T552" s="61"/>
    </row>
    <row r="553" spans="11:20" x14ac:dyDescent="0.55000000000000004">
      <c r="K553" s="56"/>
      <c r="T553" s="61"/>
    </row>
    <row r="554" spans="11:20" x14ac:dyDescent="0.55000000000000004">
      <c r="K554" s="56"/>
    </row>
    <row r="555" spans="11:20" x14ac:dyDescent="0.55000000000000004">
      <c r="K555" s="56"/>
      <c r="T555" s="61"/>
    </row>
    <row r="556" spans="11:20" x14ac:dyDescent="0.55000000000000004">
      <c r="K556" s="56"/>
      <c r="T556" s="61"/>
    </row>
    <row r="557" spans="11:20" x14ac:dyDescent="0.55000000000000004">
      <c r="K557" s="56"/>
      <c r="T557" s="61"/>
    </row>
    <row r="558" spans="11:20" x14ac:dyDescent="0.55000000000000004">
      <c r="K558" s="56"/>
      <c r="T558" s="61"/>
    </row>
    <row r="559" spans="11:20" x14ac:dyDescent="0.55000000000000004">
      <c r="K559" s="56"/>
      <c r="T559" s="61"/>
    </row>
    <row r="560" spans="11:20" x14ac:dyDescent="0.55000000000000004">
      <c r="K560" s="56"/>
      <c r="T560" s="61"/>
    </row>
    <row r="561" spans="11:20" x14ac:dyDescent="0.55000000000000004">
      <c r="K561" s="56"/>
      <c r="T561" s="61"/>
    </row>
    <row r="562" spans="11:20" x14ac:dyDescent="0.55000000000000004">
      <c r="K562" s="56"/>
    </row>
    <row r="563" spans="11:20" x14ac:dyDescent="0.55000000000000004">
      <c r="K563" s="56"/>
      <c r="T563" s="61"/>
    </row>
    <row r="564" spans="11:20" x14ac:dyDescent="0.55000000000000004">
      <c r="K564" s="56"/>
      <c r="T564" s="61"/>
    </row>
    <row r="565" spans="11:20" x14ac:dyDescent="0.55000000000000004">
      <c r="K565" s="56"/>
      <c r="T565" s="61"/>
    </row>
    <row r="566" spans="11:20" x14ac:dyDescent="0.55000000000000004">
      <c r="K566" s="56"/>
      <c r="T566" s="61"/>
    </row>
    <row r="567" spans="11:20" x14ac:dyDescent="0.55000000000000004">
      <c r="K567" s="56"/>
    </row>
    <row r="568" spans="11:20" x14ac:dyDescent="0.55000000000000004">
      <c r="K568" s="56"/>
    </row>
    <row r="569" spans="11:20" x14ac:dyDescent="0.55000000000000004">
      <c r="K569" s="56"/>
      <c r="T569" s="61"/>
    </row>
    <row r="570" spans="11:20" x14ac:dyDescent="0.55000000000000004">
      <c r="K570" s="56"/>
      <c r="T570" s="61"/>
    </row>
    <row r="571" spans="11:20" x14ac:dyDescent="0.55000000000000004">
      <c r="K571" s="56"/>
      <c r="T571" s="61"/>
    </row>
    <row r="572" spans="11:20" x14ac:dyDescent="0.55000000000000004">
      <c r="K572" s="56"/>
      <c r="T572" s="61"/>
    </row>
    <row r="573" spans="11:20" x14ac:dyDescent="0.55000000000000004">
      <c r="K573" s="56"/>
      <c r="T573" s="61"/>
    </row>
    <row r="574" spans="11:20" x14ac:dyDescent="0.55000000000000004">
      <c r="K574" s="56"/>
      <c r="T574" s="61"/>
    </row>
    <row r="575" spans="11:20" x14ac:dyDescent="0.55000000000000004">
      <c r="K575" s="56"/>
    </row>
    <row r="576" spans="11:20" x14ac:dyDescent="0.55000000000000004">
      <c r="K576" s="56"/>
      <c r="T576" s="61"/>
    </row>
    <row r="577" spans="11:20" x14ac:dyDescent="0.55000000000000004">
      <c r="K577" s="56"/>
    </row>
    <row r="578" spans="11:20" x14ac:dyDescent="0.55000000000000004">
      <c r="K578" s="56"/>
      <c r="T578" s="61"/>
    </row>
    <row r="579" spans="11:20" x14ac:dyDescent="0.55000000000000004">
      <c r="K579" s="56"/>
      <c r="T579" s="61"/>
    </row>
    <row r="580" spans="11:20" x14ac:dyDescent="0.55000000000000004">
      <c r="K580" s="56"/>
      <c r="T580" s="61"/>
    </row>
    <row r="581" spans="11:20" x14ac:dyDescent="0.55000000000000004">
      <c r="K581" s="56"/>
    </row>
    <row r="582" spans="11:20" x14ac:dyDescent="0.55000000000000004">
      <c r="K582" s="56"/>
      <c r="T582" s="61"/>
    </row>
    <row r="583" spans="11:20" x14ac:dyDescent="0.55000000000000004">
      <c r="K583" s="56"/>
      <c r="T583" s="61"/>
    </row>
    <row r="584" spans="11:20" x14ac:dyDescent="0.55000000000000004">
      <c r="K584" s="56"/>
    </row>
    <row r="585" spans="11:20" x14ac:dyDescent="0.55000000000000004">
      <c r="K585" s="56"/>
    </row>
    <row r="586" spans="11:20" x14ac:dyDescent="0.55000000000000004">
      <c r="K586" s="56"/>
      <c r="T586" s="61"/>
    </row>
    <row r="587" spans="11:20" x14ac:dyDescent="0.55000000000000004">
      <c r="K587" s="56"/>
    </row>
    <row r="588" spans="11:20" x14ac:dyDescent="0.55000000000000004">
      <c r="K588" s="56"/>
      <c r="T588" s="61"/>
    </row>
    <row r="589" spans="11:20" x14ac:dyDescent="0.55000000000000004">
      <c r="K589" s="56"/>
      <c r="T589" s="61"/>
    </row>
    <row r="590" spans="11:20" x14ac:dyDescent="0.55000000000000004">
      <c r="K590" s="56"/>
      <c r="T590" s="61"/>
    </row>
    <row r="591" spans="11:20" x14ac:dyDescent="0.55000000000000004">
      <c r="K591" s="56"/>
      <c r="T591" s="61"/>
    </row>
    <row r="592" spans="11:20" x14ac:dyDescent="0.55000000000000004">
      <c r="K592" s="56"/>
      <c r="T592" s="61"/>
    </row>
    <row r="593" spans="11:20" x14ac:dyDescent="0.55000000000000004">
      <c r="K593" s="56"/>
      <c r="T593" s="61"/>
    </row>
    <row r="594" spans="11:20" x14ac:dyDescent="0.55000000000000004">
      <c r="K594" s="56"/>
      <c r="T594" s="61"/>
    </row>
    <row r="595" spans="11:20" x14ac:dyDescent="0.55000000000000004">
      <c r="K595" s="56"/>
      <c r="T595" s="61"/>
    </row>
    <row r="596" spans="11:20" x14ac:dyDescent="0.55000000000000004">
      <c r="K596" s="56"/>
      <c r="T596" s="61"/>
    </row>
    <row r="597" spans="11:20" x14ac:dyDescent="0.55000000000000004">
      <c r="K597" s="56"/>
      <c r="T597" s="61"/>
    </row>
    <row r="598" spans="11:20" x14ac:dyDescent="0.55000000000000004">
      <c r="K598" s="56"/>
      <c r="T598" s="61"/>
    </row>
    <row r="599" spans="11:20" x14ac:dyDescent="0.55000000000000004">
      <c r="K599" s="56"/>
      <c r="T599" s="61"/>
    </row>
    <row r="600" spans="11:20" x14ac:dyDescent="0.55000000000000004">
      <c r="K600" s="56"/>
      <c r="T600" s="61"/>
    </row>
    <row r="601" spans="11:20" x14ac:dyDescent="0.55000000000000004">
      <c r="K601" s="56"/>
      <c r="T601" s="61"/>
    </row>
    <row r="602" spans="11:20" x14ac:dyDescent="0.55000000000000004">
      <c r="K602" s="56"/>
    </row>
    <row r="603" spans="11:20" x14ac:dyDescent="0.55000000000000004">
      <c r="K603" s="56"/>
    </row>
    <row r="604" spans="11:20" x14ac:dyDescent="0.55000000000000004">
      <c r="K604" s="56"/>
      <c r="T604" s="61"/>
    </row>
    <row r="605" spans="11:20" x14ac:dyDescent="0.55000000000000004">
      <c r="K605" s="56"/>
      <c r="T605" s="61"/>
    </row>
    <row r="606" spans="11:20" x14ac:dyDescent="0.55000000000000004">
      <c r="K606" s="56"/>
      <c r="T606" s="61"/>
    </row>
    <row r="607" spans="11:20" x14ac:dyDescent="0.55000000000000004">
      <c r="K607" s="56"/>
      <c r="T607" s="61"/>
    </row>
    <row r="608" spans="11:20" x14ac:dyDescent="0.55000000000000004">
      <c r="K608" s="56"/>
      <c r="T608" s="61"/>
    </row>
    <row r="609" spans="11:24" x14ac:dyDescent="0.55000000000000004">
      <c r="K609" s="56"/>
      <c r="T609" s="61"/>
    </row>
    <row r="610" spans="11:24" x14ac:dyDescent="0.55000000000000004">
      <c r="K610" s="56"/>
      <c r="T610" s="61"/>
    </row>
    <row r="611" spans="11:24" x14ac:dyDescent="0.55000000000000004">
      <c r="K611" s="56"/>
      <c r="T611" s="61"/>
    </row>
    <row r="612" spans="11:24" x14ac:dyDescent="0.55000000000000004">
      <c r="K612" s="56"/>
      <c r="T612" s="61"/>
    </row>
    <row r="613" spans="11:24" x14ac:dyDescent="0.55000000000000004">
      <c r="K613" s="56"/>
      <c r="T613" s="61"/>
    </row>
    <row r="614" spans="11:24" x14ac:dyDescent="0.55000000000000004">
      <c r="K614" s="56"/>
      <c r="T614" s="61"/>
    </row>
    <row r="615" spans="11:24" x14ac:dyDescent="0.55000000000000004">
      <c r="K615" s="56"/>
      <c r="T615" s="61"/>
    </row>
    <row r="616" spans="11:24" x14ac:dyDescent="0.55000000000000004">
      <c r="K616" s="56"/>
      <c r="T616" s="61"/>
    </row>
    <row r="619" spans="11:24" x14ac:dyDescent="0.55000000000000004">
      <c r="W619" s="63" t="s">
        <v>5</v>
      </c>
      <c r="X619" s="63" t="s">
        <v>5</v>
      </c>
    </row>
    <row r="620" spans="11:24" x14ac:dyDescent="0.55000000000000004">
      <c r="W620" s="63" t="s">
        <v>5</v>
      </c>
    </row>
    <row r="621" spans="11:24" x14ac:dyDescent="0.55000000000000004">
      <c r="W621" s="63" t="s">
        <v>5</v>
      </c>
    </row>
    <row r="622" spans="11:24" x14ac:dyDescent="0.55000000000000004">
      <c r="W622" s="63" t="s">
        <v>5</v>
      </c>
    </row>
    <row r="625" spans="22:24" x14ac:dyDescent="0.55000000000000004">
      <c r="W625" s="63" t="s">
        <v>5</v>
      </c>
      <c r="X625" s="63" t="s">
        <v>5</v>
      </c>
    </row>
    <row r="627" spans="22:24" x14ac:dyDescent="0.55000000000000004">
      <c r="W627" s="63" t="s">
        <v>5</v>
      </c>
      <c r="X627" s="63" t="s">
        <v>5</v>
      </c>
    </row>
    <row r="628" spans="22:24" x14ac:dyDescent="0.55000000000000004">
      <c r="W628" s="63" t="s">
        <v>5</v>
      </c>
    </row>
    <row r="630" spans="22:24" x14ac:dyDescent="0.55000000000000004">
      <c r="V630" s="63" t="s">
        <v>5</v>
      </c>
    </row>
    <row r="633" spans="22:24" x14ac:dyDescent="0.55000000000000004">
      <c r="V633" s="63" t="s">
        <v>5</v>
      </c>
      <c r="X633" s="63" t="s">
        <v>5</v>
      </c>
    </row>
  </sheetData>
  <sheetProtection algorithmName="SHA-512" hashValue="EudYuxxdHeZQ9d1mmYTYWYYvRRpQmPHYn78UKRddDjSK2bS+aUJ1Idt3ZjTm4kWOez9k2/KcDreucXRvZQU/NQ==" saltValue="qI8pyZtBt53is/rU4ZPqjQ==" spinCount="100000" sheet="1" objects="1" scenarios="1" formatCells="0" formatColumns="0" formatRows="0" autoFilter="0"/>
  <autoFilter ref="A1:AK294" xr:uid="{025FBDDF-04D5-478F-92FA-5209FFD5A596}"/>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73572-ECE4-4E11-B80E-37F42BB70F73}">
  <sheetPr>
    <tabColor theme="9"/>
  </sheetPr>
  <dimension ref="A1:B836"/>
  <sheetViews>
    <sheetView workbookViewId="0"/>
  </sheetViews>
  <sheetFormatPr defaultRowHeight="14.4" x14ac:dyDescent="0.55000000000000004"/>
  <cols>
    <col min="1" max="1" width="21.26171875" style="9" customWidth="1"/>
    <col min="2" max="2" width="21.26171875" bestFit="1" customWidth="1"/>
  </cols>
  <sheetData>
    <row r="1" spans="1:2" ht="14.7" thickBot="1" x14ac:dyDescent="0.6">
      <c r="A1" s="31" t="s">
        <v>557</v>
      </c>
      <c r="B1" s="32" t="s">
        <v>558</v>
      </c>
    </row>
    <row r="2" spans="1:2" x14ac:dyDescent="0.55000000000000004">
      <c r="A2" s="1">
        <v>110000441068</v>
      </c>
      <c r="B2" t="e">
        <f>_xlfn.XLOOKUP(A2, 'Raw Non-zero DMR Data'!D:D, 'Raw Non-zero DMR Data'!C:C)</f>
        <v>#N/A</v>
      </c>
    </row>
    <row r="3" spans="1:2" x14ac:dyDescent="0.55000000000000004">
      <c r="A3" s="1">
        <v>110009842536</v>
      </c>
      <c r="B3" t="e">
        <f>_xlfn.XLOOKUP(A3, 'Raw Non-zero DMR Data'!D:D, 'Raw Non-zero DMR Data'!C:C)</f>
        <v>#N/A</v>
      </c>
    </row>
    <row r="4" spans="1:2" x14ac:dyDescent="0.55000000000000004">
      <c r="A4" s="1">
        <v>110027242320</v>
      </c>
      <c r="B4" t="e">
        <f>_xlfn.XLOOKUP(A4, 'Raw Non-zero DMR Data'!D:D, 'Raw Non-zero DMR Data'!C:C)</f>
        <v>#N/A</v>
      </c>
    </row>
    <row r="5" spans="1:2" x14ac:dyDescent="0.55000000000000004">
      <c r="A5" s="1">
        <v>110002101564</v>
      </c>
      <c r="B5" t="e">
        <f>_xlfn.XLOOKUP(A5, 'Raw Non-zero DMR Data'!D:D, 'Raw Non-zero DMR Data'!C:C)</f>
        <v>#N/A</v>
      </c>
    </row>
    <row r="6" spans="1:2" x14ac:dyDescent="0.55000000000000004">
      <c r="A6" s="1">
        <v>110069727558</v>
      </c>
      <c r="B6" t="e">
        <f>_xlfn.XLOOKUP(A6, 'Raw Non-zero DMR Data'!D:D, 'Raw Non-zero DMR Data'!C:C)</f>
        <v>#N/A</v>
      </c>
    </row>
    <row r="7" spans="1:2" x14ac:dyDescent="0.55000000000000004">
      <c r="A7" s="1">
        <v>110035783658</v>
      </c>
      <c r="B7" t="e">
        <f>_xlfn.XLOOKUP(A7, 'Raw Non-zero DMR Data'!D:D, 'Raw Non-zero DMR Data'!C:C)</f>
        <v>#N/A</v>
      </c>
    </row>
    <row r="8" spans="1:2" x14ac:dyDescent="0.55000000000000004">
      <c r="A8" s="1">
        <v>110000597373</v>
      </c>
      <c r="B8" t="e">
        <f>_xlfn.XLOOKUP(A8, 'Raw Non-zero DMR Data'!D:D, 'Raw Non-zero DMR Data'!C:C)</f>
        <v>#N/A</v>
      </c>
    </row>
    <row r="9" spans="1:2" x14ac:dyDescent="0.55000000000000004">
      <c r="A9" s="1">
        <v>110027373072</v>
      </c>
      <c r="B9" t="e">
        <f>_xlfn.XLOOKUP(A9, 'Raw Non-zero DMR Data'!D:D, 'Raw Non-zero DMR Data'!C:C)</f>
        <v>#N/A</v>
      </c>
    </row>
    <row r="10" spans="1:2" x14ac:dyDescent="0.55000000000000004">
      <c r="A10" s="1">
        <v>110000906985</v>
      </c>
      <c r="B10" t="e">
        <f>_xlfn.XLOOKUP(A10, 'Raw Non-zero DMR Data'!D:D, 'Raw Non-zero DMR Data'!C:C)</f>
        <v>#N/A</v>
      </c>
    </row>
    <row r="11" spans="1:2" x14ac:dyDescent="0.55000000000000004">
      <c r="A11" s="1">
        <v>110041638458</v>
      </c>
      <c r="B11" t="e">
        <f>_xlfn.XLOOKUP(A11, 'Raw Non-zero DMR Data'!D:D, 'Raw Non-zero DMR Data'!C:C)</f>
        <v>#N/A</v>
      </c>
    </row>
    <row r="12" spans="1:2" x14ac:dyDescent="0.55000000000000004">
      <c r="A12" s="1">
        <v>110000463365</v>
      </c>
      <c r="B12" t="e">
        <f>_xlfn.XLOOKUP(A12, 'Raw Non-zero DMR Data'!D:D, 'Raw Non-zero DMR Data'!C:C)</f>
        <v>#N/A</v>
      </c>
    </row>
    <row r="13" spans="1:2" x14ac:dyDescent="0.55000000000000004">
      <c r="A13" s="1">
        <v>110000521221</v>
      </c>
      <c r="B13" t="e">
        <f>_xlfn.XLOOKUP(A13, 'Raw Non-zero DMR Data'!D:D, 'Raw Non-zero DMR Data'!C:C)</f>
        <v>#N/A</v>
      </c>
    </row>
    <row r="14" spans="1:2" x14ac:dyDescent="0.55000000000000004">
      <c r="A14" s="1">
        <v>110000324159</v>
      </c>
      <c r="B14" t="e">
        <f>_xlfn.XLOOKUP(A14, 'Raw Non-zero DMR Data'!D:D, 'Raw Non-zero DMR Data'!C:C)</f>
        <v>#N/A</v>
      </c>
    </row>
    <row r="15" spans="1:2" x14ac:dyDescent="0.55000000000000004">
      <c r="A15" s="1">
        <v>110000572675</v>
      </c>
      <c r="B15" t="e">
        <f>_xlfn.XLOOKUP(A15, 'Raw Non-zero DMR Data'!D:D, 'Raw Non-zero DMR Data'!C:C)</f>
        <v>#N/A</v>
      </c>
    </row>
    <row r="16" spans="1:2" x14ac:dyDescent="0.55000000000000004">
      <c r="A16" s="1">
        <v>110000441068</v>
      </c>
      <c r="B16" t="e">
        <f>_xlfn.XLOOKUP(A16, 'Raw Non-zero DMR Data'!D:D, 'Raw Non-zero DMR Data'!C:C)</f>
        <v>#N/A</v>
      </c>
    </row>
    <row r="17" spans="1:2" x14ac:dyDescent="0.55000000000000004">
      <c r="A17" s="1">
        <v>110009842536</v>
      </c>
      <c r="B17" t="e">
        <f>_xlfn.XLOOKUP(A17, 'Raw Non-zero DMR Data'!D:D, 'Raw Non-zero DMR Data'!C:C)</f>
        <v>#N/A</v>
      </c>
    </row>
    <row r="18" spans="1:2" x14ac:dyDescent="0.55000000000000004">
      <c r="A18" s="1">
        <v>110002101564</v>
      </c>
      <c r="B18" t="e">
        <f>_xlfn.XLOOKUP(A18, 'Raw Non-zero DMR Data'!D:D, 'Raw Non-zero DMR Data'!C:C)</f>
        <v>#N/A</v>
      </c>
    </row>
    <row r="19" spans="1:2" x14ac:dyDescent="0.55000000000000004">
      <c r="A19" s="1">
        <v>110027373072</v>
      </c>
      <c r="B19" t="e">
        <f>_xlfn.XLOOKUP(A19, 'Raw Non-zero DMR Data'!D:D, 'Raw Non-zero DMR Data'!C:C)</f>
        <v>#N/A</v>
      </c>
    </row>
    <row r="20" spans="1:2" x14ac:dyDescent="0.55000000000000004">
      <c r="A20" s="1">
        <v>110027242320</v>
      </c>
      <c r="B20" t="e">
        <f>_xlfn.XLOOKUP(A20, 'Raw Non-zero DMR Data'!D:D, 'Raw Non-zero DMR Data'!C:C)</f>
        <v>#N/A</v>
      </c>
    </row>
    <row r="21" spans="1:2" x14ac:dyDescent="0.55000000000000004">
      <c r="A21" s="1">
        <v>110000377967</v>
      </c>
      <c r="B21" t="e">
        <f>_xlfn.XLOOKUP(A21, 'Raw Non-zero DMR Data'!D:D, 'Raw Non-zero DMR Data'!C:C)</f>
        <v>#N/A</v>
      </c>
    </row>
    <row r="22" spans="1:2" x14ac:dyDescent="0.55000000000000004">
      <c r="A22" s="1">
        <v>110000597373</v>
      </c>
      <c r="B22" t="e">
        <f>_xlfn.XLOOKUP(A22, 'Raw Non-zero DMR Data'!D:D, 'Raw Non-zero DMR Data'!C:C)</f>
        <v>#N/A</v>
      </c>
    </row>
    <row r="23" spans="1:2" x14ac:dyDescent="0.55000000000000004">
      <c r="A23" s="1">
        <v>110035783658</v>
      </c>
      <c r="B23" t="e">
        <f>_xlfn.XLOOKUP(A23, 'Raw Non-zero DMR Data'!D:D, 'Raw Non-zero DMR Data'!C:C)</f>
        <v>#N/A</v>
      </c>
    </row>
    <row r="24" spans="1:2" x14ac:dyDescent="0.55000000000000004">
      <c r="A24" s="1">
        <v>110041638458</v>
      </c>
      <c r="B24" t="e">
        <f>_xlfn.XLOOKUP(A24, 'Raw Non-zero DMR Data'!D:D, 'Raw Non-zero DMR Data'!C:C)</f>
        <v>#N/A</v>
      </c>
    </row>
    <row r="25" spans="1:2" x14ac:dyDescent="0.55000000000000004">
      <c r="A25" s="1">
        <v>110000572675</v>
      </c>
      <c r="B25" t="e">
        <f>_xlfn.XLOOKUP(A25, 'Raw Non-zero DMR Data'!D:D, 'Raw Non-zero DMR Data'!C:C)</f>
        <v>#N/A</v>
      </c>
    </row>
    <row r="26" spans="1:2" x14ac:dyDescent="0.55000000000000004">
      <c r="A26" s="1">
        <v>110000906985</v>
      </c>
      <c r="B26" t="e">
        <f>_xlfn.XLOOKUP(A26, 'Raw Non-zero DMR Data'!D:D, 'Raw Non-zero DMR Data'!C:C)</f>
        <v>#N/A</v>
      </c>
    </row>
    <row r="27" spans="1:2" x14ac:dyDescent="0.55000000000000004">
      <c r="A27" s="1">
        <v>110000521221</v>
      </c>
      <c r="B27" t="e">
        <f>_xlfn.XLOOKUP(A27, 'Raw Non-zero DMR Data'!D:D, 'Raw Non-zero DMR Data'!C:C)</f>
        <v>#N/A</v>
      </c>
    </row>
    <row r="28" spans="1:2" x14ac:dyDescent="0.55000000000000004">
      <c r="A28" s="1">
        <v>110000463365</v>
      </c>
      <c r="B28" t="e">
        <f>_xlfn.XLOOKUP(A28, 'Raw Non-zero DMR Data'!D:D, 'Raw Non-zero DMR Data'!C:C)</f>
        <v>#N/A</v>
      </c>
    </row>
    <row r="29" spans="1:2" x14ac:dyDescent="0.55000000000000004">
      <c r="A29" s="1">
        <v>110000324159</v>
      </c>
      <c r="B29" t="e">
        <f>_xlfn.XLOOKUP(A29, 'Raw Non-zero DMR Data'!D:D, 'Raw Non-zero DMR Data'!C:C)</f>
        <v>#N/A</v>
      </c>
    </row>
    <row r="30" spans="1:2" x14ac:dyDescent="0.55000000000000004">
      <c r="A30" s="1">
        <v>110069727558</v>
      </c>
      <c r="B30" t="e">
        <f>_xlfn.XLOOKUP(A30, 'Raw Non-zero DMR Data'!D:D, 'Raw Non-zero DMR Data'!C:C)</f>
        <v>#N/A</v>
      </c>
    </row>
    <row r="31" spans="1:2" x14ac:dyDescent="0.55000000000000004">
      <c r="A31" s="1">
        <v>110000441068</v>
      </c>
      <c r="B31" t="e">
        <f>_xlfn.XLOOKUP(A31, 'Raw Non-zero DMR Data'!D:D, 'Raw Non-zero DMR Data'!C:C)</f>
        <v>#N/A</v>
      </c>
    </row>
    <row r="32" spans="1:2" x14ac:dyDescent="0.55000000000000004">
      <c r="A32" s="1">
        <v>110035783658</v>
      </c>
      <c r="B32" t="e">
        <f>_xlfn.XLOOKUP(A32, 'Raw Non-zero DMR Data'!D:D, 'Raw Non-zero DMR Data'!C:C)</f>
        <v>#N/A</v>
      </c>
    </row>
    <row r="33" spans="1:2" x14ac:dyDescent="0.55000000000000004">
      <c r="A33" s="1">
        <v>110009842536</v>
      </c>
      <c r="B33" t="e">
        <f>_xlfn.XLOOKUP(A33, 'Raw Non-zero DMR Data'!D:D, 'Raw Non-zero DMR Data'!C:C)</f>
        <v>#N/A</v>
      </c>
    </row>
    <row r="34" spans="1:2" x14ac:dyDescent="0.55000000000000004">
      <c r="A34" s="1">
        <v>110069727674</v>
      </c>
      <c r="B34" t="e">
        <f>_xlfn.XLOOKUP(A34, 'Raw Non-zero DMR Data'!D:D, 'Raw Non-zero DMR Data'!C:C)</f>
        <v>#N/A</v>
      </c>
    </row>
    <row r="35" spans="1:2" x14ac:dyDescent="0.55000000000000004">
      <c r="A35" s="1">
        <v>110000597373</v>
      </c>
      <c r="B35" t="e">
        <f>_xlfn.XLOOKUP(A35, 'Raw Non-zero DMR Data'!D:D, 'Raw Non-zero DMR Data'!C:C)</f>
        <v>#N/A</v>
      </c>
    </row>
    <row r="36" spans="1:2" x14ac:dyDescent="0.55000000000000004">
      <c r="A36" s="1">
        <v>110000572675</v>
      </c>
      <c r="B36" t="e">
        <f>_xlfn.XLOOKUP(A36, 'Raw Non-zero DMR Data'!D:D, 'Raw Non-zero DMR Data'!C:C)</f>
        <v>#N/A</v>
      </c>
    </row>
    <row r="37" spans="1:2" x14ac:dyDescent="0.55000000000000004">
      <c r="A37" s="1">
        <v>110027373072</v>
      </c>
      <c r="B37" t="e">
        <f>_xlfn.XLOOKUP(A37, 'Raw Non-zero DMR Data'!D:D, 'Raw Non-zero DMR Data'!C:C)</f>
        <v>#N/A</v>
      </c>
    </row>
    <row r="38" spans="1:2" x14ac:dyDescent="0.55000000000000004">
      <c r="A38" s="1">
        <v>110000324159</v>
      </c>
      <c r="B38" t="e">
        <f>_xlfn.XLOOKUP(A38, 'Raw Non-zero DMR Data'!D:D, 'Raw Non-zero DMR Data'!C:C)</f>
        <v>#N/A</v>
      </c>
    </row>
    <row r="39" spans="1:2" x14ac:dyDescent="0.55000000000000004">
      <c r="A39" s="1">
        <v>110027242320</v>
      </c>
      <c r="B39" t="e">
        <f>_xlfn.XLOOKUP(A39, 'Raw Non-zero DMR Data'!D:D, 'Raw Non-zero DMR Data'!C:C)</f>
        <v>#N/A</v>
      </c>
    </row>
    <row r="40" spans="1:2" x14ac:dyDescent="0.55000000000000004">
      <c r="A40" s="1">
        <v>110000438893</v>
      </c>
      <c r="B40" t="e">
        <f>_xlfn.XLOOKUP(A40, 'Raw Non-zero DMR Data'!D:D, 'Raw Non-zero DMR Data'!C:C)</f>
        <v>#N/A</v>
      </c>
    </row>
    <row r="41" spans="1:2" x14ac:dyDescent="0.55000000000000004">
      <c r="A41" s="1">
        <v>110041638458</v>
      </c>
      <c r="B41" t="e">
        <f>_xlfn.XLOOKUP(A41, 'Raw Non-zero DMR Data'!D:D, 'Raw Non-zero DMR Data'!C:C)</f>
        <v>#N/A</v>
      </c>
    </row>
    <row r="42" spans="1:2" x14ac:dyDescent="0.55000000000000004">
      <c r="A42" s="1">
        <v>110000521221</v>
      </c>
      <c r="B42" t="e">
        <f>_xlfn.XLOOKUP(A42, 'Raw Non-zero DMR Data'!D:D, 'Raw Non-zero DMR Data'!C:C)</f>
        <v>#N/A</v>
      </c>
    </row>
    <row r="43" spans="1:2" x14ac:dyDescent="0.55000000000000004">
      <c r="A43" s="1">
        <v>110000906985</v>
      </c>
      <c r="B43" t="e">
        <f>_xlfn.XLOOKUP(A43, 'Raw Non-zero DMR Data'!D:D, 'Raw Non-zero DMR Data'!C:C)</f>
        <v>#N/A</v>
      </c>
    </row>
    <row r="44" spans="1:2" x14ac:dyDescent="0.55000000000000004">
      <c r="A44" s="1">
        <v>110000463365</v>
      </c>
      <c r="B44" t="e">
        <f>_xlfn.XLOOKUP(A44, 'Raw Non-zero DMR Data'!D:D, 'Raw Non-zero DMR Data'!C:C)</f>
        <v>#N/A</v>
      </c>
    </row>
    <row r="45" spans="1:2" x14ac:dyDescent="0.55000000000000004">
      <c r="A45" s="1">
        <v>110069727558</v>
      </c>
      <c r="B45" t="e">
        <f>_xlfn.XLOOKUP(A45, 'Raw Non-zero DMR Data'!D:D, 'Raw Non-zero DMR Data'!C:C)</f>
        <v>#N/A</v>
      </c>
    </row>
    <row r="46" spans="1:2" x14ac:dyDescent="0.55000000000000004">
      <c r="A46" s="1">
        <v>110002101564</v>
      </c>
      <c r="B46" t="e">
        <f>_xlfn.XLOOKUP(A46, 'Raw Non-zero DMR Data'!D:D, 'Raw Non-zero DMR Data'!C:C)</f>
        <v>#N/A</v>
      </c>
    </row>
    <row r="47" spans="1:2" x14ac:dyDescent="0.55000000000000004">
      <c r="A47" s="1">
        <v>110000385137</v>
      </c>
      <c r="B47" t="e">
        <f>_xlfn.XLOOKUP(A47, 'Raw Non-zero DMR Data'!D:D, 'Raw Non-zero DMR Data'!C:C)</f>
        <v>#N/A</v>
      </c>
    </row>
    <row r="48" spans="1:2" x14ac:dyDescent="0.55000000000000004">
      <c r="A48" s="1">
        <v>110000441068</v>
      </c>
      <c r="B48" t="e">
        <f>_xlfn.XLOOKUP(A48, 'Raw Non-zero DMR Data'!D:D, 'Raw Non-zero DMR Data'!C:C)</f>
        <v>#N/A</v>
      </c>
    </row>
    <row r="49" spans="1:2" x14ac:dyDescent="0.55000000000000004">
      <c r="A49" s="1">
        <v>110069727674</v>
      </c>
      <c r="B49" t="e">
        <f>_xlfn.XLOOKUP(A49, 'Raw Non-zero DMR Data'!D:D, 'Raw Non-zero DMR Data'!C:C)</f>
        <v>#N/A</v>
      </c>
    </row>
    <row r="50" spans="1:2" x14ac:dyDescent="0.55000000000000004">
      <c r="A50" s="1">
        <v>110035783658</v>
      </c>
      <c r="B50" t="e">
        <f>_xlfn.XLOOKUP(A50, 'Raw Non-zero DMR Data'!D:D, 'Raw Non-zero DMR Data'!C:C)</f>
        <v>#N/A</v>
      </c>
    </row>
    <row r="51" spans="1:2" x14ac:dyDescent="0.55000000000000004">
      <c r="A51" s="1">
        <v>110009842536</v>
      </c>
      <c r="B51" t="e">
        <f>_xlfn.XLOOKUP(A51, 'Raw Non-zero DMR Data'!D:D, 'Raw Non-zero DMR Data'!C:C)</f>
        <v>#N/A</v>
      </c>
    </row>
    <row r="52" spans="1:2" x14ac:dyDescent="0.55000000000000004">
      <c r="A52" s="1">
        <v>110070879008</v>
      </c>
      <c r="B52" t="e">
        <f>_xlfn.XLOOKUP(A52, 'Raw Non-zero DMR Data'!D:D, 'Raw Non-zero DMR Data'!C:C)</f>
        <v>#N/A</v>
      </c>
    </row>
    <row r="53" spans="1:2" x14ac:dyDescent="0.55000000000000004">
      <c r="A53" s="1">
        <v>110041638458</v>
      </c>
      <c r="B53" t="e">
        <f>_xlfn.XLOOKUP(A53, 'Raw Non-zero DMR Data'!D:D, 'Raw Non-zero DMR Data'!C:C)</f>
        <v>#N/A</v>
      </c>
    </row>
    <row r="54" spans="1:2" x14ac:dyDescent="0.55000000000000004">
      <c r="A54" s="1">
        <v>110000906985</v>
      </c>
      <c r="B54" t="e">
        <f>_xlfn.XLOOKUP(A54, 'Raw Non-zero DMR Data'!D:D, 'Raw Non-zero DMR Data'!C:C)</f>
        <v>#N/A</v>
      </c>
    </row>
    <row r="55" spans="1:2" x14ac:dyDescent="0.55000000000000004">
      <c r="A55" s="1">
        <v>110000521221</v>
      </c>
      <c r="B55" t="e">
        <f>_xlfn.XLOOKUP(A55, 'Raw Non-zero DMR Data'!D:D, 'Raw Non-zero DMR Data'!C:C)</f>
        <v>#N/A</v>
      </c>
    </row>
    <row r="56" spans="1:2" x14ac:dyDescent="0.55000000000000004">
      <c r="A56" s="1">
        <v>110000463365</v>
      </c>
      <c r="B56" t="e">
        <f>_xlfn.XLOOKUP(A56, 'Raw Non-zero DMR Data'!D:D, 'Raw Non-zero DMR Data'!C:C)</f>
        <v>#N/A</v>
      </c>
    </row>
    <row r="57" spans="1:2" x14ac:dyDescent="0.55000000000000004">
      <c r="A57" s="1">
        <v>110069727558</v>
      </c>
      <c r="B57" t="e">
        <f>_xlfn.XLOOKUP(A57, 'Raw Non-zero DMR Data'!D:D, 'Raw Non-zero DMR Data'!C:C)</f>
        <v>#N/A</v>
      </c>
    </row>
    <row r="58" spans="1:2" x14ac:dyDescent="0.55000000000000004">
      <c r="A58" s="1">
        <v>110027373072</v>
      </c>
      <c r="B58" t="e">
        <f>_xlfn.XLOOKUP(A58, 'Raw Non-zero DMR Data'!D:D, 'Raw Non-zero DMR Data'!C:C)</f>
        <v>#N/A</v>
      </c>
    </row>
    <row r="59" spans="1:2" x14ac:dyDescent="0.55000000000000004">
      <c r="A59" s="1">
        <v>110000597373</v>
      </c>
      <c r="B59" t="e">
        <f>_xlfn.XLOOKUP(A59, 'Raw Non-zero DMR Data'!D:D, 'Raw Non-zero DMR Data'!C:C)</f>
        <v>#N/A</v>
      </c>
    </row>
    <row r="60" spans="1:2" x14ac:dyDescent="0.55000000000000004">
      <c r="A60" s="1">
        <v>110000572675</v>
      </c>
      <c r="B60" t="e">
        <f>_xlfn.XLOOKUP(A60, 'Raw Non-zero DMR Data'!D:D, 'Raw Non-zero DMR Data'!C:C)</f>
        <v>#N/A</v>
      </c>
    </row>
    <row r="61" spans="1:2" x14ac:dyDescent="0.55000000000000004">
      <c r="A61" s="1">
        <v>110027242320</v>
      </c>
      <c r="B61" t="e">
        <f>_xlfn.XLOOKUP(A61, 'Raw Non-zero DMR Data'!D:D, 'Raw Non-zero DMR Data'!C:C)</f>
        <v>#N/A</v>
      </c>
    </row>
    <row r="62" spans="1:2" x14ac:dyDescent="0.55000000000000004">
      <c r="A62" s="1">
        <v>110000441068</v>
      </c>
      <c r="B62" t="e">
        <f>_xlfn.XLOOKUP(A62, 'Raw Non-zero DMR Data'!D:D, 'Raw Non-zero DMR Data'!C:C)</f>
        <v>#N/A</v>
      </c>
    </row>
    <row r="63" spans="1:2" x14ac:dyDescent="0.55000000000000004">
      <c r="A63" s="1">
        <v>110027242320</v>
      </c>
      <c r="B63" t="e">
        <f>_xlfn.XLOOKUP(A63, 'Raw Non-zero DMR Data'!D:D, 'Raw Non-zero DMR Data'!C:C)</f>
        <v>#N/A</v>
      </c>
    </row>
    <row r="64" spans="1:2" x14ac:dyDescent="0.55000000000000004">
      <c r="A64" s="1">
        <v>110069727674</v>
      </c>
      <c r="B64" t="e">
        <f>_xlfn.XLOOKUP(A64, 'Raw Non-zero DMR Data'!D:D, 'Raw Non-zero DMR Data'!C:C)</f>
        <v>#N/A</v>
      </c>
    </row>
    <row r="65" spans="1:2" x14ac:dyDescent="0.55000000000000004">
      <c r="A65" s="1">
        <v>110009842536</v>
      </c>
      <c r="B65" t="e">
        <f>_xlfn.XLOOKUP(A65, 'Raw Non-zero DMR Data'!D:D, 'Raw Non-zero DMR Data'!C:C)</f>
        <v>#N/A</v>
      </c>
    </row>
    <row r="66" spans="1:2" x14ac:dyDescent="0.55000000000000004">
      <c r="A66" s="1">
        <v>110000463365</v>
      </c>
      <c r="B66" t="e">
        <f>_xlfn.XLOOKUP(A66, 'Raw Non-zero DMR Data'!D:D, 'Raw Non-zero DMR Data'!C:C)</f>
        <v>#N/A</v>
      </c>
    </row>
    <row r="67" spans="1:2" x14ac:dyDescent="0.55000000000000004">
      <c r="A67" s="1">
        <v>110000385592</v>
      </c>
      <c r="B67" t="e">
        <f>_xlfn.XLOOKUP(A67, 'Raw Non-zero DMR Data'!D:D, 'Raw Non-zero DMR Data'!C:C)</f>
        <v>#N/A</v>
      </c>
    </row>
    <row r="68" spans="1:2" x14ac:dyDescent="0.55000000000000004">
      <c r="A68" s="1">
        <v>110000597373</v>
      </c>
      <c r="B68" t="e">
        <f>_xlfn.XLOOKUP(A68, 'Raw Non-zero DMR Data'!D:D, 'Raw Non-zero DMR Data'!C:C)</f>
        <v>#N/A</v>
      </c>
    </row>
    <row r="69" spans="1:2" x14ac:dyDescent="0.55000000000000004">
      <c r="A69" s="1">
        <v>110041638458</v>
      </c>
      <c r="B69" t="e">
        <f>_xlfn.XLOOKUP(A69, 'Raw Non-zero DMR Data'!D:D, 'Raw Non-zero DMR Data'!C:C)</f>
        <v>#N/A</v>
      </c>
    </row>
    <row r="70" spans="1:2" x14ac:dyDescent="0.55000000000000004">
      <c r="A70" s="1">
        <v>110027373072</v>
      </c>
      <c r="B70" t="e">
        <f>_xlfn.XLOOKUP(A70, 'Raw Non-zero DMR Data'!D:D, 'Raw Non-zero DMR Data'!C:C)</f>
        <v>#N/A</v>
      </c>
    </row>
    <row r="71" spans="1:2" x14ac:dyDescent="0.55000000000000004">
      <c r="A71" s="1">
        <v>110000521221</v>
      </c>
      <c r="B71" t="e">
        <f>_xlfn.XLOOKUP(A71, 'Raw Non-zero DMR Data'!D:D, 'Raw Non-zero DMR Data'!C:C)</f>
        <v>#N/A</v>
      </c>
    </row>
    <row r="72" spans="1:2" x14ac:dyDescent="0.55000000000000004">
      <c r="A72" s="1">
        <v>110009415454</v>
      </c>
      <c r="B72" t="e">
        <f>_xlfn.XLOOKUP(A72, 'Raw Non-zero DMR Data'!D:D, 'Raw Non-zero DMR Data'!C:C)</f>
        <v>#N/A</v>
      </c>
    </row>
    <row r="73" spans="1:2" x14ac:dyDescent="0.55000000000000004">
      <c r="A73" s="1" t="s">
        <v>146</v>
      </c>
      <c r="B73" t="e">
        <f>_xlfn.XLOOKUP(A73, 'Raw Non-zero DMR Data'!D:D, 'Raw Non-zero DMR Data'!C:C)</f>
        <v>#N/A</v>
      </c>
    </row>
    <row r="74" spans="1:2" x14ac:dyDescent="0.55000000000000004">
      <c r="A74" s="1">
        <v>110000906985</v>
      </c>
      <c r="B74" t="e">
        <f>_xlfn.XLOOKUP(A74, 'Raw Non-zero DMR Data'!D:D, 'Raw Non-zero DMR Data'!C:C)</f>
        <v>#N/A</v>
      </c>
    </row>
    <row r="75" spans="1:2" x14ac:dyDescent="0.55000000000000004">
      <c r="A75" s="1">
        <v>110035783658</v>
      </c>
      <c r="B75" t="e">
        <f>_xlfn.XLOOKUP(A75, 'Raw Non-zero DMR Data'!D:D, 'Raw Non-zero DMR Data'!C:C)</f>
        <v>#N/A</v>
      </c>
    </row>
    <row r="76" spans="1:2" x14ac:dyDescent="0.55000000000000004">
      <c r="A76" s="1">
        <v>110000572675</v>
      </c>
      <c r="B76" t="e">
        <f>_xlfn.XLOOKUP(A76, 'Raw Non-zero DMR Data'!D:D, 'Raw Non-zero DMR Data'!C:C)</f>
        <v>#N/A</v>
      </c>
    </row>
    <row r="77" spans="1:2" x14ac:dyDescent="0.55000000000000004">
      <c r="A77" s="1">
        <v>110070879008</v>
      </c>
      <c r="B77" t="e">
        <f>_xlfn.XLOOKUP(A77, 'Raw Non-zero DMR Data'!D:D, 'Raw Non-zero DMR Data'!C:C)</f>
        <v>#N/A</v>
      </c>
    </row>
    <row r="78" spans="1:2" x14ac:dyDescent="0.55000000000000004">
      <c r="A78" s="1">
        <v>110000324159</v>
      </c>
      <c r="B78" t="e">
        <f>_xlfn.XLOOKUP(A78, 'Raw Non-zero DMR Data'!D:D, 'Raw Non-zero DMR Data'!C:C)</f>
        <v>#N/A</v>
      </c>
    </row>
    <row r="79" spans="1:2" x14ac:dyDescent="0.55000000000000004">
      <c r="A79" s="1">
        <v>110069727558</v>
      </c>
      <c r="B79" t="e">
        <f>_xlfn.XLOOKUP(A79, 'Raw Non-zero DMR Data'!D:D, 'Raw Non-zero DMR Data'!C:C)</f>
        <v>#N/A</v>
      </c>
    </row>
    <row r="80" spans="1:2" x14ac:dyDescent="0.55000000000000004">
      <c r="A80" s="1"/>
      <c r="B80" t="e">
        <f>_xlfn.XLOOKUP(A80, 'Raw Non-zero DMR Data'!D:D, 'Raw Non-zero DMR Data'!C:C)</f>
        <v>#N/A</v>
      </c>
    </row>
    <row r="81" spans="1:2" x14ac:dyDescent="0.55000000000000004">
      <c r="A81" s="1"/>
      <c r="B81" t="e">
        <f>_xlfn.XLOOKUP(A81, 'Raw Non-zero DMR Data'!D:D, 'Raw Non-zero DMR Data'!C:C)</f>
        <v>#N/A</v>
      </c>
    </row>
    <row r="82" spans="1:2" x14ac:dyDescent="0.55000000000000004">
      <c r="A82" s="1"/>
      <c r="B82" t="e">
        <f>_xlfn.XLOOKUP(A82, 'Raw Non-zero DMR Data'!D:D, 'Raw Non-zero DMR Data'!C:C)</f>
        <v>#N/A</v>
      </c>
    </row>
    <row r="83" spans="1:2" x14ac:dyDescent="0.55000000000000004">
      <c r="A83" s="1"/>
      <c r="B83" t="e">
        <f>_xlfn.XLOOKUP(A83, 'Raw Non-zero DMR Data'!D:D, 'Raw Non-zero DMR Data'!C:C)</f>
        <v>#N/A</v>
      </c>
    </row>
    <row r="84" spans="1:2" x14ac:dyDescent="0.55000000000000004">
      <c r="A84" s="1"/>
      <c r="B84">
        <f>_xlfn.XLOOKUP(A84, 'Raw Non-zero DMR Data'!D:D, 'Raw Non-zero DMR Data'!C:C)</f>
        <v>0</v>
      </c>
    </row>
    <row r="85" spans="1:2" x14ac:dyDescent="0.55000000000000004">
      <c r="A85" s="1"/>
      <c r="B85">
        <f>_xlfn.XLOOKUP(A85, 'Raw Non-zero DMR Data'!D:D, 'Raw Non-zero DMR Data'!C:C)</f>
        <v>0</v>
      </c>
    </row>
    <row r="86" spans="1:2" x14ac:dyDescent="0.55000000000000004">
      <c r="A86" s="1"/>
      <c r="B86" t="e">
        <f>_xlfn.XLOOKUP(A86, 'Raw Non-zero DMR Data'!D:D, 'Raw Non-zero DMR Data'!C:C)</f>
        <v>#N/A</v>
      </c>
    </row>
    <row r="87" spans="1:2" x14ac:dyDescent="0.55000000000000004">
      <c r="A87" s="1"/>
      <c r="B87" t="e">
        <f>_xlfn.XLOOKUP(A87, 'Raw Non-zero DMR Data'!D:D, 'Raw Non-zero DMR Data'!C:C)</f>
        <v>#N/A</v>
      </c>
    </row>
    <row r="88" spans="1:2" x14ac:dyDescent="0.55000000000000004">
      <c r="A88" s="1"/>
      <c r="B88" t="e">
        <f>_xlfn.XLOOKUP(A88, 'Raw Non-zero DMR Data'!D:D, 'Raw Non-zero DMR Data'!C:C)</f>
        <v>#N/A</v>
      </c>
    </row>
    <row r="89" spans="1:2" x14ac:dyDescent="0.55000000000000004">
      <c r="A89" s="1"/>
      <c r="B89" t="e">
        <f>_xlfn.XLOOKUP(A89, 'Raw Non-zero DMR Data'!D:D, 'Raw Non-zero DMR Data'!C:C)</f>
        <v>#N/A</v>
      </c>
    </row>
    <row r="90" spans="1:2" x14ac:dyDescent="0.55000000000000004">
      <c r="A90" s="1"/>
      <c r="B90" t="e">
        <f>_xlfn.XLOOKUP(A90, 'Raw Non-zero DMR Data'!D:D, 'Raw Non-zero DMR Data'!C:C)</f>
        <v>#N/A</v>
      </c>
    </row>
    <row r="91" spans="1:2" x14ac:dyDescent="0.55000000000000004">
      <c r="A91" s="1"/>
      <c r="B91" t="e">
        <f>_xlfn.XLOOKUP(A91, 'Raw Non-zero DMR Data'!D:D, 'Raw Non-zero DMR Data'!C:C)</f>
        <v>#N/A</v>
      </c>
    </row>
    <row r="92" spans="1:2" x14ac:dyDescent="0.55000000000000004">
      <c r="A92" s="1"/>
      <c r="B92" t="e">
        <f>_xlfn.XLOOKUP(A92, 'Raw Non-zero DMR Data'!D:D, 'Raw Non-zero DMR Data'!C:C)</f>
        <v>#N/A</v>
      </c>
    </row>
    <row r="93" spans="1:2" x14ac:dyDescent="0.55000000000000004">
      <c r="A93" s="1"/>
      <c r="B93" t="e">
        <f>_xlfn.XLOOKUP(A93, 'Raw Non-zero DMR Data'!D:D, 'Raw Non-zero DMR Data'!C:C)</f>
        <v>#N/A</v>
      </c>
    </row>
    <row r="94" spans="1:2" x14ac:dyDescent="0.55000000000000004">
      <c r="A94" s="1"/>
      <c r="B94" t="e">
        <f>_xlfn.XLOOKUP(A94, 'Raw Non-zero DMR Data'!D:D, 'Raw Non-zero DMR Data'!C:C)</f>
        <v>#N/A</v>
      </c>
    </row>
    <row r="95" spans="1:2" x14ac:dyDescent="0.55000000000000004">
      <c r="A95" s="1"/>
      <c r="B95" t="e">
        <f>_xlfn.XLOOKUP(A95, 'Raw Non-zero DMR Data'!D:D, 'Raw Non-zero DMR Data'!C:C)</f>
        <v>#N/A</v>
      </c>
    </row>
    <row r="96" spans="1:2" x14ac:dyDescent="0.55000000000000004">
      <c r="A96" s="1"/>
      <c r="B96">
        <f>_xlfn.XLOOKUP(A96, 'Raw Non-zero DMR Data'!D:D, 'Raw Non-zero DMR Data'!C:C)</f>
        <v>0</v>
      </c>
    </row>
    <row r="97" spans="1:2" x14ac:dyDescent="0.55000000000000004">
      <c r="A97" s="1"/>
      <c r="B97" t="e">
        <f>_xlfn.XLOOKUP(A97, 'Raw Non-zero DMR Data'!D:D, 'Raw Non-zero DMR Data'!C:C)</f>
        <v>#N/A</v>
      </c>
    </row>
    <row r="98" spans="1:2" x14ac:dyDescent="0.55000000000000004">
      <c r="A98" s="1"/>
      <c r="B98" t="e">
        <f>_xlfn.XLOOKUP(A98, 'Raw Non-zero DMR Data'!D:D, 'Raw Non-zero DMR Data'!C:C)</f>
        <v>#N/A</v>
      </c>
    </row>
    <row r="99" spans="1:2" x14ac:dyDescent="0.55000000000000004">
      <c r="A99" s="1"/>
      <c r="B99" t="e">
        <f>_xlfn.XLOOKUP(A99, 'Raw Non-zero DMR Data'!D:D, 'Raw Non-zero DMR Data'!C:C)</f>
        <v>#N/A</v>
      </c>
    </row>
    <row r="100" spans="1:2" x14ac:dyDescent="0.55000000000000004">
      <c r="A100" s="1"/>
      <c r="B100" t="e">
        <f>_xlfn.XLOOKUP(A100, 'Raw Non-zero DMR Data'!D:D, 'Raw Non-zero DMR Data'!C:C)</f>
        <v>#N/A</v>
      </c>
    </row>
    <row r="101" spans="1:2" x14ac:dyDescent="0.55000000000000004">
      <c r="A101" s="1"/>
      <c r="B101" t="e">
        <f>_xlfn.XLOOKUP(A101, 'Raw Non-zero DMR Data'!D:D, 'Raw Non-zero DMR Data'!C:C)</f>
        <v>#N/A</v>
      </c>
    </row>
    <row r="102" spans="1:2" x14ac:dyDescent="0.55000000000000004">
      <c r="A102" s="1"/>
      <c r="B102" t="e">
        <f>_xlfn.XLOOKUP(A102, 'Raw Non-zero DMR Data'!D:D, 'Raw Non-zero DMR Data'!C:C)</f>
        <v>#N/A</v>
      </c>
    </row>
    <row r="103" spans="1:2" x14ac:dyDescent="0.55000000000000004">
      <c r="A103" s="1"/>
      <c r="B103" t="e">
        <f>_xlfn.XLOOKUP(A103, 'Raw Non-zero DMR Data'!D:D, 'Raw Non-zero DMR Data'!C:C)</f>
        <v>#N/A</v>
      </c>
    </row>
    <row r="104" spans="1:2" x14ac:dyDescent="0.55000000000000004">
      <c r="A104" s="1"/>
      <c r="B104" t="e">
        <f>_xlfn.XLOOKUP(A104, 'Raw Non-zero DMR Data'!D:D, 'Raw Non-zero DMR Data'!C:C)</f>
        <v>#N/A</v>
      </c>
    </row>
    <row r="105" spans="1:2" x14ac:dyDescent="0.55000000000000004">
      <c r="A105" s="1"/>
      <c r="B105" t="e">
        <f>_xlfn.XLOOKUP(A105, 'Raw Non-zero DMR Data'!D:D, 'Raw Non-zero DMR Data'!C:C)</f>
        <v>#N/A</v>
      </c>
    </row>
    <row r="106" spans="1:2" x14ac:dyDescent="0.55000000000000004">
      <c r="A106" s="1"/>
      <c r="B106" t="e">
        <f>_xlfn.XLOOKUP(A106, 'Raw Non-zero DMR Data'!D:D, 'Raw Non-zero DMR Data'!C:C)</f>
        <v>#N/A</v>
      </c>
    </row>
    <row r="107" spans="1:2" x14ac:dyDescent="0.55000000000000004">
      <c r="A107" s="1"/>
      <c r="B107" t="e">
        <f>_xlfn.XLOOKUP(A107, 'Raw Non-zero DMR Data'!D:D, 'Raw Non-zero DMR Data'!C:C)</f>
        <v>#N/A</v>
      </c>
    </row>
    <row r="108" spans="1:2" x14ac:dyDescent="0.55000000000000004">
      <c r="A108" s="1"/>
      <c r="B108" t="e">
        <f>_xlfn.XLOOKUP(A108, 'Raw Non-zero DMR Data'!D:D, 'Raw Non-zero DMR Data'!C:C)</f>
        <v>#N/A</v>
      </c>
    </row>
    <row r="109" spans="1:2" x14ac:dyDescent="0.55000000000000004">
      <c r="A109" s="1"/>
      <c r="B109" t="e">
        <f>_xlfn.XLOOKUP(A109, 'Raw Non-zero DMR Data'!D:D, 'Raw Non-zero DMR Data'!C:C)</f>
        <v>#N/A</v>
      </c>
    </row>
    <row r="110" spans="1:2" x14ac:dyDescent="0.55000000000000004">
      <c r="A110" s="1"/>
      <c r="B110" t="e">
        <f>_xlfn.XLOOKUP(A110, 'Raw Non-zero DMR Data'!D:D, 'Raw Non-zero DMR Data'!C:C)</f>
        <v>#N/A</v>
      </c>
    </row>
    <row r="111" spans="1:2" x14ac:dyDescent="0.55000000000000004">
      <c r="A111" s="1"/>
      <c r="B111" t="e">
        <f>_xlfn.XLOOKUP(A111, 'Raw Non-zero DMR Data'!D:D, 'Raw Non-zero DMR Data'!C:C)</f>
        <v>#N/A</v>
      </c>
    </row>
    <row r="112" spans="1:2" x14ac:dyDescent="0.55000000000000004">
      <c r="A112" s="1"/>
      <c r="B112" t="e">
        <f>_xlfn.XLOOKUP(A112, 'Raw Non-zero DMR Data'!D:D, 'Raw Non-zero DMR Data'!C:C)</f>
        <v>#N/A</v>
      </c>
    </row>
    <row r="113" spans="1:2" x14ac:dyDescent="0.55000000000000004">
      <c r="A113" s="1"/>
      <c r="B113" t="e">
        <f>_xlfn.XLOOKUP(A113, 'Raw Non-zero DMR Data'!D:D, 'Raw Non-zero DMR Data'!C:C)</f>
        <v>#N/A</v>
      </c>
    </row>
    <row r="114" spans="1:2" x14ac:dyDescent="0.55000000000000004">
      <c r="A114" s="1"/>
      <c r="B114" t="e">
        <f>_xlfn.XLOOKUP(A114, 'Raw Non-zero DMR Data'!D:D, 'Raw Non-zero DMR Data'!C:C)</f>
        <v>#N/A</v>
      </c>
    </row>
    <row r="115" spans="1:2" x14ac:dyDescent="0.55000000000000004">
      <c r="A115" s="1"/>
      <c r="B115" t="e">
        <f>_xlfn.XLOOKUP(A115, 'Raw Non-zero DMR Data'!D:D, 'Raw Non-zero DMR Data'!C:C)</f>
        <v>#N/A</v>
      </c>
    </row>
    <row r="116" spans="1:2" x14ac:dyDescent="0.55000000000000004">
      <c r="A116" s="1"/>
      <c r="B116">
        <f>_xlfn.XLOOKUP(A116, 'Raw Non-zero DMR Data'!D:D, 'Raw Non-zero DMR Data'!C:C)</f>
        <v>0</v>
      </c>
    </row>
    <row r="117" spans="1:2" x14ac:dyDescent="0.55000000000000004">
      <c r="A117" s="1"/>
      <c r="B117">
        <f>_xlfn.XLOOKUP(A117, 'Raw Non-zero DMR Data'!D:D, 'Raw Non-zero DMR Data'!C:C)</f>
        <v>0</v>
      </c>
    </row>
    <row r="118" spans="1:2" x14ac:dyDescent="0.55000000000000004">
      <c r="A118" s="1"/>
      <c r="B118" t="e">
        <f>_xlfn.XLOOKUP(A118, 'Raw Non-zero DMR Data'!D:D, 'Raw Non-zero DMR Data'!C:C)</f>
        <v>#N/A</v>
      </c>
    </row>
    <row r="119" spans="1:2" x14ac:dyDescent="0.55000000000000004">
      <c r="A119" s="1"/>
      <c r="B119" t="e">
        <f>_xlfn.XLOOKUP(A119, 'Raw Non-zero DMR Data'!D:D, 'Raw Non-zero DMR Data'!C:C)</f>
        <v>#N/A</v>
      </c>
    </row>
    <row r="120" spans="1:2" x14ac:dyDescent="0.55000000000000004">
      <c r="A120" s="1"/>
      <c r="B120" t="e">
        <f>_xlfn.XLOOKUP(A120, 'Raw Non-zero DMR Data'!D:D, 'Raw Non-zero DMR Data'!C:C)</f>
        <v>#N/A</v>
      </c>
    </row>
    <row r="121" spans="1:2" x14ac:dyDescent="0.55000000000000004">
      <c r="A121" s="1"/>
      <c r="B121" t="e">
        <f>_xlfn.XLOOKUP(A121, 'Raw Non-zero DMR Data'!D:D, 'Raw Non-zero DMR Data'!C:C)</f>
        <v>#N/A</v>
      </c>
    </row>
    <row r="122" spans="1:2" x14ac:dyDescent="0.55000000000000004">
      <c r="A122" s="1"/>
      <c r="B122" t="e">
        <f>_xlfn.XLOOKUP(A122, 'Raw Non-zero DMR Data'!D:D, 'Raw Non-zero DMR Data'!C:C)</f>
        <v>#N/A</v>
      </c>
    </row>
    <row r="123" spans="1:2" x14ac:dyDescent="0.55000000000000004">
      <c r="A123" s="1"/>
      <c r="B123" t="e">
        <f>_xlfn.XLOOKUP(A123, 'Raw Non-zero DMR Data'!D:D, 'Raw Non-zero DMR Data'!C:C)</f>
        <v>#N/A</v>
      </c>
    </row>
    <row r="124" spans="1:2" x14ac:dyDescent="0.55000000000000004">
      <c r="A124" s="1"/>
      <c r="B124" t="e">
        <f>_xlfn.XLOOKUP(A124, 'Raw Non-zero DMR Data'!D:D, 'Raw Non-zero DMR Data'!C:C)</f>
        <v>#N/A</v>
      </c>
    </row>
    <row r="125" spans="1:2" x14ac:dyDescent="0.55000000000000004">
      <c r="A125" s="1"/>
      <c r="B125" t="e">
        <f>_xlfn.XLOOKUP(A125, 'Raw Non-zero DMR Data'!D:D, 'Raw Non-zero DMR Data'!C:C)</f>
        <v>#N/A</v>
      </c>
    </row>
    <row r="126" spans="1:2" x14ac:dyDescent="0.55000000000000004">
      <c r="A126" s="1"/>
      <c r="B126" t="e">
        <f>_xlfn.XLOOKUP(A126, 'Raw Non-zero DMR Data'!D:D, 'Raw Non-zero DMR Data'!C:C)</f>
        <v>#N/A</v>
      </c>
    </row>
    <row r="127" spans="1:2" x14ac:dyDescent="0.55000000000000004">
      <c r="A127" s="1"/>
      <c r="B127" t="e">
        <f>_xlfn.XLOOKUP(A127, 'Raw Non-zero DMR Data'!D:D, 'Raw Non-zero DMR Data'!C:C)</f>
        <v>#N/A</v>
      </c>
    </row>
    <row r="128" spans="1:2" x14ac:dyDescent="0.55000000000000004">
      <c r="A128" s="1"/>
      <c r="B128">
        <f>_xlfn.XLOOKUP(A128, 'Raw Non-zero DMR Data'!D:D, 'Raw Non-zero DMR Data'!C:C)</f>
        <v>0</v>
      </c>
    </row>
    <row r="129" spans="1:2" x14ac:dyDescent="0.55000000000000004">
      <c r="A129" s="1"/>
      <c r="B129" t="e">
        <f>_xlfn.XLOOKUP(A129, 'Raw Non-zero DMR Data'!D:D, 'Raw Non-zero DMR Data'!C:C)</f>
        <v>#N/A</v>
      </c>
    </row>
    <row r="130" spans="1:2" x14ac:dyDescent="0.55000000000000004">
      <c r="A130" s="1"/>
      <c r="B130" t="e">
        <f>_xlfn.XLOOKUP(A130, 'Raw Non-zero DMR Data'!D:D, 'Raw Non-zero DMR Data'!C:C)</f>
        <v>#N/A</v>
      </c>
    </row>
    <row r="131" spans="1:2" x14ac:dyDescent="0.55000000000000004">
      <c r="A131" s="1"/>
      <c r="B131" t="e">
        <f>_xlfn.XLOOKUP(A131, 'Raw Non-zero DMR Data'!D:D, 'Raw Non-zero DMR Data'!C:C)</f>
        <v>#N/A</v>
      </c>
    </row>
    <row r="132" spans="1:2" x14ac:dyDescent="0.55000000000000004">
      <c r="A132" s="1"/>
      <c r="B132" t="e">
        <f>_xlfn.XLOOKUP(A132, 'Raw Non-zero DMR Data'!D:D, 'Raw Non-zero DMR Data'!C:C)</f>
        <v>#N/A</v>
      </c>
    </row>
    <row r="133" spans="1:2" x14ac:dyDescent="0.55000000000000004">
      <c r="A133" s="1"/>
      <c r="B133" t="e">
        <f>_xlfn.XLOOKUP(A133, 'Raw Non-zero DMR Data'!D:D, 'Raw Non-zero DMR Data'!C:C)</f>
        <v>#N/A</v>
      </c>
    </row>
    <row r="134" spans="1:2" x14ac:dyDescent="0.55000000000000004">
      <c r="A134" s="1"/>
      <c r="B134" t="e">
        <f>_xlfn.XLOOKUP(A134, 'Raw Non-zero DMR Data'!D:D, 'Raw Non-zero DMR Data'!C:C)</f>
        <v>#N/A</v>
      </c>
    </row>
    <row r="135" spans="1:2" x14ac:dyDescent="0.55000000000000004">
      <c r="A135" s="1"/>
      <c r="B135" t="e">
        <f>_xlfn.XLOOKUP(A135, 'Raw Non-zero DMR Data'!D:D, 'Raw Non-zero DMR Data'!C:C)</f>
        <v>#N/A</v>
      </c>
    </row>
    <row r="136" spans="1:2" x14ac:dyDescent="0.55000000000000004">
      <c r="A136" s="1"/>
      <c r="B136" t="e">
        <f>_xlfn.XLOOKUP(A136, 'Raw Non-zero DMR Data'!D:D, 'Raw Non-zero DMR Data'!C:C)</f>
        <v>#N/A</v>
      </c>
    </row>
    <row r="137" spans="1:2" x14ac:dyDescent="0.55000000000000004">
      <c r="A137" s="1"/>
      <c r="B137" t="e">
        <f>_xlfn.XLOOKUP(A137, 'Raw Non-zero DMR Data'!D:D, 'Raw Non-zero DMR Data'!C:C)</f>
        <v>#N/A</v>
      </c>
    </row>
    <row r="138" spans="1:2" x14ac:dyDescent="0.55000000000000004">
      <c r="A138" s="1"/>
      <c r="B138" t="e">
        <f>_xlfn.XLOOKUP(A138, 'Raw Non-zero DMR Data'!D:D, 'Raw Non-zero DMR Data'!C:C)</f>
        <v>#N/A</v>
      </c>
    </row>
    <row r="139" spans="1:2" x14ac:dyDescent="0.55000000000000004">
      <c r="A139" s="1"/>
      <c r="B139" t="e">
        <f>_xlfn.XLOOKUP(A139, 'Raw Non-zero DMR Data'!D:D, 'Raw Non-zero DMR Data'!C:C)</f>
        <v>#N/A</v>
      </c>
    </row>
    <row r="140" spans="1:2" x14ac:dyDescent="0.55000000000000004">
      <c r="A140" s="1"/>
      <c r="B140" t="e">
        <f>_xlfn.XLOOKUP(A140, 'Raw Non-zero DMR Data'!D:D, 'Raw Non-zero DMR Data'!C:C)</f>
        <v>#N/A</v>
      </c>
    </row>
    <row r="141" spans="1:2" x14ac:dyDescent="0.55000000000000004">
      <c r="A141" s="1"/>
      <c r="B141" t="e">
        <f>_xlfn.XLOOKUP(A141, 'Raw Non-zero DMR Data'!D:D, 'Raw Non-zero DMR Data'!C:C)</f>
        <v>#N/A</v>
      </c>
    </row>
    <row r="142" spans="1:2" x14ac:dyDescent="0.55000000000000004">
      <c r="A142" s="1"/>
      <c r="B142" t="e">
        <f>_xlfn.XLOOKUP(A142, 'Raw Non-zero DMR Data'!D:D, 'Raw Non-zero DMR Data'!C:C)</f>
        <v>#N/A</v>
      </c>
    </row>
    <row r="143" spans="1:2" x14ac:dyDescent="0.55000000000000004">
      <c r="A143" s="1"/>
      <c r="B143" t="e">
        <f>_xlfn.XLOOKUP(A143, 'Raw Non-zero DMR Data'!D:D, 'Raw Non-zero DMR Data'!C:C)</f>
        <v>#N/A</v>
      </c>
    </row>
    <row r="144" spans="1:2" x14ac:dyDescent="0.55000000000000004">
      <c r="A144" s="1"/>
      <c r="B144" t="e">
        <f>_xlfn.XLOOKUP(A144, 'Raw Non-zero DMR Data'!D:D, 'Raw Non-zero DMR Data'!C:C)</f>
        <v>#N/A</v>
      </c>
    </row>
    <row r="145" spans="1:2" x14ac:dyDescent="0.55000000000000004">
      <c r="A145" s="1"/>
      <c r="B145" t="e">
        <f>_xlfn.XLOOKUP(A145, 'Raw Non-zero DMR Data'!D:D, 'Raw Non-zero DMR Data'!C:C)</f>
        <v>#N/A</v>
      </c>
    </row>
    <row r="146" spans="1:2" x14ac:dyDescent="0.55000000000000004">
      <c r="A146" s="1"/>
      <c r="B146" t="e">
        <f>_xlfn.XLOOKUP(A146, 'Raw Non-zero DMR Data'!D:D, 'Raw Non-zero DMR Data'!C:C)</f>
        <v>#N/A</v>
      </c>
    </row>
    <row r="147" spans="1:2" x14ac:dyDescent="0.55000000000000004">
      <c r="A147" s="1"/>
      <c r="B147" t="e">
        <f>_xlfn.XLOOKUP(A147, 'Raw Non-zero DMR Data'!D:D, 'Raw Non-zero DMR Data'!C:C)</f>
        <v>#N/A</v>
      </c>
    </row>
    <row r="148" spans="1:2" x14ac:dyDescent="0.55000000000000004">
      <c r="A148" s="1"/>
      <c r="B148">
        <f>_xlfn.XLOOKUP(A148, 'Raw Non-zero DMR Data'!D:D, 'Raw Non-zero DMR Data'!C:C)</f>
        <v>0</v>
      </c>
    </row>
    <row r="149" spans="1:2" x14ac:dyDescent="0.55000000000000004">
      <c r="A149" s="1"/>
      <c r="B149">
        <f>_xlfn.XLOOKUP(A149, 'Raw Non-zero DMR Data'!D:D, 'Raw Non-zero DMR Data'!C:C)</f>
        <v>0</v>
      </c>
    </row>
    <row r="150" spans="1:2" x14ac:dyDescent="0.55000000000000004">
      <c r="A150" s="1"/>
      <c r="B150" t="e">
        <f>_xlfn.XLOOKUP(A150, 'Raw Non-zero DMR Data'!D:D, 'Raw Non-zero DMR Data'!C:C)</f>
        <v>#N/A</v>
      </c>
    </row>
    <row r="151" spans="1:2" x14ac:dyDescent="0.55000000000000004">
      <c r="A151" s="1"/>
      <c r="B151" t="e">
        <f>_xlfn.XLOOKUP(A151, 'Raw Non-zero DMR Data'!D:D, 'Raw Non-zero DMR Data'!C:C)</f>
        <v>#N/A</v>
      </c>
    </row>
    <row r="152" spans="1:2" x14ac:dyDescent="0.55000000000000004">
      <c r="A152" s="1"/>
      <c r="B152" t="e">
        <f>_xlfn.XLOOKUP(A152, 'Raw Non-zero DMR Data'!D:D, 'Raw Non-zero DMR Data'!C:C)</f>
        <v>#N/A</v>
      </c>
    </row>
    <row r="153" spans="1:2" x14ac:dyDescent="0.55000000000000004">
      <c r="A153" s="1"/>
      <c r="B153" t="e">
        <f>_xlfn.XLOOKUP(A153, 'Raw Non-zero DMR Data'!D:D, 'Raw Non-zero DMR Data'!C:C)</f>
        <v>#N/A</v>
      </c>
    </row>
    <row r="154" spans="1:2" x14ac:dyDescent="0.55000000000000004">
      <c r="A154" s="1"/>
      <c r="B154" t="e">
        <f>_xlfn.XLOOKUP(A154, 'Raw Non-zero DMR Data'!D:D, 'Raw Non-zero DMR Data'!C:C)</f>
        <v>#N/A</v>
      </c>
    </row>
    <row r="155" spans="1:2" x14ac:dyDescent="0.55000000000000004">
      <c r="A155" s="1"/>
      <c r="B155" t="e">
        <f>_xlfn.XLOOKUP(A155, 'Raw Non-zero DMR Data'!D:D, 'Raw Non-zero DMR Data'!C:C)</f>
        <v>#N/A</v>
      </c>
    </row>
    <row r="156" spans="1:2" x14ac:dyDescent="0.55000000000000004">
      <c r="A156" s="1"/>
      <c r="B156" t="e">
        <f>_xlfn.XLOOKUP(A156, 'Raw Non-zero DMR Data'!D:D, 'Raw Non-zero DMR Data'!C:C)</f>
        <v>#N/A</v>
      </c>
    </row>
    <row r="157" spans="1:2" x14ac:dyDescent="0.55000000000000004">
      <c r="A157" s="1"/>
      <c r="B157" t="e">
        <f>_xlfn.XLOOKUP(A157, 'Raw Non-zero DMR Data'!D:D, 'Raw Non-zero DMR Data'!C:C)</f>
        <v>#N/A</v>
      </c>
    </row>
    <row r="158" spans="1:2" x14ac:dyDescent="0.55000000000000004">
      <c r="A158" s="1"/>
      <c r="B158" t="e">
        <f>_xlfn.XLOOKUP(A158, 'Raw Non-zero DMR Data'!D:D, 'Raw Non-zero DMR Data'!C:C)</f>
        <v>#N/A</v>
      </c>
    </row>
    <row r="159" spans="1:2" x14ac:dyDescent="0.55000000000000004">
      <c r="A159" s="1"/>
      <c r="B159" t="e">
        <f>_xlfn.XLOOKUP(A159, 'Raw Non-zero DMR Data'!D:D, 'Raw Non-zero DMR Data'!C:C)</f>
        <v>#N/A</v>
      </c>
    </row>
    <row r="160" spans="1:2" x14ac:dyDescent="0.55000000000000004">
      <c r="A160" s="1"/>
      <c r="B160">
        <f>_xlfn.XLOOKUP(A160, 'Raw Non-zero DMR Data'!D:D, 'Raw Non-zero DMR Data'!C:C)</f>
        <v>0</v>
      </c>
    </row>
    <row r="161" spans="1:2" x14ac:dyDescent="0.55000000000000004">
      <c r="A161" s="1"/>
      <c r="B161" t="e">
        <f>_xlfn.XLOOKUP(A161, 'Raw Non-zero DMR Data'!D:D, 'Raw Non-zero DMR Data'!C:C)</f>
        <v>#N/A</v>
      </c>
    </row>
    <row r="162" spans="1:2" x14ac:dyDescent="0.55000000000000004">
      <c r="A162" s="1"/>
      <c r="B162" t="e">
        <f>_xlfn.XLOOKUP(A162, 'Raw Non-zero DMR Data'!D:D, 'Raw Non-zero DMR Data'!C:C)</f>
        <v>#N/A</v>
      </c>
    </row>
    <row r="163" spans="1:2" x14ac:dyDescent="0.55000000000000004">
      <c r="A163" s="1"/>
      <c r="B163" t="e">
        <f>_xlfn.XLOOKUP(A163, 'Raw Non-zero DMR Data'!D:D, 'Raw Non-zero DMR Data'!C:C)</f>
        <v>#N/A</v>
      </c>
    </row>
    <row r="164" spans="1:2" x14ac:dyDescent="0.55000000000000004">
      <c r="A164" s="1"/>
      <c r="B164" t="e">
        <f>_xlfn.XLOOKUP(A164, 'Raw Non-zero DMR Data'!D:D, 'Raw Non-zero DMR Data'!C:C)</f>
        <v>#N/A</v>
      </c>
    </row>
    <row r="165" spans="1:2" x14ac:dyDescent="0.55000000000000004">
      <c r="A165" s="1"/>
      <c r="B165" t="e">
        <f>_xlfn.XLOOKUP(A165, 'Raw Non-zero DMR Data'!D:D, 'Raw Non-zero DMR Data'!C:C)</f>
        <v>#N/A</v>
      </c>
    </row>
    <row r="166" spans="1:2" x14ac:dyDescent="0.55000000000000004">
      <c r="A166" s="1"/>
      <c r="B166" t="e">
        <f>_xlfn.XLOOKUP(A166, 'Raw Non-zero DMR Data'!D:D, 'Raw Non-zero DMR Data'!C:C)</f>
        <v>#N/A</v>
      </c>
    </row>
    <row r="167" spans="1:2" x14ac:dyDescent="0.55000000000000004">
      <c r="A167" s="1"/>
      <c r="B167" t="e">
        <f>_xlfn.XLOOKUP(A167, 'Raw Non-zero DMR Data'!D:D, 'Raw Non-zero DMR Data'!C:C)</f>
        <v>#N/A</v>
      </c>
    </row>
    <row r="168" spans="1:2" x14ac:dyDescent="0.55000000000000004">
      <c r="A168" s="1"/>
      <c r="B168" t="e">
        <f>_xlfn.XLOOKUP(A168, 'Raw Non-zero DMR Data'!D:D, 'Raw Non-zero DMR Data'!C:C)</f>
        <v>#N/A</v>
      </c>
    </row>
    <row r="169" spans="1:2" x14ac:dyDescent="0.55000000000000004">
      <c r="A169" s="1"/>
      <c r="B169" t="e">
        <f>_xlfn.XLOOKUP(A169, 'Raw Non-zero DMR Data'!D:D, 'Raw Non-zero DMR Data'!C:C)</f>
        <v>#N/A</v>
      </c>
    </row>
    <row r="170" spans="1:2" x14ac:dyDescent="0.55000000000000004">
      <c r="A170" s="1"/>
      <c r="B170" t="e">
        <f>_xlfn.XLOOKUP(A170, 'Raw Non-zero DMR Data'!D:D, 'Raw Non-zero DMR Data'!C:C)</f>
        <v>#N/A</v>
      </c>
    </row>
    <row r="171" spans="1:2" x14ac:dyDescent="0.55000000000000004">
      <c r="A171" s="1"/>
      <c r="B171" t="e">
        <f>_xlfn.XLOOKUP(A171, 'Raw Non-zero DMR Data'!D:D, 'Raw Non-zero DMR Data'!C:C)</f>
        <v>#N/A</v>
      </c>
    </row>
    <row r="172" spans="1:2" x14ac:dyDescent="0.55000000000000004">
      <c r="A172" s="1"/>
      <c r="B172" t="e">
        <f>_xlfn.XLOOKUP(A172, 'Raw Non-zero DMR Data'!D:D, 'Raw Non-zero DMR Data'!C:C)</f>
        <v>#N/A</v>
      </c>
    </row>
    <row r="173" spans="1:2" x14ac:dyDescent="0.55000000000000004">
      <c r="A173" s="1"/>
      <c r="B173" t="e">
        <f>_xlfn.XLOOKUP(A173, 'Raw Non-zero DMR Data'!D:D, 'Raw Non-zero DMR Data'!C:C)</f>
        <v>#N/A</v>
      </c>
    </row>
    <row r="174" spans="1:2" x14ac:dyDescent="0.55000000000000004">
      <c r="A174" s="1"/>
      <c r="B174" t="e">
        <f>_xlfn.XLOOKUP(A174, 'Raw Non-zero DMR Data'!D:D, 'Raw Non-zero DMR Data'!C:C)</f>
        <v>#N/A</v>
      </c>
    </row>
    <row r="175" spans="1:2" x14ac:dyDescent="0.55000000000000004">
      <c r="A175" s="1"/>
      <c r="B175" t="e">
        <f>_xlfn.XLOOKUP(A175, 'Raw Non-zero DMR Data'!D:D, 'Raw Non-zero DMR Data'!C:C)</f>
        <v>#N/A</v>
      </c>
    </row>
    <row r="176" spans="1:2" x14ac:dyDescent="0.55000000000000004">
      <c r="A176" s="1"/>
      <c r="B176" t="e">
        <f>_xlfn.XLOOKUP(A176, 'Raw Non-zero DMR Data'!D:D, 'Raw Non-zero DMR Data'!C:C)</f>
        <v>#N/A</v>
      </c>
    </row>
    <row r="177" spans="1:2" x14ac:dyDescent="0.55000000000000004">
      <c r="A177" s="1"/>
      <c r="B177" t="e">
        <f>_xlfn.XLOOKUP(A177, 'Raw Non-zero DMR Data'!D:D, 'Raw Non-zero DMR Data'!C:C)</f>
        <v>#N/A</v>
      </c>
    </row>
    <row r="178" spans="1:2" x14ac:dyDescent="0.55000000000000004">
      <c r="A178" s="1"/>
      <c r="B178" t="e">
        <f>_xlfn.XLOOKUP(A178, 'Raw Non-zero DMR Data'!D:D, 'Raw Non-zero DMR Data'!C:C)</f>
        <v>#N/A</v>
      </c>
    </row>
    <row r="179" spans="1:2" x14ac:dyDescent="0.55000000000000004">
      <c r="A179" s="1"/>
      <c r="B179" t="e">
        <f>_xlfn.XLOOKUP(A179, 'Raw Non-zero DMR Data'!D:D, 'Raw Non-zero DMR Data'!C:C)</f>
        <v>#N/A</v>
      </c>
    </row>
    <row r="180" spans="1:2" x14ac:dyDescent="0.55000000000000004">
      <c r="A180" s="1"/>
      <c r="B180">
        <f>_xlfn.XLOOKUP(A180, 'Raw Non-zero DMR Data'!D:D, 'Raw Non-zero DMR Data'!C:C)</f>
        <v>0</v>
      </c>
    </row>
    <row r="181" spans="1:2" x14ac:dyDescent="0.55000000000000004">
      <c r="A181" s="1"/>
      <c r="B181">
        <f>_xlfn.XLOOKUP(A181, 'Raw Non-zero DMR Data'!D:D, 'Raw Non-zero DMR Data'!C:C)</f>
        <v>0</v>
      </c>
    </row>
    <row r="182" spans="1:2" x14ac:dyDescent="0.55000000000000004">
      <c r="A182" s="1"/>
      <c r="B182" t="e">
        <f>_xlfn.XLOOKUP(A182, 'Raw Non-zero DMR Data'!D:D, 'Raw Non-zero DMR Data'!C:C)</f>
        <v>#N/A</v>
      </c>
    </row>
    <row r="183" spans="1:2" x14ac:dyDescent="0.55000000000000004">
      <c r="A183" s="1"/>
      <c r="B183" t="e">
        <f>_xlfn.XLOOKUP(A183, 'Raw Non-zero DMR Data'!D:D, 'Raw Non-zero DMR Data'!C:C)</f>
        <v>#N/A</v>
      </c>
    </row>
    <row r="184" spans="1:2" x14ac:dyDescent="0.55000000000000004">
      <c r="A184" s="1"/>
      <c r="B184" t="e">
        <f>_xlfn.XLOOKUP(A184, 'Raw Non-zero DMR Data'!D:D, 'Raw Non-zero DMR Data'!C:C)</f>
        <v>#N/A</v>
      </c>
    </row>
    <row r="185" spans="1:2" x14ac:dyDescent="0.55000000000000004">
      <c r="A185" s="1"/>
      <c r="B185" t="e">
        <f>_xlfn.XLOOKUP(A185, 'Raw Non-zero DMR Data'!D:D, 'Raw Non-zero DMR Data'!C:C)</f>
        <v>#N/A</v>
      </c>
    </row>
    <row r="186" spans="1:2" x14ac:dyDescent="0.55000000000000004">
      <c r="A186" s="1"/>
      <c r="B186" t="e">
        <f>_xlfn.XLOOKUP(A186, 'Raw Non-zero DMR Data'!D:D, 'Raw Non-zero DMR Data'!C:C)</f>
        <v>#N/A</v>
      </c>
    </row>
    <row r="187" spans="1:2" x14ac:dyDescent="0.55000000000000004">
      <c r="A187" s="1"/>
      <c r="B187" t="e">
        <f>_xlfn.XLOOKUP(A187, 'Raw Non-zero DMR Data'!D:D, 'Raw Non-zero DMR Data'!C:C)</f>
        <v>#N/A</v>
      </c>
    </row>
    <row r="188" spans="1:2" x14ac:dyDescent="0.55000000000000004">
      <c r="A188" s="1"/>
      <c r="B188" t="e">
        <f>_xlfn.XLOOKUP(A188, 'Raw Non-zero DMR Data'!D:D, 'Raw Non-zero DMR Data'!C:C)</f>
        <v>#N/A</v>
      </c>
    </row>
    <row r="189" spans="1:2" x14ac:dyDescent="0.55000000000000004">
      <c r="A189" s="1"/>
      <c r="B189" t="e">
        <f>_xlfn.XLOOKUP(A189, 'Raw Non-zero DMR Data'!D:D, 'Raw Non-zero DMR Data'!C:C)</f>
        <v>#N/A</v>
      </c>
    </row>
    <row r="190" spans="1:2" x14ac:dyDescent="0.55000000000000004">
      <c r="A190" s="1"/>
      <c r="B190" t="e">
        <f>_xlfn.XLOOKUP(A190, 'Raw Non-zero DMR Data'!D:D, 'Raw Non-zero DMR Data'!C:C)</f>
        <v>#N/A</v>
      </c>
    </row>
    <row r="191" spans="1:2" x14ac:dyDescent="0.55000000000000004">
      <c r="A191" s="1"/>
      <c r="B191" t="e">
        <f>_xlfn.XLOOKUP(A191, 'Raw Non-zero DMR Data'!D:D, 'Raw Non-zero DMR Data'!C:C)</f>
        <v>#N/A</v>
      </c>
    </row>
    <row r="192" spans="1:2" x14ac:dyDescent="0.55000000000000004">
      <c r="A192" s="1"/>
      <c r="B192">
        <f>_xlfn.XLOOKUP(A192, 'Raw Non-zero DMR Data'!D:D, 'Raw Non-zero DMR Data'!C:C)</f>
        <v>0</v>
      </c>
    </row>
    <row r="193" spans="1:2" x14ac:dyDescent="0.55000000000000004">
      <c r="A193" s="1"/>
      <c r="B193" t="e">
        <f>_xlfn.XLOOKUP(A193, 'Raw Non-zero DMR Data'!D:D, 'Raw Non-zero DMR Data'!C:C)</f>
        <v>#N/A</v>
      </c>
    </row>
    <row r="194" spans="1:2" x14ac:dyDescent="0.55000000000000004">
      <c r="A194" s="1"/>
      <c r="B194" t="e">
        <f>_xlfn.XLOOKUP(A194, 'Raw Non-zero DMR Data'!D:D, 'Raw Non-zero DMR Data'!C:C)</f>
        <v>#N/A</v>
      </c>
    </row>
    <row r="195" spans="1:2" x14ac:dyDescent="0.55000000000000004">
      <c r="A195" s="1"/>
      <c r="B195" t="e">
        <f>_xlfn.XLOOKUP(A195, 'Raw Non-zero DMR Data'!D:D, 'Raw Non-zero DMR Data'!C:C)</f>
        <v>#N/A</v>
      </c>
    </row>
    <row r="196" spans="1:2" x14ac:dyDescent="0.55000000000000004">
      <c r="A196" s="1"/>
      <c r="B196" t="e">
        <f>_xlfn.XLOOKUP(A196, 'Raw Non-zero DMR Data'!D:D, 'Raw Non-zero DMR Data'!C:C)</f>
        <v>#N/A</v>
      </c>
    </row>
    <row r="197" spans="1:2" x14ac:dyDescent="0.55000000000000004">
      <c r="A197" s="1"/>
      <c r="B197" t="e">
        <f>_xlfn.XLOOKUP(A197, 'Raw Non-zero DMR Data'!D:D, 'Raw Non-zero DMR Data'!C:C)</f>
        <v>#N/A</v>
      </c>
    </row>
    <row r="198" spans="1:2" x14ac:dyDescent="0.55000000000000004">
      <c r="A198" s="1"/>
      <c r="B198" t="e">
        <f>_xlfn.XLOOKUP(A198, 'Raw Non-zero DMR Data'!D:D, 'Raw Non-zero DMR Data'!C:C)</f>
        <v>#N/A</v>
      </c>
    </row>
    <row r="199" spans="1:2" x14ac:dyDescent="0.55000000000000004">
      <c r="A199" s="1"/>
      <c r="B199" t="e">
        <f>_xlfn.XLOOKUP(A199, 'Raw Non-zero DMR Data'!D:D, 'Raw Non-zero DMR Data'!C:C)</f>
        <v>#N/A</v>
      </c>
    </row>
    <row r="200" spans="1:2" x14ac:dyDescent="0.55000000000000004">
      <c r="A200" s="1"/>
      <c r="B200" t="e">
        <f>_xlfn.XLOOKUP(A200, 'Raw Non-zero DMR Data'!D:D, 'Raw Non-zero DMR Data'!C:C)</f>
        <v>#N/A</v>
      </c>
    </row>
    <row r="201" spans="1:2" x14ac:dyDescent="0.55000000000000004">
      <c r="A201" s="1"/>
      <c r="B201" t="e">
        <f>_xlfn.XLOOKUP(A201, 'Raw Non-zero DMR Data'!D:D, 'Raw Non-zero DMR Data'!C:C)</f>
        <v>#N/A</v>
      </c>
    </row>
    <row r="202" spans="1:2" x14ac:dyDescent="0.55000000000000004">
      <c r="A202" s="1"/>
      <c r="B202" t="e">
        <f>_xlfn.XLOOKUP(A202, 'Raw Non-zero DMR Data'!D:D, 'Raw Non-zero DMR Data'!C:C)</f>
        <v>#N/A</v>
      </c>
    </row>
    <row r="203" spans="1:2" x14ac:dyDescent="0.55000000000000004">
      <c r="A203" s="1"/>
      <c r="B203" t="e">
        <f>_xlfn.XLOOKUP(A203, 'Raw Non-zero DMR Data'!D:D, 'Raw Non-zero DMR Data'!C:C)</f>
        <v>#N/A</v>
      </c>
    </row>
    <row r="204" spans="1:2" x14ac:dyDescent="0.55000000000000004">
      <c r="A204" s="1"/>
      <c r="B204" t="e">
        <f>_xlfn.XLOOKUP(A204, 'Raw Non-zero DMR Data'!D:D, 'Raw Non-zero DMR Data'!C:C)</f>
        <v>#N/A</v>
      </c>
    </row>
    <row r="205" spans="1:2" x14ac:dyDescent="0.55000000000000004">
      <c r="A205" s="1"/>
      <c r="B205" t="e">
        <f>_xlfn.XLOOKUP(A205, 'Raw Non-zero DMR Data'!D:D, 'Raw Non-zero DMR Data'!C:C)</f>
        <v>#N/A</v>
      </c>
    </row>
    <row r="206" spans="1:2" x14ac:dyDescent="0.55000000000000004">
      <c r="A206" s="1"/>
      <c r="B206" t="e">
        <f>_xlfn.XLOOKUP(A206, 'Raw Non-zero DMR Data'!D:D, 'Raw Non-zero DMR Data'!C:C)</f>
        <v>#N/A</v>
      </c>
    </row>
    <row r="207" spans="1:2" x14ac:dyDescent="0.55000000000000004">
      <c r="A207" s="1"/>
      <c r="B207" t="e">
        <f>_xlfn.XLOOKUP(A207, 'Raw Non-zero DMR Data'!D:D, 'Raw Non-zero DMR Data'!C:C)</f>
        <v>#N/A</v>
      </c>
    </row>
    <row r="208" spans="1:2" x14ac:dyDescent="0.55000000000000004">
      <c r="A208" s="1"/>
      <c r="B208" t="e">
        <f>_xlfn.XLOOKUP(A208, 'Raw Non-zero DMR Data'!D:D, 'Raw Non-zero DMR Data'!C:C)</f>
        <v>#N/A</v>
      </c>
    </row>
    <row r="209" spans="1:2" x14ac:dyDescent="0.55000000000000004">
      <c r="A209" s="1"/>
      <c r="B209" t="e">
        <f>_xlfn.XLOOKUP(A209, 'Raw Non-zero DMR Data'!D:D, 'Raw Non-zero DMR Data'!C:C)</f>
        <v>#N/A</v>
      </c>
    </row>
    <row r="210" spans="1:2" x14ac:dyDescent="0.55000000000000004">
      <c r="A210" s="1"/>
      <c r="B210" t="e">
        <f>_xlfn.XLOOKUP(A210, 'Raw Non-zero DMR Data'!D:D, 'Raw Non-zero DMR Data'!C:C)</f>
        <v>#N/A</v>
      </c>
    </row>
    <row r="211" spans="1:2" x14ac:dyDescent="0.55000000000000004">
      <c r="A211" s="1"/>
      <c r="B211" t="e">
        <f>_xlfn.XLOOKUP(A211, 'Raw Non-zero DMR Data'!D:D, 'Raw Non-zero DMR Data'!C:C)</f>
        <v>#N/A</v>
      </c>
    </row>
    <row r="212" spans="1:2" x14ac:dyDescent="0.55000000000000004">
      <c r="A212" s="1"/>
      <c r="B212">
        <f>_xlfn.XLOOKUP(A212, 'Raw Non-zero DMR Data'!D:D, 'Raw Non-zero DMR Data'!C:C)</f>
        <v>0</v>
      </c>
    </row>
    <row r="213" spans="1:2" x14ac:dyDescent="0.55000000000000004">
      <c r="A213" s="1"/>
      <c r="B213">
        <f>_xlfn.XLOOKUP(A213, 'Raw Non-zero DMR Data'!D:D, 'Raw Non-zero DMR Data'!C:C)</f>
        <v>0</v>
      </c>
    </row>
    <row r="214" spans="1:2" x14ac:dyDescent="0.55000000000000004">
      <c r="A214" s="1"/>
      <c r="B214" t="e">
        <f>_xlfn.XLOOKUP(A214, 'Raw Non-zero DMR Data'!D:D, 'Raw Non-zero DMR Data'!C:C)</f>
        <v>#N/A</v>
      </c>
    </row>
    <row r="215" spans="1:2" x14ac:dyDescent="0.55000000000000004">
      <c r="A215" s="1"/>
      <c r="B215" t="e">
        <f>_xlfn.XLOOKUP(A215, 'Raw Non-zero DMR Data'!D:D, 'Raw Non-zero DMR Data'!C:C)</f>
        <v>#N/A</v>
      </c>
    </row>
    <row r="216" spans="1:2" x14ac:dyDescent="0.55000000000000004">
      <c r="A216" s="1"/>
      <c r="B216" t="e">
        <f>_xlfn.XLOOKUP(A216, 'Raw Non-zero DMR Data'!D:D, 'Raw Non-zero DMR Data'!C:C)</f>
        <v>#N/A</v>
      </c>
    </row>
    <row r="217" spans="1:2" x14ac:dyDescent="0.55000000000000004">
      <c r="A217" s="1"/>
      <c r="B217" t="e">
        <f>_xlfn.XLOOKUP(A217, 'Raw Non-zero DMR Data'!D:D, 'Raw Non-zero DMR Data'!C:C)</f>
        <v>#N/A</v>
      </c>
    </row>
    <row r="218" spans="1:2" x14ac:dyDescent="0.55000000000000004">
      <c r="A218" s="1"/>
      <c r="B218" t="e">
        <f>_xlfn.XLOOKUP(A218, 'Raw Non-zero DMR Data'!D:D, 'Raw Non-zero DMR Data'!C:C)</f>
        <v>#N/A</v>
      </c>
    </row>
    <row r="219" spans="1:2" x14ac:dyDescent="0.55000000000000004">
      <c r="A219" s="1"/>
      <c r="B219" t="e">
        <f>_xlfn.XLOOKUP(A219, 'Raw Non-zero DMR Data'!D:D, 'Raw Non-zero DMR Data'!C:C)</f>
        <v>#N/A</v>
      </c>
    </row>
    <row r="220" spans="1:2" x14ac:dyDescent="0.55000000000000004">
      <c r="A220" s="1"/>
      <c r="B220" t="e">
        <f>_xlfn.XLOOKUP(A220, 'Raw Non-zero DMR Data'!D:D, 'Raw Non-zero DMR Data'!C:C)</f>
        <v>#N/A</v>
      </c>
    </row>
    <row r="221" spans="1:2" x14ac:dyDescent="0.55000000000000004">
      <c r="A221" s="1"/>
      <c r="B221" t="e">
        <f>_xlfn.XLOOKUP(A221, 'Raw Non-zero DMR Data'!D:D, 'Raw Non-zero DMR Data'!C:C)</f>
        <v>#N/A</v>
      </c>
    </row>
    <row r="222" spans="1:2" x14ac:dyDescent="0.55000000000000004">
      <c r="A222" s="1"/>
      <c r="B222" t="e">
        <f>_xlfn.XLOOKUP(A222, 'Raw Non-zero DMR Data'!D:D, 'Raw Non-zero DMR Data'!C:C)</f>
        <v>#N/A</v>
      </c>
    </row>
    <row r="223" spans="1:2" x14ac:dyDescent="0.55000000000000004">
      <c r="A223" s="1"/>
      <c r="B223" t="e">
        <f>_xlfn.XLOOKUP(A223, 'Raw Non-zero DMR Data'!D:D, 'Raw Non-zero DMR Data'!C:C)</f>
        <v>#N/A</v>
      </c>
    </row>
    <row r="224" spans="1:2" x14ac:dyDescent="0.55000000000000004">
      <c r="A224" s="1"/>
      <c r="B224">
        <f>_xlfn.XLOOKUP(A224, 'Raw Non-zero DMR Data'!D:D, 'Raw Non-zero DMR Data'!C:C)</f>
        <v>0</v>
      </c>
    </row>
    <row r="225" spans="1:2" x14ac:dyDescent="0.55000000000000004">
      <c r="A225" s="1"/>
      <c r="B225" t="e">
        <f>_xlfn.XLOOKUP(A225, 'Raw Non-zero DMR Data'!D:D, 'Raw Non-zero DMR Data'!C:C)</f>
        <v>#N/A</v>
      </c>
    </row>
    <row r="226" spans="1:2" x14ac:dyDescent="0.55000000000000004">
      <c r="A226" s="1"/>
      <c r="B226" t="e">
        <f>_xlfn.XLOOKUP(A226, 'Raw Non-zero DMR Data'!D:D, 'Raw Non-zero DMR Data'!C:C)</f>
        <v>#N/A</v>
      </c>
    </row>
    <row r="227" spans="1:2" x14ac:dyDescent="0.55000000000000004">
      <c r="A227" s="1"/>
      <c r="B227" t="e">
        <f>_xlfn.XLOOKUP(A227, 'Raw Non-zero DMR Data'!D:D, 'Raw Non-zero DMR Data'!C:C)</f>
        <v>#N/A</v>
      </c>
    </row>
    <row r="228" spans="1:2" x14ac:dyDescent="0.55000000000000004">
      <c r="A228" s="1"/>
      <c r="B228" t="e">
        <f>_xlfn.XLOOKUP(A228, 'Raw Non-zero DMR Data'!D:D, 'Raw Non-zero DMR Data'!C:C)</f>
        <v>#N/A</v>
      </c>
    </row>
    <row r="229" spans="1:2" x14ac:dyDescent="0.55000000000000004">
      <c r="A229" s="1"/>
      <c r="B229" t="e">
        <f>_xlfn.XLOOKUP(A229, 'Raw Non-zero DMR Data'!D:D, 'Raw Non-zero DMR Data'!C:C)</f>
        <v>#N/A</v>
      </c>
    </row>
    <row r="230" spans="1:2" x14ac:dyDescent="0.55000000000000004">
      <c r="A230" s="1"/>
      <c r="B230" t="e">
        <f>_xlfn.XLOOKUP(A230, 'Raw Non-zero DMR Data'!D:D, 'Raw Non-zero DMR Data'!C:C)</f>
        <v>#N/A</v>
      </c>
    </row>
    <row r="231" spans="1:2" x14ac:dyDescent="0.55000000000000004">
      <c r="A231" s="1"/>
      <c r="B231" t="e">
        <f>_xlfn.XLOOKUP(A231, 'Raw Non-zero DMR Data'!D:D, 'Raw Non-zero DMR Data'!C:C)</f>
        <v>#N/A</v>
      </c>
    </row>
    <row r="232" spans="1:2" x14ac:dyDescent="0.55000000000000004">
      <c r="A232" s="1"/>
      <c r="B232" t="e">
        <f>_xlfn.XLOOKUP(A232, 'Raw Non-zero DMR Data'!D:D, 'Raw Non-zero DMR Data'!C:C)</f>
        <v>#N/A</v>
      </c>
    </row>
    <row r="233" spans="1:2" x14ac:dyDescent="0.55000000000000004">
      <c r="A233" s="1"/>
      <c r="B233" t="e">
        <f>_xlfn.XLOOKUP(A233, 'Raw Non-zero DMR Data'!D:D, 'Raw Non-zero DMR Data'!C:C)</f>
        <v>#N/A</v>
      </c>
    </row>
    <row r="234" spans="1:2" x14ac:dyDescent="0.55000000000000004">
      <c r="A234" s="1"/>
      <c r="B234" t="e">
        <f>_xlfn.XLOOKUP(A234, 'Raw Non-zero DMR Data'!D:D, 'Raw Non-zero DMR Data'!C:C)</f>
        <v>#N/A</v>
      </c>
    </row>
    <row r="235" spans="1:2" x14ac:dyDescent="0.55000000000000004">
      <c r="A235" s="1"/>
      <c r="B235" t="e">
        <f>_xlfn.XLOOKUP(A235, 'Raw Non-zero DMR Data'!D:D, 'Raw Non-zero DMR Data'!C:C)</f>
        <v>#N/A</v>
      </c>
    </row>
    <row r="236" spans="1:2" x14ac:dyDescent="0.55000000000000004">
      <c r="A236" s="1"/>
      <c r="B236" t="e">
        <f>_xlfn.XLOOKUP(A236, 'Raw Non-zero DMR Data'!D:D, 'Raw Non-zero DMR Data'!C:C)</f>
        <v>#N/A</v>
      </c>
    </row>
    <row r="237" spans="1:2" x14ac:dyDescent="0.55000000000000004">
      <c r="A237" s="1"/>
      <c r="B237" t="e">
        <f>_xlfn.XLOOKUP(A237, 'Raw Non-zero DMR Data'!D:D, 'Raw Non-zero DMR Data'!C:C)</f>
        <v>#N/A</v>
      </c>
    </row>
    <row r="238" spans="1:2" x14ac:dyDescent="0.55000000000000004">
      <c r="A238" s="1"/>
      <c r="B238" t="e">
        <f>_xlfn.XLOOKUP(A238, 'Raw Non-zero DMR Data'!D:D, 'Raw Non-zero DMR Data'!C:C)</f>
        <v>#N/A</v>
      </c>
    </row>
    <row r="239" spans="1:2" x14ac:dyDescent="0.55000000000000004">
      <c r="A239" s="1"/>
      <c r="B239" t="e">
        <f>_xlfn.XLOOKUP(A239, 'Raw Non-zero DMR Data'!D:D, 'Raw Non-zero DMR Data'!C:C)</f>
        <v>#N/A</v>
      </c>
    </row>
    <row r="240" spans="1:2" x14ac:dyDescent="0.55000000000000004">
      <c r="A240" s="1"/>
      <c r="B240" t="e">
        <f>_xlfn.XLOOKUP(A240, 'Raw Non-zero DMR Data'!D:D, 'Raw Non-zero DMR Data'!C:C)</f>
        <v>#N/A</v>
      </c>
    </row>
    <row r="241" spans="1:2" x14ac:dyDescent="0.55000000000000004">
      <c r="A241" s="1"/>
      <c r="B241" t="e">
        <f>_xlfn.XLOOKUP(A241, 'Raw Non-zero DMR Data'!D:D, 'Raw Non-zero DMR Data'!C:C)</f>
        <v>#N/A</v>
      </c>
    </row>
    <row r="242" spans="1:2" x14ac:dyDescent="0.55000000000000004">
      <c r="A242" s="1"/>
      <c r="B242" t="e">
        <f>_xlfn.XLOOKUP(A242, 'Raw Non-zero DMR Data'!D:D, 'Raw Non-zero DMR Data'!C:C)</f>
        <v>#N/A</v>
      </c>
    </row>
    <row r="243" spans="1:2" x14ac:dyDescent="0.55000000000000004">
      <c r="A243" s="1"/>
      <c r="B243" t="e">
        <f>_xlfn.XLOOKUP(A243, 'Raw Non-zero DMR Data'!D:D, 'Raw Non-zero DMR Data'!C:C)</f>
        <v>#N/A</v>
      </c>
    </row>
    <row r="244" spans="1:2" x14ac:dyDescent="0.55000000000000004">
      <c r="A244" s="1"/>
      <c r="B244">
        <f>_xlfn.XLOOKUP(A244, 'Raw Non-zero DMR Data'!D:D, 'Raw Non-zero DMR Data'!C:C)</f>
        <v>0</v>
      </c>
    </row>
    <row r="245" spans="1:2" x14ac:dyDescent="0.55000000000000004">
      <c r="A245" s="1"/>
      <c r="B245">
        <f>_xlfn.XLOOKUP(A245, 'Raw Non-zero DMR Data'!D:D, 'Raw Non-zero DMR Data'!C:C)</f>
        <v>0</v>
      </c>
    </row>
    <row r="246" spans="1:2" x14ac:dyDescent="0.55000000000000004">
      <c r="A246" s="1"/>
      <c r="B246" t="e">
        <f>_xlfn.XLOOKUP(A246, 'Raw Non-zero DMR Data'!D:D, 'Raw Non-zero DMR Data'!C:C)</f>
        <v>#N/A</v>
      </c>
    </row>
    <row r="247" spans="1:2" x14ac:dyDescent="0.55000000000000004">
      <c r="A247" s="1"/>
      <c r="B247" t="e">
        <f>_xlfn.XLOOKUP(A247, 'Raw Non-zero DMR Data'!D:D, 'Raw Non-zero DMR Data'!C:C)</f>
        <v>#N/A</v>
      </c>
    </row>
    <row r="248" spans="1:2" x14ac:dyDescent="0.55000000000000004">
      <c r="A248" s="1"/>
      <c r="B248" t="e">
        <f>_xlfn.XLOOKUP(A248, 'Raw Non-zero DMR Data'!D:D, 'Raw Non-zero DMR Data'!C:C)</f>
        <v>#N/A</v>
      </c>
    </row>
    <row r="249" spans="1:2" x14ac:dyDescent="0.55000000000000004">
      <c r="A249" s="1"/>
      <c r="B249" t="e">
        <f>_xlfn.XLOOKUP(A249, 'Raw Non-zero DMR Data'!D:D, 'Raw Non-zero DMR Data'!C:C)</f>
        <v>#N/A</v>
      </c>
    </row>
    <row r="250" spans="1:2" x14ac:dyDescent="0.55000000000000004">
      <c r="A250" s="1"/>
      <c r="B250" t="e">
        <f>_xlfn.XLOOKUP(A250, 'Raw Non-zero DMR Data'!D:D, 'Raw Non-zero DMR Data'!C:C)</f>
        <v>#N/A</v>
      </c>
    </row>
    <row r="251" spans="1:2" x14ac:dyDescent="0.55000000000000004">
      <c r="A251" s="1"/>
      <c r="B251" t="e">
        <f>_xlfn.XLOOKUP(A251, 'Raw Non-zero DMR Data'!D:D, 'Raw Non-zero DMR Data'!C:C)</f>
        <v>#N/A</v>
      </c>
    </row>
    <row r="252" spans="1:2" x14ac:dyDescent="0.55000000000000004">
      <c r="A252" s="1"/>
      <c r="B252" t="e">
        <f>_xlfn.XLOOKUP(A252, 'Raw Non-zero DMR Data'!D:D, 'Raw Non-zero DMR Data'!C:C)</f>
        <v>#N/A</v>
      </c>
    </row>
    <row r="253" spans="1:2" x14ac:dyDescent="0.55000000000000004">
      <c r="A253" s="1"/>
      <c r="B253" t="e">
        <f>_xlfn.XLOOKUP(A253, 'Raw Non-zero DMR Data'!D:D, 'Raw Non-zero DMR Data'!C:C)</f>
        <v>#N/A</v>
      </c>
    </row>
    <row r="254" spans="1:2" x14ac:dyDescent="0.55000000000000004">
      <c r="A254" s="1"/>
      <c r="B254" t="e">
        <f>_xlfn.XLOOKUP(A254, 'Raw Non-zero DMR Data'!D:D, 'Raw Non-zero DMR Data'!C:C)</f>
        <v>#N/A</v>
      </c>
    </row>
    <row r="255" spans="1:2" x14ac:dyDescent="0.55000000000000004">
      <c r="A255" s="1"/>
      <c r="B255" t="e">
        <f>_xlfn.XLOOKUP(A255, 'Raw Non-zero DMR Data'!D:D, 'Raw Non-zero DMR Data'!C:C)</f>
        <v>#N/A</v>
      </c>
    </row>
    <row r="256" spans="1:2" x14ac:dyDescent="0.55000000000000004">
      <c r="A256" s="1"/>
      <c r="B256">
        <f>_xlfn.XLOOKUP(A256, 'Raw Non-zero DMR Data'!D:D, 'Raw Non-zero DMR Data'!C:C)</f>
        <v>0</v>
      </c>
    </row>
    <row r="257" spans="1:2" x14ac:dyDescent="0.55000000000000004">
      <c r="A257" s="1"/>
      <c r="B257" t="e">
        <f>_xlfn.XLOOKUP(A257, 'Raw Non-zero DMR Data'!D:D, 'Raw Non-zero DMR Data'!C:C)</f>
        <v>#N/A</v>
      </c>
    </row>
    <row r="258" spans="1:2" x14ac:dyDescent="0.55000000000000004">
      <c r="A258" s="1"/>
      <c r="B258" t="e">
        <f>_xlfn.XLOOKUP(A258, 'Raw Non-zero DMR Data'!D:D, 'Raw Non-zero DMR Data'!C:C)</f>
        <v>#N/A</v>
      </c>
    </row>
    <row r="259" spans="1:2" x14ac:dyDescent="0.55000000000000004">
      <c r="A259" s="1"/>
      <c r="B259" t="e">
        <f>_xlfn.XLOOKUP(A259, 'Raw Non-zero DMR Data'!D:D, 'Raw Non-zero DMR Data'!C:C)</f>
        <v>#N/A</v>
      </c>
    </row>
    <row r="260" spans="1:2" x14ac:dyDescent="0.55000000000000004">
      <c r="A260" s="1"/>
      <c r="B260" t="e">
        <f>_xlfn.XLOOKUP(A260, 'Raw Non-zero DMR Data'!D:D, 'Raw Non-zero DMR Data'!C:C)</f>
        <v>#N/A</v>
      </c>
    </row>
    <row r="261" spans="1:2" x14ac:dyDescent="0.55000000000000004">
      <c r="A261" s="1"/>
      <c r="B261" t="e">
        <f>_xlfn.XLOOKUP(A261, 'Raw Non-zero DMR Data'!D:D, 'Raw Non-zero DMR Data'!C:C)</f>
        <v>#N/A</v>
      </c>
    </row>
    <row r="262" spans="1:2" x14ac:dyDescent="0.55000000000000004">
      <c r="A262" s="1"/>
      <c r="B262" t="e">
        <f>_xlfn.XLOOKUP(A262, 'Raw Non-zero DMR Data'!D:D, 'Raw Non-zero DMR Data'!C:C)</f>
        <v>#N/A</v>
      </c>
    </row>
    <row r="263" spans="1:2" x14ac:dyDescent="0.55000000000000004">
      <c r="A263" s="1"/>
      <c r="B263" t="e">
        <f>_xlfn.XLOOKUP(A263, 'Raw Non-zero DMR Data'!D:D, 'Raw Non-zero DMR Data'!C:C)</f>
        <v>#N/A</v>
      </c>
    </row>
    <row r="264" spans="1:2" x14ac:dyDescent="0.55000000000000004">
      <c r="A264" s="1"/>
      <c r="B264" t="e">
        <f>_xlfn.XLOOKUP(A264, 'Raw Non-zero DMR Data'!D:D, 'Raw Non-zero DMR Data'!C:C)</f>
        <v>#N/A</v>
      </c>
    </row>
    <row r="265" spans="1:2" x14ac:dyDescent="0.55000000000000004">
      <c r="A265" s="1"/>
      <c r="B265" t="e">
        <f>_xlfn.XLOOKUP(A265, 'Raw Non-zero DMR Data'!D:D, 'Raw Non-zero DMR Data'!C:C)</f>
        <v>#N/A</v>
      </c>
    </row>
    <row r="266" spans="1:2" x14ac:dyDescent="0.55000000000000004">
      <c r="A266" s="1"/>
      <c r="B266" t="e">
        <f>_xlfn.XLOOKUP(A266, 'Raw Non-zero DMR Data'!D:D, 'Raw Non-zero DMR Data'!C:C)</f>
        <v>#N/A</v>
      </c>
    </row>
    <row r="267" spans="1:2" x14ac:dyDescent="0.55000000000000004">
      <c r="A267" s="1"/>
      <c r="B267" t="e">
        <f>_xlfn.XLOOKUP(A267, 'Raw Non-zero DMR Data'!D:D, 'Raw Non-zero DMR Data'!C:C)</f>
        <v>#N/A</v>
      </c>
    </row>
    <row r="268" spans="1:2" x14ac:dyDescent="0.55000000000000004">
      <c r="A268" s="1"/>
      <c r="B268" t="e">
        <f>_xlfn.XLOOKUP(A268, 'Raw Non-zero DMR Data'!D:D, 'Raw Non-zero DMR Data'!C:C)</f>
        <v>#N/A</v>
      </c>
    </row>
    <row r="269" spans="1:2" x14ac:dyDescent="0.55000000000000004">
      <c r="A269" s="1"/>
      <c r="B269" t="e">
        <f>_xlfn.XLOOKUP(A269, 'Raw Non-zero DMR Data'!D:D, 'Raw Non-zero DMR Data'!C:C)</f>
        <v>#N/A</v>
      </c>
    </row>
    <row r="270" spans="1:2" x14ac:dyDescent="0.55000000000000004">
      <c r="A270" s="1"/>
      <c r="B270" t="e">
        <f>_xlfn.XLOOKUP(A270, 'Raw Non-zero DMR Data'!D:D, 'Raw Non-zero DMR Data'!C:C)</f>
        <v>#N/A</v>
      </c>
    </row>
    <row r="271" spans="1:2" x14ac:dyDescent="0.55000000000000004">
      <c r="A271" s="1"/>
      <c r="B271" t="e">
        <f>_xlfn.XLOOKUP(A271, 'Raw Non-zero DMR Data'!D:D, 'Raw Non-zero DMR Data'!C:C)</f>
        <v>#N/A</v>
      </c>
    </row>
    <row r="272" spans="1:2" x14ac:dyDescent="0.55000000000000004">
      <c r="A272" s="1"/>
      <c r="B272" t="e">
        <f>_xlfn.XLOOKUP(A272, 'Raw Non-zero DMR Data'!D:D, 'Raw Non-zero DMR Data'!C:C)</f>
        <v>#N/A</v>
      </c>
    </row>
    <row r="273" spans="1:2" x14ac:dyDescent="0.55000000000000004">
      <c r="A273" s="1"/>
      <c r="B273" t="e">
        <f>_xlfn.XLOOKUP(A273, 'Raw Non-zero DMR Data'!D:D, 'Raw Non-zero DMR Data'!C:C)</f>
        <v>#N/A</v>
      </c>
    </row>
    <row r="274" spans="1:2" x14ac:dyDescent="0.55000000000000004">
      <c r="A274" s="1"/>
      <c r="B274" t="e">
        <f>_xlfn.XLOOKUP(A274, 'Raw Non-zero DMR Data'!D:D, 'Raw Non-zero DMR Data'!C:C)</f>
        <v>#N/A</v>
      </c>
    </row>
    <row r="275" spans="1:2" x14ac:dyDescent="0.55000000000000004">
      <c r="A275" s="1"/>
      <c r="B275" t="e">
        <f>_xlfn.XLOOKUP(A275, 'Raw Non-zero DMR Data'!D:D, 'Raw Non-zero DMR Data'!C:C)</f>
        <v>#N/A</v>
      </c>
    </row>
    <row r="276" spans="1:2" x14ac:dyDescent="0.55000000000000004">
      <c r="A276" s="1"/>
      <c r="B276">
        <f>_xlfn.XLOOKUP(A276, 'Raw Non-zero DMR Data'!D:D, 'Raw Non-zero DMR Data'!C:C)</f>
        <v>0</v>
      </c>
    </row>
    <row r="277" spans="1:2" x14ac:dyDescent="0.55000000000000004">
      <c r="A277" s="1"/>
      <c r="B277">
        <f>_xlfn.XLOOKUP(A277, 'Raw Non-zero DMR Data'!D:D, 'Raw Non-zero DMR Data'!C:C)</f>
        <v>0</v>
      </c>
    </row>
    <row r="278" spans="1:2" x14ac:dyDescent="0.55000000000000004">
      <c r="A278" s="1"/>
      <c r="B278" t="e">
        <f>_xlfn.XLOOKUP(A278, 'Raw Non-zero DMR Data'!D:D, 'Raw Non-zero DMR Data'!C:C)</f>
        <v>#N/A</v>
      </c>
    </row>
    <row r="279" spans="1:2" x14ac:dyDescent="0.55000000000000004">
      <c r="A279" s="1"/>
      <c r="B279" t="e">
        <f>_xlfn.XLOOKUP(A279, 'Raw Non-zero DMR Data'!D:D, 'Raw Non-zero DMR Data'!C:C)</f>
        <v>#N/A</v>
      </c>
    </row>
    <row r="280" spans="1:2" x14ac:dyDescent="0.55000000000000004">
      <c r="A280" s="1"/>
      <c r="B280" t="e">
        <f>_xlfn.XLOOKUP(A280, 'Raw Non-zero DMR Data'!D:D, 'Raw Non-zero DMR Data'!C:C)</f>
        <v>#N/A</v>
      </c>
    </row>
    <row r="281" spans="1:2" x14ac:dyDescent="0.55000000000000004">
      <c r="A281" s="1"/>
      <c r="B281" t="e">
        <f>_xlfn.XLOOKUP(A281, 'Raw Non-zero DMR Data'!D:D, 'Raw Non-zero DMR Data'!C:C)</f>
        <v>#N/A</v>
      </c>
    </row>
    <row r="282" spans="1:2" x14ac:dyDescent="0.55000000000000004">
      <c r="A282" s="1"/>
      <c r="B282" t="e">
        <f>_xlfn.XLOOKUP(A282, 'Raw Non-zero DMR Data'!D:D, 'Raw Non-zero DMR Data'!C:C)</f>
        <v>#N/A</v>
      </c>
    </row>
    <row r="283" spans="1:2" x14ac:dyDescent="0.55000000000000004">
      <c r="A283" s="1"/>
      <c r="B283" t="e">
        <f>_xlfn.XLOOKUP(A283, 'Raw Non-zero DMR Data'!D:D, 'Raw Non-zero DMR Data'!C:C)</f>
        <v>#N/A</v>
      </c>
    </row>
    <row r="284" spans="1:2" x14ac:dyDescent="0.55000000000000004">
      <c r="A284" s="1"/>
      <c r="B284" t="e">
        <f>_xlfn.XLOOKUP(A284, 'Raw Non-zero DMR Data'!D:D, 'Raw Non-zero DMR Data'!C:C)</f>
        <v>#N/A</v>
      </c>
    </row>
    <row r="285" spans="1:2" x14ac:dyDescent="0.55000000000000004">
      <c r="A285" s="1"/>
      <c r="B285" t="e">
        <f>_xlfn.XLOOKUP(A285, 'Raw Non-zero DMR Data'!D:D, 'Raw Non-zero DMR Data'!C:C)</f>
        <v>#N/A</v>
      </c>
    </row>
    <row r="286" spans="1:2" x14ac:dyDescent="0.55000000000000004">
      <c r="A286" s="1"/>
      <c r="B286" t="e">
        <f>_xlfn.XLOOKUP(A286, 'Raw Non-zero DMR Data'!D:D, 'Raw Non-zero DMR Data'!C:C)</f>
        <v>#N/A</v>
      </c>
    </row>
    <row r="287" spans="1:2" x14ac:dyDescent="0.55000000000000004">
      <c r="A287" s="1"/>
      <c r="B287" t="e">
        <f>_xlfn.XLOOKUP(A287, 'Raw Non-zero DMR Data'!D:D, 'Raw Non-zero DMR Data'!C:C)</f>
        <v>#N/A</v>
      </c>
    </row>
    <row r="288" spans="1:2" x14ac:dyDescent="0.55000000000000004">
      <c r="A288" s="1"/>
      <c r="B288">
        <f>_xlfn.XLOOKUP(A288, 'Raw Non-zero DMR Data'!D:D, 'Raw Non-zero DMR Data'!C:C)</f>
        <v>0</v>
      </c>
    </row>
    <row r="289" spans="1:2" x14ac:dyDescent="0.55000000000000004">
      <c r="A289" s="1"/>
      <c r="B289" t="e">
        <f>_xlfn.XLOOKUP(A289, 'Raw Non-zero DMR Data'!D:D, 'Raw Non-zero DMR Data'!C:C)</f>
        <v>#N/A</v>
      </c>
    </row>
    <row r="290" spans="1:2" x14ac:dyDescent="0.55000000000000004">
      <c r="A290" s="1"/>
      <c r="B290" t="e">
        <f>_xlfn.XLOOKUP(A290, 'Raw Non-zero DMR Data'!D:D, 'Raw Non-zero DMR Data'!C:C)</f>
        <v>#N/A</v>
      </c>
    </row>
    <row r="291" spans="1:2" x14ac:dyDescent="0.55000000000000004">
      <c r="A291" s="1"/>
      <c r="B291" t="e">
        <f>_xlfn.XLOOKUP(A291, 'Raw Non-zero DMR Data'!D:D, 'Raw Non-zero DMR Data'!C:C)</f>
        <v>#N/A</v>
      </c>
    </row>
    <row r="292" spans="1:2" x14ac:dyDescent="0.55000000000000004">
      <c r="A292" s="1"/>
      <c r="B292" t="e">
        <f>_xlfn.XLOOKUP(A292, 'Raw Non-zero DMR Data'!D:D, 'Raw Non-zero DMR Data'!C:C)</f>
        <v>#N/A</v>
      </c>
    </row>
    <row r="293" spans="1:2" x14ac:dyDescent="0.55000000000000004">
      <c r="A293" s="1"/>
      <c r="B293" t="e">
        <f>_xlfn.XLOOKUP(A293, 'Raw Non-zero DMR Data'!D:D, 'Raw Non-zero DMR Data'!C:C)</f>
        <v>#N/A</v>
      </c>
    </row>
    <row r="294" spans="1:2" x14ac:dyDescent="0.55000000000000004">
      <c r="A294" s="1"/>
      <c r="B294" t="e">
        <f>_xlfn.XLOOKUP(A294, 'Raw Non-zero DMR Data'!D:D, 'Raw Non-zero DMR Data'!C:C)</f>
        <v>#N/A</v>
      </c>
    </row>
    <row r="295" spans="1:2" x14ac:dyDescent="0.55000000000000004">
      <c r="A295" s="1"/>
      <c r="B295" t="e">
        <f>_xlfn.XLOOKUP(A295, 'Raw Non-zero DMR Data'!D:D, 'Raw Non-zero DMR Data'!C:C)</f>
        <v>#N/A</v>
      </c>
    </row>
    <row r="296" spans="1:2" x14ac:dyDescent="0.55000000000000004">
      <c r="A296" s="1"/>
      <c r="B296" t="e">
        <f>_xlfn.XLOOKUP(A296, 'Raw Non-zero DMR Data'!D:D, 'Raw Non-zero DMR Data'!C:C)</f>
        <v>#N/A</v>
      </c>
    </row>
    <row r="297" spans="1:2" x14ac:dyDescent="0.55000000000000004">
      <c r="A297" s="1"/>
      <c r="B297" t="e">
        <f>_xlfn.XLOOKUP(A297, 'Raw Non-zero DMR Data'!D:D, 'Raw Non-zero DMR Data'!C:C)</f>
        <v>#N/A</v>
      </c>
    </row>
    <row r="298" spans="1:2" x14ac:dyDescent="0.55000000000000004">
      <c r="A298" s="1"/>
      <c r="B298" t="e">
        <f>_xlfn.XLOOKUP(A298, 'Raw Non-zero DMR Data'!D:D, 'Raw Non-zero DMR Data'!C:C)</f>
        <v>#N/A</v>
      </c>
    </row>
    <row r="299" spans="1:2" x14ac:dyDescent="0.55000000000000004">
      <c r="A299" s="1"/>
      <c r="B299" t="e">
        <f>_xlfn.XLOOKUP(A299, 'Raw Non-zero DMR Data'!D:D, 'Raw Non-zero DMR Data'!C:C)</f>
        <v>#N/A</v>
      </c>
    </row>
    <row r="300" spans="1:2" x14ac:dyDescent="0.55000000000000004">
      <c r="A300" s="1"/>
      <c r="B300" t="e">
        <f>_xlfn.XLOOKUP(A300, 'Raw Non-zero DMR Data'!D:D, 'Raw Non-zero DMR Data'!C:C)</f>
        <v>#N/A</v>
      </c>
    </row>
    <row r="301" spans="1:2" x14ac:dyDescent="0.55000000000000004">
      <c r="A301" s="1"/>
      <c r="B301" t="e">
        <f>_xlfn.XLOOKUP(A301, 'Raw Non-zero DMR Data'!D:D, 'Raw Non-zero DMR Data'!C:C)</f>
        <v>#N/A</v>
      </c>
    </row>
    <row r="302" spans="1:2" x14ac:dyDescent="0.55000000000000004">
      <c r="A302" s="1"/>
      <c r="B302" t="e">
        <f>_xlfn.XLOOKUP(A302, 'Raw Non-zero DMR Data'!D:D, 'Raw Non-zero DMR Data'!C:C)</f>
        <v>#N/A</v>
      </c>
    </row>
    <row r="303" spans="1:2" x14ac:dyDescent="0.55000000000000004">
      <c r="A303" s="1"/>
      <c r="B303" t="e">
        <f>_xlfn.XLOOKUP(A303, 'Raw Non-zero DMR Data'!D:D, 'Raw Non-zero DMR Data'!C:C)</f>
        <v>#N/A</v>
      </c>
    </row>
    <row r="304" spans="1:2" x14ac:dyDescent="0.55000000000000004">
      <c r="A304" s="1"/>
      <c r="B304" t="e">
        <f>_xlfn.XLOOKUP(A304, 'Raw Non-zero DMR Data'!D:D, 'Raw Non-zero DMR Data'!C:C)</f>
        <v>#N/A</v>
      </c>
    </row>
    <row r="305" spans="1:2" x14ac:dyDescent="0.55000000000000004">
      <c r="A305" s="1"/>
      <c r="B305" t="e">
        <f>_xlfn.XLOOKUP(A305, 'Raw Non-zero DMR Data'!D:D, 'Raw Non-zero DMR Data'!C:C)</f>
        <v>#N/A</v>
      </c>
    </row>
    <row r="306" spans="1:2" x14ac:dyDescent="0.55000000000000004">
      <c r="A306" s="1"/>
      <c r="B306" t="e">
        <f>_xlfn.XLOOKUP(A306, 'Raw Non-zero DMR Data'!D:D, 'Raw Non-zero DMR Data'!C:C)</f>
        <v>#N/A</v>
      </c>
    </row>
    <row r="307" spans="1:2" x14ac:dyDescent="0.55000000000000004">
      <c r="A307" s="1"/>
      <c r="B307" t="e">
        <f>_xlfn.XLOOKUP(A307, 'Raw Non-zero DMR Data'!D:D, 'Raw Non-zero DMR Data'!C:C)</f>
        <v>#N/A</v>
      </c>
    </row>
    <row r="308" spans="1:2" x14ac:dyDescent="0.55000000000000004">
      <c r="A308" s="1"/>
      <c r="B308">
        <f>_xlfn.XLOOKUP(A308, 'Raw Non-zero DMR Data'!D:D, 'Raw Non-zero DMR Data'!C:C)</f>
        <v>0</v>
      </c>
    </row>
    <row r="309" spans="1:2" x14ac:dyDescent="0.55000000000000004">
      <c r="A309" s="1"/>
      <c r="B309">
        <f>_xlfn.XLOOKUP(A309, 'Raw Non-zero DMR Data'!D:D, 'Raw Non-zero DMR Data'!C:C)</f>
        <v>0</v>
      </c>
    </row>
    <row r="310" spans="1:2" x14ac:dyDescent="0.55000000000000004">
      <c r="A310" s="1"/>
      <c r="B310" t="e">
        <f>_xlfn.XLOOKUP(A310, 'Raw Non-zero DMR Data'!D:D, 'Raw Non-zero DMR Data'!C:C)</f>
        <v>#N/A</v>
      </c>
    </row>
    <row r="311" spans="1:2" x14ac:dyDescent="0.55000000000000004">
      <c r="A311" s="1"/>
      <c r="B311" t="e">
        <f>_xlfn.XLOOKUP(A311, 'Raw Non-zero DMR Data'!D:D, 'Raw Non-zero DMR Data'!C:C)</f>
        <v>#N/A</v>
      </c>
    </row>
    <row r="312" spans="1:2" x14ac:dyDescent="0.55000000000000004">
      <c r="A312" s="1"/>
      <c r="B312" t="e">
        <f>_xlfn.XLOOKUP(A312, 'Raw Non-zero DMR Data'!D:D, 'Raw Non-zero DMR Data'!C:C)</f>
        <v>#N/A</v>
      </c>
    </row>
    <row r="313" spans="1:2" x14ac:dyDescent="0.55000000000000004">
      <c r="A313" s="1"/>
      <c r="B313" t="e">
        <f>_xlfn.XLOOKUP(A313, 'Raw Non-zero DMR Data'!D:D, 'Raw Non-zero DMR Data'!C:C)</f>
        <v>#N/A</v>
      </c>
    </row>
    <row r="314" spans="1:2" x14ac:dyDescent="0.55000000000000004">
      <c r="A314" s="1"/>
      <c r="B314" t="e">
        <f>_xlfn.XLOOKUP(A314, 'Raw Non-zero DMR Data'!D:D, 'Raw Non-zero DMR Data'!C:C)</f>
        <v>#N/A</v>
      </c>
    </row>
    <row r="315" spans="1:2" x14ac:dyDescent="0.55000000000000004">
      <c r="A315" s="1"/>
      <c r="B315" t="e">
        <f>_xlfn.XLOOKUP(A315, 'Raw Non-zero DMR Data'!D:D, 'Raw Non-zero DMR Data'!C:C)</f>
        <v>#N/A</v>
      </c>
    </row>
    <row r="316" spans="1:2" x14ac:dyDescent="0.55000000000000004">
      <c r="A316" s="1"/>
      <c r="B316" t="e">
        <f>_xlfn.XLOOKUP(A316, 'Raw Non-zero DMR Data'!D:D, 'Raw Non-zero DMR Data'!C:C)</f>
        <v>#N/A</v>
      </c>
    </row>
    <row r="317" spans="1:2" x14ac:dyDescent="0.55000000000000004">
      <c r="A317" s="1"/>
      <c r="B317" t="e">
        <f>_xlfn.XLOOKUP(A317, 'Raw Non-zero DMR Data'!D:D, 'Raw Non-zero DMR Data'!C:C)</f>
        <v>#N/A</v>
      </c>
    </row>
    <row r="318" spans="1:2" x14ac:dyDescent="0.55000000000000004">
      <c r="A318" s="1"/>
      <c r="B318" t="e">
        <f>_xlfn.XLOOKUP(A318, 'Raw Non-zero DMR Data'!D:D, 'Raw Non-zero DMR Data'!C:C)</f>
        <v>#N/A</v>
      </c>
    </row>
    <row r="319" spans="1:2" x14ac:dyDescent="0.55000000000000004">
      <c r="A319" s="1"/>
      <c r="B319" t="e">
        <f>_xlfn.XLOOKUP(A319, 'Raw Non-zero DMR Data'!D:D, 'Raw Non-zero DMR Data'!C:C)</f>
        <v>#N/A</v>
      </c>
    </row>
    <row r="320" spans="1:2" x14ac:dyDescent="0.55000000000000004">
      <c r="A320" s="1"/>
      <c r="B320">
        <f>_xlfn.XLOOKUP(A320, 'Raw Non-zero DMR Data'!D:D, 'Raw Non-zero DMR Data'!C:C)</f>
        <v>0</v>
      </c>
    </row>
    <row r="321" spans="1:2" x14ac:dyDescent="0.55000000000000004">
      <c r="A321" s="1"/>
      <c r="B321" t="e">
        <f>_xlfn.XLOOKUP(A321, 'Raw Non-zero DMR Data'!D:D, 'Raw Non-zero DMR Data'!C:C)</f>
        <v>#N/A</v>
      </c>
    </row>
    <row r="322" spans="1:2" x14ac:dyDescent="0.55000000000000004">
      <c r="A322" s="1"/>
      <c r="B322" t="e">
        <f>_xlfn.XLOOKUP(A322, 'Raw Non-zero DMR Data'!D:D, 'Raw Non-zero DMR Data'!C:C)</f>
        <v>#N/A</v>
      </c>
    </row>
    <row r="323" spans="1:2" x14ac:dyDescent="0.55000000000000004">
      <c r="A323" s="1"/>
      <c r="B323" t="e">
        <f>_xlfn.XLOOKUP(A323, 'Raw Non-zero DMR Data'!D:D, 'Raw Non-zero DMR Data'!C:C)</f>
        <v>#N/A</v>
      </c>
    </row>
    <row r="324" spans="1:2" x14ac:dyDescent="0.55000000000000004">
      <c r="A324" s="1"/>
      <c r="B324" t="e">
        <f>_xlfn.XLOOKUP(A324, 'Raw Non-zero DMR Data'!D:D, 'Raw Non-zero DMR Data'!C:C)</f>
        <v>#N/A</v>
      </c>
    </row>
    <row r="325" spans="1:2" x14ac:dyDescent="0.55000000000000004">
      <c r="A325" s="1"/>
      <c r="B325" t="e">
        <f>_xlfn.XLOOKUP(A325, 'Raw Non-zero DMR Data'!D:D, 'Raw Non-zero DMR Data'!C:C)</f>
        <v>#N/A</v>
      </c>
    </row>
    <row r="326" spans="1:2" x14ac:dyDescent="0.55000000000000004">
      <c r="A326" s="1"/>
      <c r="B326" t="e">
        <f>_xlfn.XLOOKUP(A326, 'Raw Non-zero DMR Data'!D:D, 'Raw Non-zero DMR Data'!C:C)</f>
        <v>#N/A</v>
      </c>
    </row>
    <row r="327" spans="1:2" x14ac:dyDescent="0.55000000000000004">
      <c r="A327" s="1"/>
      <c r="B327" t="e">
        <f>_xlfn.XLOOKUP(A327, 'Raw Non-zero DMR Data'!D:D, 'Raw Non-zero DMR Data'!C:C)</f>
        <v>#N/A</v>
      </c>
    </row>
    <row r="328" spans="1:2" x14ac:dyDescent="0.55000000000000004">
      <c r="A328" s="1"/>
      <c r="B328" t="e">
        <f>_xlfn.XLOOKUP(A328, 'Raw Non-zero DMR Data'!D:D, 'Raw Non-zero DMR Data'!C:C)</f>
        <v>#N/A</v>
      </c>
    </row>
    <row r="329" spans="1:2" x14ac:dyDescent="0.55000000000000004">
      <c r="A329" s="1"/>
      <c r="B329" t="e">
        <f>_xlfn.XLOOKUP(A329, 'Raw Non-zero DMR Data'!D:D, 'Raw Non-zero DMR Data'!C:C)</f>
        <v>#N/A</v>
      </c>
    </row>
    <row r="330" spans="1:2" x14ac:dyDescent="0.55000000000000004">
      <c r="A330" s="1"/>
      <c r="B330" t="e">
        <f>_xlfn.XLOOKUP(A330, 'Raw Non-zero DMR Data'!D:D, 'Raw Non-zero DMR Data'!C:C)</f>
        <v>#N/A</v>
      </c>
    </row>
    <row r="331" spans="1:2" x14ac:dyDescent="0.55000000000000004">
      <c r="A331" s="1"/>
      <c r="B331" t="e">
        <f>_xlfn.XLOOKUP(A331, 'Raw Non-zero DMR Data'!D:D, 'Raw Non-zero DMR Data'!C:C)</f>
        <v>#N/A</v>
      </c>
    </row>
    <row r="332" spans="1:2" x14ac:dyDescent="0.55000000000000004">
      <c r="A332" s="1"/>
      <c r="B332" t="e">
        <f>_xlfn.XLOOKUP(A332, 'Raw Non-zero DMR Data'!D:D, 'Raw Non-zero DMR Data'!C:C)</f>
        <v>#N/A</v>
      </c>
    </row>
    <row r="333" spans="1:2" x14ac:dyDescent="0.55000000000000004">
      <c r="A333" s="1"/>
      <c r="B333" t="e">
        <f>_xlfn.XLOOKUP(A333, 'Raw Non-zero DMR Data'!D:D, 'Raw Non-zero DMR Data'!C:C)</f>
        <v>#N/A</v>
      </c>
    </row>
    <row r="334" spans="1:2" x14ac:dyDescent="0.55000000000000004">
      <c r="A334" s="1"/>
      <c r="B334" t="e">
        <f>_xlfn.XLOOKUP(A334, 'Raw Non-zero DMR Data'!D:D, 'Raw Non-zero DMR Data'!C:C)</f>
        <v>#N/A</v>
      </c>
    </row>
    <row r="335" spans="1:2" x14ac:dyDescent="0.55000000000000004">
      <c r="A335" s="1"/>
      <c r="B335" t="e">
        <f>_xlfn.XLOOKUP(A335, 'Raw Non-zero DMR Data'!D:D, 'Raw Non-zero DMR Data'!C:C)</f>
        <v>#N/A</v>
      </c>
    </row>
    <row r="336" spans="1:2" x14ac:dyDescent="0.55000000000000004">
      <c r="A336" s="1"/>
      <c r="B336" t="e">
        <f>_xlfn.XLOOKUP(A336, 'Raw Non-zero DMR Data'!D:D, 'Raw Non-zero DMR Data'!C:C)</f>
        <v>#N/A</v>
      </c>
    </row>
    <row r="337" spans="1:2" x14ac:dyDescent="0.55000000000000004">
      <c r="A337" s="1"/>
      <c r="B337" t="e">
        <f>_xlfn.XLOOKUP(A337, 'Raw Non-zero DMR Data'!D:D, 'Raw Non-zero DMR Data'!C:C)</f>
        <v>#N/A</v>
      </c>
    </row>
    <row r="338" spans="1:2" x14ac:dyDescent="0.55000000000000004">
      <c r="A338" s="1"/>
      <c r="B338" t="e">
        <f>_xlfn.XLOOKUP(A338, 'Raw Non-zero DMR Data'!D:D, 'Raw Non-zero DMR Data'!C:C)</f>
        <v>#N/A</v>
      </c>
    </row>
    <row r="339" spans="1:2" x14ac:dyDescent="0.55000000000000004">
      <c r="A339" s="1"/>
      <c r="B339" t="e">
        <f>_xlfn.XLOOKUP(A339, 'Raw Non-zero DMR Data'!D:D, 'Raw Non-zero DMR Data'!C:C)</f>
        <v>#N/A</v>
      </c>
    </row>
    <row r="340" spans="1:2" x14ac:dyDescent="0.55000000000000004">
      <c r="A340" s="1"/>
      <c r="B340">
        <f>_xlfn.XLOOKUP(A340, 'Raw Non-zero DMR Data'!D:D, 'Raw Non-zero DMR Data'!C:C)</f>
        <v>0</v>
      </c>
    </row>
    <row r="341" spans="1:2" x14ac:dyDescent="0.55000000000000004">
      <c r="A341" s="1"/>
      <c r="B341">
        <f>_xlfn.XLOOKUP(A341, 'Raw Non-zero DMR Data'!D:D, 'Raw Non-zero DMR Data'!C:C)</f>
        <v>0</v>
      </c>
    </row>
    <row r="342" spans="1:2" x14ac:dyDescent="0.55000000000000004">
      <c r="A342" s="1"/>
      <c r="B342" t="e">
        <f>_xlfn.XLOOKUP(A342, 'Raw Non-zero DMR Data'!D:D, 'Raw Non-zero DMR Data'!C:C)</f>
        <v>#N/A</v>
      </c>
    </row>
    <row r="343" spans="1:2" x14ac:dyDescent="0.55000000000000004">
      <c r="A343" s="1"/>
      <c r="B343" t="e">
        <f>_xlfn.XLOOKUP(A343, 'Raw Non-zero DMR Data'!D:D, 'Raw Non-zero DMR Data'!C:C)</f>
        <v>#N/A</v>
      </c>
    </row>
    <row r="344" spans="1:2" x14ac:dyDescent="0.55000000000000004">
      <c r="A344" s="1"/>
      <c r="B344" t="e">
        <f>_xlfn.XLOOKUP(A344, 'Raw Non-zero DMR Data'!D:D, 'Raw Non-zero DMR Data'!C:C)</f>
        <v>#N/A</v>
      </c>
    </row>
    <row r="345" spans="1:2" x14ac:dyDescent="0.55000000000000004">
      <c r="A345" s="1"/>
      <c r="B345" t="e">
        <f>_xlfn.XLOOKUP(A345, 'Raw Non-zero DMR Data'!D:D, 'Raw Non-zero DMR Data'!C:C)</f>
        <v>#N/A</v>
      </c>
    </row>
    <row r="346" spans="1:2" x14ac:dyDescent="0.55000000000000004">
      <c r="A346" s="1"/>
      <c r="B346" t="e">
        <f>_xlfn.XLOOKUP(A346, 'Raw Non-zero DMR Data'!D:D, 'Raw Non-zero DMR Data'!C:C)</f>
        <v>#N/A</v>
      </c>
    </row>
    <row r="347" spans="1:2" x14ac:dyDescent="0.55000000000000004">
      <c r="A347" s="1"/>
      <c r="B347" t="e">
        <f>_xlfn.XLOOKUP(A347, 'Raw Non-zero DMR Data'!D:D, 'Raw Non-zero DMR Data'!C:C)</f>
        <v>#N/A</v>
      </c>
    </row>
    <row r="348" spans="1:2" x14ac:dyDescent="0.55000000000000004">
      <c r="A348" s="1"/>
      <c r="B348" t="e">
        <f>_xlfn.XLOOKUP(A348, 'Raw Non-zero DMR Data'!D:D, 'Raw Non-zero DMR Data'!C:C)</f>
        <v>#N/A</v>
      </c>
    </row>
    <row r="349" spans="1:2" x14ac:dyDescent="0.55000000000000004">
      <c r="A349" s="1"/>
      <c r="B349" t="e">
        <f>_xlfn.XLOOKUP(A349, 'Raw Non-zero DMR Data'!D:D, 'Raw Non-zero DMR Data'!C:C)</f>
        <v>#N/A</v>
      </c>
    </row>
    <row r="350" spans="1:2" x14ac:dyDescent="0.55000000000000004">
      <c r="A350" s="1"/>
      <c r="B350" t="e">
        <f>_xlfn.XLOOKUP(A350, 'Raw Non-zero DMR Data'!D:D, 'Raw Non-zero DMR Data'!C:C)</f>
        <v>#N/A</v>
      </c>
    </row>
    <row r="351" spans="1:2" x14ac:dyDescent="0.55000000000000004">
      <c r="A351" s="1"/>
      <c r="B351" t="e">
        <f>_xlfn.XLOOKUP(A351, 'Raw Non-zero DMR Data'!D:D, 'Raw Non-zero DMR Data'!C:C)</f>
        <v>#N/A</v>
      </c>
    </row>
    <row r="352" spans="1:2" x14ac:dyDescent="0.55000000000000004">
      <c r="A352" s="1"/>
      <c r="B352">
        <f>_xlfn.XLOOKUP(A352, 'Raw Non-zero DMR Data'!D:D, 'Raw Non-zero DMR Data'!C:C)</f>
        <v>0</v>
      </c>
    </row>
    <row r="353" spans="1:2" x14ac:dyDescent="0.55000000000000004">
      <c r="A353" s="1"/>
      <c r="B353" t="e">
        <f>_xlfn.XLOOKUP(A353, 'Raw Non-zero DMR Data'!D:D, 'Raw Non-zero DMR Data'!C:C)</f>
        <v>#N/A</v>
      </c>
    </row>
    <row r="354" spans="1:2" x14ac:dyDescent="0.55000000000000004">
      <c r="A354" s="1"/>
      <c r="B354" t="e">
        <f>_xlfn.XLOOKUP(A354, 'Raw Non-zero DMR Data'!D:D, 'Raw Non-zero DMR Data'!C:C)</f>
        <v>#N/A</v>
      </c>
    </row>
    <row r="355" spans="1:2" x14ac:dyDescent="0.55000000000000004">
      <c r="A355" s="1"/>
      <c r="B355" t="e">
        <f>_xlfn.XLOOKUP(A355, 'Raw Non-zero DMR Data'!D:D, 'Raw Non-zero DMR Data'!C:C)</f>
        <v>#N/A</v>
      </c>
    </row>
    <row r="356" spans="1:2" x14ac:dyDescent="0.55000000000000004">
      <c r="A356" s="1"/>
      <c r="B356" t="e">
        <f>_xlfn.XLOOKUP(A356, 'Raw Non-zero DMR Data'!D:D, 'Raw Non-zero DMR Data'!C:C)</f>
        <v>#N/A</v>
      </c>
    </row>
    <row r="357" spans="1:2" x14ac:dyDescent="0.55000000000000004">
      <c r="A357" s="1"/>
      <c r="B357" t="e">
        <f>_xlfn.XLOOKUP(A357, 'Raw Non-zero DMR Data'!D:D, 'Raw Non-zero DMR Data'!C:C)</f>
        <v>#N/A</v>
      </c>
    </row>
    <row r="358" spans="1:2" x14ac:dyDescent="0.55000000000000004">
      <c r="A358" s="1"/>
      <c r="B358" t="e">
        <f>_xlfn.XLOOKUP(A358, 'Raw Non-zero DMR Data'!D:D, 'Raw Non-zero DMR Data'!C:C)</f>
        <v>#N/A</v>
      </c>
    </row>
    <row r="359" spans="1:2" x14ac:dyDescent="0.55000000000000004">
      <c r="A359" s="1"/>
      <c r="B359" t="e">
        <f>_xlfn.XLOOKUP(A359, 'Raw Non-zero DMR Data'!D:D, 'Raw Non-zero DMR Data'!C:C)</f>
        <v>#N/A</v>
      </c>
    </row>
    <row r="360" spans="1:2" x14ac:dyDescent="0.55000000000000004">
      <c r="A360" s="1"/>
      <c r="B360" t="e">
        <f>_xlfn.XLOOKUP(A360, 'Raw Non-zero DMR Data'!D:D, 'Raw Non-zero DMR Data'!C:C)</f>
        <v>#N/A</v>
      </c>
    </row>
    <row r="361" spans="1:2" x14ac:dyDescent="0.55000000000000004">
      <c r="A361" s="1"/>
      <c r="B361" t="e">
        <f>_xlfn.XLOOKUP(A361, 'Raw Non-zero DMR Data'!D:D, 'Raw Non-zero DMR Data'!C:C)</f>
        <v>#N/A</v>
      </c>
    </row>
    <row r="362" spans="1:2" x14ac:dyDescent="0.55000000000000004">
      <c r="A362" s="1"/>
      <c r="B362" t="e">
        <f>_xlfn.XLOOKUP(A362, 'Raw Non-zero DMR Data'!D:D, 'Raw Non-zero DMR Data'!C:C)</f>
        <v>#N/A</v>
      </c>
    </row>
    <row r="363" spans="1:2" x14ac:dyDescent="0.55000000000000004">
      <c r="A363" s="1"/>
      <c r="B363" t="e">
        <f>_xlfn.XLOOKUP(A363, 'Raw Non-zero DMR Data'!D:D, 'Raw Non-zero DMR Data'!C:C)</f>
        <v>#N/A</v>
      </c>
    </row>
    <row r="364" spans="1:2" x14ac:dyDescent="0.55000000000000004">
      <c r="A364" s="1"/>
      <c r="B364" t="e">
        <f>_xlfn.XLOOKUP(A364, 'Raw Non-zero DMR Data'!D:D, 'Raw Non-zero DMR Data'!C:C)</f>
        <v>#N/A</v>
      </c>
    </row>
    <row r="365" spans="1:2" x14ac:dyDescent="0.55000000000000004">
      <c r="A365" s="1"/>
      <c r="B365" t="e">
        <f>_xlfn.XLOOKUP(A365, 'Raw Non-zero DMR Data'!D:D, 'Raw Non-zero DMR Data'!C:C)</f>
        <v>#N/A</v>
      </c>
    </row>
    <row r="366" spans="1:2" x14ac:dyDescent="0.55000000000000004">
      <c r="A366" s="1"/>
      <c r="B366" t="e">
        <f>_xlfn.XLOOKUP(A366, 'Raw Non-zero DMR Data'!D:D, 'Raw Non-zero DMR Data'!C:C)</f>
        <v>#N/A</v>
      </c>
    </row>
    <row r="367" spans="1:2" x14ac:dyDescent="0.55000000000000004">
      <c r="A367" s="1"/>
      <c r="B367" t="e">
        <f>_xlfn.XLOOKUP(A367, 'Raw Non-zero DMR Data'!D:D, 'Raw Non-zero DMR Data'!C:C)</f>
        <v>#N/A</v>
      </c>
    </row>
    <row r="368" spans="1:2" x14ac:dyDescent="0.55000000000000004">
      <c r="A368" s="1"/>
      <c r="B368" t="e">
        <f>_xlfn.XLOOKUP(A368, 'Raw Non-zero DMR Data'!D:D, 'Raw Non-zero DMR Data'!C:C)</f>
        <v>#N/A</v>
      </c>
    </row>
    <row r="369" spans="1:2" x14ac:dyDescent="0.55000000000000004">
      <c r="A369" s="1"/>
      <c r="B369" t="e">
        <f>_xlfn.XLOOKUP(A369, 'Raw Non-zero DMR Data'!D:D, 'Raw Non-zero DMR Data'!C:C)</f>
        <v>#N/A</v>
      </c>
    </row>
    <row r="370" spans="1:2" x14ac:dyDescent="0.55000000000000004">
      <c r="A370" s="1"/>
      <c r="B370" t="e">
        <f>_xlfn.XLOOKUP(A370, 'Raw Non-zero DMR Data'!D:D, 'Raw Non-zero DMR Data'!C:C)</f>
        <v>#N/A</v>
      </c>
    </row>
    <row r="371" spans="1:2" x14ac:dyDescent="0.55000000000000004">
      <c r="A371" s="1"/>
      <c r="B371" t="e">
        <f>_xlfn.XLOOKUP(A371, 'Raw Non-zero DMR Data'!D:D, 'Raw Non-zero DMR Data'!C:C)</f>
        <v>#N/A</v>
      </c>
    </row>
    <row r="372" spans="1:2" x14ac:dyDescent="0.55000000000000004">
      <c r="A372" s="1"/>
      <c r="B372">
        <f>_xlfn.XLOOKUP(A372, 'Raw Non-zero DMR Data'!D:D, 'Raw Non-zero DMR Data'!C:C)</f>
        <v>0</v>
      </c>
    </row>
    <row r="373" spans="1:2" x14ac:dyDescent="0.55000000000000004">
      <c r="A373" s="1"/>
      <c r="B373">
        <f>_xlfn.XLOOKUP(A373, 'Raw Non-zero DMR Data'!D:D, 'Raw Non-zero DMR Data'!C:C)</f>
        <v>0</v>
      </c>
    </row>
    <row r="374" spans="1:2" x14ac:dyDescent="0.55000000000000004">
      <c r="A374" s="1"/>
      <c r="B374" t="e">
        <f>_xlfn.XLOOKUP(A374, 'Raw Non-zero DMR Data'!D:D, 'Raw Non-zero DMR Data'!C:C)</f>
        <v>#N/A</v>
      </c>
    </row>
    <row r="375" spans="1:2" x14ac:dyDescent="0.55000000000000004">
      <c r="A375" s="1"/>
      <c r="B375" t="e">
        <f>_xlfn.XLOOKUP(A375, 'Raw Non-zero DMR Data'!D:D, 'Raw Non-zero DMR Data'!C:C)</f>
        <v>#N/A</v>
      </c>
    </row>
    <row r="376" spans="1:2" x14ac:dyDescent="0.55000000000000004">
      <c r="A376" s="1"/>
      <c r="B376" t="e">
        <f>_xlfn.XLOOKUP(A376, 'Raw Non-zero DMR Data'!D:D, 'Raw Non-zero DMR Data'!C:C)</f>
        <v>#N/A</v>
      </c>
    </row>
    <row r="377" spans="1:2" x14ac:dyDescent="0.55000000000000004">
      <c r="A377" s="1"/>
      <c r="B377" t="e">
        <f>_xlfn.XLOOKUP(A377, 'Raw Non-zero DMR Data'!D:D, 'Raw Non-zero DMR Data'!C:C)</f>
        <v>#N/A</v>
      </c>
    </row>
    <row r="378" spans="1:2" x14ac:dyDescent="0.55000000000000004">
      <c r="A378" s="1"/>
      <c r="B378" t="e">
        <f>_xlfn.XLOOKUP(A378, 'Raw Non-zero DMR Data'!D:D, 'Raw Non-zero DMR Data'!C:C)</f>
        <v>#N/A</v>
      </c>
    </row>
    <row r="379" spans="1:2" x14ac:dyDescent="0.55000000000000004">
      <c r="A379" s="1"/>
      <c r="B379" t="e">
        <f>_xlfn.XLOOKUP(A379, 'Raw Non-zero DMR Data'!D:D, 'Raw Non-zero DMR Data'!C:C)</f>
        <v>#N/A</v>
      </c>
    </row>
    <row r="380" spans="1:2" x14ac:dyDescent="0.55000000000000004">
      <c r="A380" s="1"/>
      <c r="B380" t="e">
        <f>_xlfn.XLOOKUP(A380, 'Raw Non-zero DMR Data'!D:D, 'Raw Non-zero DMR Data'!C:C)</f>
        <v>#N/A</v>
      </c>
    </row>
    <row r="381" spans="1:2" x14ac:dyDescent="0.55000000000000004">
      <c r="A381" s="1"/>
      <c r="B381" t="e">
        <f>_xlfn.XLOOKUP(A381, 'Raw Non-zero DMR Data'!D:D, 'Raw Non-zero DMR Data'!C:C)</f>
        <v>#N/A</v>
      </c>
    </row>
    <row r="382" spans="1:2" x14ac:dyDescent="0.55000000000000004">
      <c r="A382" s="1"/>
      <c r="B382" t="e">
        <f>_xlfn.XLOOKUP(A382, 'Raw Non-zero DMR Data'!D:D, 'Raw Non-zero DMR Data'!C:C)</f>
        <v>#N/A</v>
      </c>
    </row>
    <row r="383" spans="1:2" x14ac:dyDescent="0.55000000000000004">
      <c r="A383" s="1"/>
      <c r="B383" t="e">
        <f>_xlfn.XLOOKUP(A383, 'Raw Non-zero DMR Data'!D:D, 'Raw Non-zero DMR Data'!C:C)</f>
        <v>#N/A</v>
      </c>
    </row>
    <row r="384" spans="1:2" x14ac:dyDescent="0.55000000000000004">
      <c r="A384" s="1"/>
      <c r="B384">
        <f>_xlfn.XLOOKUP(A384, 'Raw Non-zero DMR Data'!D:D, 'Raw Non-zero DMR Data'!C:C)</f>
        <v>0</v>
      </c>
    </row>
    <row r="385" spans="1:2" x14ac:dyDescent="0.55000000000000004">
      <c r="A385" s="1"/>
      <c r="B385" t="e">
        <f>_xlfn.XLOOKUP(A385, 'Raw Non-zero DMR Data'!D:D, 'Raw Non-zero DMR Data'!C:C)</f>
        <v>#N/A</v>
      </c>
    </row>
    <row r="386" spans="1:2" x14ac:dyDescent="0.55000000000000004">
      <c r="A386" s="1"/>
      <c r="B386" t="e">
        <f>_xlfn.XLOOKUP(A386, 'Raw Non-zero DMR Data'!D:D, 'Raw Non-zero DMR Data'!C:C)</f>
        <v>#N/A</v>
      </c>
    </row>
    <row r="387" spans="1:2" x14ac:dyDescent="0.55000000000000004">
      <c r="A387" s="1"/>
      <c r="B387" t="e">
        <f>_xlfn.XLOOKUP(A387, 'Raw Non-zero DMR Data'!D:D, 'Raw Non-zero DMR Data'!C:C)</f>
        <v>#N/A</v>
      </c>
    </row>
    <row r="388" spans="1:2" x14ac:dyDescent="0.55000000000000004">
      <c r="A388" s="1"/>
      <c r="B388" t="e">
        <f>_xlfn.XLOOKUP(A388, 'Raw Non-zero DMR Data'!D:D, 'Raw Non-zero DMR Data'!C:C)</f>
        <v>#N/A</v>
      </c>
    </row>
    <row r="389" spans="1:2" x14ac:dyDescent="0.55000000000000004">
      <c r="A389" s="1"/>
      <c r="B389" t="e">
        <f>_xlfn.XLOOKUP(A389, 'Raw Non-zero DMR Data'!D:D, 'Raw Non-zero DMR Data'!C:C)</f>
        <v>#N/A</v>
      </c>
    </row>
    <row r="390" spans="1:2" x14ac:dyDescent="0.55000000000000004">
      <c r="A390" s="1"/>
      <c r="B390" t="e">
        <f>_xlfn.XLOOKUP(A390, 'Raw Non-zero DMR Data'!D:D, 'Raw Non-zero DMR Data'!C:C)</f>
        <v>#N/A</v>
      </c>
    </row>
    <row r="391" spans="1:2" x14ac:dyDescent="0.55000000000000004">
      <c r="A391" s="1"/>
      <c r="B391" t="e">
        <f>_xlfn.XLOOKUP(A391, 'Raw Non-zero DMR Data'!D:D, 'Raw Non-zero DMR Data'!C:C)</f>
        <v>#N/A</v>
      </c>
    </row>
    <row r="392" spans="1:2" x14ac:dyDescent="0.55000000000000004">
      <c r="A392" s="1"/>
      <c r="B392" t="e">
        <f>_xlfn.XLOOKUP(A392, 'Raw Non-zero DMR Data'!D:D, 'Raw Non-zero DMR Data'!C:C)</f>
        <v>#N/A</v>
      </c>
    </row>
    <row r="393" spans="1:2" x14ac:dyDescent="0.55000000000000004">
      <c r="A393" s="1"/>
      <c r="B393" t="e">
        <f>_xlfn.XLOOKUP(A393, 'Raw Non-zero DMR Data'!D:D, 'Raw Non-zero DMR Data'!C:C)</f>
        <v>#N/A</v>
      </c>
    </row>
    <row r="394" spans="1:2" x14ac:dyDescent="0.55000000000000004">
      <c r="A394" s="1"/>
      <c r="B394" t="e">
        <f>_xlfn.XLOOKUP(A394, 'Raw Non-zero DMR Data'!D:D, 'Raw Non-zero DMR Data'!C:C)</f>
        <v>#N/A</v>
      </c>
    </row>
    <row r="395" spans="1:2" x14ac:dyDescent="0.55000000000000004">
      <c r="A395" s="1"/>
      <c r="B395" t="e">
        <f>_xlfn.XLOOKUP(A395, 'Raw Non-zero DMR Data'!D:D, 'Raw Non-zero DMR Data'!C:C)</f>
        <v>#N/A</v>
      </c>
    </row>
    <row r="396" spans="1:2" x14ac:dyDescent="0.55000000000000004">
      <c r="A396" s="1"/>
      <c r="B396" t="e">
        <f>_xlfn.XLOOKUP(A396, 'Raw Non-zero DMR Data'!D:D, 'Raw Non-zero DMR Data'!C:C)</f>
        <v>#N/A</v>
      </c>
    </row>
    <row r="397" spans="1:2" x14ac:dyDescent="0.55000000000000004">
      <c r="A397" s="1"/>
      <c r="B397" t="e">
        <f>_xlfn.XLOOKUP(A397, 'Raw Non-zero DMR Data'!D:D, 'Raw Non-zero DMR Data'!C:C)</f>
        <v>#N/A</v>
      </c>
    </row>
    <row r="398" spans="1:2" x14ac:dyDescent="0.55000000000000004">
      <c r="A398" s="1"/>
      <c r="B398" t="e">
        <f>_xlfn.XLOOKUP(A398, 'Raw Non-zero DMR Data'!D:D, 'Raw Non-zero DMR Data'!C:C)</f>
        <v>#N/A</v>
      </c>
    </row>
    <row r="399" spans="1:2" x14ac:dyDescent="0.55000000000000004">
      <c r="A399" s="1"/>
      <c r="B399" t="e">
        <f>_xlfn.XLOOKUP(A399, 'Raw Non-zero DMR Data'!D:D, 'Raw Non-zero DMR Data'!C:C)</f>
        <v>#N/A</v>
      </c>
    </row>
    <row r="400" spans="1:2" x14ac:dyDescent="0.55000000000000004">
      <c r="A400" s="1"/>
      <c r="B400" t="e">
        <f>_xlfn.XLOOKUP(A400, 'Raw Non-zero DMR Data'!D:D, 'Raw Non-zero DMR Data'!C:C)</f>
        <v>#N/A</v>
      </c>
    </row>
    <row r="401" spans="1:2" x14ac:dyDescent="0.55000000000000004">
      <c r="A401" s="1"/>
      <c r="B401" t="e">
        <f>_xlfn.XLOOKUP(A401, 'Raw Non-zero DMR Data'!D:D, 'Raw Non-zero DMR Data'!C:C)</f>
        <v>#N/A</v>
      </c>
    </row>
    <row r="402" spans="1:2" x14ac:dyDescent="0.55000000000000004">
      <c r="A402" s="1"/>
      <c r="B402" t="e">
        <f>_xlfn.XLOOKUP(A402, 'Raw Non-zero DMR Data'!D:D, 'Raw Non-zero DMR Data'!C:C)</f>
        <v>#N/A</v>
      </c>
    </row>
    <row r="403" spans="1:2" x14ac:dyDescent="0.55000000000000004">
      <c r="A403" s="1"/>
      <c r="B403" t="e">
        <f>_xlfn.XLOOKUP(A403, 'Raw Non-zero DMR Data'!D:D, 'Raw Non-zero DMR Data'!C:C)</f>
        <v>#N/A</v>
      </c>
    </row>
    <row r="404" spans="1:2" x14ac:dyDescent="0.55000000000000004">
      <c r="A404" s="1"/>
      <c r="B404">
        <f>_xlfn.XLOOKUP(A404, 'Raw Non-zero DMR Data'!D:D, 'Raw Non-zero DMR Data'!C:C)</f>
        <v>0</v>
      </c>
    </row>
    <row r="405" spans="1:2" x14ac:dyDescent="0.55000000000000004">
      <c r="A405" s="1"/>
      <c r="B405">
        <f>_xlfn.XLOOKUP(A405, 'Raw Non-zero DMR Data'!D:D, 'Raw Non-zero DMR Data'!C:C)</f>
        <v>0</v>
      </c>
    </row>
    <row r="406" spans="1:2" x14ac:dyDescent="0.55000000000000004">
      <c r="A406" s="1"/>
      <c r="B406" t="e">
        <f>_xlfn.XLOOKUP(A406, 'Raw Non-zero DMR Data'!D:D, 'Raw Non-zero DMR Data'!C:C)</f>
        <v>#N/A</v>
      </c>
    </row>
    <row r="407" spans="1:2" x14ac:dyDescent="0.55000000000000004">
      <c r="A407" s="1"/>
      <c r="B407" t="e">
        <f>_xlfn.XLOOKUP(A407, 'Raw Non-zero DMR Data'!D:D, 'Raw Non-zero DMR Data'!C:C)</f>
        <v>#N/A</v>
      </c>
    </row>
    <row r="408" spans="1:2" x14ac:dyDescent="0.55000000000000004">
      <c r="A408" s="1"/>
      <c r="B408" t="e">
        <f>_xlfn.XLOOKUP(A408, 'Raw Non-zero DMR Data'!D:D, 'Raw Non-zero DMR Data'!C:C)</f>
        <v>#N/A</v>
      </c>
    </row>
    <row r="409" spans="1:2" x14ac:dyDescent="0.55000000000000004">
      <c r="A409" s="1"/>
      <c r="B409" t="e">
        <f>_xlfn.XLOOKUP(A409, 'Raw Non-zero DMR Data'!D:D, 'Raw Non-zero DMR Data'!C:C)</f>
        <v>#N/A</v>
      </c>
    </row>
    <row r="410" spans="1:2" x14ac:dyDescent="0.55000000000000004">
      <c r="A410" s="1"/>
      <c r="B410" t="e">
        <f>_xlfn.XLOOKUP(A410, 'Raw Non-zero DMR Data'!D:D, 'Raw Non-zero DMR Data'!C:C)</f>
        <v>#N/A</v>
      </c>
    </row>
    <row r="411" spans="1:2" x14ac:dyDescent="0.55000000000000004">
      <c r="A411" s="1"/>
      <c r="B411" t="e">
        <f>_xlfn.XLOOKUP(A411, 'Raw Non-zero DMR Data'!D:D, 'Raw Non-zero DMR Data'!C:C)</f>
        <v>#N/A</v>
      </c>
    </row>
    <row r="412" spans="1:2" x14ac:dyDescent="0.55000000000000004">
      <c r="A412" s="1"/>
      <c r="B412" t="e">
        <f>_xlfn.XLOOKUP(A412, 'Raw Non-zero DMR Data'!D:D, 'Raw Non-zero DMR Data'!C:C)</f>
        <v>#N/A</v>
      </c>
    </row>
    <row r="413" spans="1:2" x14ac:dyDescent="0.55000000000000004">
      <c r="A413" s="1"/>
      <c r="B413" t="e">
        <f>_xlfn.XLOOKUP(A413, 'Raw Non-zero DMR Data'!D:D, 'Raw Non-zero DMR Data'!C:C)</f>
        <v>#N/A</v>
      </c>
    </row>
    <row r="414" spans="1:2" x14ac:dyDescent="0.55000000000000004">
      <c r="A414" s="1"/>
      <c r="B414" t="e">
        <f>_xlfn.XLOOKUP(A414, 'Raw Non-zero DMR Data'!D:D, 'Raw Non-zero DMR Data'!C:C)</f>
        <v>#N/A</v>
      </c>
    </row>
    <row r="415" spans="1:2" x14ac:dyDescent="0.55000000000000004">
      <c r="A415" s="1"/>
      <c r="B415" t="e">
        <f>_xlfn.XLOOKUP(A415, 'Raw Non-zero DMR Data'!D:D, 'Raw Non-zero DMR Data'!C:C)</f>
        <v>#N/A</v>
      </c>
    </row>
    <row r="416" spans="1:2" x14ac:dyDescent="0.55000000000000004">
      <c r="A416" s="1"/>
      <c r="B416">
        <f>_xlfn.XLOOKUP(A416, 'Raw Non-zero DMR Data'!D:D, 'Raw Non-zero DMR Data'!C:C)</f>
        <v>0</v>
      </c>
    </row>
    <row r="417" spans="1:2" x14ac:dyDescent="0.55000000000000004">
      <c r="A417" s="1"/>
      <c r="B417" t="e">
        <f>_xlfn.XLOOKUP(A417, 'Raw Non-zero DMR Data'!D:D, 'Raw Non-zero DMR Data'!C:C)</f>
        <v>#N/A</v>
      </c>
    </row>
    <row r="418" spans="1:2" x14ac:dyDescent="0.55000000000000004">
      <c r="A418" s="1"/>
      <c r="B418" t="e">
        <f>_xlfn.XLOOKUP(A418, 'Raw Non-zero DMR Data'!D:D, 'Raw Non-zero DMR Data'!C:C)</f>
        <v>#N/A</v>
      </c>
    </row>
    <row r="419" spans="1:2" x14ac:dyDescent="0.55000000000000004">
      <c r="A419" s="1"/>
      <c r="B419" t="e">
        <f>_xlfn.XLOOKUP(A419, 'Raw Non-zero DMR Data'!D:D, 'Raw Non-zero DMR Data'!C:C)</f>
        <v>#N/A</v>
      </c>
    </row>
    <row r="420" spans="1:2" x14ac:dyDescent="0.55000000000000004">
      <c r="A420" s="1"/>
      <c r="B420" t="e">
        <f>_xlfn.XLOOKUP(A420, 'Raw Non-zero DMR Data'!D:D, 'Raw Non-zero DMR Data'!C:C)</f>
        <v>#N/A</v>
      </c>
    </row>
    <row r="421" spans="1:2" x14ac:dyDescent="0.55000000000000004">
      <c r="A421" s="1"/>
      <c r="B421" t="e">
        <f>_xlfn.XLOOKUP(A421, 'Raw Non-zero DMR Data'!D:D, 'Raw Non-zero DMR Data'!C:C)</f>
        <v>#N/A</v>
      </c>
    </row>
    <row r="422" spans="1:2" x14ac:dyDescent="0.55000000000000004">
      <c r="A422" s="1"/>
      <c r="B422" t="e">
        <f>_xlfn.XLOOKUP(A422, 'Raw Non-zero DMR Data'!D:D, 'Raw Non-zero DMR Data'!C:C)</f>
        <v>#N/A</v>
      </c>
    </row>
    <row r="423" spans="1:2" x14ac:dyDescent="0.55000000000000004">
      <c r="A423" s="1"/>
      <c r="B423" t="e">
        <f>_xlfn.XLOOKUP(A423, 'Raw Non-zero DMR Data'!D:D, 'Raw Non-zero DMR Data'!C:C)</f>
        <v>#N/A</v>
      </c>
    </row>
    <row r="424" spans="1:2" x14ac:dyDescent="0.55000000000000004">
      <c r="A424" s="1"/>
      <c r="B424" t="e">
        <f>_xlfn.XLOOKUP(A424, 'Raw Non-zero DMR Data'!D:D, 'Raw Non-zero DMR Data'!C:C)</f>
        <v>#N/A</v>
      </c>
    </row>
    <row r="425" spans="1:2" x14ac:dyDescent="0.55000000000000004">
      <c r="A425" s="1"/>
      <c r="B425" t="e">
        <f>_xlfn.XLOOKUP(A425, 'Raw Non-zero DMR Data'!D:D, 'Raw Non-zero DMR Data'!C:C)</f>
        <v>#N/A</v>
      </c>
    </row>
    <row r="426" spans="1:2" x14ac:dyDescent="0.55000000000000004">
      <c r="A426" s="1"/>
      <c r="B426" t="e">
        <f>_xlfn.XLOOKUP(A426, 'Raw Non-zero DMR Data'!D:D, 'Raw Non-zero DMR Data'!C:C)</f>
        <v>#N/A</v>
      </c>
    </row>
    <row r="427" spans="1:2" x14ac:dyDescent="0.55000000000000004">
      <c r="A427" s="1"/>
      <c r="B427" t="e">
        <f>_xlfn.XLOOKUP(A427, 'Raw Non-zero DMR Data'!D:D, 'Raw Non-zero DMR Data'!C:C)</f>
        <v>#N/A</v>
      </c>
    </row>
    <row r="428" spans="1:2" x14ac:dyDescent="0.55000000000000004">
      <c r="A428" s="1"/>
      <c r="B428" t="e">
        <f>_xlfn.XLOOKUP(A428, 'Raw Non-zero DMR Data'!D:D, 'Raw Non-zero DMR Data'!C:C)</f>
        <v>#N/A</v>
      </c>
    </row>
    <row r="429" spans="1:2" x14ac:dyDescent="0.55000000000000004">
      <c r="A429" s="1"/>
      <c r="B429" t="e">
        <f>_xlfn.XLOOKUP(A429, 'Raw Non-zero DMR Data'!D:D, 'Raw Non-zero DMR Data'!C:C)</f>
        <v>#N/A</v>
      </c>
    </row>
    <row r="430" spans="1:2" x14ac:dyDescent="0.55000000000000004">
      <c r="A430" s="1"/>
      <c r="B430" t="e">
        <f>_xlfn.XLOOKUP(A430, 'Raw Non-zero DMR Data'!D:D, 'Raw Non-zero DMR Data'!C:C)</f>
        <v>#N/A</v>
      </c>
    </row>
    <row r="431" spans="1:2" x14ac:dyDescent="0.55000000000000004">
      <c r="A431" s="1"/>
      <c r="B431" t="e">
        <f>_xlfn.XLOOKUP(A431, 'Raw Non-zero DMR Data'!D:D, 'Raw Non-zero DMR Data'!C:C)</f>
        <v>#N/A</v>
      </c>
    </row>
    <row r="432" spans="1:2" x14ac:dyDescent="0.55000000000000004">
      <c r="A432" s="1"/>
      <c r="B432" t="e">
        <f>_xlfn.XLOOKUP(A432, 'Raw Non-zero DMR Data'!D:D, 'Raw Non-zero DMR Data'!C:C)</f>
        <v>#N/A</v>
      </c>
    </row>
    <row r="433" spans="1:2" x14ac:dyDescent="0.55000000000000004">
      <c r="A433" s="1"/>
      <c r="B433" t="e">
        <f>_xlfn.XLOOKUP(A433, 'Raw Non-zero DMR Data'!D:D, 'Raw Non-zero DMR Data'!C:C)</f>
        <v>#N/A</v>
      </c>
    </row>
    <row r="434" spans="1:2" x14ac:dyDescent="0.55000000000000004">
      <c r="A434" s="1"/>
      <c r="B434" t="e">
        <f>_xlfn.XLOOKUP(A434, 'Raw Non-zero DMR Data'!D:D, 'Raw Non-zero DMR Data'!C:C)</f>
        <v>#N/A</v>
      </c>
    </row>
    <row r="435" spans="1:2" x14ac:dyDescent="0.55000000000000004">
      <c r="A435" s="1"/>
      <c r="B435" t="e">
        <f>_xlfn.XLOOKUP(A435, 'Raw Non-zero DMR Data'!D:D, 'Raw Non-zero DMR Data'!C:C)</f>
        <v>#N/A</v>
      </c>
    </row>
    <row r="436" spans="1:2" x14ac:dyDescent="0.55000000000000004">
      <c r="A436" s="1"/>
      <c r="B436">
        <f>_xlfn.XLOOKUP(A436, 'Raw Non-zero DMR Data'!D:D, 'Raw Non-zero DMR Data'!C:C)</f>
        <v>0</v>
      </c>
    </row>
    <row r="437" spans="1:2" x14ac:dyDescent="0.55000000000000004">
      <c r="A437" s="1"/>
      <c r="B437">
        <f>_xlfn.XLOOKUP(A437, 'Raw Non-zero DMR Data'!D:D, 'Raw Non-zero DMR Data'!C:C)</f>
        <v>0</v>
      </c>
    </row>
    <row r="438" spans="1:2" x14ac:dyDescent="0.55000000000000004">
      <c r="A438" s="1"/>
      <c r="B438" t="e">
        <f>_xlfn.XLOOKUP(A438, 'Raw Non-zero DMR Data'!D:D, 'Raw Non-zero DMR Data'!C:C)</f>
        <v>#N/A</v>
      </c>
    </row>
    <row r="439" spans="1:2" x14ac:dyDescent="0.55000000000000004">
      <c r="A439" s="1"/>
      <c r="B439" t="e">
        <f>_xlfn.XLOOKUP(A439, 'Raw Non-zero DMR Data'!D:D, 'Raw Non-zero DMR Data'!C:C)</f>
        <v>#N/A</v>
      </c>
    </row>
    <row r="440" spans="1:2" x14ac:dyDescent="0.55000000000000004">
      <c r="A440" s="1"/>
      <c r="B440" t="e">
        <f>_xlfn.XLOOKUP(A440, 'Raw Non-zero DMR Data'!D:D, 'Raw Non-zero DMR Data'!C:C)</f>
        <v>#N/A</v>
      </c>
    </row>
    <row r="441" spans="1:2" x14ac:dyDescent="0.55000000000000004">
      <c r="A441" s="1"/>
      <c r="B441" t="e">
        <f>_xlfn.XLOOKUP(A441, 'Raw Non-zero DMR Data'!D:D, 'Raw Non-zero DMR Data'!C:C)</f>
        <v>#N/A</v>
      </c>
    </row>
    <row r="442" spans="1:2" x14ac:dyDescent="0.55000000000000004">
      <c r="A442" s="1"/>
      <c r="B442" t="e">
        <f>_xlfn.XLOOKUP(A442, 'Raw Non-zero DMR Data'!D:D, 'Raw Non-zero DMR Data'!C:C)</f>
        <v>#N/A</v>
      </c>
    </row>
    <row r="443" spans="1:2" x14ac:dyDescent="0.55000000000000004">
      <c r="A443" s="1"/>
      <c r="B443" t="e">
        <f>_xlfn.XLOOKUP(A443, 'Raw Non-zero DMR Data'!D:D, 'Raw Non-zero DMR Data'!C:C)</f>
        <v>#N/A</v>
      </c>
    </row>
    <row r="444" spans="1:2" x14ac:dyDescent="0.55000000000000004">
      <c r="A444" s="1"/>
      <c r="B444" t="e">
        <f>_xlfn.XLOOKUP(A444, 'Raw Non-zero DMR Data'!D:D, 'Raw Non-zero DMR Data'!C:C)</f>
        <v>#N/A</v>
      </c>
    </row>
    <row r="445" spans="1:2" x14ac:dyDescent="0.55000000000000004">
      <c r="A445" s="1"/>
      <c r="B445" t="e">
        <f>_xlfn.XLOOKUP(A445, 'Raw Non-zero DMR Data'!D:D, 'Raw Non-zero DMR Data'!C:C)</f>
        <v>#N/A</v>
      </c>
    </row>
    <row r="446" spans="1:2" x14ac:dyDescent="0.55000000000000004">
      <c r="A446" s="1"/>
      <c r="B446" t="e">
        <f>_xlfn.XLOOKUP(A446, 'Raw Non-zero DMR Data'!D:D, 'Raw Non-zero DMR Data'!C:C)</f>
        <v>#N/A</v>
      </c>
    </row>
    <row r="447" spans="1:2" x14ac:dyDescent="0.55000000000000004">
      <c r="A447" s="1"/>
      <c r="B447" t="e">
        <f>_xlfn.XLOOKUP(A447, 'Raw Non-zero DMR Data'!D:D, 'Raw Non-zero DMR Data'!C:C)</f>
        <v>#N/A</v>
      </c>
    </row>
    <row r="448" spans="1:2" x14ac:dyDescent="0.55000000000000004">
      <c r="A448" s="1"/>
      <c r="B448">
        <f>_xlfn.XLOOKUP(A448, 'Raw Non-zero DMR Data'!D:D, 'Raw Non-zero DMR Data'!C:C)</f>
        <v>0</v>
      </c>
    </row>
    <row r="449" spans="1:2" x14ac:dyDescent="0.55000000000000004">
      <c r="A449" s="1"/>
      <c r="B449" t="e">
        <f>_xlfn.XLOOKUP(A449, 'Raw Non-zero DMR Data'!D:D, 'Raw Non-zero DMR Data'!C:C)</f>
        <v>#N/A</v>
      </c>
    </row>
    <row r="450" spans="1:2" x14ac:dyDescent="0.55000000000000004">
      <c r="A450" s="1"/>
      <c r="B450" t="e">
        <f>_xlfn.XLOOKUP(A450, 'Raw Non-zero DMR Data'!D:D, 'Raw Non-zero DMR Data'!C:C)</f>
        <v>#N/A</v>
      </c>
    </row>
    <row r="451" spans="1:2" x14ac:dyDescent="0.55000000000000004">
      <c r="A451" s="1"/>
      <c r="B451" t="e">
        <f>_xlfn.XLOOKUP(A451, 'Raw Non-zero DMR Data'!D:D, 'Raw Non-zero DMR Data'!C:C)</f>
        <v>#N/A</v>
      </c>
    </row>
    <row r="452" spans="1:2" x14ac:dyDescent="0.55000000000000004">
      <c r="A452" s="1"/>
      <c r="B452" t="e">
        <f>_xlfn.XLOOKUP(A452, 'Raw Non-zero DMR Data'!D:D, 'Raw Non-zero DMR Data'!C:C)</f>
        <v>#N/A</v>
      </c>
    </row>
    <row r="453" spans="1:2" x14ac:dyDescent="0.55000000000000004">
      <c r="A453" s="1"/>
    </row>
    <row r="454" spans="1:2" x14ac:dyDescent="0.55000000000000004">
      <c r="A454" s="1"/>
    </row>
    <row r="455" spans="1:2" x14ac:dyDescent="0.55000000000000004">
      <c r="A455" s="1"/>
    </row>
    <row r="456" spans="1:2" x14ac:dyDescent="0.55000000000000004">
      <c r="A456" s="1"/>
    </row>
    <row r="457" spans="1:2" x14ac:dyDescent="0.55000000000000004">
      <c r="A457" s="1"/>
    </row>
    <row r="458" spans="1:2" x14ac:dyDescent="0.55000000000000004">
      <c r="A458" s="1"/>
    </row>
    <row r="459" spans="1:2" x14ac:dyDescent="0.55000000000000004">
      <c r="A459" s="1"/>
    </row>
    <row r="460" spans="1:2" x14ac:dyDescent="0.55000000000000004">
      <c r="A460" s="1"/>
    </row>
    <row r="461" spans="1:2" x14ac:dyDescent="0.55000000000000004">
      <c r="A461" s="1"/>
    </row>
    <row r="462" spans="1:2" x14ac:dyDescent="0.55000000000000004">
      <c r="A462" s="1"/>
    </row>
    <row r="463" spans="1:2" x14ac:dyDescent="0.55000000000000004">
      <c r="A463" s="1"/>
    </row>
    <row r="464" spans="1:2" x14ac:dyDescent="0.55000000000000004">
      <c r="A464" s="1"/>
    </row>
    <row r="465" spans="1:1" x14ac:dyDescent="0.55000000000000004">
      <c r="A465" s="1"/>
    </row>
    <row r="466" spans="1:1" x14ac:dyDescent="0.55000000000000004">
      <c r="A466" s="1"/>
    </row>
    <row r="467" spans="1:1" x14ac:dyDescent="0.55000000000000004">
      <c r="A467" s="1"/>
    </row>
    <row r="468" spans="1:1" x14ac:dyDescent="0.55000000000000004">
      <c r="A468" s="1"/>
    </row>
    <row r="469" spans="1:1" x14ac:dyDescent="0.55000000000000004">
      <c r="A469" s="1"/>
    </row>
    <row r="470" spans="1:1" x14ac:dyDescent="0.55000000000000004">
      <c r="A470" s="1"/>
    </row>
    <row r="471" spans="1:1" x14ac:dyDescent="0.55000000000000004">
      <c r="A471" s="1"/>
    </row>
    <row r="472" spans="1:1" x14ac:dyDescent="0.55000000000000004">
      <c r="A472" s="1"/>
    </row>
    <row r="473" spans="1:1" x14ac:dyDescent="0.55000000000000004">
      <c r="A473" s="1"/>
    </row>
    <row r="474" spans="1:1" x14ac:dyDescent="0.55000000000000004">
      <c r="A474" s="1"/>
    </row>
    <row r="475" spans="1:1" x14ac:dyDescent="0.55000000000000004">
      <c r="A475" s="1"/>
    </row>
    <row r="476" spans="1:1" x14ac:dyDescent="0.55000000000000004">
      <c r="A476" s="1"/>
    </row>
    <row r="477" spans="1:1" x14ac:dyDescent="0.55000000000000004">
      <c r="A477" s="1"/>
    </row>
    <row r="478" spans="1:1" x14ac:dyDescent="0.55000000000000004">
      <c r="A478" s="1"/>
    </row>
    <row r="479" spans="1:1" x14ac:dyDescent="0.55000000000000004">
      <c r="A479" s="1"/>
    </row>
    <row r="480" spans="1:1" x14ac:dyDescent="0.55000000000000004">
      <c r="A480" s="1"/>
    </row>
    <row r="481" spans="1:1" x14ac:dyDescent="0.55000000000000004">
      <c r="A481" s="1"/>
    </row>
    <row r="482" spans="1:1" x14ac:dyDescent="0.55000000000000004">
      <c r="A482" s="1"/>
    </row>
    <row r="483" spans="1:1" x14ac:dyDescent="0.55000000000000004">
      <c r="A483" s="1"/>
    </row>
    <row r="484" spans="1:1" x14ac:dyDescent="0.55000000000000004">
      <c r="A484" s="1"/>
    </row>
    <row r="485" spans="1:1" x14ac:dyDescent="0.55000000000000004">
      <c r="A485" s="1"/>
    </row>
    <row r="486" spans="1:1" x14ac:dyDescent="0.55000000000000004">
      <c r="A486" s="1"/>
    </row>
    <row r="487" spans="1:1" x14ac:dyDescent="0.55000000000000004">
      <c r="A487" s="1"/>
    </row>
    <row r="488" spans="1:1" x14ac:dyDescent="0.55000000000000004">
      <c r="A488" s="1"/>
    </row>
    <row r="489" spans="1:1" x14ac:dyDescent="0.55000000000000004">
      <c r="A489" s="1"/>
    </row>
    <row r="490" spans="1:1" x14ac:dyDescent="0.55000000000000004">
      <c r="A490" s="1"/>
    </row>
    <row r="491" spans="1:1" x14ac:dyDescent="0.55000000000000004">
      <c r="A491" s="1"/>
    </row>
    <row r="492" spans="1:1" x14ac:dyDescent="0.55000000000000004">
      <c r="A492" s="1"/>
    </row>
    <row r="493" spans="1:1" x14ac:dyDescent="0.55000000000000004">
      <c r="A493" s="1"/>
    </row>
    <row r="494" spans="1:1" x14ac:dyDescent="0.55000000000000004">
      <c r="A494" s="1"/>
    </row>
    <row r="495" spans="1:1" x14ac:dyDescent="0.55000000000000004">
      <c r="A495" s="1"/>
    </row>
    <row r="496" spans="1:1" x14ac:dyDescent="0.55000000000000004">
      <c r="A496" s="1"/>
    </row>
    <row r="497" spans="1:1" x14ac:dyDescent="0.55000000000000004">
      <c r="A497" s="1"/>
    </row>
    <row r="498" spans="1:1" x14ac:dyDescent="0.55000000000000004">
      <c r="A498" s="1"/>
    </row>
    <row r="499" spans="1:1" x14ac:dyDescent="0.55000000000000004">
      <c r="A499" s="1"/>
    </row>
    <row r="500" spans="1:1" x14ac:dyDescent="0.55000000000000004">
      <c r="A500" s="1"/>
    </row>
    <row r="501" spans="1:1" x14ac:dyDescent="0.55000000000000004">
      <c r="A501" s="1"/>
    </row>
    <row r="502" spans="1:1" x14ac:dyDescent="0.55000000000000004">
      <c r="A502" s="1"/>
    </row>
    <row r="503" spans="1:1" x14ac:dyDescent="0.55000000000000004">
      <c r="A503" s="1"/>
    </row>
    <row r="504" spans="1:1" x14ac:dyDescent="0.55000000000000004">
      <c r="A504" s="1"/>
    </row>
    <row r="505" spans="1:1" x14ac:dyDescent="0.55000000000000004">
      <c r="A505" s="1"/>
    </row>
    <row r="506" spans="1:1" x14ac:dyDescent="0.55000000000000004">
      <c r="A506" s="1"/>
    </row>
    <row r="507" spans="1:1" x14ac:dyDescent="0.55000000000000004">
      <c r="A507" s="1"/>
    </row>
    <row r="508" spans="1:1" x14ac:dyDescent="0.55000000000000004">
      <c r="A508" s="1"/>
    </row>
    <row r="509" spans="1:1" x14ac:dyDescent="0.55000000000000004">
      <c r="A509" s="1"/>
    </row>
    <row r="510" spans="1:1" x14ac:dyDescent="0.55000000000000004">
      <c r="A510" s="1"/>
    </row>
    <row r="511" spans="1:1" x14ac:dyDescent="0.55000000000000004">
      <c r="A511" s="1"/>
    </row>
    <row r="512" spans="1:1" x14ac:dyDescent="0.55000000000000004">
      <c r="A512" s="1"/>
    </row>
    <row r="513" spans="1:1" x14ac:dyDescent="0.55000000000000004">
      <c r="A513" s="1"/>
    </row>
    <row r="514" spans="1:1" x14ac:dyDescent="0.55000000000000004">
      <c r="A514" s="1"/>
    </row>
    <row r="515" spans="1:1" x14ac:dyDescent="0.55000000000000004">
      <c r="A515" s="1"/>
    </row>
    <row r="516" spans="1:1" x14ac:dyDescent="0.55000000000000004">
      <c r="A516" s="1"/>
    </row>
    <row r="517" spans="1:1" x14ac:dyDescent="0.55000000000000004">
      <c r="A517" s="1"/>
    </row>
    <row r="518" spans="1:1" x14ac:dyDescent="0.55000000000000004">
      <c r="A518" s="1"/>
    </row>
    <row r="519" spans="1:1" x14ac:dyDescent="0.55000000000000004">
      <c r="A519" s="1"/>
    </row>
    <row r="520" spans="1:1" x14ac:dyDescent="0.55000000000000004">
      <c r="A520" s="1"/>
    </row>
    <row r="521" spans="1:1" x14ac:dyDescent="0.55000000000000004">
      <c r="A521" s="1"/>
    </row>
    <row r="522" spans="1:1" x14ac:dyDescent="0.55000000000000004">
      <c r="A522" s="1"/>
    </row>
    <row r="523" spans="1:1" x14ac:dyDescent="0.55000000000000004">
      <c r="A523" s="1"/>
    </row>
    <row r="524" spans="1:1" x14ac:dyDescent="0.55000000000000004">
      <c r="A524" s="1"/>
    </row>
    <row r="525" spans="1:1" x14ac:dyDescent="0.55000000000000004">
      <c r="A525" s="1"/>
    </row>
    <row r="526" spans="1:1" x14ac:dyDescent="0.55000000000000004">
      <c r="A526" s="1"/>
    </row>
    <row r="527" spans="1:1" x14ac:dyDescent="0.55000000000000004">
      <c r="A527" s="1"/>
    </row>
    <row r="528" spans="1:1" x14ac:dyDescent="0.55000000000000004">
      <c r="A528" s="1"/>
    </row>
    <row r="529" spans="1:1" x14ac:dyDescent="0.55000000000000004">
      <c r="A529" s="1"/>
    </row>
    <row r="530" spans="1:1" x14ac:dyDescent="0.55000000000000004">
      <c r="A530" s="1"/>
    </row>
    <row r="531" spans="1:1" x14ac:dyDescent="0.55000000000000004">
      <c r="A531" s="1"/>
    </row>
    <row r="532" spans="1:1" x14ac:dyDescent="0.55000000000000004">
      <c r="A532" s="1"/>
    </row>
    <row r="533" spans="1:1" x14ac:dyDescent="0.55000000000000004">
      <c r="A533" s="1"/>
    </row>
    <row r="534" spans="1:1" x14ac:dyDescent="0.55000000000000004">
      <c r="A534" s="1"/>
    </row>
    <row r="535" spans="1:1" x14ac:dyDescent="0.55000000000000004">
      <c r="A535" s="1"/>
    </row>
    <row r="536" spans="1:1" x14ac:dyDescent="0.55000000000000004">
      <c r="A536" s="1"/>
    </row>
    <row r="537" spans="1:1" x14ac:dyDescent="0.55000000000000004">
      <c r="A537" s="1"/>
    </row>
    <row r="538" spans="1:1" x14ac:dyDescent="0.55000000000000004">
      <c r="A538" s="1"/>
    </row>
    <row r="539" spans="1:1" x14ac:dyDescent="0.55000000000000004">
      <c r="A539" s="1"/>
    </row>
    <row r="540" spans="1:1" x14ac:dyDescent="0.55000000000000004">
      <c r="A540" s="1"/>
    </row>
    <row r="541" spans="1:1" x14ac:dyDescent="0.55000000000000004">
      <c r="A541" s="1"/>
    </row>
    <row r="542" spans="1:1" x14ac:dyDescent="0.55000000000000004">
      <c r="A542" s="1"/>
    </row>
    <row r="543" spans="1:1" x14ac:dyDescent="0.55000000000000004">
      <c r="A543" s="1"/>
    </row>
    <row r="544" spans="1:1" x14ac:dyDescent="0.55000000000000004">
      <c r="A544" s="1"/>
    </row>
    <row r="545" spans="1:1" x14ac:dyDescent="0.55000000000000004">
      <c r="A545" s="1"/>
    </row>
    <row r="546" spans="1:1" x14ac:dyDescent="0.55000000000000004">
      <c r="A546" s="1"/>
    </row>
    <row r="547" spans="1:1" x14ac:dyDescent="0.55000000000000004">
      <c r="A547" s="1"/>
    </row>
    <row r="548" spans="1:1" x14ac:dyDescent="0.55000000000000004">
      <c r="A548" s="1"/>
    </row>
    <row r="549" spans="1:1" x14ac:dyDescent="0.55000000000000004">
      <c r="A549" s="1"/>
    </row>
    <row r="550" spans="1:1" x14ac:dyDescent="0.55000000000000004">
      <c r="A550" s="1"/>
    </row>
    <row r="551" spans="1:1" x14ac:dyDescent="0.55000000000000004">
      <c r="A551" s="1"/>
    </row>
    <row r="552" spans="1:1" x14ac:dyDescent="0.55000000000000004">
      <c r="A552" s="1"/>
    </row>
    <row r="553" spans="1:1" x14ac:dyDescent="0.55000000000000004">
      <c r="A553" s="1"/>
    </row>
    <row r="554" spans="1:1" x14ac:dyDescent="0.55000000000000004">
      <c r="A554" s="1"/>
    </row>
    <row r="555" spans="1:1" x14ac:dyDescent="0.55000000000000004">
      <c r="A555" s="1"/>
    </row>
    <row r="556" spans="1:1" x14ac:dyDescent="0.55000000000000004">
      <c r="A556" s="1"/>
    </row>
    <row r="557" spans="1:1" x14ac:dyDescent="0.55000000000000004">
      <c r="A557" s="1"/>
    </row>
    <row r="558" spans="1:1" x14ac:dyDescent="0.55000000000000004">
      <c r="A558" s="1"/>
    </row>
    <row r="559" spans="1:1" x14ac:dyDescent="0.55000000000000004">
      <c r="A559" s="1"/>
    </row>
    <row r="560" spans="1:1" x14ac:dyDescent="0.55000000000000004">
      <c r="A560" s="1"/>
    </row>
    <row r="561" spans="1:1" x14ac:dyDescent="0.55000000000000004">
      <c r="A561" s="1"/>
    </row>
    <row r="562" spans="1:1" x14ac:dyDescent="0.55000000000000004">
      <c r="A562" s="1"/>
    </row>
    <row r="563" spans="1:1" x14ac:dyDescent="0.55000000000000004">
      <c r="A563" s="1"/>
    </row>
    <row r="564" spans="1:1" x14ac:dyDescent="0.55000000000000004">
      <c r="A564" s="1"/>
    </row>
    <row r="565" spans="1:1" x14ac:dyDescent="0.55000000000000004">
      <c r="A565" s="1"/>
    </row>
    <row r="566" spans="1:1" x14ac:dyDescent="0.55000000000000004">
      <c r="A566" s="1"/>
    </row>
    <row r="567" spans="1:1" x14ac:dyDescent="0.55000000000000004">
      <c r="A567" s="1"/>
    </row>
    <row r="568" spans="1:1" x14ac:dyDescent="0.55000000000000004">
      <c r="A568" s="1"/>
    </row>
    <row r="569" spans="1:1" x14ac:dyDescent="0.55000000000000004">
      <c r="A569" s="1"/>
    </row>
    <row r="570" spans="1:1" x14ac:dyDescent="0.55000000000000004">
      <c r="A570" s="1"/>
    </row>
    <row r="571" spans="1:1" x14ac:dyDescent="0.55000000000000004">
      <c r="A571" s="1"/>
    </row>
    <row r="572" spans="1:1" x14ac:dyDescent="0.55000000000000004">
      <c r="A572" s="1"/>
    </row>
    <row r="573" spans="1:1" x14ac:dyDescent="0.55000000000000004">
      <c r="A573" s="1"/>
    </row>
    <row r="574" spans="1:1" x14ac:dyDescent="0.55000000000000004">
      <c r="A574" s="1"/>
    </row>
    <row r="575" spans="1:1" x14ac:dyDescent="0.55000000000000004">
      <c r="A575" s="1"/>
    </row>
    <row r="576" spans="1:1" x14ac:dyDescent="0.55000000000000004">
      <c r="A576" s="1"/>
    </row>
    <row r="577" spans="1:1" x14ac:dyDescent="0.55000000000000004">
      <c r="A577" s="1"/>
    </row>
    <row r="578" spans="1:1" x14ac:dyDescent="0.55000000000000004">
      <c r="A578" s="1"/>
    </row>
    <row r="579" spans="1:1" x14ac:dyDescent="0.55000000000000004">
      <c r="A579" s="1"/>
    </row>
    <row r="580" spans="1:1" x14ac:dyDescent="0.55000000000000004">
      <c r="A580" s="1"/>
    </row>
    <row r="581" spans="1:1" x14ac:dyDescent="0.55000000000000004">
      <c r="A581" s="1"/>
    </row>
    <row r="582" spans="1:1" x14ac:dyDescent="0.55000000000000004">
      <c r="A582" s="1"/>
    </row>
    <row r="583" spans="1:1" x14ac:dyDescent="0.55000000000000004">
      <c r="A583" s="1"/>
    </row>
    <row r="584" spans="1:1" x14ac:dyDescent="0.55000000000000004">
      <c r="A584" s="1"/>
    </row>
    <row r="585" spans="1:1" x14ac:dyDescent="0.55000000000000004">
      <c r="A585" s="1"/>
    </row>
    <row r="586" spans="1:1" x14ac:dyDescent="0.55000000000000004">
      <c r="A586" s="1"/>
    </row>
    <row r="587" spans="1:1" x14ac:dyDescent="0.55000000000000004">
      <c r="A587" s="1"/>
    </row>
    <row r="588" spans="1:1" x14ac:dyDescent="0.55000000000000004">
      <c r="A588" s="1"/>
    </row>
    <row r="589" spans="1:1" x14ac:dyDescent="0.55000000000000004">
      <c r="A589" s="1"/>
    </row>
    <row r="590" spans="1:1" x14ac:dyDescent="0.55000000000000004">
      <c r="A590" s="1"/>
    </row>
    <row r="591" spans="1:1" x14ac:dyDescent="0.55000000000000004">
      <c r="A591" s="1"/>
    </row>
    <row r="592" spans="1:1" x14ac:dyDescent="0.55000000000000004">
      <c r="A592" s="1"/>
    </row>
    <row r="593" spans="1:1" x14ac:dyDescent="0.55000000000000004">
      <c r="A593" s="1"/>
    </row>
    <row r="594" spans="1:1" x14ac:dyDescent="0.55000000000000004">
      <c r="A594" s="1"/>
    </row>
    <row r="595" spans="1:1" x14ac:dyDescent="0.55000000000000004">
      <c r="A595" s="1"/>
    </row>
    <row r="596" spans="1:1" x14ac:dyDescent="0.55000000000000004">
      <c r="A596" s="1"/>
    </row>
    <row r="597" spans="1:1" x14ac:dyDescent="0.55000000000000004">
      <c r="A597" s="1"/>
    </row>
    <row r="598" spans="1:1" x14ac:dyDescent="0.55000000000000004">
      <c r="A598" s="1"/>
    </row>
    <row r="599" spans="1:1" x14ac:dyDescent="0.55000000000000004">
      <c r="A599" s="1"/>
    </row>
    <row r="600" spans="1:1" x14ac:dyDescent="0.55000000000000004">
      <c r="A600" s="1"/>
    </row>
    <row r="601" spans="1:1" x14ac:dyDescent="0.55000000000000004">
      <c r="A601" s="1"/>
    </row>
    <row r="602" spans="1:1" x14ac:dyDescent="0.55000000000000004">
      <c r="A602" s="1"/>
    </row>
    <row r="603" spans="1:1" x14ac:dyDescent="0.55000000000000004">
      <c r="A603" s="1"/>
    </row>
    <row r="604" spans="1:1" x14ac:dyDescent="0.55000000000000004">
      <c r="A604" s="1"/>
    </row>
    <row r="605" spans="1:1" x14ac:dyDescent="0.55000000000000004">
      <c r="A605" s="1"/>
    </row>
    <row r="606" spans="1:1" x14ac:dyDescent="0.55000000000000004">
      <c r="A606" s="1"/>
    </row>
    <row r="607" spans="1:1" x14ac:dyDescent="0.55000000000000004">
      <c r="A607" s="1"/>
    </row>
    <row r="608" spans="1:1" x14ac:dyDescent="0.55000000000000004">
      <c r="A608" s="1"/>
    </row>
    <row r="609" spans="1:1" x14ac:dyDescent="0.55000000000000004">
      <c r="A609" s="1"/>
    </row>
    <row r="610" spans="1:1" x14ac:dyDescent="0.55000000000000004">
      <c r="A610" s="1"/>
    </row>
    <row r="611" spans="1:1" x14ac:dyDescent="0.55000000000000004">
      <c r="A611" s="1"/>
    </row>
    <row r="612" spans="1:1" x14ac:dyDescent="0.55000000000000004">
      <c r="A612" s="1"/>
    </row>
    <row r="613" spans="1:1" x14ac:dyDescent="0.55000000000000004">
      <c r="A613" s="1"/>
    </row>
    <row r="614" spans="1:1" x14ac:dyDescent="0.55000000000000004">
      <c r="A614" s="1"/>
    </row>
    <row r="615" spans="1:1" x14ac:dyDescent="0.55000000000000004">
      <c r="A615" s="1"/>
    </row>
    <row r="616" spans="1:1" x14ac:dyDescent="0.55000000000000004">
      <c r="A616" s="1"/>
    </row>
    <row r="617" spans="1:1" x14ac:dyDescent="0.55000000000000004">
      <c r="A617" s="1"/>
    </row>
    <row r="618" spans="1:1" x14ac:dyDescent="0.55000000000000004">
      <c r="A618" s="1"/>
    </row>
    <row r="619" spans="1:1" x14ac:dyDescent="0.55000000000000004">
      <c r="A619" s="1"/>
    </row>
    <row r="620" spans="1:1" x14ac:dyDescent="0.55000000000000004">
      <c r="A620" s="1"/>
    </row>
    <row r="621" spans="1:1" x14ac:dyDescent="0.55000000000000004">
      <c r="A621" s="1"/>
    </row>
    <row r="622" spans="1:1" x14ac:dyDescent="0.55000000000000004">
      <c r="A622" s="1"/>
    </row>
    <row r="623" spans="1:1" x14ac:dyDescent="0.55000000000000004">
      <c r="A623" s="1"/>
    </row>
    <row r="624" spans="1:1" x14ac:dyDescent="0.55000000000000004">
      <c r="A624" s="1"/>
    </row>
    <row r="625" spans="1:1" x14ac:dyDescent="0.55000000000000004">
      <c r="A625" s="1"/>
    </row>
    <row r="626" spans="1:1" x14ac:dyDescent="0.55000000000000004">
      <c r="A626" s="1"/>
    </row>
    <row r="627" spans="1:1" x14ac:dyDescent="0.55000000000000004">
      <c r="A627" s="1"/>
    </row>
    <row r="628" spans="1:1" x14ac:dyDescent="0.55000000000000004">
      <c r="A628" s="1"/>
    </row>
    <row r="629" spans="1:1" x14ac:dyDescent="0.55000000000000004">
      <c r="A629" s="1"/>
    </row>
    <row r="630" spans="1:1" x14ac:dyDescent="0.55000000000000004">
      <c r="A630" s="1"/>
    </row>
    <row r="631" spans="1:1" x14ac:dyDescent="0.55000000000000004">
      <c r="A631" s="1"/>
    </row>
    <row r="632" spans="1:1" x14ac:dyDescent="0.55000000000000004">
      <c r="A632" s="1"/>
    </row>
    <row r="633" spans="1:1" x14ac:dyDescent="0.55000000000000004">
      <c r="A633" s="1"/>
    </row>
    <row r="634" spans="1:1" x14ac:dyDescent="0.55000000000000004">
      <c r="A634" s="1"/>
    </row>
    <row r="635" spans="1:1" x14ac:dyDescent="0.55000000000000004">
      <c r="A635" s="1"/>
    </row>
    <row r="636" spans="1:1" x14ac:dyDescent="0.55000000000000004">
      <c r="A636" s="1"/>
    </row>
    <row r="637" spans="1:1" x14ac:dyDescent="0.55000000000000004">
      <c r="A637" s="1"/>
    </row>
    <row r="638" spans="1:1" x14ac:dyDescent="0.55000000000000004">
      <c r="A638" s="1"/>
    </row>
    <row r="639" spans="1:1" x14ac:dyDescent="0.55000000000000004">
      <c r="A639" s="1"/>
    </row>
    <row r="640" spans="1:1" x14ac:dyDescent="0.55000000000000004">
      <c r="A640" s="1"/>
    </row>
    <row r="641" spans="1:1" x14ac:dyDescent="0.55000000000000004">
      <c r="A641" s="1"/>
    </row>
    <row r="642" spans="1:1" x14ac:dyDescent="0.55000000000000004">
      <c r="A642" s="1"/>
    </row>
    <row r="643" spans="1:1" x14ac:dyDescent="0.55000000000000004">
      <c r="A643" s="1"/>
    </row>
    <row r="644" spans="1:1" x14ac:dyDescent="0.55000000000000004">
      <c r="A644" s="1"/>
    </row>
    <row r="645" spans="1:1" x14ac:dyDescent="0.55000000000000004">
      <c r="A645" s="1"/>
    </row>
    <row r="646" spans="1:1" x14ac:dyDescent="0.55000000000000004">
      <c r="A646" s="1"/>
    </row>
    <row r="647" spans="1:1" x14ac:dyDescent="0.55000000000000004">
      <c r="A647" s="1"/>
    </row>
    <row r="648" spans="1:1" x14ac:dyDescent="0.55000000000000004">
      <c r="A648" s="1"/>
    </row>
    <row r="649" spans="1:1" x14ac:dyDescent="0.55000000000000004">
      <c r="A649" s="1"/>
    </row>
    <row r="650" spans="1:1" x14ac:dyDescent="0.55000000000000004">
      <c r="A650" s="1"/>
    </row>
    <row r="651" spans="1:1" x14ac:dyDescent="0.55000000000000004">
      <c r="A651" s="1"/>
    </row>
    <row r="652" spans="1:1" x14ac:dyDescent="0.55000000000000004">
      <c r="A652" s="1"/>
    </row>
    <row r="653" spans="1:1" x14ac:dyDescent="0.55000000000000004">
      <c r="A653" s="1"/>
    </row>
    <row r="654" spans="1:1" x14ac:dyDescent="0.55000000000000004">
      <c r="A654" s="1"/>
    </row>
    <row r="655" spans="1:1" x14ac:dyDescent="0.55000000000000004">
      <c r="A655" s="1"/>
    </row>
    <row r="656" spans="1:1" x14ac:dyDescent="0.55000000000000004">
      <c r="A656" s="1"/>
    </row>
    <row r="657" spans="1:1" x14ac:dyDescent="0.55000000000000004">
      <c r="A657" s="1"/>
    </row>
    <row r="658" spans="1:1" x14ac:dyDescent="0.55000000000000004">
      <c r="A658" s="1"/>
    </row>
    <row r="659" spans="1:1" x14ac:dyDescent="0.55000000000000004">
      <c r="A659" s="1"/>
    </row>
    <row r="660" spans="1:1" x14ac:dyDescent="0.55000000000000004">
      <c r="A660" s="1"/>
    </row>
    <row r="661" spans="1:1" x14ac:dyDescent="0.55000000000000004">
      <c r="A661" s="1"/>
    </row>
    <row r="662" spans="1:1" x14ac:dyDescent="0.55000000000000004">
      <c r="A662" s="1"/>
    </row>
    <row r="663" spans="1:1" x14ac:dyDescent="0.55000000000000004">
      <c r="A663" s="1"/>
    </row>
    <row r="664" spans="1:1" x14ac:dyDescent="0.55000000000000004">
      <c r="A664" s="1"/>
    </row>
    <row r="665" spans="1:1" x14ac:dyDescent="0.55000000000000004">
      <c r="A665" s="1"/>
    </row>
    <row r="666" spans="1:1" x14ac:dyDescent="0.55000000000000004">
      <c r="A666" s="1"/>
    </row>
    <row r="667" spans="1:1" x14ac:dyDescent="0.55000000000000004">
      <c r="A667" s="1"/>
    </row>
    <row r="668" spans="1:1" x14ac:dyDescent="0.55000000000000004">
      <c r="A668" s="1"/>
    </row>
    <row r="669" spans="1:1" x14ac:dyDescent="0.55000000000000004">
      <c r="A669" s="1"/>
    </row>
    <row r="670" spans="1:1" x14ac:dyDescent="0.55000000000000004">
      <c r="A670" s="1"/>
    </row>
    <row r="671" spans="1:1" x14ac:dyDescent="0.55000000000000004">
      <c r="A671" s="1"/>
    </row>
    <row r="672" spans="1:1" x14ac:dyDescent="0.55000000000000004">
      <c r="A672" s="1"/>
    </row>
    <row r="673" spans="1:1" x14ac:dyDescent="0.55000000000000004">
      <c r="A673" s="1"/>
    </row>
    <row r="674" spans="1:1" x14ac:dyDescent="0.55000000000000004">
      <c r="A674" s="1"/>
    </row>
    <row r="675" spans="1:1" x14ac:dyDescent="0.55000000000000004">
      <c r="A675" s="1"/>
    </row>
    <row r="676" spans="1:1" x14ac:dyDescent="0.55000000000000004">
      <c r="A676" s="1"/>
    </row>
    <row r="677" spans="1:1" x14ac:dyDescent="0.55000000000000004">
      <c r="A677" s="1"/>
    </row>
    <row r="678" spans="1:1" x14ac:dyDescent="0.55000000000000004">
      <c r="A678" s="1"/>
    </row>
    <row r="679" spans="1:1" x14ac:dyDescent="0.55000000000000004">
      <c r="A679" s="1"/>
    </row>
    <row r="680" spans="1:1" x14ac:dyDescent="0.55000000000000004">
      <c r="A680" s="1"/>
    </row>
    <row r="681" spans="1:1" x14ac:dyDescent="0.55000000000000004">
      <c r="A681" s="1"/>
    </row>
    <row r="682" spans="1:1" x14ac:dyDescent="0.55000000000000004">
      <c r="A682" s="1"/>
    </row>
    <row r="683" spans="1:1" x14ac:dyDescent="0.55000000000000004">
      <c r="A683" s="1"/>
    </row>
    <row r="684" spans="1:1" x14ac:dyDescent="0.55000000000000004">
      <c r="A684" s="1"/>
    </row>
    <row r="685" spans="1:1" x14ac:dyDescent="0.55000000000000004">
      <c r="A685" s="1"/>
    </row>
    <row r="686" spans="1:1" x14ac:dyDescent="0.55000000000000004">
      <c r="A686" s="1"/>
    </row>
    <row r="687" spans="1:1" x14ac:dyDescent="0.55000000000000004">
      <c r="A687" s="1"/>
    </row>
    <row r="688" spans="1:1" x14ac:dyDescent="0.55000000000000004">
      <c r="A688" s="1"/>
    </row>
    <row r="689" spans="1:1" x14ac:dyDescent="0.55000000000000004">
      <c r="A689" s="1"/>
    </row>
    <row r="690" spans="1:1" x14ac:dyDescent="0.55000000000000004">
      <c r="A690" s="1"/>
    </row>
    <row r="691" spans="1:1" x14ac:dyDescent="0.55000000000000004">
      <c r="A691" s="1"/>
    </row>
    <row r="692" spans="1:1" x14ac:dyDescent="0.55000000000000004">
      <c r="A692" s="1"/>
    </row>
    <row r="693" spans="1:1" x14ac:dyDescent="0.55000000000000004">
      <c r="A693" s="1"/>
    </row>
    <row r="694" spans="1:1" x14ac:dyDescent="0.55000000000000004">
      <c r="A694" s="1"/>
    </row>
    <row r="695" spans="1:1" x14ac:dyDescent="0.55000000000000004">
      <c r="A695" s="1"/>
    </row>
    <row r="696" spans="1:1" x14ac:dyDescent="0.55000000000000004">
      <c r="A696" s="1"/>
    </row>
    <row r="697" spans="1:1" x14ac:dyDescent="0.55000000000000004">
      <c r="A697" s="1"/>
    </row>
    <row r="698" spans="1:1" x14ac:dyDescent="0.55000000000000004">
      <c r="A698" s="1"/>
    </row>
    <row r="699" spans="1:1" x14ac:dyDescent="0.55000000000000004">
      <c r="A699" s="1"/>
    </row>
    <row r="700" spans="1:1" x14ac:dyDescent="0.55000000000000004">
      <c r="A700" s="1"/>
    </row>
    <row r="701" spans="1:1" x14ac:dyDescent="0.55000000000000004">
      <c r="A701" s="1"/>
    </row>
    <row r="702" spans="1:1" x14ac:dyDescent="0.55000000000000004">
      <c r="A702" s="1"/>
    </row>
    <row r="703" spans="1:1" x14ac:dyDescent="0.55000000000000004">
      <c r="A703" s="1"/>
    </row>
    <row r="704" spans="1:1" x14ac:dyDescent="0.55000000000000004">
      <c r="A704" s="1"/>
    </row>
    <row r="705" spans="1:1" x14ac:dyDescent="0.55000000000000004">
      <c r="A705" s="1"/>
    </row>
    <row r="706" spans="1:1" x14ac:dyDescent="0.55000000000000004">
      <c r="A706" s="1"/>
    </row>
    <row r="707" spans="1:1" x14ac:dyDescent="0.55000000000000004">
      <c r="A707" s="1"/>
    </row>
    <row r="708" spans="1:1" x14ac:dyDescent="0.55000000000000004">
      <c r="A708" s="1"/>
    </row>
    <row r="709" spans="1:1" x14ac:dyDescent="0.55000000000000004">
      <c r="A709" s="1"/>
    </row>
    <row r="710" spans="1:1" x14ac:dyDescent="0.55000000000000004">
      <c r="A710" s="1"/>
    </row>
    <row r="711" spans="1:1" x14ac:dyDescent="0.55000000000000004">
      <c r="A711" s="1"/>
    </row>
    <row r="712" spans="1:1" x14ac:dyDescent="0.55000000000000004">
      <c r="A712" s="1"/>
    </row>
    <row r="713" spans="1:1" x14ac:dyDescent="0.55000000000000004">
      <c r="A713" s="1"/>
    </row>
    <row r="714" spans="1:1" x14ac:dyDescent="0.55000000000000004">
      <c r="A714" s="1"/>
    </row>
    <row r="715" spans="1:1" x14ac:dyDescent="0.55000000000000004">
      <c r="A715" s="1"/>
    </row>
    <row r="716" spans="1:1" x14ac:dyDescent="0.55000000000000004">
      <c r="A716" s="1"/>
    </row>
    <row r="717" spans="1:1" x14ac:dyDescent="0.55000000000000004">
      <c r="A717" s="1"/>
    </row>
    <row r="718" spans="1:1" x14ac:dyDescent="0.55000000000000004">
      <c r="A718" s="1"/>
    </row>
    <row r="719" spans="1:1" x14ac:dyDescent="0.55000000000000004">
      <c r="A719" s="1"/>
    </row>
    <row r="720" spans="1:1" x14ac:dyDescent="0.55000000000000004">
      <c r="A720" s="1"/>
    </row>
    <row r="721" spans="1:1" x14ac:dyDescent="0.55000000000000004">
      <c r="A721" s="1"/>
    </row>
    <row r="722" spans="1:1" x14ac:dyDescent="0.55000000000000004">
      <c r="A722" s="1"/>
    </row>
    <row r="723" spans="1:1" x14ac:dyDescent="0.55000000000000004">
      <c r="A723" s="1"/>
    </row>
    <row r="724" spans="1:1" x14ac:dyDescent="0.55000000000000004">
      <c r="A724" s="1"/>
    </row>
    <row r="725" spans="1:1" x14ac:dyDescent="0.55000000000000004">
      <c r="A725" s="1"/>
    </row>
    <row r="726" spans="1:1" x14ac:dyDescent="0.55000000000000004">
      <c r="A726" s="1"/>
    </row>
    <row r="727" spans="1:1" x14ac:dyDescent="0.55000000000000004">
      <c r="A727" s="1"/>
    </row>
    <row r="728" spans="1:1" x14ac:dyDescent="0.55000000000000004">
      <c r="A728" s="1"/>
    </row>
    <row r="729" spans="1:1" x14ac:dyDescent="0.55000000000000004">
      <c r="A729" s="1"/>
    </row>
    <row r="730" spans="1:1" x14ac:dyDescent="0.55000000000000004">
      <c r="A730" s="1"/>
    </row>
    <row r="731" spans="1:1" x14ac:dyDescent="0.55000000000000004">
      <c r="A731" s="1"/>
    </row>
    <row r="732" spans="1:1" x14ac:dyDescent="0.55000000000000004">
      <c r="A732" s="1"/>
    </row>
    <row r="733" spans="1:1" x14ac:dyDescent="0.55000000000000004">
      <c r="A733" s="1"/>
    </row>
    <row r="734" spans="1:1" x14ac:dyDescent="0.55000000000000004">
      <c r="A734" s="1"/>
    </row>
    <row r="735" spans="1:1" x14ac:dyDescent="0.55000000000000004">
      <c r="A735" s="1"/>
    </row>
    <row r="736" spans="1:1" x14ac:dyDescent="0.55000000000000004">
      <c r="A736" s="1"/>
    </row>
    <row r="737" spans="1:1" x14ac:dyDescent="0.55000000000000004">
      <c r="A737" s="1"/>
    </row>
    <row r="738" spans="1:1" x14ac:dyDescent="0.55000000000000004">
      <c r="A738" s="1"/>
    </row>
    <row r="739" spans="1:1" x14ac:dyDescent="0.55000000000000004">
      <c r="A739" s="1"/>
    </row>
    <row r="740" spans="1:1" x14ac:dyDescent="0.55000000000000004">
      <c r="A740" s="1"/>
    </row>
    <row r="741" spans="1:1" x14ac:dyDescent="0.55000000000000004">
      <c r="A741" s="1"/>
    </row>
    <row r="742" spans="1:1" x14ac:dyDescent="0.55000000000000004">
      <c r="A742" s="1"/>
    </row>
    <row r="743" spans="1:1" x14ac:dyDescent="0.55000000000000004">
      <c r="A743" s="1"/>
    </row>
    <row r="744" spans="1:1" x14ac:dyDescent="0.55000000000000004">
      <c r="A744" s="1"/>
    </row>
    <row r="745" spans="1:1" x14ac:dyDescent="0.55000000000000004">
      <c r="A745" s="1"/>
    </row>
    <row r="746" spans="1:1" x14ac:dyDescent="0.55000000000000004">
      <c r="A746" s="1"/>
    </row>
    <row r="747" spans="1:1" x14ac:dyDescent="0.55000000000000004">
      <c r="A747" s="1"/>
    </row>
    <row r="748" spans="1:1" x14ac:dyDescent="0.55000000000000004">
      <c r="A748" s="1"/>
    </row>
    <row r="749" spans="1:1" x14ac:dyDescent="0.55000000000000004">
      <c r="A749" s="1"/>
    </row>
    <row r="750" spans="1:1" x14ac:dyDescent="0.55000000000000004">
      <c r="A750" s="1"/>
    </row>
    <row r="751" spans="1:1" x14ac:dyDescent="0.55000000000000004">
      <c r="A751" s="1"/>
    </row>
    <row r="752" spans="1:1" x14ac:dyDescent="0.55000000000000004">
      <c r="A752" s="1"/>
    </row>
    <row r="753" spans="1:1" x14ac:dyDescent="0.55000000000000004">
      <c r="A753" s="1"/>
    </row>
    <row r="754" spans="1:1" x14ac:dyDescent="0.55000000000000004">
      <c r="A754" s="1"/>
    </row>
    <row r="755" spans="1:1" x14ac:dyDescent="0.55000000000000004">
      <c r="A755" s="1"/>
    </row>
    <row r="756" spans="1:1" x14ac:dyDescent="0.55000000000000004">
      <c r="A756" s="1"/>
    </row>
    <row r="757" spans="1:1" x14ac:dyDescent="0.55000000000000004">
      <c r="A757" s="1"/>
    </row>
    <row r="758" spans="1:1" x14ac:dyDescent="0.55000000000000004">
      <c r="A758" s="1"/>
    </row>
    <row r="759" spans="1:1" x14ac:dyDescent="0.55000000000000004">
      <c r="A759" s="1"/>
    </row>
    <row r="760" spans="1:1" x14ac:dyDescent="0.55000000000000004">
      <c r="A760" s="1"/>
    </row>
    <row r="761" spans="1:1" x14ac:dyDescent="0.55000000000000004">
      <c r="A761" s="1"/>
    </row>
    <row r="762" spans="1:1" x14ac:dyDescent="0.55000000000000004">
      <c r="A762" s="1"/>
    </row>
    <row r="763" spans="1:1" x14ac:dyDescent="0.55000000000000004">
      <c r="A763" s="1"/>
    </row>
    <row r="764" spans="1:1" x14ac:dyDescent="0.55000000000000004">
      <c r="A764" s="1"/>
    </row>
    <row r="765" spans="1:1" x14ac:dyDescent="0.55000000000000004">
      <c r="A765" s="1"/>
    </row>
    <row r="766" spans="1:1" x14ac:dyDescent="0.55000000000000004">
      <c r="A766" s="1"/>
    </row>
    <row r="767" spans="1:1" x14ac:dyDescent="0.55000000000000004">
      <c r="A767" s="1"/>
    </row>
    <row r="768" spans="1:1" x14ac:dyDescent="0.55000000000000004">
      <c r="A768" s="1"/>
    </row>
    <row r="769" spans="1:1" x14ac:dyDescent="0.55000000000000004">
      <c r="A769" s="1"/>
    </row>
    <row r="770" spans="1:1" x14ac:dyDescent="0.55000000000000004">
      <c r="A770" s="1"/>
    </row>
    <row r="771" spans="1:1" x14ac:dyDescent="0.55000000000000004">
      <c r="A771" s="1"/>
    </row>
    <row r="772" spans="1:1" x14ac:dyDescent="0.55000000000000004">
      <c r="A772" s="1"/>
    </row>
    <row r="773" spans="1:1" x14ac:dyDescent="0.55000000000000004">
      <c r="A773" s="1"/>
    </row>
    <row r="774" spans="1:1" x14ac:dyDescent="0.55000000000000004">
      <c r="A774" s="1"/>
    </row>
    <row r="775" spans="1:1" x14ac:dyDescent="0.55000000000000004">
      <c r="A775" s="1"/>
    </row>
    <row r="776" spans="1:1" x14ac:dyDescent="0.55000000000000004">
      <c r="A776" s="1"/>
    </row>
    <row r="777" spans="1:1" x14ac:dyDescent="0.55000000000000004">
      <c r="A777" s="1"/>
    </row>
    <row r="778" spans="1:1" x14ac:dyDescent="0.55000000000000004">
      <c r="A778" s="1"/>
    </row>
    <row r="779" spans="1:1" x14ac:dyDescent="0.55000000000000004">
      <c r="A779" s="1"/>
    </row>
    <row r="780" spans="1:1" x14ac:dyDescent="0.55000000000000004">
      <c r="A780" s="1"/>
    </row>
    <row r="781" spans="1:1" x14ac:dyDescent="0.55000000000000004">
      <c r="A781" s="1"/>
    </row>
    <row r="782" spans="1:1" x14ac:dyDescent="0.55000000000000004">
      <c r="A782" s="1"/>
    </row>
    <row r="783" spans="1:1" x14ac:dyDescent="0.55000000000000004">
      <c r="A783" s="1"/>
    </row>
    <row r="784" spans="1:1" x14ac:dyDescent="0.55000000000000004">
      <c r="A784" s="1"/>
    </row>
    <row r="785" spans="1:1" x14ac:dyDescent="0.55000000000000004">
      <c r="A785" s="1"/>
    </row>
    <row r="786" spans="1:1" x14ac:dyDescent="0.55000000000000004">
      <c r="A786" s="1"/>
    </row>
    <row r="787" spans="1:1" x14ac:dyDescent="0.55000000000000004">
      <c r="A787" s="1"/>
    </row>
    <row r="788" spans="1:1" x14ac:dyDescent="0.55000000000000004">
      <c r="A788" s="1"/>
    </row>
    <row r="789" spans="1:1" x14ac:dyDescent="0.55000000000000004">
      <c r="A789" s="1"/>
    </row>
    <row r="790" spans="1:1" x14ac:dyDescent="0.55000000000000004">
      <c r="A790" s="1"/>
    </row>
    <row r="791" spans="1:1" x14ac:dyDescent="0.55000000000000004">
      <c r="A791" s="1"/>
    </row>
    <row r="792" spans="1:1" x14ac:dyDescent="0.55000000000000004">
      <c r="A792" s="1"/>
    </row>
    <row r="793" spans="1:1" x14ac:dyDescent="0.55000000000000004">
      <c r="A793" s="1"/>
    </row>
    <row r="794" spans="1:1" x14ac:dyDescent="0.55000000000000004">
      <c r="A794" s="1"/>
    </row>
    <row r="795" spans="1:1" x14ac:dyDescent="0.55000000000000004">
      <c r="A795" s="1"/>
    </row>
    <row r="796" spans="1:1" x14ac:dyDescent="0.55000000000000004">
      <c r="A796" s="1"/>
    </row>
    <row r="797" spans="1:1" x14ac:dyDescent="0.55000000000000004">
      <c r="A797" s="1"/>
    </row>
    <row r="798" spans="1:1" x14ac:dyDescent="0.55000000000000004">
      <c r="A798" s="1"/>
    </row>
    <row r="799" spans="1:1" x14ac:dyDescent="0.55000000000000004">
      <c r="A799" s="1"/>
    </row>
    <row r="800" spans="1:1" x14ac:dyDescent="0.55000000000000004">
      <c r="A800" s="1"/>
    </row>
    <row r="801" spans="1:1" x14ac:dyDescent="0.55000000000000004">
      <c r="A801" s="1"/>
    </row>
    <row r="802" spans="1:1" x14ac:dyDescent="0.55000000000000004">
      <c r="A802" s="1"/>
    </row>
    <row r="803" spans="1:1" x14ac:dyDescent="0.55000000000000004">
      <c r="A803" s="1"/>
    </row>
    <row r="804" spans="1:1" x14ac:dyDescent="0.55000000000000004">
      <c r="A804" s="1"/>
    </row>
    <row r="805" spans="1:1" x14ac:dyDescent="0.55000000000000004">
      <c r="A805" s="1"/>
    </row>
    <row r="806" spans="1:1" x14ac:dyDescent="0.55000000000000004">
      <c r="A806" s="1"/>
    </row>
    <row r="807" spans="1:1" x14ac:dyDescent="0.55000000000000004">
      <c r="A807" s="1"/>
    </row>
    <row r="808" spans="1:1" x14ac:dyDescent="0.55000000000000004">
      <c r="A808" s="1"/>
    </row>
    <row r="809" spans="1:1" x14ac:dyDescent="0.55000000000000004">
      <c r="A809" s="1"/>
    </row>
    <row r="810" spans="1:1" x14ac:dyDescent="0.55000000000000004">
      <c r="A810" s="1"/>
    </row>
    <row r="811" spans="1:1" x14ac:dyDescent="0.55000000000000004">
      <c r="A811" s="1"/>
    </row>
    <row r="812" spans="1:1" x14ac:dyDescent="0.55000000000000004">
      <c r="A812" s="1"/>
    </row>
    <row r="813" spans="1:1" x14ac:dyDescent="0.55000000000000004">
      <c r="A813" s="1"/>
    </row>
    <row r="814" spans="1:1" x14ac:dyDescent="0.55000000000000004">
      <c r="A814" s="1"/>
    </row>
    <row r="815" spans="1:1" x14ac:dyDescent="0.55000000000000004">
      <c r="A815" s="1"/>
    </row>
    <row r="816" spans="1:1" x14ac:dyDescent="0.55000000000000004">
      <c r="A816" s="1"/>
    </row>
    <row r="817" spans="1:1" x14ac:dyDescent="0.55000000000000004">
      <c r="A817" s="1"/>
    </row>
    <row r="818" spans="1:1" x14ac:dyDescent="0.55000000000000004">
      <c r="A818" s="1"/>
    </row>
    <row r="819" spans="1:1" x14ac:dyDescent="0.55000000000000004">
      <c r="A819" s="1"/>
    </row>
    <row r="820" spans="1:1" x14ac:dyDescent="0.55000000000000004">
      <c r="A820" s="1"/>
    </row>
    <row r="821" spans="1:1" x14ac:dyDescent="0.55000000000000004">
      <c r="A821" s="1"/>
    </row>
    <row r="822" spans="1:1" x14ac:dyDescent="0.55000000000000004">
      <c r="A822" s="1"/>
    </row>
    <row r="823" spans="1:1" x14ac:dyDescent="0.55000000000000004">
      <c r="A823" s="1"/>
    </row>
    <row r="824" spans="1:1" x14ac:dyDescent="0.55000000000000004">
      <c r="A824" s="1"/>
    </row>
    <row r="825" spans="1:1" x14ac:dyDescent="0.55000000000000004">
      <c r="A825" s="1"/>
    </row>
    <row r="826" spans="1:1" x14ac:dyDescent="0.55000000000000004">
      <c r="A826" s="1"/>
    </row>
    <row r="827" spans="1:1" x14ac:dyDescent="0.55000000000000004">
      <c r="A827" s="1"/>
    </row>
    <row r="828" spans="1:1" x14ac:dyDescent="0.55000000000000004">
      <c r="A828" s="1"/>
    </row>
    <row r="829" spans="1:1" x14ac:dyDescent="0.55000000000000004">
      <c r="A829" s="1"/>
    </row>
    <row r="830" spans="1:1" x14ac:dyDescent="0.55000000000000004">
      <c r="A830" s="1"/>
    </row>
    <row r="831" spans="1:1" x14ac:dyDescent="0.55000000000000004">
      <c r="A831" s="1"/>
    </row>
    <row r="832" spans="1:1" x14ac:dyDescent="0.55000000000000004">
      <c r="A832" s="1"/>
    </row>
    <row r="833" spans="1:1" x14ac:dyDescent="0.55000000000000004">
      <c r="A833" s="1"/>
    </row>
    <row r="834" spans="1:1" x14ac:dyDescent="0.55000000000000004">
      <c r="A834" s="1"/>
    </row>
    <row r="835" spans="1:1" x14ac:dyDescent="0.55000000000000004">
      <c r="A835" s="1"/>
    </row>
    <row r="836" spans="1:1" x14ac:dyDescent="0.55000000000000004">
      <c r="A836" s="1"/>
    </row>
  </sheetData>
  <autoFilter ref="A1:B452" xr:uid="{E9573572-ECE4-4E11-B80E-37F42BB70F7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AF087-9F02-427D-BCCE-3E1AFE251C94}">
  <sheetPr>
    <tabColor theme="9"/>
  </sheetPr>
  <dimension ref="A1:R278"/>
  <sheetViews>
    <sheetView zoomScale="80" zoomScaleNormal="80" workbookViewId="0">
      <selection activeCell="Q26" sqref="Q26"/>
    </sheetView>
  </sheetViews>
  <sheetFormatPr defaultRowHeight="14.1" x14ac:dyDescent="0.5"/>
  <cols>
    <col min="1" max="1" width="15.47265625" style="39" customWidth="1"/>
    <col min="2" max="2" width="13.47265625" style="39" customWidth="1"/>
    <col min="3" max="3" width="28.62890625" style="39" customWidth="1"/>
    <col min="4" max="4" width="21.62890625" style="49" customWidth="1"/>
    <col min="5" max="5" width="16.41796875" style="39" customWidth="1"/>
    <col min="6" max="6" width="0.15625" style="39" customWidth="1"/>
    <col min="7" max="7" width="28.7890625" style="39" customWidth="1"/>
    <col min="8" max="9" width="23.41796875" style="39" customWidth="1"/>
    <col min="10" max="10" width="15.9453125" style="39" customWidth="1"/>
    <col min="11" max="11" width="22.734375" style="39" customWidth="1"/>
    <col min="12" max="12" width="47.734375" style="39" customWidth="1"/>
    <col min="13" max="13" width="21.3125" style="59" customWidth="1"/>
    <col min="14" max="14" width="24.68359375" style="49" customWidth="1"/>
    <col min="15" max="15" width="18.3125" style="59" customWidth="1"/>
    <col min="16" max="16" width="17.26171875" style="39" customWidth="1"/>
    <col min="17" max="17" width="13.05078125" style="39" customWidth="1"/>
    <col min="18" max="18" width="8.83984375" style="39"/>
    <col min="19" max="19" width="9.15625" style="39" bestFit="1" customWidth="1"/>
    <col min="20" max="16384" width="8.83984375" style="39"/>
  </cols>
  <sheetData>
    <row r="1" spans="1:17" ht="14.4" customHeight="1" x14ac:dyDescent="0.5">
      <c r="A1" s="216" t="s">
        <v>559</v>
      </c>
      <c r="B1" s="217"/>
      <c r="C1" s="217"/>
      <c r="D1" s="217"/>
      <c r="E1" s="217"/>
      <c r="F1" s="217"/>
      <c r="G1" s="217"/>
      <c r="H1" s="129"/>
      <c r="I1" s="129"/>
      <c r="J1" s="220" t="s">
        <v>560</v>
      </c>
      <c r="K1" s="221"/>
      <c r="L1" s="221"/>
      <c r="M1" s="221"/>
      <c r="N1" s="221"/>
      <c r="O1" s="221"/>
      <c r="P1" s="221"/>
      <c r="Q1" s="221"/>
    </row>
    <row r="2" spans="1:17" s="49" customFormat="1" ht="45.9" customHeight="1" thickBot="1" x14ac:dyDescent="0.55000000000000004">
      <c r="A2" s="218" t="s">
        <v>23</v>
      </c>
      <c r="B2" s="219" t="s">
        <v>561</v>
      </c>
      <c r="C2" s="219" t="s">
        <v>562</v>
      </c>
      <c r="D2" s="197" t="s">
        <v>563</v>
      </c>
      <c r="E2" s="197" t="s">
        <v>564</v>
      </c>
      <c r="F2" s="197" t="s">
        <v>565</v>
      </c>
      <c r="G2" s="197" t="s">
        <v>566</v>
      </c>
      <c r="H2" s="127" t="s">
        <v>567</v>
      </c>
      <c r="I2" s="128" t="s">
        <v>3659</v>
      </c>
      <c r="J2" s="222" t="s">
        <v>23</v>
      </c>
      <c r="K2" s="219" t="s">
        <v>561</v>
      </c>
      <c r="L2" s="219" t="s">
        <v>568</v>
      </c>
      <c r="M2" s="223" t="s">
        <v>569</v>
      </c>
      <c r="N2" s="219" t="s">
        <v>570</v>
      </c>
      <c r="O2" s="223" t="s">
        <v>571</v>
      </c>
      <c r="P2" s="197" t="s">
        <v>572</v>
      </c>
      <c r="Q2" s="224" t="s">
        <v>573</v>
      </c>
    </row>
    <row r="3" spans="1:17" ht="14.4" thickTop="1" x14ac:dyDescent="0.5">
      <c r="A3" s="121"/>
      <c r="B3" s="122"/>
      <c r="C3" s="121"/>
      <c r="D3" s="121"/>
      <c r="E3" s="123"/>
      <c r="F3" s="121"/>
      <c r="G3" s="121"/>
      <c r="H3" s="121" t="e">
        <f>VLOOKUP(B3, 'Facility Discharge Summary'!$G$4:$M$8, 7, FALSE)</f>
        <v>#N/A</v>
      </c>
      <c r="I3" s="124" t="e">
        <f>G3/H3</f>
        <v>#N/A</v>
      </c>
      <c r="J3" s="125">
        <v>2023</v>
      </c>
      <c r="K3" s="125" t="s">
        <v>383</v>
      </c>
      <c r="L3" s="121" t="s">
        <v>384</v>
      </c>
      <c r="M3" s="126">
        <v>110000409950</v>
      </c>
      <c r="N3" s="125" t="s">
        <v>159</v>
      </c>
      <c r="O3" s="126">
        <v>110000759929</v>
      </c>
      <c r="P3" s="125">
        <v>0.03</v>
      </c>
      <c r="Q3" s="125" t="s">
        <v>146</v>
      </c>
    </row>
    <row r="4" spans="1:17" x14ac:dyDescent="0.5">
      <c r="A4" s="57"/>
      <c r="B4" s="119"/>
      <c r="C4" s="57"/>
      <c r="D4" s="57"/>
      <c r="E4" s="120"/>
      <c r="F4" s="57"/>
      <c r="G4" s="57"/>
      <c r="H4" s="57" t="e">
        <f>VLOOKUP(B4, 'Facility Discharge Summary'!$G$4:$M$8, 7, FALSE)</f>
        <v>#N/A</v>
      </c>
      <c r="I4" s="70" t="e">
        <f t="shared" ref="I4:I7" si="0">G4/H4</f>
        <v>#N/A</v>
      </c>
      <c r="J4" s="62">
        <v>2021</v>
      </c>
      <c r="K4" s="62" t="s">
        <v>370</v>
      </c>
      <c r="L4" s="57" t="s">
        <v>371</v>
      </c>
      <c r="M4" s="71">
        <v>110018893848</v>
      </c>
      <c r="N4" s="62" t="s">
        <v>375</v>
      </c>
      <c r="O4" s="71">
        <v>110006700347</v>
      </c>
      <c r="P4" s="62">
        <v>1</v>
      </c>
      <c r="Q4" s="62" t="s">
        <v>146</v>
      </c>
    </row>
    <row r="5" spans="1:17" x14ac:dyDescent="0.5">
      <c r="A5" s="57"/>
      <c r="B5" s="119"/>
      <c r="C5" s="57"/>
      <c r="D5" s="57"/>
      <c r="E5" s="120"/>
      <c r="F5" s="57"/>
      <c r="G5" s="57"/>
      <c r="H5" s="57" t="e">
        <f>VLOOKUP(B5, 'Facility Discharge Summary'!$G$4:$M$8, 7, FALSE)</f>
        <v>#N/A</v>
      </c>
      <c r="I5" s="70" t="e">
        <f t="shared" si="0"/>
        <v>#N/A</v>
      </c>
      <c r="J5" s="62">
        <v>2019</v>
      </c>
      <c r="K5" s="62" t="s">
        <v>351</v>
      </c>
      <c r="L5" s="57" t="s">
        <v>352</v>
      </c>
      <c r="M5" s="71">
        <v>110060258224</v>
      </c>
      <c r="N5" s="62" t="s">
        <v>166</v>
      </c>
      <c r="O5" s="71">
        <v>110009789568</v>
      </c>
      <c r="P5" s="62">
        <v>18</v>
      </c>
      <c r="Q5" s="62" t="s">
        <v>165</v>
      </c>
    </row>
    <row r="6" spans="1:17" x14ac:dyDescent="0.5">
      <c r="A6" s="57"/>
      <c r="B6" s="119"/>
      <c r="C6" s="57"/>
      <c r="D6" s="57"/>
      <c r="E6" s="120"/>
      <c r="F6" s="57"/>
      <c r="G6" s="57"/>
      <c r="H6" s="57" t="e">
        <f>VLOOKUP(B6, 'Facility Discharge Summary'!$G$4:$M$8, 7, FALSE)</f>
        <v>#N/A</v>
      </c>
      <c r="I6" s="70" t="e">
        <f t="shared" si="0"/>
        <v>#N/A</v>
      </c>
      <c r="J6" s="62">
        <v>2021</v>
      </c>
      <c r="K6" s="62" t="s">
        <v>351</v>
      </c>
      <c r="L6" s="57" t="s">
        <v>352</v>
      </c>
      <c r="M6" s="71">
        <v>110060258224</v>
      </c>
      <c r="N6" s="62" t="s">
        <v>166</v>
      </c>
      <c r="O6" s="71">
        <v>110009789568</v>
      </c>
      <c r="P6" s="62">
        <v>16</v>
      </c>
      <c r="Q6" s="62" t="s">
        <v>165</v>
      </c>
    </row>
    <row r="7" spans="1:17" x14ac:dyDescent="0.5">
      <c r="A7" s="57"/>
      <c r="B7" s="119"/>
      <c r="C7" s="57"/>
      <c r="D7" s="57"/>
      <c r="E7" s="120"/>
      <c r="F7" s="57"/>
      <c r="G7" s="57"/>
      <c r="H7" s="57" t="e">
        <f>VLOOKUP(B7, 'Facility Discharge Summary'!$G$4:$M$8, 7, FALSE)</f>
        <v>#N/A</v>
      </c>
      <c r="I7" s="70" t="e">
        <f t="shared" si="0"/>
        <v>#N/A</v>
      </c>
      <c r="J7" s="62">
        <v>2022</v>
      </c>
      <c r="K7" s="62" t="s">
        <v>351</v>
      </c>
      <c r="L7" s="57" t="s">
        <v>352</v>
      </c>
      <c r="M7" s="71">
        <v>110060258224</v>
      </c>
      <c r="N7" s="62" t="s">
        <v>166</v>
      </c>
      <c r="O7" s="71">
        <v>110009789568</v>
      </c>
      <c r="P7" s="62">
        <v>24</v>
      </c>
      <c r="Q7" s="62" t="s">
        <v>165</v>
      </c>
    </row>
    <row r="8" spans="1:17" x14ac:dyDescent="0.5">
      <c r="A8" s="57"/>
      <c r="B8" s="119"/>
      <c r="C8" s="57"/>
      <c r="D8" s="57"/>
      <c r="E8" s="120"/>
      <c r="F8" s="57"/>
      <c r="G8" s="57"/>
      <c r="H8" s="57" t="e">
        <f>VLOOKUP(B8, 'Facility Discharge Summary'!$G$4:$M$8, 7, FALSE)</f>
        <v>#N/A</v>
      </c>
      <c r="I8" s="70" t="e">
        <f>G8/H8</f>
        <v>#N/A</v>
      </c>
      <c r="J8" s="62">
        <v>2023</v>
      </c>
      <c r="K8" s="62" t="s">
        <v>351</v>
      </c>
      <c r="L8" s="57" t="s">
        <v>352</v>
      </c>
      <c r="M8" s="71">
        <v>110060258224</v>
      </c>
      <c r="N8" s="62" t="s">
        <v>166</v>
      </c>
      <c r="O8" s="71">
        <v>110009789568</v>
      </c>
      <c r="P8" s="62">
        <v>27</v>
      </c>
      <c r="Q8" s="62" t="s">
        <v>165</v>
      </c>
    </row>
    <row r="9" spans="1:17" x14ac:dyDescent="0.5">
      <c r="A9" s="57"/>
      <c r="B9" s="119"/>
      <c r="C9" s="57"/>
      <c r="D9" s="57"/>
      <c r="E9" s="120"/>
      <c r="F9" s="57"/>
      <c r="G9" s="57"/>
      <c r="H9" s="57" t="e">
        <f>VLOOKUP(B9, 'Facility Discharge Summary'!$G$4:$M$8, 7, FALSE)</f>
        <v>#N/A</v>
      </c>
      <c r="I9" s="70" t="e">
        <f>G9/H9</f>
        <v>#N/A</v>
      </c>
      <c r="J9" s="62">
        <v>2019</v>
      </c>
      <c r="K9" s="62" t="s">
        <v>233</v>
      </c>
      <c r="L9" s="57" t="s">
        <v>234</v>
      </c>
      <c r="M9" s="71">
        <v>110000328388</v>
      </c>
      <c r="N9" s="62" t="s">
        <v>173</v>
      </c>
      <c r="O9" s="71">
        <v>110000568476</v>
      </c>
      <c r="P9" s="62">
        <v>10</v>
      </c>
      <c r="Q9" s="62" t="s">
        <v>172</v>
      </c>
    </row>
    <row r="10" spans="1:17" x14ac:dyDescent="0.5">
      <c r="A10" s="57"/>
      <c r="B10" s="119"/>
      <c r="C10" s="57"/>
      <c r="D10" s="57"/>
      <c r="E10" s="120"/>
      <c r="F10" s="57"/>
      <c r="G10" s="57"/>
      <c r="H10" s="57" t="e">
        <f>VLOOKUP(B10, 'Facility Discharge Summary'!$G$4:$M$8, 7, FALSE)</f>
        <v>#N/A</v>
      </c>
      <c r="I10" s="70" t="e">
        <f>G10/H10</f>
        <v>#N/A</v>
      </c>
      <c r="J10" s="62">
        <v>2020</v>
      </c>
      <c r="K10" s="62" t="s">
        <v>233</v>
      </c>
      <c r="L10" s="57" t="s">
        <v>234</v>
      </c>
      <c r="M10" s="71">
        <v>110000328388</v>
      </c>
      <c r="N10" s="62" t="s">
        <v>173</v>
      </c>
      <c r="O10" s="71" t="s">
        <v>146</v>
      </c>
      <c r="P10" s="62">
        <v>10</v>
      </c>
      <c r="Q10" s="62" t="s">
        <v>172</v>
      </c>
    </row>
    <row r="11" spans="1:17" x14ac:dyDescent="0.5">
      <c r="A11" s="57"/>
      <c r="B11" s="119"/>
      <c r="C11" s="57"/>
      <c r="D11" s="57"/>
      <c r="E11" s="120"/>
      <c r="F11" s="57"/>
      <c r="G11" s="57"/>
      <c r="H11" s="57" t="e">
        <f>VLOOKUP(B11, 'Facility Discharge Summary'!$G$4:$M$8, 7, FALSE)</f>
        <v>#N/A</v>
      </c>
      <c r="I11" s="70" t="e">
        <f>G11/H11</f>
        <v>#N/A</v>
      </c>
      <c r="J11" s="62">
        <v>2021</v>
      </c>
      <c r="K11" s="62" t="s">
        <v>233</v>
      </c>
      <c r="L11" s="57" t="s">
        <v>234</v>
      </c>
      <c r="M11" s="71">
        <v>110000328388</v>
      </c>
      <c r="N11" s="62" t="s">
        <v>173</v>
      </c>
      <c r="O11" s="71">
        <v>110000568476</v>
      </c>
      <c r="P11" s="62">
        <v>10</v>
      </c>
      <c r="Q11" s="62" t="s">
        <v>172</v>
      </c>
    </row>
    <row r="12" spans="1:17" x14ac:dyDescent="0.5">
      <c r="A12" s="57"/>
      <c r="B12" s="119"/>
      <c r="C12" s="57"/>
      <c r="D12" s="57"/>
      <c r="E12" s="120"/>
      <c r="F12" s="57"/>
      <c r="G12" s="57"/>
      <c r="H12" s="57" t="e">
        <f>VLOOKUP(B12, 'Facility Discharge Summary'!$G$4:$M$8, 7, FALSE)</f>
        <v>#N/A</v>
      </c>
      <c r="I12" s="70" t="e">
        <f>G12/H12</f>
        <v>#N/A</v>
      </c>
      <c r="J12" s="62">
        <v>2022</v>
      </c>
      <c r="K12" s="62" t="s">
        <v>233</v>
      </c>
      <c r="L12" s="57" t="s">
        <v>234</v>
      </c>
      <c r="M12" s="71">
        <v>110000328388</v>
      </c>
      <c r="N12" s="62" t="s">
        <v>173</v>
      </c>
      <c r="O12" s="71">
        <v>110000568476</v>
      </c>
      <c r="P12" s="62">
        <v>10</v>
      </c>
      <c r="Q12" s="62" t="s">
        <v>172</v>
      </c>
    </row>
    <row r="13" spans="1:17" x14ac:dyDescent="0.5">
      <c r="B13" s="60"/>
      <c r="D13" s="39"/>
      <c r="E13" s="59"/>
      <c r="M13" s="72"/>
      <c r="N13" s="73"/>
    </row>
    <row r="14" spans="1:17" x14ac:dyDescent="0.5">
      <c r="B14" s="60"/>
      <c r="D14" s="39"/>
      <c r="E14" s="59"/>
      <c r="M14" s="72"/>
      <c r="N14" s="73"/>
    </row>
    <row r="15" spans="1:17" x14ac:dyDescent="0.5">
      <c r="B15" s="60"/>
      <c r="D15" s="39"/>
      <c r="E15" s="59"/>
    </row>
    <row r="16" spans="1:17" x14ac:dyDescent="0.5">
      <c r="B16" s="60"/>
      <c r="D16" s="39"/>
      <c r="E16" s="59"/>
    </row>
    <row r="17" spans="2:14" x14ac:dyDescent="0.5">
      <c r="B17" s="60"/>
      <c r="D17" s="39"/>
      <c r="E17" s="59"/>
    </row>
    <row r="18" spans="2:14" x14ac:dyDescent="0.5">
      <c r="B18" s="60"/>
      <c r="D18" s="39"/>
      <c r="E18" s="59"/>
    </row>
    <row r="19" spans="2:14" x14ac:dyDescent="0.5">
      <c r="B19" s="60"/>
      <c r="D19" s="39"/>
      <c r="E19" s="59"/>
    </row>
    <row r="20" spans="2:14" x14ac:dyDescent="0.5">
      <c r="B20" s="60"/>
      <c r="D20" s="39"/>
      <c r="E20" s="59"/>
    </row>
    <row r="21" spans="2:14" x14ac:dyDescent="0.5">
      <c r="B21" s="60"/>
      <c r="D21" s="39"/>
      <c r="E21" s="59"/>
    </row>
    <row r="22" spans="2:14" x14ac:dyDescent="0.5">
      <c r="B22" s="60"/>
      <c r="D22" s="39"/>
      <c r="E22" s="59"/>
      <c r="N22" s="39"/>
    </row>
    <row r="23" spans="2:14" x14ac:dyDescent="0.5">
      <c r="B23" s="60"/>
      <c r="D23" s="39"/>
      <c r="E23" s="59"/>
      <c r="N23" s="39"/>
    </row>
    <row r="24" spans="2:14" x14ac:dyDescent="0.5">
      <c r="B24" s="60"/>
      <c r="D24" s="39"/>
      <c r="E24" s="59"/>
      <c r="N24" s="39"/>
    </row>
    <row r="25" spans="2:14" x14ac:dyDescent="0.5">
      <c r="B25" s="60"/>
      <c r="D25" s="39"/>
      <c r="E25" s="59"/>
      <c r="N25" s="39"/>
    </row>
    <row r="26" spans="2:14" x14ac:dyDescent="0.5">
      <c r="B26" s="60"/>
      <c r="D26" s="39"/>
      <c r="E26" s="59"/>
      <c r="N26" s="39"/>
    </row>
    <row r="27" spans="2:14" x14ac:dyDescent="0.5">
      <c r="B27" s="60"/>
      <c r="D27" s="39"/>
      <c r="E27" s="59"/>
      <c r="N27" s="39"/>
    </row>
    <row r="28" spans="2:14" x14ac:dyDescent="0.5">
      <c r="B28" s="60"/>
      <c r="D28" s="39"/>
      <c r="E28" s="59"/>
      <c r="N28" s="39"/>
    </row>
    <row r="29" spans="2:14" x14ac:dyDescent="0.5">
      <c r="B29" s="60"/>
      <c r="D29" s="39"/>
      <c r="E29" s="59"/>
      <c r="N29" s="39"/>
    </row>
    <row r="30" spans="2:14" x14ac:dyDescent="0.5">
      <c r="B30" s="60"/>
      <c r="D30" s="39"/>
      <c r="E30" s="59"/>
      <c r="N30" s="39"/>
    </row>
    <row r="31" spans="2:14" x14ac:dyDescent="0.5">
      <c r="B31" s="60"/>
      <c r="D31" s="39"/>
      <c r="E31" s="59"/>
      <c r="N31" s="39"/>
    </row>
    <row r="32" spans="2:14" x14ac:dyDescent="0.5">
      <c r="B32" s="60"/>
      <c r="D32" s="39"/>
      <c r="E32" s="59"/>
      <c r="N32" s="39"/>
    </row>
    <row r="33" spans="2:14" x14ac:dyDescent="0.5">
      <c r="B33" s="60"/>
      <c r="D33" s="39"/>
      <c r="E33" s="59"/>
      <c r="N33" s="39"/>
    </row>
    <row r="34" spans="2:14" x14ac:dyDescent="0.5">
      <c r="B34" s="60"/>
      <c r="D34" s="39"/>
      <c r="E34" s="59"/>
      <c r="N34" s="39"/>
    </row>
    <row r="35" spans="2:14" x14ac:dyDescent="0.5">
      <c r="B35" s="60"/>
      <c r="D35" s="39"/>
      <c r="E35" s="59"/>
      <c r="N35" s="39"/>
    </row>
    <row r="36" spans="2:14" x14ac:dyDescent="0.5">
      <c r="B36" s="60"/>
      <c r="D36" s="39"/>
      <c r="E36" s="59"/>
      <c r="N36" s="39"/>
    </row>
    <row r="37" spans="2:14" x14ac:dyDescent="0.5">
      <c r="B37" s="60"/>
      <c r="D37" s="39"/>
      <c r="E37" s="59"/>
      <c r="N37" s="39"/>
    </row>
    <row r="38" spans="2:14" x14ac:dyDescent="0.5">
      <c r="B38" s="60"/>
      <c r="D38" s="39"/>
      <c r="E38" s="59"/>
      <c r="N38" s="39"/>
    </row>
    <row r="39" spans="2:14" x14ac:dyDescent="0.5">
      <c r="B39" s="60"/>
      <c r="D39" s="39"/>
      <c r="E39" s="59"/>
      <c r="N39" s="39"/>
    </row>
    <row r="40" spans="2:14" x14ac:dyDescent="0.5">
      <c r="B40" s="60"/>
      <c r="D40" s="39"/>
      <c r="E40" s="59"/>
      <c r="N40" s="39"/>
    </row>
    <row r="41" spans="2:14" x14ac:dyDescent="0.5">
      <c r="B41" s="60"/>
      <c r="D41" s="39"/>
      <c r="E41" s="59"/>
      <c r="N41" s="39"/>
    </row>
    <row r="42" spans="2:14" x14ac:dyDescent="0.5">
      <c r="B42" s="60"/>
      <c r="D42" s="39"/>
      <c r="E42" s="59"/>
      <c r="N42" s="39"/>
    </row>
    <row r="43" spans="2:14" x14ac:dyDescent="0.5">
      <c r="B43" s="60"/>
      <c r="D43" s="39"/>
      <c r="E43" s="59"/>
      <c r="N43" s="39"/>
    </row>
    <row r="44" spans="2:14" x14ac:dyDescent="0.5">
      <c r="B44" s="60"/>
      <c r="D44" s="39"/>
      <c r="E44" s="59"/>
      <c r="N44" s="39"/>
    </row>
    <row r="45" spans="2:14" x14ac:dyDescent="0.5">
      <c r="B45" s="60"/>
      <c r="D45" s="39"/>
      <c r="E45" s="59"/>
      <c r="N45" s="39"/>
    </row>
    <row r="46" spans="2:14" x14ac:dyDescent="0.5">
      <c r="B46" s="60"/>
      <c r="D46" s="39"/>
      <c r="E46" s="59"/>
      <c r="N46" s="39"/>
    </row>
    <row r="47" spans="2:14" x14ac:dyDescent="0.5">
      <c r="B47" s="60"/>
      <c r="D47" s="39"/>
      <c r="E47" s="59"/>
      <c r="N47" s="39"/>
    </row>
    <row r="48" spans="2:14" x14ac:dyDescent="0.5">
      <c r="B48" s="60"/>
      <c r="D48" s="39"/>
      <c r="E48" s="59"/>
      <c r="N48" s="39"/>
    </row>
    <row r="49" spans="2:14" x14ac:dyDescent="0.5">
      <c r="B49" s="60"/>
      <c r="D49" s="39"/>
      <c r="E49" s="59"/>
      <c r="N49" s="39"/>
    </row>
    <row r="50" spans="2:14" x14ac:dyDescent="0.5">
      <c r="B50" s="60"/>
      <c r="D50" s="39"/>
      <c r="E50" s="59"/>
      <c r="N50" s="39"/>
    </row>
    <row r="51" spans="2:14" x14ac:dyDescent="0.5">
      <c r="B51" s="60"/>
      <c r="D51" s="39"/>
      <c r="E51" s="59"/>
      <c r="N51" s="39"/>
    </row>
    <row r="52" spans="2:14" x14ac:dyDescent="0.5">
      <c r="B52" s="60"/>
      <c r="D52" s="39"/>
      <c r="E52" s="59"/>
      <c r="N52" s="39"/>
    </row>
    <row r="53" spans="2:14" x14ac:dyDescent="0.5">
      <c r="B53" s="60"/>
      <c r="D53" s="39"/>
      <c r="E53" s="59"/>
      <c r="N53" s="39"/>
    </row>
    <row r="54" spans="2:14" x14ac:dyDescent="0.5">
      <c r="B54" s="60"/>
      <c r="D54" s="39"/>
      <c r="E54" s="59"/>
      <c r="N54" s="39"/>
    </row>
    <row r="55" spans="2:14" x14ac:dyDescent="0.5">
      <c r="B55" s="60"/>
      <c r="D55" s="39"/>
      <c r="E55" s="59"/>
      <c r="N55" s="39"/>
    </row>
    <row r="56" spans="2:14" x14ac:dyDescent="0.5">
      <c r="B56" s="60"/>
      <c r="D56" s="39"/>
      <c r="E56" s="59"/>
      <c r="N56" s="39"/>
    </row>
    <row r="57" spans="2:14" x14ac:dyDescent="0.5">
      <c r="B57" s="60"/>
      <c r="D57" s="39"/>
      <c r="E57" s="59"/>
      <c r="N57" s="39"/>
    </row>
    <row r="58" spans="2:14" x14ac:dyDescent="0.5">
      <c r="B58" s="60"/>
      <c r="D58" s="39"/>
      <c r="E58" s="59"/>
      <c r="N58" s="39"/>
    </row>
    <row r="59" spans="2:14" x14ac:dyDescent="0.5">
      <c r="B59" s="60"/>
      <c r="D59" s="39"/>
      <c r="E59" s="59"/>
      <c r="N59" s="39"/>
    </row>
    <row r="60" spans="2:14" x14ac:dyDescent="0.5">
      <c r="B60" s="60"/>
      <c r="D60" s="39"/>
      <c r="E60" s="59"/>
      <c r="N60" s="39"/>
    </row>
    <row r="61" spans="2:14" x14ac:dyDescent="0.5">
      <c r="B61" s="60"/>
      <c r="D61" s="39"/>
      <c r="E61" s="59"/>
      <c r="N61" s="39"/>
    </row>
    <row r="62" spans="2:14" x14ac:dyDescent="0.5">
      <c r="B62" s="60"/>
      <c r="D62" s="39"/>
      <c r="E62" s="59"/>
      <c r="N62" s="39"/>
    </row>
    <row r="63" spans="2:14" x14ac:dyDescent="0.5">
      <c r="B63" s="60"/>
      <c r="D63" s="39"/>
      <c r="E63" s="59"/>
      <c r="N63" s="39"/>
    </row>
    <row r="64" spans="2:14" x14ac:dyDescent="0.5">
      <c r="B64" s="60"/>
      <c r="D64" s="39"/>
      <c r="E64" s="59"/>
      <c r="N64" s="39"/>
    </row>
    <row r="65" spans="2:14" x14ac:dyDescent="0.5">
      <c r="B65" s="60"/>
      <c r="D65" s="39"/>
      <c r="E65" s="59"/>
      <c r="N65" s="39"/>
    </row>
    <row r="66" spans="2:14" x14ac:dyDescent="0.5">
      <c r="B66" s="60"/>
      <c r="D66" s="39"/>
      <c r="E66" s="59"/>
      <c r="N66" s="39"/>
    </row>
    <row r="67" spans="2:14" x14ac:dyDescent="0.5">
      <c r="B67" s="60"/>
      <c r="D67" s="39"/>
      <c r="E67" s="59"/>
      <c r="N67" s="39"/>
    </row>
    <row r="68" spans="2:14" x14ac:dyDescent="0.5">
      <c r="B68" s="60"/>
      <c r="D68" s="39"/>
      <c r="E68" s="59"/>
      <c r="N68" s="39"/>
    </row>
    <row r="69" spans="2:14" x14ac:dyDescent="0.5">
      <c r="B69" s="60"/>
      <c r="D69" s="39"/>
      <c r="E69" s="59"/>
      <c r="N69" s="39"/>
    </row>
    <row r="70" spans="2:14" x14ac:dyDescent="0.5">
      <c r="B70" s="60"/>
      <c r="D70" s="39"/>
      <c r="E70" s="59"/>
      <c r="N70" s="39"/>
    </row>
    <row r="71" spans="2:14" x14ac:dyDescent="0.5">
      <c r="B71" s="60"/>
      <c r="D71" s="39"/>
      <c r="E71" s="59"/>
      <c r="N71" s="39"/>
    </row>
    <row r="72" spans="2:14" x14ac:dyDescent="0.5">
      <c r="B72" s="60"/>
      <c r="D72" s="39"/>
      <c r="E72" s="59"/>
      <c r="N72" s="39"/>
    </row>
    <row r="73" spans="2:14" x14ac:dyDescent="0.5">
      <c r="B73" s="60"/>
      <c r="D73" s="39"/>
      <c r="E73" s="59"/>
      <c r="N73" s="39"/>
    </row>
    <row r="74" spans="2:14" x14ac:dyDescent="0.5">
      <c r="B74" s="60"/>
      <c r="D74" s="39"/>
      <c r="E74" s="59"/>
      <c r="N74" s="39"/>
    </row>
    <row r="75" spans="2:14" x14ac:dyDescent="0.5">
      <c r="B75" s="60"/>
      <c r="D75" s="39"/>
      <c r="E75" s="59"/>
      <c r="N75" s="39"/>
    </row>
    <row r="76" spans="2:14" x14ac:dyDescent="0.5">
      <c r="B76" s="60"/>
      <c r="D76" s="39"/>
      <c r="E76" s="59"/>
      <c r="N76" s="39"/>
    </row>
    <row r="77" spans="2:14" x14ac:dyDescent="0.5">
      <c r="B77" s="60"/>
      <c r="D77" s="39"/>
      <c r="E77" s="59"/>
      <c r="N77" s="39"/>
    </row>
    <row r="78" spans="2:14" x14ac:dyDescent="0.5">
      <c r="B78" s="60"/>
      <c r="D78" s="39"/>
      <c r="E78" s="59"/>
    </row>
    <row r="79" spans="2:14" x14ac:dyDescent="0.5">
      <c r="B79" s="60"/>
      <c r="D79" s="39"/>
      <c r="E79" s="59"/>
    </row>
    <row r="80" spans="2:14" x14ac:dyDescent="0.5">
      <c r="B80" s="60"/>
      <c r="D80" s="39"/>
      <c r="E80" s="59"/>
    </row>
    <row r="81" spans="2:5" x14ac:dyDescent="0.5">
      <c r="B81" s="60"/>
      <c r="D81" s="39"/>
      <c r="E81" s="59"/>
    </row>
    <row r="82" spans="2:5" x14ac:dyDescent="0.5">
      <c r="B82" s="60"/>
      <c r="D82" s="39"/>
      <c r="E82" s="59"/>
    </row>
    <row r="83" spans="2:5" x14ac:dyDescent="0.5">
      <c r="B83" s="60"/>
      <c r="D83" s="39"/>
      <c r="E83" s="59"/>
    </row>
    <row r="84" spans="2:5" x14ac:dyDescent="0.5">
      <c r="B84" s="60"/>
      <c r="D84" s="39"/>
      <c r="E84" s="59"/>
    </row>
    <row r="85" spans="2:5" x14ac:dyDescent="0.5">
      <c r="B85" s="60"/>
      <c r="D85" s="39"/>
      <c r="E85" s="59"/>
    </row>
    <row r="86" spans="2:5" x14ac:dyDescent="0.5">
      <c r="B86" s="60"/>
      <c r="D86" s="39"/>
      <c r="E86" s="59"/>
    </row>
    <row r="87" spans="2:5" x14ac:dyDescent="0.5">
      <c r="B87" s="60"/>
      <c r="D87" s="39"/>
      <c r="E87" s="59"/>
    </row>
    <row r="88" spans="2:5" x14ac:dyDescent="0.5">
      <c r="B88" s="60"/>
      <c r="D88" s="39"/>
      <c r="E88" s="59"/>
    </row>
    <row r="89" spans="2:5" x14ac:dyDescent="0.5">
      <c r="B89" s="60"/>
      <c r="D89" s="39"/>
      <c r="E89" s="59"/>
    </row>
    <row r="90" spans="2:5" x14ac:dyDescent="0.5">
      <c r="B90" s="60"/>
      <c r="D90" s="39"/>
      <c r="E90" s="59"/>
    </row>
    <row r="91" spans="2:5" x14ac:dyDescent="0.5">
      <c r="B91" s="60"/>
      <c r="D91" s="39"/>
      <c r="E91" s="59"/>
    </row>
    <row r="92" spans="2:5" x14ac:dyDescent="0.5">
      <c r="B92" s="60"/>
      <c r="D92" s="39"/>
      <c r="E92" s="59"/>
    </row>
    <row r="93" spans="2:5" x14ac:dyDescent="0.5">
      <c r="B93" s="60"/>
      <c r="D93" s="39"/>
      <c r="E93" s="59"/>
    </row>
    <row r="94" spans="2:5" x14ac:dyDescent="0.5">
      <c r="B94" s="60"/>
      <c r="D94" s="39"/>
      <c r="E94" s="59"/>
    </row>
    <row r="95" spans="2:5" x14ac:dyDescent="0.5">
      <c r="B95" s="60"/>
      <c r="D95" s="39"/>
      <c r="E95" s="59"/>
    </row>
    <row r="96" spans="2:5" x14ac:dyDescent="0.5">
      <c r="B96" s="60"/>
      <c r="D96" s="39"/>
      <c r="E96" s="59"/>
    </row>
    <row r="97" spans="2:5" x14ac:dyDescent="0.5">
      <c r="B97" s="60"/>
      <c r="D97" s="39"/>
      <c r="E97" s="59"/>
    </row>
    <row r="98" spans="2:5" x14ac:dyDescent="0.5">
      <c r="B98" s="60"/>
      <c r="D98" s="39"/>
      <c r="E98" s="59"/>
    </row>
    <row r="99" spans="2:5" x14ac:dyDescent="0.5">
      <c r="B99" s="60"/>
      <c r="D99" s="39"/>
      <c r="E99" s="59"/>
    </row>
    <row r="100" spans="2:5" x14ac:dyDescent="0.5">
      <c r="B100" s="60"/>
      <c r="D100" s="39"/>
      <c r="E100" s="59"/>
    </row>
    <row r="101" spans="2:5" x14ac:dyDescent="0.5">
      <c r="B101" s="60"/>
      <c r="D101" s="39"/>
      <c r="E101" s="59"/>
    </row>
    <row r="102" spans="2:5" x14ac:dyDescent="0.5">
      <c r="B102" s="60"/>
      <c r="D102" s="39"/>
      <c r="E102" s="59"/>
    </row>
    <row r="103" spans="2:5" x14ac:dyDescent="0.5">
      <c r="B103" s="60"/>
      <c r="D103" s="39"/>
      <c r="E103" s="59"/>
    </row>
    <row r="104" spans="2:5" x14ac:dyDescent="0.5">
      <c r="B104" s="60"/>
      <c r="D104" s="39"/>
      <c r="E104" s="59"/>
    </row>
    <row r="105" spans="2:5" x14ac:dyDescent="0.5">
      <c r="B105" s="60"/>
      <c r="D105" s="39"/>
      <c r="E105" s="59"/>
    </row>
    <row r="106" spans="2:5" x14ac:dyDescent="0.5">
      <c r="B106" s="60"/>
      <c r="D106" s="39"/>
      <c r="E106" s="59"/>
    </row>
    <row r="107" spans="2:5" x14ac:dyDescent="0.5">
      <c r="B107" s="60"/>
      <c r="D107" s="39"/>
      <c r="E107" s="59"/>
    </row>
    <row r="108" spans="2:5" x14ac:dyDescent="0.5">
      <c r="B108" s="60"/>
      <c r="D108" s="39"/>
      <c r="E108" s="59"/>
    </row>
    <row r="109" spans="2:5" x14ac:dyDescent="0.5">
      <c r="B109" s="60"/>
      <c r="D109" s="39"/>
      <c r="E109" s="59"/>
    </row>
    <row r="110" spans="2:5" x14ac:dyDescent="0.5">
      <c r="B110" s="60"/>
      <c r="D110" s="39"/>
      <c r="E110" s="59"/>
    </row>
    <row r="111" spans="2:5" x14ac:dyDescent="0.5">
      <c r="B111" s="60"/>
      <c r="D111" s="39"/>
      <c r="E111" s="59"/>
    </row>
    <row r="112" spans="2:5" x14ac:dyDescent="0.5">
      <c r="B112" s="60"/>
      <c r="D112" s="39"/>
      <c r="E112" s="59"/>
    </row>
    <row r="113" spans="2:5" x14ac:dyDescent="0.5">
      <c r="B113" s="60"/>
      <c r="D113" s="39"/>
      <c r="E113" s="59"/>
    </row>
    <row r="114" spans="2:5" x14ac:dyDescent="0.5">
      <c r="B114" s="60"/>
      <c r="D114" s="39"/>
      <c r="E114" s="59"/>
    </row>
    <row r="115" spans="2:5" x14ac:dyDescent="0.5">
      <c r="B115" s="60"/>
      <c r="D115" s="39"/>
      <c r="E115" s="59"/>
    </row>
    <row r="116" spans="2:5" x14ac:dyDescent="0.5">
      <c r="B116" s="60"/>
      <c r="D116" s="39"/>
      <c r="E116" s="59"/>
    </row>
    <row r="117" spans="2:5" x14ac:dyDescent="0.5">
      <c r="B117" s="60"/>
      <c r="D117" s="39"/>
      <c r="E117" s="59"/>
    </row>
    <row r="118" spans="2:5" x14ac:dyDescent="0.5">
      <c r="B118" s="60"/>
      <c r="D118" s="39"/>
      <c r="E118" s="59"/>
    </row>
    <row r="119" spans="2:5" x14ac:dyDescent="0.5">
      <c r="B119" s="60"/>
      <c r="D119" s="39"/>
      <c r="E119" s="59"/>
    </row>
    <row r="120" spans="2:5" x14ac:dyDescent="0.5">
      <c r="B120" s="60"/>
      <c r="D120" s="39"/>
      <c r="E120" s="59"/>
    </row>
    <row r="121" spans="2:5" x14ac:dyDescent="0.5">
      <c r="B121" s="60"/>
      <c r="D121" s="39"/>
      <c r="E121" s="59"/>
    </row>
    <row r="122" spans="2:5" x14ac:dyDescent="0.5">
      <c r="B122" s="60"/>
      <c r="D122" s="39"/>
      <c r="E122" s="59"/>
    </row>
    <row r="123" spans="2:5" x14ac:dyDescent="0.5">
      <c r="B123" s="60"/>
      <c r="D123" s="39"/>
      <c r="E123" s="59"/>
    </row>
    <row r="124" spans="2:5" x14ac:dyDescent="0.5">
      <c r="B124" s="60"/>
      <c r="D124" s="39"/>
      <c r="E124" s="59"/>
    </row>
    <row r="125" spans="2:5" x14ac:dyDescent="0.5">
      <c r="B125" s="60"/>
      <c r="D125" s="39"/>
      <c r="E125" s="59"/>
    </row>
    <row r="126" spans="2:5" x14ac:dyDescent="0.5">
      <c r="B126" s="60"/>
      <c r="D126" s="39"/>
      <c r="E126" s="59"/>
    </row>
    <row r="127" spans="2:5" x14ac:dyDescent="0.5">
      <c r="B127" s="60"/>
      <c r="D127" s="39"/>
      <c r="E127" s="59"/>
    </row>
    <row r="128" spans="2:5" x14ac:dyDescent="0.5">
      <c r="B128" s="60"/>
      <c r="D128" s="39"/>
      <c r="E128" s="59"/>
    </row>
    <row r="129" spans="2:18" x14ac:dyDescent="0.5">
      <c r="B129" s="60"/>
      <c r="D129" s="39"/>
      <c r="E129" s="59"/>
    </row>
    <row r="130" spans="2:18" x14ac:dyDescent="0.5">
      <c r="B130" s="60"/>
      <c r="D130" s="39"/>
      <c r="E130" s="59"/>
    </row>
    <row r="131" spans="2:18" x14ac:dyDescent="0.5">
      <c r="B131" s="60"/>
      <c r="D131" s="39"/>
      <c r="E131" s="59"/>
    </row>
    <row r="132" spans="2:18" x14ac:dyDescent="0.5">
      <c r="B132" s="60"/>
      <c r="D132" s="39"/>
      <c r="E132" s="59"/>
    </row>
    <row r="133" spans="2:18" x14ac:dyDescent="0.5">
      <c r="B133" s="60"/>
      <c r="D133" s="39"/>
      <c r="E133" s="59"/>
    </row>
    <row r="134" spans="2:18" x14ac:dyDescent="0.5">
      <c r="B134" s="60"/>
      <c r="D134" s="39"/>
      <c r="E134" s="59"/>
    </row>
    <row r="135" spans="2:18" x14ac:dyDescent="0.5">
      <c r="B135" s="60"/>
      <c r="D135" s="39"/>
      <c r="E135" s="59"/>
    </row>
    <row r="136" spans="2:18" x14ac:dyDescent="0.5">
      <c r="B136" s="60"/>
      <c r="D136" s="39"/>
      <c r="E136" s="59"/>
    </row>
    <row r="137" spans="2:18" x14ac:dyDescent="0.5">
      <c r="B137" s="60"/>
      <c r="D137" s="39"/>
      <c r="E137" s="59"/>
    </row>
    <row r="138" spans="2:18" x14ac:dyDescent="0.5">
      <c r="B138" s="60"/>
      <c r="D138" s="39"/>
      <c r="E138" s="59"/>
    </row>
    <row r="139" spans="2:18" x14ac:dyDescent="0.5">
      <c r="B139" s="60"/>
      <c r="D139" s="39"/>
      <c r="E139" s="59"/>
    </row>
    <row r="140" spans="2:18" x14ac:dyDescent="0.5">
      <c r="B140" s="60"/>
      <c r="D140" s="39"/>
      <c r="E140" s="59"/>
      <c r="R140" s="39" t="s">
        <v>5</v>
      </c>
    </row>
    <row r="141" spans="2:18" x14ac:dyDescent="0.5">
      <c r="B141" s="60"/>
      <c r="D141" s="39"/>
      <c r="E141" s="59"/>
    </row>
    <row r="142" spans="2:18" x14ac:dyDescent="0.5">
      <c r="B142" s="60"/>
      <c r="D142" s="39"/>
      <c r="E142" s="59"/>
    </row>
    <row r="143" spans="2:18" x14ac:dyDescent="0.5">
      <c r="B143" s="60"/>
      <c r="D143" s="39"/>
      <c r="E143" s="59"/>
    </row>
    <row r="144" spans="2:18" x14ac:dyDescent="0.5">
      <c r="B144" s="60"/>
      <c r="D144" s="39"/>
      <c r="E144" s="59"/>
    </row>
    <row r="145" spans="2:5" x14ac:dyDescent="0.5">
      <c r="B145" s="60"/>
      <c r="D145" s="39"/>
      <c r="E145" s="59"/>
    </row>
    <row r="146" spans="2:5" x14ac:dyDescent="0.5">
      <c r="B146" s="60"/>
      <c r="D146" s="39"/>
      <c r="E146" s="59"/>
    </row>
    <row r="147" spans="2:5" x14ac:dyDescent="0.5">
      <c r="B147" s="60"/>
      <c r="D147" s="39"/>
      <c r="E147" s="59"/>
    </row>
    <row r="148" spans="2:5" x14ac:dyDescent="0.5">
      <c r="B148" s="60"/>
      <c r="D148" s="39"/>
      <c r="E148" s="59"/>
    </row>
    <row r="149" spans="2:5" x14ac:dyDescent="0.5">
      <c r="B149" s="60"/>
      <c r="D149" s="39"/>
      <c r="E149" s="59"/>
    </row>
    <row r="150" spans="2:5" x14ac:dyDescent="0.5">
      <c r="B150" s="60"/>
      <c r="D150" s="39"/>
      <c r="E150" s="59"/>
    </row>
    <row r="151" spans="2:5" x14ac:dyDescent="0.5">
      <c r="B151" s="60"/>
      <c r="D151" s="39"/>
      <c r="E151" s="59"/>
    </row>
    <row r="152" spans="2:5" x14ac:dyDescent="0.5">
      <c r="B152" s="60"/>
      <c r="D152" s="39"/>
      <c r="E152" s="59"/>
    </row>
    <row r="153" spans="2:5" x14ac:dyDescent="0.5">
      <c r="B153" s="60"/>
      <c r="D153" s="39"/>
      <c r="E153" s="59"/>
    </row>
    <row r="154" spans="2:5" x14ac:dyDescent="0.5">
      <c r="B154" s="60"/>
      <c r="D154" s="39"/>
      <c r="E154" s="59"/>
    </row>
    <row r="155" spans="2:5" x14ac:dyDescent="0.5">
      <c r="B155" s="60"/>
      <c r="D155" s="39"/>
      <c r="E155" s="59"/>
    </row>
    <row r="156" spans="2:5" x14ac:dyDescent="0.5">
      <c r="B156" s="60"/>
      <c r="D156" s="39"/>
      <c r="E156" s="59"/>
    </row>
    <row r="157" spans="2:5" x14ac:dyDescent="0.5">
      <c r="B157" s="60"/>
      <c r="D157" s="39"/>
      <c r="E157" s="59"/>
    </row>
    <row r="158" spans="2:5" x14ac:dyDescent="0.5">
      <c r="B158" s="60"/>
      <c r="D158" s="39"/>
      <c r="E158" s="59"/>
    </row>
    <row r="159" spans="2:5" x14ac:dyDescent="0.5">
      <c r="B159" s="60"/>
      <c r="D159" s="39"/>
      <c r="E159" s="59"/>
    </row>
    <row r="160" spans="2:5" x14ac:dyDescent="0.5">
      <c r="B160" s="60"/>
      <c r="D160" s="39"/>
      <c r="E160" s="59"/>
    </row>
    <row r="161" spans="2:5" x14ac:dyDescent="0.5">
      <c r="B161" s="60"/>
      <c r="D161" s="39"/>
      <c r="E161" s="59"/>
    </row>
    <row r="162" spans="2:5" x14ac:dyDescent="0.5">
      <c r="B162" s="60"/>
      <c r="D162" s="39"/>
      <c r="E162" s="59"/>
    </row>
    <row r="163" spans="2:5" x14ac:dyDescent="0.5">
      <c r="B163" s="60"/>
      <c r="D163" s="39"/>
      <c r="E163" s="59"/>
    </row>
    <row r="164" spans="2:5" x14ac:dyDescent="0.5">
      <c r="B164" s="60"/>
      <c r="D164" s="39"/>
      <c r="E164" s="59"/>
    </row>
    <row r="165" spans="2:5" x14ac:dyDescent="0.5">
      <c r="B165" s="60"/>
      <c r="D165" s="39"/>
      <c r="E165" s="59"/>
    </row>
    <row r="166" spans="2:5" x14ac:dyDescent="0.5">
      <c r="B166" s="60"/>
      <c r="D166" s="39"/>
      <c r="E166" s="59"/>
    </row>
    <row r="167" spans="2:5" x14ac:dyDescent="0.5">
      <c r="B167" s="60"/>
      <c r="D167" s="39"/>
      <c r="E167" s="59"/>
    </row>
    <row r="168" spans="2:5" x14ac:dyDescent="0.5">
      <c r="B168" s="60"/>
      <c r="D168" s="39"/>
      <c r="E168" s="59"/>
    </row>
    <row r="169" spans="2:5" x14ac:dyDescent="0.5">
      <c r="B169" s="60"/>
      <c r="D169" s="39"/>
      <c r="E169" s="59"/>
    </row>
    <row r="170" spans="2:5" x14ac:dyDescent="0.5">
      <c r="B170" s="60"/>
      <c r="D170" s="39"/>
      <c r="E170" s="59"/>
    </row>
    <row r="171" spans="2:5" x14ac:dyDescent="0.5">
      <c r="B171" s="60"/>
      <c r="D171" s="39"/>
      <c r="E171" s="59"/>
    </row>
    <row r="172" spans="2:5" x14ac:dyDescent="0.5">
      <c r="B172" s="60"/>
      <c r="D172" s="39"/>
      <c r="E172" s="59"/>
    </row>
    <row r="173" spans="2:5" x14ac:dyDescent="0.5">
      <c r="B173" s="60"/>
      <c r="D173" s="39"/>
      <c r="E173" s="59"/>
    </row>
    <row r="174" spans="2:5" x14ac:dyDescent="0.5">
      <c r="B174" s="60"/>
      <c r="D174" s="39"/>
      <c r="E174" s="59"/>
    </row>
    <row r="175" spans="2:5" x14ac:dyDescent="0.5">
      <c r="B175" s="60"/>
      <c r="D175" s="39"/>
      <c r="E175" s="59"/>
    </row>
    <row r="176" spans="2:5" x14ac:dyDescent="0.5">
      <c r="B176" s="60"/>
      <c r="D176" s="39"/>
      <c r="E176" s="59"/>
    </row>
    <row r="177" spans="2:5" x14ac:dyDescent="0.5">
      <c r="B177" s="60"/>
      <c r="D177" s="39"/>
      <c r="E177" s="59"/>
    </row>
    <row r="178" spans="2:5" x14ac:dyDescent="0.5">
      <c r="B178" s="60"/>
      <c r="D178" s="39"/>
      <c r="E178" s="59"/>
    </row>
    <row r="179" spans="2:5" x14ac:dyDescent="0.5">
      <c r="B179" s="60"/>
      <c r="D179" s="39"/>
      <c r="E179" s="59"/>
    </row>
    <row r="180" spans="2:5" x14ac:dyDescent="0.5">
      <c r="B180" s="60"/>
      <c r="D180" s="39"/>
      <c r="E180" s="59"/>
    </row>
    <row r="181" spans="2:5" x14ac:dyDescent="0.5">
      <c r="B181" s="60"/>
      <c r="D181" s="39"/>
      <c r="E181" s="59"/>
    </row>
    <row r="182" spans="2:5" x14ac:dyDescent="0.5">
      <c r="B182" s="60"/>
      <c r="D182" s="39"/>
      <c r="E182" s="59"/>
    </row>
    <row r="183" spans="2:5" x14ac:dyDescent="0.5">
      <c r="B183" s="60"/>
      <c r="D183" s="39"/>
      <c r="E183" s="59"/>
    </row>
    <row r="184" spans="2:5" x14ac:dyDescent="0.5">
      <c r="D184" s="39"/>
      <c r="E184" s="59"/>
    </row>
    <row r="185" spans="2:5" x14ac:dyDescent="0.5">
      <c r="D185" s="39"/>
      <c r="E185" s="59"/>
    </row>
    <row r="186" spans="2:5" x14ac:dyDescent="0.5">
      <c r="D186" s="39"/>
      <c r="E186" s="59"/>
    </row>
    <row r="187" spans="2:5" x14ac:dyDescent="0.5">
      <c r="D187" s="39"/>
      <c r="E187" s="59"/>
    </row>
    <row r="188" spans="2:5" x14ac:dyDescent="0.5">
      <c r="D188" s="39"/>
      <c r="E188" s="59"/>
    </row>
    <row r="189" spans="2:5" x14ac:dyDescent="0.5">
      <c r="D189" s="39"/>
      <c r="E189" s="59"/>
    </row>
    <row r="190" spans="2:5" x14ac:dyDescent="0.5">
      <c r="D190" s="39"/>
      <c r="E190" s="59"/>
    </row>
    <row r="191" spans="2:5" x14ac:dyDescent="0.5">
      <c r="D191" s="39"/>
      <c r="E191" s="59"/>
    </row>
    <row r="192" spans="2:5" x14ac:dyDescent="0.5">
      <c r="D192" s="39"/>
      <c r="E192" s="59"/>
    </row>
    <row r="193" spans="4:5" x14ac:dyDescent="0.5">
      <c r="D193" s="39"/>
      <c r="E193" s="59"/>
    </row>
    <row r="194" spans="4:5" x14ac:dyDescent="0.5">
      <c r="D194" s="39"/>
      <c r="E194" s="59"/>
    </row>
    <row r="195" spans="4:5" x14ac:dyDescent="0.5">
      <c r="D195" s="39"/>
      <c r="E195" s="59"/>
    </row>
    <row r="196" spans="4:5" x14ac:dyDescent="0.5">
      <c r="D196" s="39"/>
      <c r="E196" s="59"/>
    </row>
    <row r="197" spans="4:5" x14ac:dyDescent="0.5">
      <c r="D197" s="39"/>
      <c r="E197" s="59"/>
    </row>
    <row r="198" spans="4:5" x14ac:dyDescent="0.5">
      <c r="D198" s="39"/>
      <c r="E198" s="59"/>
    </row>
    <row r="199" spans="4:5" x14ac:dyDescent="0.5">
      <c r="D199" s="39"/>
      <c r="E199" s="59"/>
    </row>
    <row r="200" spans="4:5" x14ac:dyDescent="0.5">
      <c r="D200" s="39"/>
      <c r="E200" s="59"/>
    </row>
    <row r="201" spans="4:5" x14ac:dyDescent="0.5">
      <c r="D201" s="39"/>
      <c r="E201" s="59"/>
    </row>
    <row r="202" spans="4:5" x14ac:dyDescent="0.5">
      <c r="D202" s="39"/>
      <c r="E202" s="59"/>
    </row>
    <row r="203" spans="4:5" x14ac:dyDescent="0.5">
      <c r="D203" s="39"/>
      <c r="E203" s="59"/>
    </row>
    <row r="204" spans="4:5" x14ac:dyDescent="0.5">
      <c r="D204" s="39"/>
      <c r="E204" s="59"/>
    </row>
    <row r="205" spans="4:5" x14ac:dyDescent="0.5">
      <c r="D205" s="39"/>
      <c r="E205" s="59"/>
    </row>
    <row r="206" spans="4:5" x14ac:dyDescent="0.5">
      <c r="D206" s="39"/>
      <c r="E206" s="59"/>
    </row>
    <row r="207" spans="4:5" x14ac:dyDescent="0.5">
      <c r="D207" s="39"/>
      <c r="E207" s="59"/>
    </row>
    <row r="208" spans="4:5" x14ac:dyDescent="0.5">
      <c r="D208" s="39"/>
      <c r="E208" s="59"/>
    </row>
    <row r="209" spans="4:5" x14ac:dyDescent="0.5">
      <c r="D209" s="39"/>
      <c r="E209" s="59"/>
    </row>
    <row r="210" spans="4:5" x14ac:dyDescent="0.5">
      <c r="D210" s="39"/>
      <c r="E210" s="59"/>
    </row>
    <row r="211" spans="4:5" x14ac:dyDescent="0.5">
      <c r="D211" s="39"/>
      <c r="E211" s="59"/>
    </row>
    <row r="212" spans="4:5" x14ac:dyDescent="0.5">
      <c r="D212" s="39"/>
      <c r="E212" s="59"/>
    </row>
    <row r="213" spans="4:5" x14ac:dyDescent="0.5">
      <c r="D213" s="39"/>
      <c r="E213" s="59"/>
    </row>
    <row r="214" spans="4:5" x14ac:dyDescent="0.5">
      <c r="D214" s="39"/>
      <c r="E214" s="59"/>
    </row>
    <row r="215" spans="4:5" x14ac:dyDescent="0.5">
      <c r="D215" s="39"/>
      <c r="E215" s="59"/>
    </row>
    <row r="216" spans="4:5" x14ac:dyDescent="0.5">
      <c r="D216" s="39"/>
      <c r="E216" s="59"/>
    </row>
    <row r="217" spans="4:5" x14ac:dyDescent="0.5">
      <c r="D217" s="39"/>
      <c r="E217" s="59"/>
    </row>
    <row r="218" spans="4:5" x14ac:dyDescent="0.5">
      <c r="D218" s="39"/>
      <c r="E218" s="59"/>
    </row>
    <row r="219" spans="4:5" x14ac:dyDescent="0.5">
      <c r="D219" s="39"/>
      <c r="E219" s="59"/>
    </row>
    <row r="220" spans="4:5" x14ac:dyDescent="0.5">
      <c r="D220" s="39"/>
      <c r="E220" s="59"/>
    </row>
    <row r="221" spans="4:5" x14ac:dyDescent="0.5">
      <c r="D221" s="39"/>
      <c r="E221" s="59"/>
    </row>
    <row r="222" spans="4:5" x14ac:dyDescent="0.5">
      <c r="D222" s="39"/>
      <c r="E222" s="59"/>
    </row>
    <row r="223" spans="4:5" x14ac:dyDescent="0.5">
      <c r="D223" s="39"/>
      <c r="E223" s="59"/>
    </row>
    <row r="224" spans="4:5" x14ac:dyDescent="0.5">
      <c r="D224" s="39"/>
      <c r="E224" s="59"/>
    </row>
    <row r="225" spans="4:5" x14ac:dyDescent="0.5">
      <c r="D225" s="39"/>
      <c r="E225" s="59"/>
    </row>
    <row r="226" spans="4:5" x14ac:dyDescent="0.5">
      <c r="D226" s="39"/>
      <c r="E226" s="59"/>
    </row>
    <row r="227" spans="4:5" x14ac:dyDescent="0.5">
      <c r="D227" s="39"/>
      <c r="E227" s="59"/>
    </row>
    <row r="228" spans="4:5" x14ac:dyDescent="0.5">
      <c r="D228" s="39"/>
      <c r="E228" s="59"/>
    </row>
    <row r="229" spans="4:5" x14ac:dyDescent="0.5">
      <c r="D229" s="39"/>
      <c r="E229" s="59"/>
    </row>
    <row r="230" spans="4:5" x14ac:dyDescent="0.5">
      <c r="D230" s="39"/>
      <c r="E230" s="59"/>
    </row>
    <row r="231" spans="4:5" x14ac:dyDescent="0.5">
      <c r="D231" s="39"/>
      <c r="E231" s="59"/>
    </row>
    <row r="232" spans="4:5" x14ac:dyDescent="0.5">
      <c r="D232" s="39"/>
      <c r="E232" s="59"/>
    </row>
    <row r="233" spans="4:5" x14ac:dyDescent="0.5">
      <c r="D233" s="39"/>
      <c r="E233" s="59"/>
    </row>
    <row r="234" spans="4:5" x14ac:dyDescent="0.5">
      <c r="D234" s="39"/>
      <c r="E234" s="59"/>
    </row>
    <row r="235" spans="4:5" x14ac:dyDescent="0.5">
      <c r="D235" s="39"/>
      <c r="E235" s="59"/>
    </row>
    <row r="236" spans="4:5" x14ac:dyDescent="0.5">
      <c r="D236" s="39"/>
      <c r="E236" s="59"/>
    </row>
    <row r="237" spans="4:5" x14ac:dyDescent="0.5">
      <c r="D237" s="39"/>
      <c r="E237" s="59"/>
    </row>
    <row r="238" spans="4:5" x14ac:dyDescent="0.5">
      <c r="D238" s="39"/>
      <c r="E238" s="59"/>
    </row>
    <row r="239" spans="4:5" x14ac:dyDescent="0.5">
      <c r="D239" s="39"/>
      <c r="E239" s="59"/>
    </row>
    <row r="240" spans="4:5" x14ac:dyDescent="0.5">
      <c r="D240" s="39"/>
      <c r="E240" s="59"/>
    </row>
    <row r="241" spans="4:5" x14ac:dyDescent="0.5">
      <c r="D241" s="39"/>
      <c r="E241" s="59"/>
    </row>
    <row r="242" spans="4:5" x14ac:dyDescent="0.5">
      <c r="D242" s="39"/>
      <c r="E242" s="59"/>
    </row>
    <row r="243" spans="4:5" x14ac:dyDescent="0.5">
      <c r="D243" s="39"/>
      <c r="E243" s="59"/>
    </row>
    <row r="244" spans="4:5" x14ac:dyDescent="0.5">
      <c r="D244" s="39"/>
      <c r="E244" s="59"/>
    </row>
    <row r="245" spans="4:5" x14ac:dyDescent="0.5">
      <c r="D245" s="39"/>
      <c r="E245" s="59"/>
    </row>
    <row r="246" spans="4:5" x14ac:dyDescent="0.5">
      <c r="D246" s="39"/>
      <c r="E246" s="59"/>
    </row>
    <row r="247" spans="4:5" x14ac:dyDescent="0.5">
      <c r="D247" s="39"/>
      <c r="E247" s="59"/>
    </row>
    <row r="248" spans="4:5" x14ac:dyDescent="0.5">
      <c r="D248" s="39"/>
      <c r="E248" s="59"/>
    </row>
    <row r="249" spans="4:5" x14ac:dyDescent="0.5">
      <c r="D249" s="39"/>
      <c r="E249" s="59"/>
    </row>
    <row r="250" spans="4:5" x14ac:dyDescent="0.5">
      <c r="D250" s="39"/>
      <c r="E250" s="59"/>
    </row>
    <row r="251" spans="4:5" x14ac:dyDescent="0.5">
      <c r="D251" s="39"/>
      <c r="E251" s="59"/>
    </row>
    <row r="252" spans="4:5" x14ac:dyDescent="0.5">
      <c r="D252" s="39"/>
      <c r="E252" s="59"/>
    </row>
    <row r="253" spans="4:5" x14ac:dyDescent="0.5">
      <c r="D253" s="39"/>
      <c r="E253" s="59"/>
    </row>
    <row r="254" spans="4:5" x14ac:dyDescent="0.5">
      <c r="D254" s="39"/>
      <c r="E254" s="59"/>
    </row>
    <row r="255" spans="4:5" x14ac:dyDescent="0.5">
      <c r="D255" s="39"/>
      <c r="E255" s="59"/>
    </row>
    <row r="256" spans="4:5" x14ac:dyDescent="0.5">
      <c r="D256" s="39"/>
      <c r="E256" s="59"/>
    </row>
    <row r="257" spans="4:5" x14ac:dyDescent="0.5">
      <c r="D257" s="39"/>
      <c r="E257" s="59"/>
    </row>
    <row r="258" spans="4:5" x14ac:dyDescent="0.5">
      <c r="D258" s="39"/>
      <c r="E258" s="59"/>
    </row>
    <row r="259" spans="4:5" x14ac:dyDescent="0.5">
      <c r="D259" s="39"/>
      <c r="E259" s="59"/>
    </row>
    <row r="260" spans="4:5" x14ac:dyDescent="0.5">
      <c r="D260" s="39"/>
      <c r="E260" s="59"/>
    </row>
    <row r="261" spans="4:5" x14ac:dyDescent="0.5">
      <c r="D261" s="39"/>
      <c r="E261" s="59"/>
    </row>
    <row r="262" spans="4:5" x14ac:dyDescent="0.5">
      <c r="D262" s="39"/>
      <c r="E262" s="59"/>
    </row>
    <row r="263" spans="4:5" x14ac:dyDescent="0.5">
      <c r="D263" s="39"/>
      <c r="E263" s="59"/>
    </row>
    <row r="264" spans="4:5" x14ac:dyDescent="0.5">
      <c r="D264" s="39"/>
      <c r="E264" s="59"/>
    </row>
    <row r="265" spans="4:5" x14ac:dyDescent="0.5">
      <c r="D265" s="39"/>
      <c r="E265" s="59"/>
    </row>
    <row r="266" spans="4:5" x14ac:dyDescent="0.5">
      <c r="D266" s="39"/>
      <c r="E266" s="59"/>
    </row>
    <row r="267" spans="4:5" x14ac:dyDescent="0.5">
      <c r="D267" s="39"/>
      <c r="E267" s="59"/>
    </row>
    <row r="268" spans="4:5" x14ac:dyDescent="0.5">
      <c r="D268" s="39"/>
      <c r="E268" s="59"/>
    </row>
    <row r="269" spans="4:5" x14ac:dyDescent="0.5">
      <c r="D269" s="39"/>
      <c r="E269" s="59"/>
    </row>
    <row r="270" spans="4:5" x14ac:dyDescent="0.5">
      <c r="D270" s="39"/>
      <c r="E270" s="59"/>
    </row>
    <row r="271" spans="4:5" x14ac:dyDescent="0.5">
      <c r="D271" s="39"/>
      <c r="E271" s="59"/>
    </row>
    <row r="272" spans="4:5" x14ac:dyDescent="0.5">
      <c r="D272" s="39"/>
      <c r="E272" s="59"/>
    </row>
    <row r="273" spans="4:5" x14ac:dyDescent="0.5">
      <c r="D273" s="39"/>
      <c r="E273" s="59"/>
    </row>
    <row r="274" spans="4:5" x14ac:dyDescent="0.5">
      <c r="D274" s="39"/>
      <c r="E274" s="59"/>
    </row>
    <row r="275" spans="4:5" x14ac:dyDescent="0.5">
      <c r="D275" s="39"/>
      <c r="E275" s="59"/>
    </row>
    <row r="276" spans="4:5" x14ac:dyDescent="0.5">
      <c r="D276" s="39"/>
      <c r="E276" s="59"/>
    </row>
    <row r="277" spans="4:5" x14ac:dyDescent="0.5">
      <c r="D277" s="39"/>
      <c r="E277" s="59"/>
    </row>
    <row r="278" spans="4:5" x14ac:dyDescent="0.5">
      <c r="D278" s="39"/>
      <c r="E278" s="59"/>
    </row>
  </sheetData>
  <sheetProtection algorithmName="SHA-512" hashValue="HWAnv9OoAJgh0GtAzqhLvb2XUPV4nMvReCzbGBFUMJG7se5+BKQg7mIQNeDqAzQMYlpE4seh8Mcast7/hXTkIA==" saltValue="D6do2XA01mmWoiuci32h3w==" spinCount="100000" sheet="1" objects="1" scenarios="1" formatCells="0" formatColumns="0" formatRows="0"/>
  <mergeCells count="2">
    <mergeCell ref="A1:G1"/>
    <mergeCell ref="J1:Q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F9E8-8E02-4F93-9612-81509323D1F6}">
  <sheetPr>
    <tabColor theme="4"/>
  </sheetPr>
  <dimension ref="A1:R36"/>
  <sheetViews>
    <sheetView workbookViewId="0">
      <selection activeCell="D23" sqref="D23"/>
    </sheetView>
  </sheetViews>
  <sheetFormatPr defaultRowHeight="14.1" x14ac:dyDescent="0.5"/>
  <cols>
    <col min="1" max="1" width="27.41796875" style="39" customWidth="1"/>
    <col min="2" max="2" width="12.62890625" style="39" customWidth="1"/>
    <col min="3" max="3" width="14.15625" style="39" customWidth="1"/>
    <col min="4" max="4" width="13" style="39" customWidth="1"/>
    <col min="5" max="7" width="12.578125" style="39" customWidth="1"/>
    <col min="8" max="16384" width="8.83984375" style="39"/>
  </cols>
  <sheetData>
    <row r="1" spans="1:8" x14ac:dyDescent="0.5">
      <c r="A1" s="80" t="s">
        <v>574</v>
      </c>
      <c r="B1" s="81"/>
      <c r="C1" s="81"/>
      <c r="D1" s="81"/>
      <c r="E1" s="81"/>
      <c r="F1" s="81"/>
      <c r="G1" s="82"/>
    </row>
    <row r="2" spans="1:8" x14ac:dyDescent="0.5">
      <c r="A2" s="113" t="s">
        <v>575</v>
      </c>
      <c r="B2" s="114"/>
      <c r="C2" s="114"/>
      <c r="D2" s="114"/>
      <c r="E2" s="114"/>
      <c r="F2" s="114"/>
      <c r="G2" s="115"/>
    </row>
    <row r="3" spans="1:8" ht="14.4" thickBot="1" x14ac:dyDescent="0.55000000000000004">
      <c r="A3" s="116" t="s">
        <v>582</v>
      </c>
      <c r="B3" s="117"/>
      <c r="C3" s="117">
        <v>2019</v>
      </c>
      <c r="D3" s="117">
        <v>2020</v>
      </c>
      <c r="E3" s="117">
        <v>2021</v>
      </c>
      <c r="F3" s="117">
        <v>2022</v>
      </c>
      <c r="G3" s="118">
        <v>2023</v>
      </c>
    </row>
    <row r="4" spans="1:8" ht="14.4" thickTop="1" x14ac:dyDescent="0.5">
      <c r="A4" s="110" t="s">
        <v>576</v>
      </c>
      <c r="B4" s="111">
        <f>SUMIFS('Processed Non-Zero TRI Data'!$S:$S, 'Processed Non-Zero TRI Data'!$A:$A, B3, 'Processed Non-Zero TRI Data'!$K:$K, "R")</f>
        <v>0</v>
      </c>
      <c r="C4" s="111">
        <f>SUMIFS('Processed Non-Zero TRI Data'!$S:$S, 'Processed Non-Zero TRI Data'!$A:$A, C3, 'Processed Non-Zero TRI Data'!$K:$K, "R")</f>
        <v>14.968548210000002</v>
      </c>
      <c r="D4" s="111">
        <f>SUMIFS('Processed Non-Zero TRI Data'!$S:$S, 'Processed Non-Zero TRI Data'!$A:$A, D3, 'Processed Non-Zero TRI Data'!$K:$K, "R")</f>
        <v>4.9895160700000005</v>
      </c>
      <c r="E4" s="111">
        <f>SUMIFS('Processed Non-Zero TRI Data'!$S:$S, 'Processed Non-Zero TRI Data'!$A:$A, E3, 'Processed Non-Zero TRI Data'!$K:$K, "R")</f>
        <v>4.5359237000000006</v>
      </c>
      <c r="F4" s="111">
        <f>SUMIFS('Processed Non-Zero TRI Data'!$S:$S, 'Processed Non-Zero TRI Data'!$A:$A, F3, 'Processed Non-Zero TRI Data'!$K:$K, "R")</f>
        <v>4.0823313299999997</v>
      </c>
      <c r="G4" s="112">
        <f>SUMIFS('Processed Non-Zero TRI Data'!$S:$S, 'Processed Non-Zero TRI Data'!$A:$A, G3, 'Processed Non-Zero TRI Data'!$K:$K, "R")</f>
        <v>2.2679618500000003</v>
      </c>
    </row>
    <row r="5" spans="1:8" x14ac:dyDescent="0.5">
      <c r="A5" s="83" t="s">
        <v>577</v>
      </c>
      <c r="B5" s="90">
        <f>SUMIFS('Processed Non-Zero TRI Data'!$U:$U, 'Processed Non-Zero TRI Data'!$A:$A, B3, 'Processed Non-Zero TRI Data'!$K:$K, "R")</f>
        <v>0</v>
      </c>
      <c r="C5" s="90">
        <f>SUMIFS('Processed Non-Zero TRI Data'!$U:$U, 'Processed Non-Zero TRI Data'!$A:$A, C3, 'Processed Non-Zero TRI Data'!$K:$K, "R")</f>
        <v>12.700586359999999</v>
      </c>
      <c r="D5" s="90">
        <f>SUMIFS('Processed Non-Zero TRI Data'!$U:$U, 'Processed Non-Zero TRI Data'!$A:$A, D3, 'Processed Non-Zero TRI Data'!$K:$K, "R")</f>
        <v>4.5359237000000006</v>
      </c>
      <c r="E5" s="90">
        <f>SUMIFS('Processed Non-Zero TRI Data'!$U:$U, 'Processed Non-Zero TRI Data'!$A:$A, E3, 'Processed Non-Zero TRI Data'!$K:$K, "R")</f>
        <v>12.24699399</v>
      </c>
      <c r="F5" s="90">
        <f>SUMIFS('Processed Non-Zero TRI Data'!$U:$U, 'Processed Non-Zero TRI Data'!$A:$A, F3, 'Processed Non-Zero TRI Data'!$K:$K, "R")</f>
        <v>15.422140580000001</v>
      </c>
      <c r="G5" s="91">
        <f>SUMIFS('Processed Non-Zero TRI Data'!$U:$U, 'Processed Non-Zero TRI Data'!$A:$A, G3, 'Processed Non-Zero TRI Data'!$K:$K, "R")</f>
        <v>12.2606017611</v>
      </c>
    </row>
    <row r="6" spans="1:8" x14ac:dyDescent="0.5">
      <c r="A6" s="83" t="s">
        <v>578</v>
      </c>
      <c r="B6" s="90">
        <f>SUMIFS('Processed Non-Zero TRI Data'!$W:$W, 'Processed Non-Zero TRI Data'!$A:$A, B3, 'Processed Non-Zero TRI Data'!$K:$K, "R")</f>
        <v>0</v>
      </c>
      <c r="C6" s="90">
        <f>SUMIFS('Processed Non-Zero TRI Data'!$W:$W, 'Processed Non-Zero TRI Data'!$A:$A, C3, 'Processed Non-Zero TRI Data'!$K:$K, "R")</f>
        <v>0</v>
      </c>
      <c r="D6" s="90">
        <f>SUMIFS('Processed Non-Zero TRI Data'!$W:$W, 'Processed Non-Zero TRI Data'!$A:$A, D3, 'Processed Non-Zero TRI Data'!$K:$K, "R")</f>
        <v>0</v>
      </c>
      <c r="E6" s="90">
        <f>SUMIFS('Processed Non-Zero TRI Data'!$W:$W, 'Processed Non-Zero TRI Data'!$A:$A, E3, 'Processed Non-Zero TRI Data'!$K:$K, "R")</f>
        <v>0</v>
      </c>
      <c r="F6" s="90">
        <f>SUMIFS('Processed Non-Zero TRI Data'!$W:$W, 'Processed Non-Zero TRI Data'!$A:$A, F3, 'Processed Non-Zero TRI Data'!$K:$K, "R")</f>
        <v>0</v>
      </c>
      <c r="G6" s="91">
        <f>SUMIFS('Processed Non-Zero TRI Data'!$W:$W, 'Processed Non-Zero TRI Data'!$A:$A, G3, 'Processed Non-Zero TRI Data'!$K:$K, "R")</f>
        <v>0</v>
      </c>
    </row>
    <row r="7" spans="1:8" x14ac:dyDescent="0.5">
      <c r="A7" s="92" t="s">
        <v>579</v>
      </c>
      <c r="B7" s="93"/>
      <c r="C7" s="93"/>
      <c r="D7" s="93"/>
      <c r="E7" s="93"/>
      <c r="F7" s="93"/>
      <c r="G7" s="94"/>
    </row>
    <row r="8" spans="1:8" x14ac:dyDescent="0.5">
      <c r="A8" s="92" t="s">
        <v>580</v>
      </c>
      <c r="B8" s="95"/>
      <c r="C8" s="95"/>
      <c r="D8" s="95"/>
      <c r="E8" s="85"/>
      <c r="F8" s="95"/>
      <c r="G8" s="96"/>
      <c r="H8" s="84"/>
    </row>
    <row r="9" spans="1:8" ht="37.200000000000003" customHeight="1" x14ac:dyDescent="0.5">
      <c r="A9" s="97" t="s">
        <v>581</v>
      </c>
      <c r="B9" s="98"/>
      <c r="C9" s="98"/>
      <c r="D9" s="98"/>
      <c r="E9" s="98"/>
      <c r="F9" s="98"/>
      <c r="G9" s="99"/>
      <c r="H9" s="86"/>
    </row>
    <row r="10" spans="1:8" ht="34.200000000000003" x14ac:dyDescent="0.5">
      <c r="A10" s="109" t="s">
        <v>582</v>
      </c>
      <c r="B10" s="109" t="s">
        <v>583</v>
      </c>
      <c r="C10" s="109" t="s">
        <v>584</v>
      </c>
      <c r="D10" s="100"/>
      <c r="E10" s="100"/>
      <c r="F10" s="100"/>
      <c r="G10" s="101"/>
      <c r="H10" s="84"/>
    </row>
    <row r="11" spans="1:8" x14ac:dyDescent="0.5">
      <c r="A11" s="105" t="s">
        <v>576</v>
      </c>
      <c r="B11" s="106">
        <v>2</v>
      </c>
      <c r="C11" s="106">
        <v>1</v>
      </c>
      <c r="D11" s="100"/>
      <c r="E11" s="100"/>
      <c r="F11" s="100"/>
      <c r="G11" s="101"/>
      <c r="H11" s="84"/>
    </row>
    <row r="12" spans="1:8" x14ac:dyDescent="0.5">
      <c r="A12" s="105" t="s">
        <v>577</v>
      </c>
      <c r="B12" s="106">
        <v>1</v>
      </c>
      <c r="C12" s="107">
        <v>1</v>
      </c>
      <c r="D12" s="100"/>
      <c r="E12" s="100"/>
      <c r="F12" s="100"/>
      <c r="G12" s="101"/>
      <c r="H12" s="84"/>
    </row>
    <row r="13" spans="1:8" ht="14.4" thickBot="1" x14ac:dyDescent="0.55000000000000004">
      <c r="A13" s="102" t="s">
        <v>578</v>
      </c>
      <c r="B13" s="108">
        <v>0</v>
      </c>
      <c r="C13" s="108">
        <v>0</v>
      </c>
      <c r="D13" s="103"/>
      <c r="E13" s="103"/>
      <c r="F13" s="103"/>
      <c r="G13" s="104"/>
      <c r="H13" s="84"/>
    </row>
    <row r="14" spans="1:8" x14ac:dyDescent="0.5">
      <c r="A14" s="429"/>
      <c r="B14" s="429"/>
      <c r="C14" s="429"/>
      <c r="D14" s="429"/>
      <c r="E14" s="429"/>
      <c r="F14" s="429"/>
      <c r="G14" s="429"/>
      <c r="H14" s="430"/>
    </row>
    <row r="15" spans="1:8" x14ac:dyDescent="0.5">
      <c r="A15" s="437"/>
      <c r="B15" s="437"/>
      <c r="C15" s="437"/>
      <c r="D15" s="437"/>
      <c r="E15" s="437"/>
      <c r="F15" s="437"/>
      <c r="G15" s="437"/>
      <c r="H15" s="437"/>
    </row>
    <row r="16" spans="1:8" x14ac:dyDescent="0.5">
      <c r="A16" s="429"/>
      <c r="B16" s="431"/>
      <c r="C16" s="431"/>
      <c r="D16" s="429"/>
      <c r="E16" s="429"/>
      <c r="F16" s="429"/>
      <c r="G16" s="429"/>
      <c r="H16" s="430"/>
    </row>
    <row r="17" spans="1:18" x14ac:dyDescent="0.5">
      <c r="A17" s="429"/>
      <c r="B17" s="429"/>
      <c r="C17" s="429"/>
      <c r="D17" s="429"/>
      <c r="E17" s="429"/>
      <c r="F17" s="429"/>
      <c r="G17" s="429"/>
      <c r="H17" s="430"/>
    </row>
    <row r="18" spans="1:18" x14ac:dyDescent="0.5">
      <c r="A18" s="430"/>
      <c r="B18" s="430"/>
      <c r="C18" s="430"/>
      <c r="D18" s="430"/>
      <c r="E18" s="430"/>
      <c r="F18" s="430"/>
      <c r="G18" s="430"/>
      <c r="H18" s="430"/>
    </row>
    <row r="19" spans="1:18" x14ac:dyDescent="0.5">
      <c r="A19" s="437"/>
      <c r="B19" s="437"/>
      <c r="C19" s="437"/>
      <c r="D19" s="437"/>
      <c r="E19" s="437"/>
      <c r="F19" s="437"/>
      <c r="G19" s="437"/>
      <c r="H19" s="437"/>
      <c r="J19" s="87"/>
      <c r="K19" s="87"/>
      <c r="L19" s="87"/>
      <c r="M19" s="87"/>
      <c r="N19" s="87"/>
      <c r="O19" s="87"/>
      <c r="P19" s="87"/>
      <c r="Q19" s="87"/>
      <c r="R19" s="87"/>
    </row>
    <row r="20" spans="1:18" x14ac:dyDescent="0.5">
      <c r="A20" s="430"/>
      <c r="B20" s="432"/>
      <c r="C20" s="430"/>
      <c r="D20" s="430"/>
      <c r="E20" s="430"/>
      <c r="F20" s="430"/>
      <c r="G20" s="430"/>
      <c r="H20" s="430"/>
    </row>
    <row r="21" spans="1:18" x14ac:dyDescent="0.5">
      <c r="A21" s="433"/>
      <c r="B21" s="433"/>
      <c r="C21" s="433"/>
      <c r="D21" s="433"/>
      <c r="E21" s="433"/>
      <c r="F21" s="433"/>
      <c r="G21" s="433"/>
      <c r="H21" s="433"/>
    </row>
    <row r="22" spans="1:18" x14ac:dyDescent="0.5">
      <c r="A22" s="434"/>
      <c r="B22" s="435"/>
      <c r="C22" s="435"/>
      <c r="D22" s="435"/>
      <c r="E22" s="435"/>
      <c r="F22" s="435"/>
      <c r="G22" s="435"/>
      <c r="H22" s="433"/>
      <c r="I22" s="87"/>
      <c r="J22" s="87"/>
      <c r="K22" s="87"/>
      <c r="L22" s="87"/>
      <c r="M22" s="87"/>
      <c r="N22" s="87"/>
      <c r="O22" s="87"/>
      <c r="P22" s="87"/>
      <c r="Q22" s="87"/>
      <c r="R22" s="87"/>
    </row>
    <row r="23" spans="1:18" x14ac:dyDescent="0.5">
      <c r="A23" s="433"/>
      <c r="B23" s="436"/>
      <c r="C23" s="433"/>
      <c r="D23" s="433"/>
      <c r="E23" s="433"/>
      <c r="F23" s="433"/>
      <c r="G23" s="433"/>
      <c r="H23" s="433"/>
      <c r="I23" s="89"/>
      <c r="O23" s="88"/>
    </row>
    <row r="24" spans="1:18" x14ac:dyDescent="0.5">
      <c r="A24" s="433"/>
      <c r="B24" s="433"/>
      <c r="C24" s="433"/>
      <c r="D24" s="433"/>
      <c r="E24" s="433"/>
      <c r="F24" s="433"/>
      <c r="G24" s="433"/>
      <c r="H24" s="433"/>
    </row>
    <row r="25" spans="1:18" x14ac:dyDescent="0.5">
      <c r="A25" s="433"/>
      <c r="B25" s="433"/>
      <c r="C25" s="433"/>
      <c r="D25" s="433"/>
      <c r="E25" s="433"/>
      <c r="F25" s="433"/>
      <c r="G25" s="433"/>
      <c r="H25" s="433"/>
    </row>
    <row r="26" spans="1:18" x14ac:dyDescent="0.5">
      <c r="A26" s="433"/>
      <c r="B26" s="433"/>
      <c r="C26" s="433"/>
      <c r="D26" s="433"/>
      <c r="E26" s="433"/>
      <c r="F26" s="433"/>
      <c r="G26" s="433"/>
      <c r="H26" s="433"/>
    </row>
    <row r="27" spans="1:18" x14ac:dyDescent="0.5">
      <c r="A27" s="433"/>
      <c r="B27" s="433"/>
      <c r="C27" s="433"/>
      <c r="D27" s="433"/>
      <c r="E27" s="433"/>
      <c r="F27" s="433"/>
      <c r="G27" s="433"/>
      <c r="H27" s="433"/>
    </row>
    <row r="28" spans="1:18" x14ac:dyDescent="0.5">
      <c r="A28" s="433"/>
      <c r="B28" s="433"/>
      <c r="C28" s="433"/>
      <c r="D28" s="433"/>
      <c r="E28" s="433"/>
      <c r="F28" s="433"/>
      <c r="G28" s="433"/>
      <c r="H28" s="433"/>
    </row>
    <row r="29" spans="1:18" x14ac:dyDescent="0.5">
      <c r="A29" s="433"/>
      <c r="B29" s="433"/>
      <c r="C29" s="433"/>
      <c r="D29" s="433"/>
      <c r="E29" s="433"/>
      <c r="F29" s="433"/>
      <c r="G29" s="433"/>
      <c r="H29" s="433"/>
    </row>
    <row r="30" spans="1:18" x14ac:dyDescent="0.5">
      <c r="A30" s="433"/>
      <c r="B30" s="433"/>
      <c r="C30" s="433"/>
      <c r="D30" s="433"/>
      <c r="E30" s="433"/>
      <c r="F30" s="433"/>
      <c r="G30" s="433"/>
      <c r="H30" s="433"/>
    </row>
    <row r="31" spans="1:18" x14ac:dyDescent="0.5">
      <c r="A31" s="433"/>
      <c r="B31" s="433"/>
      <c r="C31" s="433"/>
      <c r="D31" s="433"/>
      <c r="E31" s="433"/>
      <c r="F31" s="433"/>
      <c r="G31" s="433"/>
      <c r="H31" s="433"/>
    </row>
    <row r="32" spans="1:18" x14ac:dyDescent="0.5">
      <c r="A32" s="433"/>
      <c r="B32" s="433"/>
      <c r="C32" s="433"/>
      <c r="D32" s="433"/>
      <c r="E32" s="433"/>
      <c r="F32" s="433"/>
      <c r="G32" s="433"/>
      <c r="H32" s="433"/>
    </row>
    <row r="33" spans="1:8" x14ac:dyDescent="0.5">
      <c r="A33" s="433"/>
      <c r="B33" s="433"/>
      <c r="C33" s="433"/>
      <c r="D33" s="433"/>
      <c r="E33" s="433"/>
      <c r="F33" s="433"/>
      <c r="G33" s="433"/>
      <c r="H33" s="433"/>
    </row>
    <row r="34" spans="1:8" x14ac:dyDescent="0.5">
      <c r="A34" s="433"/>
      <c r="B34" s="433"/>
      <c r="C34" s="433"/>
      <c r="D34" s="433"/>
      <c r="E34" s="433"/>
      <c r="F34" s="433"/>
      <c r="G34" s="433"/>
      <c r="H34" s="433"/>
    </row>
    <row r="35" spans="1:8" x14ac:dyDescent="0.5">
      <c r="A35" s="433"/>
      <c r="B35" s="433"/>
      <c r="C35" s="433"/>
      <c r="D35" s="433"/>
      <c r="E35" s="433"/>
      <c r="F35" s="433"/>
      <c r="G35" s="433"/>
      <c r="H35" s="433"/>
    </row>
    <row r="36" spans="1:8" x14ac:dyDescent="0.5">
      <c r="A36" s="433"/>
      <c r="B36" s="433"/>
      <c r="C36" s="433"/>
      <c r="D36" s="433"/>
      <c r="E36" s="433"/>
      <c r="F36" s="433"/>
      <c r="G36" s="433"/>
      <c r="H36" s="433"/>
    </row>
  </sheetData>
  <sheetProtection algorithmName="SHA-512" hashValue="f3FD4o7iuWsFpGtijOJ2H/D6ozrWQmzTkDRZl5l/lqINEJ83S0BCPRnzOZ94DVo3vLEVh0LycaVaa19MnnSZ/A==" saltValue="C3Kg7OvcyD6MQT47DfNdsQ==" spinCount="100000" sheet="1" objects="1" scenarios="1" formatCells="0" formatColumns="0" formatRows="0"/>
  <mergeCells count="3">
    <mergeCell ref="A1:G1"/>
    <mergeCell ref="A2:G2"/>
    <mergeCell ref="A9:G9"/>
  </mergeCells>
  <phoneticPr fontId="3" type="noConversion"/>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06EB5-5E51-4FEE-9367-C5C64547AAE5}">
  <sheetPr>
    <tabColor theme="4"/>
  </sheetPr>
  <dimension ref="A1:BP100"/>
  <sheetViews>
    <sheetView workbookViewId="0"/>
  </sheetViews>
  <sheetFormatPr defaultColWidth="9.15625" defaultRowHeight="15" customHeight="1" x14ac:dyDescent="0.55000000000000004"/>
  <cols>
    <col min="1" max="1" width="19.83984375" customWidth="1"/>
    <col min="2" max="2" width="53.578125" customWidth="1"/>
    <col min="4" max="4" width="14.578125" customWidth="1"/>
    <col min="6" max="6" width="17.41796875" bestFit="1" customWidth="1"/>
    <col min="7" max="7" width="19" bestFit="1" customWidth="1"/>
    <col min="8" max="8" width="37.578125" customWidth="1"/>
    <col min="9" max="9" width="14.578125" style="1" customWidth="1"/>
    <col min="10" max="10" width="17.41796875" style="13" bestFit="1" customWidth="1"/>
    <col min="11" max="11" width="35.578125" bestFit="1" customWidth="1"/>
    <col min="12" max="12" width="38.26171875" style="2" customWidth="1"/>
    <col min="13" max="13" width="43.68359375" style="2" customWidth="1"/>
    <col min="14" max="14" width="38.26171875" customWidth="1"/>
    <col min="15" max="16" width="38.26171875" style="2" customWidth="1"/>
    <col min="17" max="17" width="25.68359375" style="2" customWidth="1"/>
    <col min="18" max="18" width="23.68359375" bestFit="1" customWidth="1"/>
    <col min="19" max="19" width="66.578125" bestFit="1" customWidth="1"/>
    <col min="20" max="20" width="17.83984375" style="1" customWidth="1"/>
    <col min="21" max="21" width="25.68359375" style="3" bestFit="1" customWidth="1"/>
    <col min="24" max="24" width="30.15625" bestFit="1" customWidth="1"/>
  </cols>
  <sheetData>
    <row r="1" spans="1:68" s="4" customFormat="1" ht="23.25" customHeight="1" x14ac:dyDescent="0.55000000000000004">
      <c r="A1" s="10" t="s">
        <v>23</v>
      </c>
      <c r="B1" s="10" t="s">
        <v>27</v>
      </c>
      <c r="C1" s="10" t="s">
        <v>28</v>
      </c>
      <c r="D1" s="10" t="s">
        <v>29</v>
      </c>
      <c r="E1" s="10" t="s">
        <v>30</v>
      </c>
      <c r="F1" s="10" t="s">
        <v>32</v>
      </c>
      <c r="G1" s="10" t="s">
        <v>33</v>
      </c>
      <c r="H1" s="10" t="s">
        <v>585</v>
      </c>
      <c r="I1" s="11" t="s">
        <v>26</v>
      </c>
      <c r="J1" s="10" t="s">
        <v>586</v>
      </c>
      <c r="K1" s="27" t="s">
        <v>35</v>
      </c>
      <c r="L1" s="28" t="s">
        <v>587</v>
      </c>
      <c r="M1" s="28" t="s">
        <v>37</v>
      </c>
      <c r="N1" s="27" t="s">
        <v>588</v>
      </c>
      <c r="O1" s="28" t="s">
        <v>589</v>
      </c>
      <c r="P1" s="29" t="s">
        <v>590</v>
      </c>
      <c r="Q1" s="12" t="s">
        <v>591</v>
      </c>
      <c r="R1" s="10" t="s">
        <v>25</v>
      </c>
      <c r="S1" s="10" t="s">
        <v>43</v>
      </c>
      <c r="T1" s="11" t="s">
        <v>42</v>
      </c>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row>
    <row r="2" spans="1:68" ht="15" customHeight="1" x14ac:dyDescent="0.55000000000000004">
      <c r="J2"/>
      <c r="K2" s="13" t="e">
        <f>VLOOKUP(J2, '2022 SIC to NAICS'!A:D, 2)</f>
        <v>#N/A</v>
      </c>
      <c r="L2" s="2" t="e">
        <f>VLOOKUP(J2, '2022 SIC to NAICS'!A:D, 3)</f>
        <v>#N/A</v>
      </c>
      <c r="M2" s="2" t="e">
        <f>VLOOKUP(J2, '2022 SIC to NAICS'!A:D, 4)</f>
        <v>#N/A</v>
      </c>
      <c r="N2" s="7" t="str">
        <f>IFERROR(VLOOKUP(L2,'NAICS Code to IS CDR Code'!A:C,2, FALSE), "NAICS/SIC Not Provided")</f>
        <v>NAICS/SIC Not Provided</v>
      </c>
      <c r="O2" s="8" t="str">
        <f>IFERROR(VLOOKUP(L2,'NAICS Code to IS CDR Code'!A:C,3, FALSE), "NAICS/SIC Not Provided")</f>
        <v>NAICS/SIC Not Provided</v>
      </c>
      <c r="P2" s="2" t="e">
        <f>VLOOKUP(L2,#REF!, 3, FALSE)</f>
        <v>#N/A</v>
      </c>
      <c r="Q2"/>
    </row>
    <row r="3" spans="1:68" ht="15" customHeight="1" x14ac:dyDescent="0.55000000000000004">
      <c r="J3"/>
      <c r="K3" s="13" t="e">
        <f>VLOOKUP(J3, '2022 SIC to NAICS'!A:D, 2)</f>
        <v>#N/A</v>
      </c>
      <c r="L3" s="2" t="e">
        <f>VLOOKUP(J3, '2022 SIC to NAICS'!A:D, 3)</f>
        <v>#N/A</v>
      </c>
      <c r="M3" s="2" t="e">
        <f>VLOOKUP(J3, '2022 SIC to NAICS'!A:D, 4)</f>
        <v>#N/A</v>
      </c>
      <c r="N3" s="7" t="str">
        <f>IFERROR(VLOOKUP(L3,'NAICS Code to IS CDR Code'!A:C,2, FALSE), "NAICS/SIC Not Provided")</f>
        <v>NAICS/SIC Not Provided</v>
      </c>
      <c r="O3" s="8" t="str">
        <f>IFERROR(VLOOKUP(L3,'NAICS Code to IS CDR Code'!A:C,3, FALSE), "NAICS/SIC Not Provided")</f>
        <v>NAICS/SIC Not Provided</v>
      </c>
      <c r="P3" s="2" t="e">
        <f>VLOOKUP(L3,#REF!, 3, FALSE)</f>
        <v>#N/A</v>
      </c>
      <c r="Q3"/>
    </row>
    <row r="4" spans="1:68" ht="15" customHeight="1" x14ac:dyDescent="0.55000000000000004">
      <c r="J4"/>
      <c r="K4" s="13" t="e">
        <f>VLOOKUP(J4, '2022 SIC to NAICS'!A:D, 2)</f>
        <v>#N/A</v>
      </c>
      <c r="L4" s="2" t="e">
        <f>VLOOKUP(J4, '2022 SIC to NAICS'!A:D, 3)</f>
        <v>#N/A</v>
      </c>
      <c r="M4" s="2" t="e">
        <f>VLOOKUP(J4, '2022 SIC to NAICS'!A:D, 4)</f>
        <v>#N/A</v>
      </c>
      <c r="N4" s="7" t="str">
        <f>IFERROR(VLOOKUP(L4,'NAICS Code to IS CDR Code'!A:C,2, FALSE), "NAICS/SIC Not Provided")</f>
        <v>NAICS/SIC Not Provided</v>
      </c>
      <c r="O4" s="8" t="str">
        <f>IFERROR(VLOOKUP(L4,'NAICS Code to IS CDR Code'!A:C,3, FALSE), "NAICS/SIC Not Provided")</f>
        <v>NAICS/SIC Not Provided</v>
      </c>
      <c r="P4" s="2" t="e">
        <f>VLOOKUP(L4,#REF!, 3, FALSE)</f>
        <v>#N/A</v>
      </c>
      <c r="Q4"/>
    </row>
    <row r="5" spans="1:68" ht="15" customHeight="1" x14ac:dyDescent="0.55000000000000004">
      <c r="J5"/>
      <c r="K5" s="13" t="e">
        <f>VLOOKUP(J5, '2022 SIC to NAICS'!A:D, 2)</f>
        <v>#N/A</v>
      </c>
      <c r="L5" s="2" t="e">
        <f>VLOOKUP(J5, '2022 SIC to NAICS'!A:D, 3)</f>
        <v>#N/A</v>
      </c>
      <c r="M5" s="2" t="e">
        <f>VLOOKUP(J5, '2022 SIC to NAICS'!A:D, 4)</f>
        <v>#N/A</v>
      </c>
      <c r="N5" s="7" t="str">
        <f>IFERROR(VLOOKUP(L5,'NAICS Code to IS CDR Code'!A:C,2, FALSE), "NAICS/SIC Not Provided")</f>
        <v>NAICS/SIC Not Provided</v>
      </c>
      <c r="O5" s="8" t="str">
        <f>IFERROR(VLOOKUP(L5,'NAICS Code to IS CDR Code'!A:C,3, FALSE), "NAICS/SIC Not Provided")</f>
        <v>NAICS/SIC Not Provided</v>
      </c>
      <c r="P5" s="2" t="e">
        <f>VLOOKUP(L5,#REF!, 3, FALSE)</f>
        <v>#N/A</v>
      </c>
      <c r="Q5"/>
    </row>
    <row r="6" spans="1:68" ht="15" customHeight="1" x14ac:dyDescent="0.55000000000000004">
      <c r="J6"/>
      <c r="K6" s="13" t="e">
        <f>VLOOKUP(J6, '2022 SIC to NAICS'!A:D, 2)</f>
        <v>#N/A</v>
      </c>
      <c r="L6" s="2" t="e">
        <f>VLOOKUP(J6, '2022 SIC to NAICS'!A:D, 3)</f>
        <v>#N/A</v>
      </c>
      <c r="M6" s="2" t="e">
        <f>VLOOKUP(J6, '2022 SIC to NAICS'!A:D, 4)</f>
        <v>#N/A</v>
      </c>
      <c r="N6" s="7" t="str">
        <f>IFERROR(VLOOKUP(L6,'NAICS Code to IS CDR Code'!A:C,2, FALSE), "NAICS/SIC Not Provided")</f>
        <v>NAICS/SIC Not Provided</v>
      </c>
      <c r="O6" s="8" t="str">
        <f>IFERROR(VLOOKUP(L6,'NAICS Code to IS CDR Code'!A:C,3, FALSE), "NAICS/SIC Not Provided")</f>
        <v>NAICS/SIC Not Provided</v>
      </c>
      <c r="P6" s="2" t="e">
        <f>VLOOKUP(L6,#REF!, 3, FALSE)</f>
        <v>#N/A</v>
      </c>
      <c r="Q6"/>
    </row>
    <row r="7" spans="1:68" ht="15" customHeight="1" x14ac:dyDescent="0.55000000000000004">
      <c r="J7"/>
      <c r="K7" s="13" t="e">
        <f>VLOOKUP(J7, '2022 SIC to NAICS'!A:D, 2)</f>
        <v>#N/A</v>
      </c>
      <c r="L7" s="2" t="e">
        <f>VLOOKUP(J7, '2022 SIC to NAICS'!A:D, 3)</f>
        <v>#N/A</v>
      </c>
      <c r="M7" s="2" t="e">
        <f>VLOOKUP(J7, '2022 SIC to NAICS'!A:D, 4)</f>
        <v>#N/A</v>
      </c>
      <c r="N7" s="7" t="str">
        <f>IFERROR(VLOOKUP(L7,'NAICS Code to IS CDR Code'!A:C,2, FALSE), "NAICS/SIC Not Provided")</f>
        <v>NAICS/SIC Not Provided</v>
      </c>
      <c r="O7" s="8" t="str">
        <f>IFERROR(VLOOKUP(L7,'NAICS Code to IS CDR Code'!A:C,3, FALSE), "NAICS/SIC Not Provided")</f>
        <v>NAICS/SIC Not Provided</v>
      </c>
      <c r="P7" s="2" t="e">
        <f>VLOOKUP(L7,#REF!, 3, FALSE)</f>
        <v>#N/A</v>
      </c>
      <c r="Q7"/>
    </row>
    <row r="8" spans="1:68" ht="15" customHeight="1" x14ac:dyDescent="0.55000000000000004">
      <c r="J8"/>
      <c r="K8" s="13" t="e">
        <f>VLOOKUP(J8, '2022 SIC to NAICS'!A:D, 2)</f>
        <v>#N/A</v>
      </c>
      <c r="L8" s="2" t="e">
        <f>VLOOKUP(J8, '2022 SIC to NAICS'!A:D, 3)</f>
        <v>#N/A</v>
      </c>
      <c r="M8" s="2" t="e">
        <f>VLOOKUP(J8, '2022 SIC to NAICS'!A:D, 4)</f>
        <v>#N/A</v>
      </c>
      <c r="N8" s="7" t="str">
        <f>IFERROR(VLOOKUP(L8,'NAICS Code to IS CDR Code'!A:C,2, FALSE), "NAICS/SIC Not Provided")</f>
        <v>NAICS/SIC Not Provided</v>
      </c>
      <c r="O8" s="8" t="str">
        <f>IFERROR(VLOOKUP(L8,'NAICS Code to IS CDR Code'!A:C,3, FALSE), "NAICS/SIC Not Provided")</f>
        <v>NAICS/SIC Not Provided</v>
      </c>
      <c r="P8" s="2" t="e">
        <f>VLOOKUP(L8,#REF!, 3, FALSE)</f>
        <v>#N/A</v>
      </c>
      <c r="Q8"/>
    </row>
    <row r="9" spans="1:68" ht="15" customHeight="1" x14ac:dyDescent="0.55000000000000004">
      <c r="J9"/>
      <c r="K9" s="13" t="e">
        <f>VLOOKUP(J9, '2022 SIC to NAICS'!A:D, 2)</f>
        <v>#N/A</v>
      </c>
      <c r="L9" s="2" t="e">
        <f>VLOOKUP(J9, '2022 SIC to NAICS'!A:D, 3)</f>
        <v>#N/A</v>
      </c>
      <c r="M9" s="2" t="e">
        <f>VLOOKUP(J9, '2022 SIC to NAICS'!A:D, 4)</f>
        <v>#N/A</v>
      </c>
      <c r="N9" s="7" t="str">
        <f>IFERROR(VLOOKUP(L9,'NAICS Code to IS CDR Code'!A:C,2, FALSE), "NAICS/SIC Not Provided")</f>
        <v>NAICS/SIC Not Provided</v>
      </c>
      <c r="O9" s="8" t="str">
        <f>IFERROR(VLOOKUP(L9,'NAICS Code to IS CDR Code'!A:C,3, FALSE), "NAICS/SIC Not Provided")</f>
        <v>NAICS/SIC Not Provided</v>
      </c>
      <c r="P9" s="2" t="e">
        <f>VLOOKUP(L9,#REF!, 3, FALSE)</f>
        <v>#N/A</v>
      </c>
      <c r="Q9"/>
    </row>
    <row r="10" spans="1:68" ht="15" customHeight="1" x14ac:dyDescent="0.55000000000000004">
      <c r="J10"/>
      <c r="K10" s="13" t="e">
        <f>VLOOKUP(J10, '2022 SIC to NAICS'!A:D, 2)</f>
        <v>#N/A</v>
      </c>
      <c r="L10" s="2" t="e">
        <f>VLOOKUP(J10, '2022 SIC to NAICS'!A:D, 3)</f>
        <v>#N/A</v>
      </c>
      <c r="M10" s="2" t="e">
        <f>VLOOKUP(J10, '2022 SIC to NAICS'!A:D, 4)</f>
        <v>#N/A</v>
      </c>
      <c r="N10" s="7" t="str">
        <f>IFERROR(VLOOKUP(L10,'NAICS Code to IS CDR Code'!A:C,2, FALSE), "NAICS/SIC Not Provided")</f>
        <v>NAICS/SIC Not Provided</v>
      </c>
      <c r="O10" s="8" t="str">
        <f>IFERROR(VLOOKUP(L10,'NAICS Code to IS CDR Code'!A:C,3, FALSE), "NAICS/SIC Not Provided")</f>
        <v>NAICS/SIC Not Provided</v>
      </c>
      <c r="P10" s="2" t="e">
        <f>VLOOKUP(L10,#REF!, 3, FALSE)</f>
        <v>#N/A</v>
      </c>
      <c r="Q10"/>
    </row>
    <row r="11" spans="1:68" ht="15" customHeight="1" x14ac:dyDescent="0.55000000000000004">
      <c r="J11"/>
      <c r="K11" s="13" t="e">
        <f>VLOOKUP(J11, '2022 SIC to NAICS'!A:D, 2)</f>
        <v>#N/A</v>
      </c>
      <c r="L11" s="2" t="e">
        <f>VLOOKUP(J11, '2022 SIC to NAICS'!A:D, 3)</f>
        <v>#N/A</v>
      </c>
      <c r="M11" s="2" t="e">
        <f>VLOOKUP(J11, '2022 SIC to NAICS'!A:D, 4)</f>
        <v>#N/A</v>
      </c>
      <c r="N11" s="7" t="str">
        <f>IFERROR(VLOOKUP(L11,'NAICS Code to IS CDR Code'!A:C,2, FALSE), "NAICS/SIC Not Provided")</f>
        <v>NAICS/SIC Not Provided</v>
      </c>
      <c r="O11" s="8" t="str">
        <f>IFERROR(VLOOKUP(L11,'NAICS Code to IS CDR Code'!A:C,3, FALSE), "NAICS/SIC Not Provided")</f>
        <v>NAICS/SIC Not Provided</v>
      </c>
      <c r="P11" s="2" t="e">
        <f>VLOOKUP(L11,#REF!, 3, FALSE)</f>
        <v>#N/A</v>
      </c>
      <c r="Q11"/>
    </row>
    <row r="12" spans="1:68" ht="15" customHeight="1" x14ac:dyDescent="0.55000000000000004">
      <c r="J12"/>
      <c r="K12" s="13" t="e">
        <f>VLOOKUP(J12, '2022 SIC to NAICS'!A:D, 2)</f>
        <v>#N/A</v>
      </c>
      <c r="L12" s="2" t="e">
        <f>VLOOKUP(J12, '2022 SIC to NAICS'!A:D, 3)</f>
        <v>#N/A</v>
      </c>
      <c r="M12" s="2" t="e">
        <f>VLOOKUP(J12, '2022 SIC to NAICS'!A:D, 4)</f>
        <v>#N/A</v>
      </c>
      <c r="N12" s="7" t="str">
        <f>IFERROR(VLOOKUP(L12,'NAICS Code to IS CDR Code'!A:C,2, FALSE), "NAICS/SIC Not Provided")</f>
        <v>NAICS/SIC Not Provided</v>
      </c>
      <c r="O12" s="8" t="str">
        <f>IFERROR(VLOOKUP(L12,'NAICS Code to IS CDR Code'!A:C,3, FALSE), "NAICS/SIC Not Provided")</f>
        <v>NAICS/SIC Not Provided</v>
      </c>
      <c r="P12" s="2" t="e">
        <f>VLOOKUP(L12,#REF!, 3, FALSE)</f>
        <v>#N/A</v>
      </c>
      <c r="Q12"/>
    </row>
    <row r="13" spans="1:68" ht="15" customHeight="1" x14ac:dyDescent="0.55000000000000004">
      <c r="J13"/>
      <c r="K13" s="13" t="e">
        <f>VLOOKUP(J13, '2022 SIC to NAICS'!A:D, 2)</f>
        <v>#N/A</v>
      </c>
      <c r="L13" s="2" t="e">
        <f>VLOOKUP(J13, '2022 SIC to NAICS'!A:D, 3)</f>
        <v>#N/A</v>
      </c>
      <c r="M13" s="2" t="e">
        <f>VLOOKUP(J13, '2022 SIC to NAICS'!A:D, 4)</f>
        <v>#N/A</v>
      </c>
      <c r="N13" s="7" t="str">
        <f>IFERROR(VLOOKUP(L13,'NAICS Code to IS CDR Code'!A:C,2, FALSE), "NAICS/SIC Not Provided")</f>
        <v>NAICS/SIC Not Provided</v>
      </c>
      <c r="O13" s="8" t="str">
        <f>IFERROR(VLOOKUP(L13,'NAICS Code to IS CDR Code'!A:C,3, FALSE), "NAICS/SIC Not Provided")</f>
        <v>NAICS/SIC Not Provided</v>
      </c>
      <c r="P13" s="2" t="e">
        <f>VLOOKUP(L13,#REF!, 3, FALSE)</f>
        <v>#N/A</v>
      </c>
      <c r="Q13"/>
    </row>
    <row r="14" spans="1:68" ht="15" customHeight="1" x14ac:dyDescent="0.55000000000000004">
      <c r="J14"/>
      <c r="K14" s="13" t="e">
        <f>VLOOKUP(J14, '2022 SIC to NAICS'!A:D, 2)</f>
        <v>#N/A</v>
      </c>
      <c r="L14" s="2" t="e">
        <f>VLOOKUP(J14, '2022 SIC to NAICS'!A:D, 3)</f>
        <v>#N/A</v>
      </c>
      <c r="M14" s="2" t="e">
        <f>VLOOKUP(J14, '2022 SIC to NAICS'!A:D, 4)</f>
        <v>#N/A</v>
      </c>
      <c r="N14" s="7" t="str">
        <f>IFERROR(VLOOKUP(L14,'NAICS Code to IS CDR Code'!A:C,2, FALSE), "NAICS/SIC Not Provided")</f>
        <v>NAICS/SIC Not Provided</v>
      </c>
      <c r="O14" s="8" t="str">
        <f>IFERROR(VLOOKUP(L14,'NAICS Code to IS CDR Code'!A:C,3, FALSE), "NAICS/SIC Not Provided")</f>
        <v>NAICS/SIC Not Provided</v>
      </c>
      <c r="P14" s="2" t="e">
        <f>VLOOKUP(L14,#REF!, 3, FALSE)</f>
        <v>#N/A</v>
      </c>
      <c r="Q14"/>
    </row>
    <row r="15" spans="1:68" ht="15" customHeight="1" x14ac:dyDescent="0.55000000000000004">
      <c r="J15"/>
      <c r="K15" s="13" t="e">
        <f>VLOOKUP(J15, '2022 SIC to NAICS'!A:D, 2)</f>
        <v>#N/A</v>
      </c>
      <c r="L15" s="2" t="e">
        <f>VLOOKUP(J15, '2022 SIC to NAICS'!A:D, 3)</f>
        <v>#N/A</v>
      </c>
      <c r="M15" s="2" t="e">
        <f>VLOOKUP(J15, '2022 SIC to NAICS'!A:D, 4)</f>
        <v>#N/A</v>
      </c>
      <c r="N15" s="7" t="str">
        <f>IFERROR(VLOOKUP(L15,'NAICS Code to IS CDR Code'!A:C,2, FALSE), "NAICS/SIC Not Provided")</f>
        <v>NAICS/SIC Not Provided</v>
      </c>
      <c r="O15" s="8" t="str">
        <f>IFERROR(VLOOKUP(L15,'NAICS Code to IS CDR Code'!A:C,3, FALSE), "NAICS/SIC Not Provided")</f>
        <v>NAICS/SIC Not Provided</v>
      </c>
      <c r="P15" s="2" t="e">
        <f>VLOOKUP(L15,#REF!, 3, FALSE)</f>
        <v>#N/A</v>
      </c>
      <c r="Q15"/>
    </row>
    <row r="16" spans="1:68" ht="15" customHeight="1" x14ac:dyDescent="0.55000000000000004">
      <c r="J16"/>
      <c r="K16" s="13" t="e">
        <f>VLOOKUP(J16, '2022 SIC to NAICS'!A:D, 2)</f>
        <v>#N/A</v>
      </c>
      <c r="L16" s="2" t="e">
        <f>VLOOKUP(J16, '2022 SIC to NAICS'!A:D, 3)</f>
        <v>#N/A</v>
      </c>
      <c r="M16" s="2" t="e">
        <f>VLOOKUP(J16, '2022 SIC to NAICS'!A:D, 4)</f>
        <v>#N/A</v>
      </c>
      <c r="N16" s="7" t="str">
        <f>IFERROR(VLOOKUP(L16,'NAICS Code to IS CDR Code'!A:C,2, FALSE), "NAICS/SIC Not Provided")</f>
        <v>NAICS/SIC Not Provided</v>
      </c>
      <c r="O16" s="8" t="str">
        <f>IFERROR(VLOOKUP(L16,'NAICS Code to IS CDR Code'!A:C,3, FALSE), "NAICS/SIC Not Provided")</f>
        <v>NAICS/SIC Not Provided</v>
      </c>
      <c r="P16" s="2" t="e">
        <f>VLOOKUP(L16,#REF!, 3, FALSE)</f>
        <v>#N/A</v>
      </c>
      <c r="Q16"/>
    </row>
    <row r="17" spans="10:17" ht="15" customHeight="1" x14ac:dyDescent="0.55000000000000004">
      <c r="J17"/>
      <c r="K17" s="13" t="e">
        <f>VLOOKUP(J17, '2022 SIC to NAICS'!A:D, 2)</f>
        <v>#N/A</v>
      </c>
      <c r="L17" s="2" t="e">
        <f>VLOOKUP(J17, '2022 SIC to NAICS'!A:D, 3)</f>
        <v>#N/A</v>
      </c>
      <c r="M17" s="2" t="e">
        <f>VLOOKUP(J17, '2022 SIC to NAICS'!A:D, 4)</f>
        <v>#N/A</v>
      </c>
      <c r="N17" s="7" t="str">
        <f>IFERROR(VLOOKUP(L17,'NAICS Code to IS CDR Code'!A:C,2, FALSE), "NAICS/SIC Not Provided")</f>
        <v>NAICS/SIC Not Provided</v>
      </c>
      <c r="O17" s="8" t="str">
        <f>IFERROR(VLOOKUP(L17,'NAICS Code to IS CDR Code'!A:C,3, FALSE), "NAICS/SIC Not Provided")</f>
        <v>NAICS/SIC Not Provided</v>
      </c>
      <c r="P17" s="2" t="e">
        <f>VLOOKUP(L17,#REF!, 3, FALSE)</f>
        <v>#N/A</v>
      </c>
      <c r="Q17"/>
    </row>
    <row r="18" spans="10:17" ht="15" customHeight="1" x14ac:dyDescent="0.55000000000000004">
      <c r="J18"/>
      <c r="K18" s="13" t="e">
        <f>VLOOKUP(J18, '2022 SIC to NAICS'!A:D, 2)</f>
        <v>#N/A</v>
      </c>
      <c r="L18" s="2" t="e">
        <f>VLOOKUP(J18, '2022 SIC to NAICS'!A:D, 3)</f>
        <v>#N/A</v>
      </c>
      <c r="M18" s="2" t="e">
        <f>VLOOKUP(J18, '2022 SIC to NAICS'!A:D, 4)</f>
        <v>#N/A</v>
      </c>
      <c r="N18" s="7" t="str">
        <f>IFERROR(VLOOKUP(L18,'NAICS Code to IS CDR Code'!A:C,2, FALSE), "NAICS/SIC Not Provided")</f>
        <v>NAICS/SIC Not Provided</v>
      </c>
      <c r="O18" s="8" t="str">
        <f>IFERROR(VLOOKUP(L18,'NAICS Code to IS CDR Code'!A:C,3, FALSE), "NAICS/SIC Not Provided")</f>
        <v>NAICS/SIC Not Provided</v>
      </c>
      <c r="P18" s="2" t="e">
        <f>VLOOKUP(L18,#REF!, 3, FALSE)</f>
        <v>#N/A</v>
      </c>
      <c r="Q18"/>
    </row>
    <row r="19" spans="10:17" ht="15" customHeight="1" x14ac:dyDescent="0.55000000000000004">
      <c r="J19"/>
      <c r="K19" s="13" t="e">
        <f>VLOOKUP(J19, '2022 SIC to NAICS'!A:D, 2)</f>
        <v>#N/A</v>
      </c>
      <c r="L19" s="2" t="e">
        <f>VLOOKUP(J19, '2022 SIC to NAICS'!A:D, 3)</f>
        <v>#N/A</v>
      </c>
      <c r="M19" s="2" t="e">
        <f>VLOOKUP(J19, '2022 SIC to NAICS'!A:D, 4)</f>
        <v>#N/A</v>
      </c>
      <c r="N19" s="7" t="str">
        <f>IFERROR(VLOOKUP(L19,'NAICS Code to IS CDR Code'!A:C,2, FALSE), "NAICS/SIC Not Provided")</f>
        <v>NAICS/SIC Not Provided</v>
      </c>
      <c r="O19" s="8" t="str">
        <f>IFERROR(VLOOKUP(L19,'NAICS Code to IS CDR Code'!A:C,3, FALSE), "NAICS/SIC Not Provided")</f>
        <v>NAICS/SIC Not Provided</v>
      </c>
      <c r="P19" s="2" t="e">
        <f>VLOOKUP(L19,#REF!, 3, FALSE)</f>
        <v>#N/A</v>
      </c>
      <c r="Q19"/>
    </row>
    <row r="20" spans="10:17" ht="15" customHeight="1" x14ac:dyDescent="0.55000000000000004">
      <c r="J20"/>
      <c r="K20" s="13" t="e">
        <f>VLOOKUP(J20, '2022 SIC to NAICS'!A:D, 2)</f>
        <v>#N/A</v>
      </c>
      <c r="L20" s="2" t="e">
        <f>VLOOKUP(J20, '2022 SIC to NAICS'!A:D, 3)</f>
        <v>#N/A</v>
      </c>
      <c r="M20" s="2" t="e">
        <f>VLOOKUP(J20, '2022 SIC to NAICS'!A:D, 4)</f>
        <v>#N/A</v>
      </c>
      <c r="N20" s="7" t="str">
        <f>IFERROR(VLOOKUP(L20,'NAICS Code to IS CDR Code'!A:C,2, FALSE), "NAICS/SIC Not Provided")</f>
        <v>NAICS/SIC Not Provided</v>
      </c>
      <c r="O20" s="8" t="str">
        <f>IFERROR(VLOOKUP(L20,'NAICS Code to IS CDR Code'!A:C,3, FALSE), "NAICS/SIC Not Provided")</f>
        <v>NAICS/SIC Not Provided</v>
      </c>
      <c r="P20" s="2" t="e">
        <f>VLOOKUP(L20,#REF!, 3, FALSE)</f>
        <v>#N/A</v>
      </c>
      <c r="Q20"/>
    </row>
    <row r="21" spans="10:17" ht="15" customHeight="1" x14ac:dyDescent="0.55000000000000004">
      <c r="J21"/>
      <c r="K21" s="13" t="e">
        <f>VLOOKUP(J21, '2022 SIC to NAICS'!A:D, 2)</f>
        <v>#N/A</v>
      </c>
      <c r="L21" s="2" t="e">
        <f>VLOOKUP(J21, '2022 SIC to NAICS'!A:D, 3)</f>
        <v>#N/A</v>
      </c>
      <c r="M21" s="2" t="e">
        <f>VLOOKUP(J21, '2022 SIC to NAICS'!A:D, 4)</f>
        <v>#N/A</v>
      </c>
      <c r="N21" s="7" t="str">
        <f>IFERROR(VLOOKUP(L21,'NAICS Code to IS CDR Code'!A:C,2, FALSE), "NAICS/SIC Not Provided")</f>
        <v>NAICS/SIC Not Provided</v>
      </c>
      <c r="O21" s="8" t="str">
        <f>IFERROR(VLOOKUP(L21,'NAICS Code to IS CDR Code'!A:C,3, FALSE), "NAICS/SIC Not Provided")</f>
        <v>NAICS/SIC Not Provided</v>
      </c>
      <c r="P21" s="2" t="e">
        <f>VLOOKUP(L21,#REF!, 3, FALSE)</f>
        <v>#N/A</v>
      </c>
      <c r="Q21"/>
    </row>
    <row r="22" spans="10:17" ht="15" customHeight="1" x14ac:dyDescent="0.55000000000000004">
      <c r="J22"/>
      <c r="K22" s="13" t="e">
        <f>VLOOKUP(J22, '2022 SIC to NAICS'!A:D, 2)</f>
        <v>#N/A</v>
      </c>
      <c r="L22" s="2" t="e">
        <f>VLOOKUP(J22, '2022 SIC to NAICS'!A:D, 3)</f>
        <v>#N/A</v>
      </c>
      <c r="M22" s="2" t="e">
        <f>VLOOKUP(J22, '2022 SIC to NAICS'!A:D, 4)</f>
        <v>#N/A</v>
      </c>
      <c r="N22" s="7" t="str">
        <f>IFERROR(VLOOKUP(L22,'NAICS Code to IS CDR Code'!A:C,2, FALSE), "NAICS/SIC Not Provided")</f>
        <v>NAICS/SIC Not Provided</v>
      </c>
      <c r="O22" s="8" t="str">
        <f>IFERROR(VLOOKUP(L22,'NAICS Code to IS CDR Code'!A:C,3, FALSE), "NAICS/SIC Not Provided")</f>
        <v>NAICS/SIC Not Provided</v>
      </c>
      <c r="P22" s="2" t="e">
        <f>VLOOKUP(L22,#REF!, 3, FALSE)</f>
        <v>#N/A</v>
      </c>
      <c r="Q22"/>
    </row>
    <row r="23" spans="10:17" ht="15" customHeight="1" x14ac:dyDescent="0.55000000000000004">
      <c r="J23"/>
      <c r="K23" s="13" t="e">
        <f>VLOOKUP(J23, '2022 SIC to NAICS'!A:D, 2)</f>
        <v>#N/A</v>
      </c>
      <c r="L23" s="2" t="e">
        <f>VLOOKUP(J23, '2022 SIC to NAICS'!A:D, 3)</f>
        <v>#N/A</v>
      </c>
      <c r="M23" s="2" t="e">
        <f>VLOOKUP(J23, '2022 SIC to NAICS'!A:D, 4)</f>
        <v>#N/A</v>
      </c>
      <c r="N23" s="7" t="str">
        <f>IFERROR(VLOOKUP(L23,'NAICS Code to IS CDR Code'!A:C,2, FALSE), "NAICS/SIC Not Provided")</f>
        <v>NAICS/SIC Not Provided</v>
      </c>
      <c r="O23" s="8" t="str">
        <f>IFERROR(VLOOKUP(L23,'NAICS Code to IS CDR Code'!A:C,3, FALSE), "NAICS/SIC Not Provided")</f>
        <v>NAICS/SIC Not Provided</v>
      </c>
      <c r="P23" s="2" t="e">
        <f>VLOOKUP(L23,#REF!, 3, FALSE)</f>
        <v>#N/A</v>
      </c>
      <c r="Q23"/>
    </row>
    <row r="24" spans="10:17" ht="15" customHeight="1" x14ac:dyDescent="0.55000000000000004">
      <c r="J24"/>
      <c r="K24" s="13" t="e">
        <f>VLOOKUP(J24, '2022 SIC to NAICS'!A:D, 2)</f>
        <v>#N/A</v>
      </c>
      <c r="L24" s="2" t="e">
        <f>VLOOKUP(J24, '2022 SIC to NAICS'!A:D, 3)</f>
        <v>#N/A</v>
      </c>
      <c r="M24" s="2" t="e">
        <f>VLOOKUP(J24, '2022 SIC to NAICS'!A:D, 4)</f>
        <v>#N/A</v>
      </c>
      <c r="N24" s="7" t="str">
        <f>IFERROR(VLOOKUP(L24,'NAICS Code to IS CDR Code'!A:C,2, FALSE), "NAICS/SIC Not Provided")</f>
        <v>NAICS/SIC Not Provided</v>
      </c>
      <c r="O24" s="8" t="str">
        <f>IFERROR(VLOOKUP(L24,'NAICS Code to IS CDR Code'!A:C,3, FALSE), "NAICS/SIC Not Provided")</f>
        <v>NAICS/SIC Not Provided</v>
      </c>
      <c r="P24" s="2" t="e">
        <f>VLOOKUP(L24,#REF!, 3, FALSE)</f>
        <v>#N/A</v>
      </c>
      <c r="Q24"/>
    </row>
    <row r="25" spans="10:17" ht="15" customHeight="1" x14ac:dyDescent="0.55000000000000004">
      <c r="J25"/>
      <c r="K25" s="13" t="e">
        <f>VLOOKUP(J25, '2022 SIC to NAICS'!A:D, 2)</f>
        <v>#N/A</v>
      </c>
      <c r="L25" s="2" t="e">
        <f>VLOOKUP(J25, '2022 SIC to NAICS'!A:D, 3)</f>
        <v>#N/A</v>
      </c>
      <c r="M25" s="2" t="e">
        <f>VLOOKUP(J25, '2022 SIC to NAICS'!A:D, 4)</f>
        <v>#N/A</v>
      </c>
      <c r="N25" s="7" t="str">
        <f>IFERROR(VLOOKUP(L25,'NAICS Code to IS CDR Code'!A:C,2, FALSE), "NAICS/SIC Not Provided")</f>
        <v>NAICS/SIC Not Provided</v>
      </c>
      <c r="O25" s="8" t="str">
        <f>IFERROR(VLOOKUP(L25,'NAICS Code to IS CDR Code'!A:C,3, FALSE), "NAICS/SIC Not Provided")</f>
        <v>NAICS/SIC Not Provided</v>
      </c>
      <c r="P25" s="2" t="e">
        <f>VLOOKUP(L25,#REF!, 3, FALSE)</f>
        <v>#N/A</v>
      </c>
      <c r="Q25"/>
    </row>
    <row r="26" spans="10:17" ht="15" customHeight="1" x14ac:dyDescent="0.55000000000000004">
      <c r="J26"/>
      <c r="K26" s="13" t="e">
        <f>VLOOKUP(J26, '2022 SIC to NAICS'!A:D, 2)</f>
        <v>#N/A</v>
      </c>
      <c r="L26" s="2" t="e">
        <f>VLOOKUP(J26, '2022 SIC to NAICS'!A:D, 3)</f>
        <v>#N/A</v>
      </c>
      <c r="M26" s="2" t="e">
        <f>VLOOKUP(J26, '2022 SIC to NAICS'!A:D, 4)</f>
        <v>#N/A</v>
      </c>
      <c r="N26" s="7" t="str">
        <f>IFERROR(VLOOKUP(L26,'NAICS Code to IS CDR Code'!A:C,2, FALSE), "NAICS/SIC Not Provided")</f>
        <v>NAICS/SIC Not Provided</v>
      </c>
      <c r="O26" s="8" t="str">
        <f>IFERROR(VLOOKUP(L26,'NAICS Code to IS CDR Code'!A:C,3, FALSE), "NAICS/SIC Not Provided")</f>
        <v>NAICS/SIC Not Provided</v>
      </c>
      <c r="P26" s="2" t="e">
        <f>VLOOKUP(L26,#REF!, 3, FALSE)</f>
        <v>#N/A</v>
      </c>
      <c r="Q26"/>
    </row>
    <row r="27" spans="10:17" ht="15" customHeight="1" x14ac:dyDescent="0.55000000000000004">
      <c r="J27"/>
      <c r="K27" s="13" t="e">
        <f>VLOOKUP(J27, '2022 SIC to NAICS'!A:D, 2)</f>
        <v>#N/A</v>
      </c>
      <c r="L27" s="2" t="e">
        <f>VLOOKUP(J27, '2022 SIC to NAICS'!A:D, 3)</f>
        <v>#N/A</v>
      </c>
      <c r="M27" s="2" t="e">
        <f>VLOOKUP(J27, '2022 SIC to NAICS'!A:D, 4)</f>
        <v>#N/A</v>
      </c>
      <c r="N27" s="7" t="str">
        <f>IFERROR(VLOOKUP(L27,'NAICS Code to IS CDR Code'!A:C,2, FALSE), "NAICS/SIC Not Provided")</f>
        <v>NAICS/SIC Not Provided</v>
      </c>
      <c r="O27" s="8" t="str">
        <f>IFERROR(VLOOKUP(L27,'NAICS Code to IS CDR Code'!A:C,3, FALSE), "NAICS/SIC Not Provided")</f>
        <v>NAICS/SIC Not Provided</v>
      </c>
      <c r="P27" s="2" t="e">
        <f>VLOOKUP(L27,#REF!, 3, FALSE)</f>
        <v>#N/A</v>
      </c>
      <c r="Q27"/>
    </row>
    <row r="28" spans="10:17" ht="15" customHeight="1" x14ac:dyDescent="0.55000000000000004">
      <c r="J28"/>
      <c r="K28" s="13" t="e">
        <f>VLOOKUP(J28, '2022 SIC to NAICS'!A:D, 2)</f>
        <v>#N/A</v>
      </c>
      <c r="L28" s="2" t="e">
        <f>VLOOKUP(J28, '2022 SIC to NAICS'!A:D, 3)</f>
        <v>#N/A</v>
      </c>
      <c r="M28" s="2" t="e">
        <f>VLOOKUP(J28, '2022 SIC to NAICS'!A:D, 4)</f>
        <v>#N/A</v>
      </c>
      <c r="N28" s="7" t="str">
        <f>IFERROR(VLOOKUP(L28,'NAICS Code to IS CDR Code'!A:C,2, FALSE), "NAICS/SIC Not Provided")</f>
        <v>NAICS/SIC Not Provided</v>
      </c>
      <c r="O28" s="8" t="str">
        <f>IFERROR(VLOOKUP(L28,'NAICS Code to IS CDR Code'!A:C,3, FALSE), "NAICS/SIC Not Provided")</f>
        <v>NAICS/SIC Not Provided</v>
      </c>
      <c r="P28" s="2" t="e">
        <f>VLOOKUP(L28,#REF!, 3, FALSE)</f>
        <v>#N/A</v>
      </c>
      <c r="Q28"/>
    </row>
    <row r="29" spans="10:17" ht="15" customHeight="1" x14ac:dyDescent="0.55000000000000004">
      <c r="J29"/>
      <c r="K29" s="13" t="e">
        <f>VLOOKUP(J29, '2022 SIC to NAICS'!A:D, 2)</f>
        <v>#N/A</v>
      </c>
      <c r="L29" s="2" t="e">
        <f>VLOOKUP(J29, '2022 SIC to NAICS'!A:D, 3)</f>
        <v>#N/A</v>
      </c>
      <c r="M29" s="2" t="e">
        <f>VLOOKUP(J29, '2022 SIC to NAICS'!A:D, 4)</f>
        <v>#N/A</v>
      </c>
      <c r="N29" s="7" t="str">
        <f>IFERROR(VLOOKUP(L29,'NAICS Code to IS CDR Code'!A:C,2, FALSE), "NAICS/SIC Not Provided")</f>
        <v>NAICS/SIC Not Provided</v>
      </c>
      <c r="O29" s="8" t="str">
        <f>IFERROR(VLOOKUP(L29,'NAICS Code to IS CDR Code'!A:C,3, FALSE), "NAICS/SIC Not Provided")</f>
        <v>NAICS/SIC Not Provided</v>
      </c>
      <c r="P29" s="2" t="e">
        <f>VLOOKUP(L29,#REF!, 3, FALSE)</f>
        <v>#N/A</v>
      </c>
      <c r="Q29"/>
    </row>
    <row r="30" spans="10:17" ht="15" customHeight="1" x14ac:dyDescent="0.55000000000000004">
      <c r="J30"/>
      <c r="K30" s="13" t="e">
        <f>VLOOKUP(J30, '2022 SIC to NAICS'!A:D, 2)</f>
        <v>#N/A</v>
      </c>
      <c r="L30" s="2" t="e">
        <f>VLOOKUP(J30, '2022 SIC to NAICS'!A:D, 3)</f>
        <v>#N/A</v>
      </c>
      <c r="M30" s="2" t="e">
        <f>VLOOKUP(J30, '2022 SIC to NAICS'!A:D, 4)</f>
        <v>#N/A</v>
      </c>
      <c r="N30" s="7" t="str">
        <f>IFERROR(VLOOKUP(L30,'NAICS Code to IS CDR Code'!A:C,2, FALSE), "NAICS/SIC Not Provided")</f>
        <v>NAICS/SIC Not Provided</v>
      </c>
      <c r="O30" s="8" t="str">
        <f>IFERROR(VLOOKUP(L30,'NAICS Code to IS CDR Code'!A:C,3, FALSE), "NAICS/SIC Not Provided")</f>
        <v>NAICS/SIC Not Provided</v>
      </c>
      <c r="P30" s="2" t="e">
        <f>VLOOKUP(L30,#REF!, 3, FALSE)</f>
        <v>#N/A</v>
      </c>
      <c r="Q30"/>
    </row>
    <row r="31" spans="10:17" ht="15" customHeight="1" x14ac:dyDescent="0.55000000000000004">
      <c r="J31"/>
      <c r="K31" s="13" t="e">
        <f>VLOOKUP(J31, '2022 SIC to NAICS'!A:D, 2)</f>
        <v>#N/A</v>
      </c>
      <c r="L31" s="2" t="e">
        <f>VLOOKUP(J31, '2022 SIC to NAICS'!A:D, 3)</f>
        <v>#N/A</v>
      </c>
      <c r="M31" s="2" t="e">
        <f>VLOOKUP(J31, '2022 SIC to NAICS'!A:D, 4)</f>
        <v>#N/A</v>
      </c>
      <c r="N31" s="7" t="str">
        <f>IFERROR(VLOOKUP(L31,'NAICS Code to IS CDR Code'!A:C,2, FALSE), "NAICS/SIC Not Provided")</f>
        <v>NAICS/SIC Not Provided</v>
      </c>
      <c r="O31" s="8" t="str">
        <f>IFERROR(VLOOKUP(L31,'NAICS Code to IS CDR Code'!A:C,3, FALSE), "NAICS/SIC Not Provided")</f>
        <v>NAICS/SIC Not Provided</v>
      </c>
      <c r="P31" s="2" t="e">
        <f>VLOOKUP(L31,#REF!, 3, FALSE)</f>
        <v>#N/A</v>
      </c>
      <c r="Q31"/>
    </row>
    <row r="32" spans="10:17" ht="15" customHeight="1" x14ac:dyDescent="0.55000000000000004">
      <c r="J32"/>
      <c r="K32" s="13" t="e">
        <f>VLOOKUP(J32, '2022 SIC to NAICS'!A:D, 2)</f>
        <v>#N/A</v>
      </c>
      <c r="L32" s="2" t="e">
        <f>VLOOKUP(J32, '2022 SIC to NAICS'!A:D, 3)</f>
        <v>#N/A</v>
      </c>
      <c r="M32" s="2" t="e">
        <f>VLOOKUP(J32, '2022 SIC to NAICS'!A:D, 4)</f>
        <v>#N/A</v>
      </c>
      <c r="N32" s="7" t="str">
        <f>IFERROR(VLOOKUP(L32,'NAICS Code to IS CDR Code'!A:C,2, FALSE), "NAICS/SIC Not Provided")</f>
        <v>NAICS/SIC Not Provided</v>
      </c>
      <c r="O32" s="8" t="str">
        <f>IFERROR(VLOOKUP(L32,'NAICS Code to IS CDR Code'!A:C,3, FALSE), "NAICS/SIC Not Provided")</f>
        <v>NAICS/SIC Not Provided</v>
      </c>
      <c r="P32" s="2" t="e">
        <f>VLOOKUP(L32,#REF!, 3, FALSE)</f>
        <v>#N/A</v>
      </c>
      <c r="Q32"/>
    </row>
    <row r="33" spans="10:17" ht="15" customHeight="1" x14ac:dyDescent="0.55000000000000004">
      <c r="J33"/>
      <c r="K33" s="13" t="e">
        <f>VLOOKUP(J33, '2022 SIC to NAICS'!A:D, 2)</f>
        <v>#N/A</v>
      </c>
      <c r="L33" s="2" t="e">
        <f>VLOOKUP(J33, '2022 SIC to NAICS'!A:D, 3)</f>
        <v>#N/A</v>
      </c>
      <c r="M33" s="2" t="e">
        <f>VLOOKUP(J33, '2022 SIC to NAICS'!A:D, 4)</f>
        <v>#N/A</v>
      </c>
      <c r="N33" s="7" t="str">
        <f>IFERROR(VLOOKUP(L33,'NAICS Code to IS CDR Code'!A:C,2, FALSE), "NAICS/SIC Not Provided")</f>
        <v>NAICS/SIC Not Provided</v>
      </c>
      <c r="O33" s="8" t="str">
        <f>IFERROR(VLOOKUP(L33,'NAICS Code to IS CDR Code'!A:C,3, FALSE), "NAICS/SIC Not Provided")</f>
        <v>NAICS/SIC Not Provided</v>
      </c>
      <c r="P33" s="2" t="e">
        <f>VLOOKUP(L33,#REF!, 3, FALSE)</f>
        <v>#N/A</v>
      </c>
      <c r="Q33"/>
    </row>
    <row r="34" spans="10:17" ht="15" customHeight="1" x14ac:dyDescent="0.55000000000000004">
      <c r="J34"/>
      <c r="K34" s="13" t="e">
        <f>VLOOKUP(J34, '2022 SIC to NAICS'!A:D, 2)</f>
        <v>#N/A</v>
      </c>
      <c r="L34" s="2" t="e">
        <f>VLOOKUP(J34, '2022 SIC to NAICS'!A:D, 3)</f>
        <v>#N/A</v>
      </c>
      <c r="M34" s="2" t="e">
        <f>VLOOKUP(J34, '2022 SIC to NAICS'!A:D, 4)</f>
        <v>#N/A</v>
      </c>
      <c r="N34" s="7" t="str">
        <f>IFERROR(VLOOKUP(L34,'NAICS Code to IS CDR Code'!A:C,2, FALSE), "NAICS/SIC Not Provided")</f>
        <v>NAICS/SIC Not Provided</v>
      </c>
      <c r="O34" s="8" t="str">
        <f>IFERROR(VLOOKUP(L34,'NAICS Code to IS CDR Code'!A:C,3, FALSE), "NAICS/SIC Not Provided")</f>
        <v>NAICS/SIC Not Provided</v>
      </c>
      <c r="P34" s="2" t="e">
        <f>VLOOKUP(L34,#REF!, 3, FALSE)</f>
        <v>#N/A</v>
      </c>
      <c r="Q34"/>
    </row>
    <row r="35" spans="10:17" ht="15" customHeight="1" x14ac:dyDescent="0.55000000000000004">
      <c r="J35"/>
      <c r="K35" s="13" t="e">
        <f>VLOOKUP(J35, '2022 SIC to NAICS'!A:D, 2)</f>
        <v>#N/A</v>
      </c>
      <c r="L35" s="2" t="e">
        <f>VLOOKUP(J35, '2022 SIC to NAICS'!A:D, 3)</f>
        <v>#N/A</v>
      </c>
      <c r="M35" s="2" t="e">
        <f>VLOOKUP(J35, '2022 SIC to NAICS'!A:D, 4)</f>
        <v>#N/A</v>
      </c>
      <c r="N35" s="7" t="str">
        <f>IFERROR(VLOOKUP(L35,'NAICS Code to IS CDR Code'!A:C,2, FALSE), "NAICS/SIC Not Provided")</f>
        <v>NAICS/SIC Not Provided</v>
      </c>
      <c r="O35" s="8" t="str">
        <f>IFERROR(VLOOKUP(L35,'NAICS Code to IS CDR Code'!A:C,3, FALSE), "NAICS/SIC Not Provided")</f>
        <v>NAICS/SIC Not Provided</v>
      </c>
      <c r="P35" s="2" t="e">
        <f>VLOOKUP(L35,#REF!, 3, FALSE)</f>
        <v>#N/A</v>
      </c>
      <c r="Q35"/>
    </row>
    <row r="36" spans="10:17" ht="15" customHeight="1" x14ac:dyDescent="0.55000000000000004">
      <c r="J36"/>
      <c r="K36" s="13" t="e">
        <f>VLOOKUP(J36, '2022 SIC to NAICS'!A:D, 2)</f>
        <v>#N/A</v>
      </c>
      <c r="L36" s="2" t="e">
        <f>VLOOKUP(J36, '2022 SIC to NAICS'!A:D, 3)</f>
        <v>#N/A</v>
      </c>
      <c r="M36" s="2" t="e">
        <f>VLOOKUP(J36, '2022 SIC to NAICS'!A:D, 4)</f>
        <v>#N/A</v>
      </c>
      <c r="N36" s="7" t="str">
        <f>IFERROR(VLOOKUP(L36,'NAICS Code to IS CDR Code'!A:C,2, FALSE), "NAICS/SIC Not Provided")</f>
        <v>NAICS/SIC Not Provided</v>
      </c>
      <c r="O36" s="8" t="str">
        <f>IFERROR(VLOOKUP(L36,'NAICS Code to IS CDR Code'!A:C,3, FALSE), "NAICS/SIC Not Provided")</f>
        <v>NAICS/SIC Not Provided</v>
      </c>
      <c r="P36" s="2" t="e">
        <f>VLOOKUP(L36,#REF!, 3, FALSE)</f>
        <v>#N/A</v>
      </c>
      <c r="Q36"/>
    </row>
    <row r="37" spans="10:17" ht="15" customHeight="1" x14ac:dyDescent="0.55000000000000004">
      <c r="J37"/>
      <c r="K37" s="13" t="e">
        <f>VLOOKUP(J37, '2022 SIC to NAICS'!A:D, 2)</f>
        <v>#N/A</v>
      </c>
      <c r="L37" s="2" t="e">
        <f>VLOOKUP(J37, '2022 SIC to NAICS'!A:D, 3)</f>
        <v>#N/A</v>
      </c>
      <c r="M37" s="2" t="e">
        <f>VLOOKUP(J37, '2022 SIC to NAICS'!A:D, 4)</f>
        <v>#N/A</v>
      </c>
      <c r="N37" s="7" t="str">
        <f>IFERROR(VLOOKUP(L37,'NAICS Code to IS CDR Code'!A:C,2, FALSE), "NAICS/SIC Not Provided")</f>
        <v>NAICS/SIC Not Provided</v>
      </c>
      <c r="O37" s="8" t="str">
        <f>IFERROR(VLOOKUP(L37,'NAICS Code to IS CDR Code'!A:C,3, FALSE), "NAICS/SIC Not Provided")</f>
        <v>NAICS/SIC Not Provided</v>
      </c>
      <c r="P37" s="2" t="e">
        <f>VLOOKUP(L37,#REF!, 3, FALSE)</f>
        <v>#N/A</v>
      </c>
      <c r="Q37"/>
    </row>
    <row r="38" spans="10:17" ht="15" customHeight="1" x14ac:dyDescent="0.55000000000000004">
      <c r="J38"/>
      <c r="K38" s="13" t="e">
        <f>VLOOKUP(J38, '2022 SIC to NAICS'!A:D, 2)</f>
        <v>#N/A</v>
      </c>
      <c r="L38" s="2" t="e">
        <f>VLOOKUP(J38, '2022 SIC to NAICS'!A:D, 3)</f>
        <v>#N/A</v>
      </c>
      <c r="M38" s="2" t="e">
        <f>VLOOKUP(J38, '2022 SIC to NAICS'!A:D, 4)</f>
        <v>#N/A</v>
      </c>
      <c r="N38" s="7" t="str">
        <f>IFERROR(VLOOKUP(L38,'NAICS Code to IS CDR Code'!A:C,2, FALSE), "NAICS/SIC Not Provided")</f>
        <v>NAICS/SIC Not Provided</v>
      </c>
      <c r="O38" s="8" t="str">
        <f>IFERROR(VLOOKUP(L38,'NAICS Code to IS CDR Code'!A:C,3, FALSE), "NAICS/SIC Not Provided")</f>
        <v>NAICS/SIC Not Provided</v>
      </c>
      <c r="P38" s="2" t="e">
        <f>VLOOKUP(L38,#REF!, 3, FALSE)</f>
        <v>#N/A</v>
      </c>
      <c r="Q38"/>
    </row>
    <row r="39" spans="10:17" ht="15" customHeight="1" x14ac:dyDescent="0.55000000000000004">
      <c r="J39"/>
      <c r="K39" s="13" t="e">
        <f>VLOOKUP(J39, '2022 SIC to NAICS'!A:D, 2)</f>
        <v>#N/A</v>
      </c>
      <c r="L39" s="2" t="e">
        <f>VLOOKUP(J39, '2022 SIC to NAICS'!A:D, 3)</f>
        <v>#N/A</v>
      </c>
      <c r="M39" s="2" t="e">
        <f>VLOOKUP(J39, '2022 SIC to NAICS'!A:D, 4)</f>
        <v>#N/A</v>
      </c>
      <c r="N39" s="7" t="str">
        <f>IFERROR(VLOOKUP(L39,'NAICS Code to IS CDR Code'!A:C,2, FALSE), "NAICS/SIC Not Provided")</f>
        <v>NAICS/SIC Not Provided</v>
      </c>
      <c r="O39" s="8" t="str">
        <f>IFERROR(VLOOKUP(L39,'NAICS Code to IS CDR Code'!A:C,3, FALSE), "NAICS/SIC Not Provided")</f>
        <v>NAICS/SIC Not Provided</v>
      </c>
      <c r="P39" s="2" t="e">
        <f>VLOOKUP(L39,#REF!, 3, FALSE)</f>
        <v>#N/A</v>
      </c>
      <c r="Q39"/>
    </row>
    <row r="40" spans="10:17" ht="15" customHeight="1" x14ac:dyDescent="0.55000000000000004">
      <c r="J40"/>
      <c r="K40" s="13" t="e">
        <f>VLOOKUP(J40, '2022 SIC to NAICS'!A:D, 2)</f>
        <v>#N/A</v>
      </c>
      <c r="L40" s="2" t="e">
        <f>VLOOKUP(J40, '2022 SIC to NAICS'!A:D, 3)</f>
        <v>#N/A</v>
      </c>
      <c r="M40" s="2" t="e">
        <f>VLOOKUP(J40, '2022 SIC to NAICS'!A:D, 4)</f>
        <v>#N/A</v>
      </c>
      <c r="N40" s="7" t="str">
        <f>IFERROR(VLOOKUP(L40,'NAICS Code to IS CDR Code'!A:C,2, FALSE), "NAICS/SIC Not Provided")</f>
        <v>NAICS/SIC Not Provided</v>
      </c>
      <c r="O40" s="8" t="str">
        <f>IFERROR(VLOOKUP(L40,'NAICS Code to IS CDR Code'!A:C,3, FALSE), "NAICS/SIC Not Provided")</f>
        <v>NAICS/SIC Not Provided</v>
      </c>
      <c r="P40" s="2" t="e">
        <f>VLOOKUP(L40,#REF!, 3, FALSE)</f>
        <v>#N/A</v>
      </c>
      <c r="Q40"/>
    </row>
    <row r="41" spans="10:17" ht="15" customHeight="1" x14ac:dyDescent="0.55000000000000004">
      <c r="J41"/>
      <c r="K41" s="13" t="e">
        <f>VLOOKUP(J41, '2022 SIC to NAICS'!A:D, 2)</f>
        <v>#N/A</v>
      </c>
      <c r="L41" s="2" t="e">
        <f>VLOOKUP(J41, '2022 SIC to NAICS'!A:D, 3)</f>
        <v>#N/A</v>
      </c>
      <c r="M41" s="2" t="e">
        <f>VLOOKUP(J41, '2022 SIC to NAICS'!A:D, 4)</f>
        <v>#N/A</v>
      </c>
      <c r="N41" s="7" t="str">
        <f>IFERROR(VLOOKUP(L41,'NAICS Code to IS CDR Code'!A:C,2, FALSE), "NAICS/SIC Not Provided")</f>
        <v>NAICS/SIC Not Provided</v>
      </c>
      <c r="O41" s="8" t="str">
        <f>IFERROR(VLOOKUP(L41,'NAICS Code to IS CDR Code'!A:C,3, FALSE), "NAICS/SIC Not Provided")</f>
        <v>NAICS/SIC Not Provided</v>
      </c>
      <c r="P41" s="2" t="e">
        <f>VLOOKUP(L41,#REF!, 3, FALSE)</f>
        <v>#N/A</v>
      </c>
      <c r="Q41"/>
    </row>
    <row r="42" spans="10:17" ht="15" customHeight="1" x14ac:dyDescent="0.55000000000000004">
      <c r="J42"/>
      <c r="K42" s="13" t="e">
        <f>VLOOKUP(J42, '2022 SIC to NAICS'!A:D, 2)</f>
        <v>#N/A</v>
      </c>
      <c r="L42" s="2" t="e">
        <f>VLOOKUP(J42, '2022 SIC to NAICS'!A:D, 3)</f>
        <v>#N/A</v>
      </c>
      <c r="M42" s="2" t="e">
        <f>VLOOKUP(J42, '2022 SIC to NAICS'!A:D, 4)</f>
        <v>#N/A</v>
      </c>
      <c r="N42" s="7" t="str">
        <f>IFERROR(VLOOKUP(L42,'NAICS Code to IS CDR Code'!A:C,2, FALSE), "NAICS/SIC Not Provided")</f>
        <v>NAICS/SIC Not Provided</v>
      </c>
      <c r="O42" s="8" t="str">
        <f>IFERROR(VLOOKUP(L42,'NAICS Code to IS CDR Code'!A:C,3, FALSE), "NAICS/SIC Not Provided")</f>
        <v>NAICS/SIC Not Provided</v>
      </c>
      <c r="P42" s="2" t="e">
        <f>VLOOKUP(L42,#REF!, 3, FALSE)</f>
        <v>#N/A</v>
      </c>
      <c r="Q42"/>
    </row>
    <row r="43" spans="10:17" ht="15" customHeight="1" x14ac:dyDescent="0.55000000000000004">
      <c r="J43"/>
      <c r="K43" s="13" t="e">
        <f>VLOOKUP(J43, '2022 SIC to NAICS'!A:D, 2)</f>
        <v>#N/A</v>
      </c>
      <c r="L43" s="2" t="e">
        <f>VLOOKUP(J43, '2022 SIC to NAICS'!A:D, 3)</f>
        <v>#N/A</v>
      </c>
      <c r="M43" s="2" t="e">
        <f>VLOOKUP(J43, '2022 SIC to NAICS'!A:D, 4)</f>
        <v>#N/A</v>
      </c>
      <c r="N43" s="7" t="str">
        <f>IFERROR(VLOOKUP(L43,'NAICS Code to IS CDR Code'!A:C,2, FALSE), "NAICS/SIC Not Provided")</f>
        <v>NAICS/SIC Not Provided</v>
      </c>
      <c r="O43" s="8" t="str">
        <f>IFERROR(VLOOKUP(L43,'NAICS Code to IS CDR Code'!A:C,3, FALSE), "NAICS/SIC Not Provided")</f>
        <v>NAICS/SIC Not Provided</v>
      </c>
      <c r="P43" s="2" t="e">
        <f>VLOOKUP(L43,#REF!, 3, FALSE)</f>
        <v>#N/A</v>
      </c>
      <c r="Q43"/>
    </row>
    <row r="44" spans="10:17" ht="15" customHeight="1" x14ac:dyDescent="0.55000000000000004">
      <c r="J44"/>
      <c r="K44" s="13" t="e">
        <f>VLOOKUP(J44, '2022 SIC to NAICS'!A:D, 2)</f>
        <v>#N/A</v>
      </c>
      <c r="L44" s="2" t="e">
        <f>VLOOKUP(J44, '2022 SIC to NAICS'!A:D, 3)</f>
        <v>#N/A</v>
      </c>
      <c r="M44" s="2" t="e">
        <f>VLOOKUP(J44, '2022 SIC to NAICS'!A:D, 4)</f>
        <v>#N/A</v>
      </c>
      <c r="N44" s="7" t="str">
        <f>IFERROR(VLOOKUP(L44,'NAICS Code to IS CDR Code'!A:C,2, FALSE), "NAICS/SIC Not Provided")</f>
        <v>NAICS/SIC Not Provided</v>
      </c>
      <c r="O44" s="8" t="str">
        <f>IFERROR(VLOOKUP(L44,'NAICS Code to IS CDR Code'!A:C,3, FALSE), "NAICS/SIC Not Provided")</f>
        <v>NAICS/SIC Not Provided</v>
      </c>
      <c r="P44" s="2" t="e">
        <f>VLOOKUP(L44,#REF!, 3, FALSE)</f>
        <v>#N/A</v>
      </c>
      <c r="Q44"/>
    </row>
    <row r="45" spans="10:17" ht="15" customHeight="1" x14ac:dyDescent="0.55000000000000004">
      <c r="J45"/>
      <c r="K45" s="13" t="e">
        <f>VLOOKUP(J45, '2022 SIC to NAICS'!A:D, 2)</f>
        <v>#N/A</v>
      </c>
      <c r="L45" s="2" t="e">
        <f>VLOOKUP(J45, '2022 SIC to NAICS'!A:D, 3)</f>
        <v>#N/A</v>
      </c>
      <c r="M45" s="2" t="e">
        <f>VLOOKUP(J45, '2022 SIC to NAICS'!A:D, 4)</f>
        <v>#N/A</v>
      </c>
      <c r="N45" s="7" t="str">
        <f>IFERROR(VLOOKUP(L45,'NAICS Code to IS CDR Code'!A:C,2, FALSE), "NAICS/SIC Not Provided")</f>
        <v>NAICS/SIC Not Provided</v>
      </c>
      <c r="O45" s="8" t="str">
        <f>IFERROR(VLOOKUP(L45,'NAICS Code to IS CDR Code'!A:C,3, FALSE), "NAICS/SIC Not Provided")</f>
        <v>NAICS/SIC Not Provided</v>
      </c>
      <c r="P45" s="2" t="e">
        <f>VLOOKUP(L45,#REF!, 3, FALSE)</f>
        <v>#N/A</v>
      </c>
      <c r="Q45"/>
    </row>
    <row r="46" spans="10:17" ht="15" customHeight="1" x14ac:dyDescent="0.55000000000000004">
      <c r="J46"/>
      <c r="K46" s="13" t="e">
        <f>VLOOKUP(J46, '2022 SIC to NAICS'!A:D, 2)</f>
        <v>#N/A</v>
      </c>
      <c r="L46" s="2" t="e">
        <f>VLOOKUP(J46, '2022 SIC to NAICS'!A:D, 3)</f>
        <v>#N/A</v>
      </c>
      <c r="M46" s="2" t="e">
        <f>VLOOKUP(J46, '2022 SIC to NAICS'!A:D, 4)</f>
        <v>#N/A</v>
      </c>
      <c r="N46" s="7" t="str">
        <f>IFERROR(VLOOKUP(L46,'NAICS Code to IS CDR Code'!A:C,2, FALSE), "NAICS/SIC Not Provided")</f>
        <v>NAICS/SIC Not Provided</v>
      </c>
      <c r="O46" s="8" t="str">
        <f>IFERROR(VLOOKUP(L46,'NAICS Code to IS CDR Code'!A:C,3, FALSE), "NAICS/SIC Not Provided")</f>
        <v>NAICS/SIC Not Provided</v>
      </c>
      <c r="P46" s="2" t="e">
        <f>VLOOKUP(L46,#REF!, 3, FALSE)</f>
        <v>#N/A</v>
      </c>
      <c r="Q46"/>
    </row>
    <row r="47" spans="10:17" ht="15" customHeight="1" x14ac:dyDescent="0.55000000000000004">
      <c r="J47"/>
      <c r="K47" s="13" t="e">
        <f>VLOOKUP(J47, '2022 SIC to NAICS'!A:D, 2)</f>
        <v>#N/A</v>
      </c>
      <c r="L47" s="2" t="e">
        <f>VLOOKUP(J47, '2022 SIC to NAICS'!A:D, 3)</f>
        <v>#N/A</v>
      </c>
      <c r="M47" s="2" t="e">
        <f>VLOOKUP(J47, '2022 SIC to NAICS'!A:D, 4)</f>
        <v>#N/A</v>
      </c>
      <c r="N47" s="7" t="str">
        <f>IFERROR(VLOOKUP(L47,'NAICS Code to IS CDR Code'!A:C,2, FALSE), "NAICS/SIC Not Provided")</f>
        <v>NAICS/SIC Not Provided</v>
      </c>
      <c r="O47" s="8" t="str">
        <f>IFERROR(VLOOKUP(L47,'NAICS Code to IS CDR Code'!A:C,3, FALSE), "NAICS/SIC Not Provided")</f>
        <v>NAICS/SIC Not Provided</v>
      </c>
      <c r="P47" s="2" t="e">
        <f>VLOOKUP(L47,#REF!, 3, FALSE)</f>
        <v>#N/A</v>
      </c>
      <c r="Q47"/>
    </row>
    <row r="48" spans="10:17" ht="15" customHeight="1" x14ac:dyDescent="0.55000000000000004">
      <c r="J48"/>
      <c r="K48" s="13" t="e">
        <f>VLOOKUP(J48, '2022 SIC to NAICS'!A:D, 2)</f>
        <v>#N/A</v>
      </c>
      <c r="L48" s="2" t="e">
        <f>VLOOKUP(J48, '2022 SIC to NAICS'!A:D, 3)</f>
        <v>#N/A</v>
      </c>
      <c r="M48" s="2" t="e">
        <f>VLOOKUP(J48, '2022 SIC to NAICS'!A:D, 4)</f>
        <v>#N/A</v>
      </c>
      <c r="N48" s="7" t="str">
        <f>IFERROR(VLOOKUP(L48,'NAICS Code to IS CDR Code'!A:C,2, FALSE), "NAICS/SIC Not Provided")</f>
        <v>NAICS/SIC Not Provided</v>
      </c>
      <c r="O48" s="8" t="str">
        <f>IFERROR(VLOOKUP(L48,'NAICS Code to IS CDR Code'!A:C,3, FALSE), "NAICS/SIC Not Provided")</f>
        <v>NAICS/SIC Not Provided</v>
      </c>
      <c r="P48" s="2" t="e">
        <f>VLOOKUP(L48,#REF!, 3, FALSE)</f>
        <v>#N/A</v>
      </c>
      <c r="Q48"/>
    </row>
    <row r="49" spans="10:17" ht="15" customHeight="1" x14ac:dyDescent="0.55000000000000004">
      <c r="J49"/>
      <c r="K49" s="13" t="e">
        <f>VLOOKUP(J49, '2022 SIC to NAICS'!A:D, 2)</f>
        <v>#N/A</v>
      </c>
      <c r="L49" s="2" t="e">
        <f>VLOOKUP(J49, '2022 SIC to NAICS'!A:D, 3)</f>
        <v>#N/A</v>
      </c>
      <c r="M49" s="2" t="e">
        <f>VLOOKUP(J49, '2022 SIC to NAICS'!A:D, 4)</f>
        <v>#N/A</v>
      </c>
      <c r="N49" s="7" t="str">
        <f>IFERROR(VLOOKUP(L49,'NAICS Code to IS CDR Code'!A:C,2, FALSE), "NAICS/SIC Not Provided")</f>
        <v>NAICS/SIC Not Provided</v>
      </c>
      <c r="O49" s="8" t="str">
        <f>IFERROR(VLOOKUP(L49,'NAICS Code to IS CDR Code'!A:C,3, FALSE), "NAICS/SIC Not Provided")</f>
        <v>NAICS/SIC Not Provided</v>
      </c>
      <c r="P49" s="2" t="e">
        <f>VLOOKUP(L49,#REF!, 3, FALSE)</f>
        <v>#N/A</v>
      </c>
      <c r="Q49"/>
    </row>
    <row r="50" spans="10:17" ht="15" customHeight="1" x14ac:dyDescent="0.55000000000000004">
      <c r="J50"/>
      <c r="K50" s="13" t="e">
        <f>VLOOKUP(J50, '2022 SIC to NAICS'!A:D, 2)</f>
        <v>#N/A</v>
      </c>
      <c r="L50" s="2" t="e">
        <f>VLOOKUP(J50, '2022 SIC to NAICS'!A:D, 3)</f>
        <v>#N/A</v>
      </c>
      <c r="M50" s="2" t="e">
        <f>VLOOKUP(J50, '2022 SIC to NAICS'!A:D, 4)</f>
        <v>#N/A</v>
      </c>
      <c r="N50" s="7" t="str">
        <f>IFERROR(VLOOKUP(L50,'NAICS Code to IS CDR Code'!A:C,2, FALSE), "NAICS/SIC Not Provided")</f>
        <v>NAICS/SIC Not Provided</v>
      </c>
      <c r="O50" s="8" t="str">
        <f>IFERROR(VLOOKUP(L50,'NAICS Code to IS CDR Code'!A:C,3, FALSE), "NAICS/SIC Not Provided")</f>
        <v>NAICS/SIC Not Provided</v>
      </c>
      <c r="P50" s="2" t="e">
        <f>VLOOKUP(L50,#REF!, 3, FALSE)</f>
        <v>#N/A</v>
      </c>
      <c r="Q50"/>
    </row>
    <row r="51" spans="10:17" ht="15" customHeight="1" x14ac:dyDescent="0.55000000000000004">
      <c r="J51"/>
      <c r="K51" s="13" t="e">
        <f>VLOOKUP(J51, '2022 SIC to NAICS'!A:D, 2)</f>
        <v>#N/A</v>
      </c>
      <c r="L51" s="2" t="e">
        <f>VLOOKUP(J51, '2022 SIC to NAICS'!A:D, 3)</f>
        <v>#N/A</v>
      </c>
      <c r="M51" s="2" t="e">
        <f>VLOOKUP(J51, '2022 SIC to NAICS'!A:D, 4)</f>
        <v>#N/A</v>
      </c>
      <c r="N51" s="7" t="str">
        <f>IFERROR(VLOOKUP(L51,'NAICS Code to IS CDR Code'!A:C,2, FALSE), "NAICS/SIC Not Provided")</f>
        <v>NAICS/SIC Not Provided</v>
      </c>
      <c r="O51" s="8" t="str">
        <f>IFERROR(VLOOKUP(L51,'NAICS Code to IS CDR Code'!A:C,3, FALSE), "NAICS/SIC Not Provided")</f>
        <v>NAICS/SIC Not Provided</v>
      </c>
      <c r="P51" s="2" t="e">
        <f>VLOOKUP(L51,#REF!, 3, FALSE)</f>
        <v>#N/A</v>
      </c>
      <c r="Q51"/>
    </row>
    <row r="52" spans="10:17" ht="15" customHeight="1" x14ac:dyDescent="0.55000000000000004">
      <c r="J52"/>
      <c r="K52" s="13" t="e">
        <f>VLOOKUP(J52, '2022 SIC to NAICS'!A:D, 2)</f>
        <v>#N/A</v>
      </c>
      <c r="L52" s="2" t="e">
        <f>VLOOKUP(J52, '2022 SIC to NAICS'!A:D, 3)</f>
        <v>#N/A</v>
      </c>
      <c r="M52" s="2" t="e">
        <f>VLOOKUP(J52, '2022 SIC to NAICS'!A:D, 4)</f>
        <v>#N/A</v>
      </c>
      <c r="N52" s="7" t="str">
        <f>IFERROR(VLOOKUP(L52,'NAICS Code to IS CDR Code'!A:C,2, FALSE), "NAICS/SIC Not Provided")</f>
        <v>NAICS/SIC Not Provided</v>
      </c>
      <c r="O52" s="8" t="str">
        <f>IFERROR(VLOOKUP(L52,'NAICS Code to IS CDR Code'!A:C,3, FALSE), "NAICS/SIC Not Provided")</f>
        <v>NAICS/SIC Not Provided</v>
      </c>
      <c r="P52" s="2" t="e">
        <f>VLOOKUP(L52,#REF!, 3, FALSE)</f>
        <v>#N/A</v>
      </c>
      <c r="Q52"/>
    </row>
    <row r="53" spans="10:17" ht="15" customHeight="1" x14ac:dyDescent="0.55000000000000004">
      <c r="J53"/>
      <c r="K53" s="13" t="e">
        <f>VLOOKUP(J53, '2022 SIC to NAICS'!A:D, 2)</f>
        <v>#N/A</v>
      </c>
      <c r="L53" s="2" t="e">
        <f>VLOOKUP(J53, '2022 SIC to NAICS'!A:D, 3)</f>
        <v>#N/A</v>
      </c>
      <c r="M53" s="2" t="e">
        <f>VLOOKUP(J53, '2022 SIC to NAICS'!A:D, 4)</f>
        <v>#N/A</v>
      </c>
      <c r="N53" s="7" t="str">
        <f>IFERROR(VLOOKUP(L53,'NAICS Code to IS CDR Code'!A:C,2, FALSE), "NAICS/SIC Not Provided")</f>
        <v>NAICS/SIC Not Provided</v>
      </c>
      <c r="O53" s="8" t="str">
        <f>IFERROR(VLOOKUP(L53,'NAICS Code to IS CDR Code'!A:C,3, FALSE), "NAICS/SIC Not Provided")</f>
        <v>NAICS/SIC Not Provided</v>
      </c>
      <c r="P53" s="2" t="e">
        <f>VLOOKUP(L53,#REF!, 3, FALSE)</f>
        <v>#N/A</v>
      </c>
      <c r="Q53"/>
    </row>
    <row r="54" spans="10:17" ht="15" customHeight="1" x14ac:dyDescent="0.55000000000000004">
      <c r="J54"/>
      <c r="K54" s="13" t="e">
        <f>VLOOKUP(J54, '2022 SIC to NAICS'!A:D, 2)</f>
        <v>#N/A</v>
      </c>
      <c r="L54" s="2" t="e">
        <f>VLOOKUP(J54, '2022 SIC to NAICS'!A:D, 3)</f>
        <v>#N/A</v>
      </c>
      <c r="M54" s="2" t="e">
        <f>VLOOKUP(J54, '2022 SIC to NAICS'!A:D, 4)</f>
        <v>#N/A</v>
      </c>
      <c r="N54" s="7" t="str">
        <f>IFERROR(VLOOKUP(L54,'NAICS Code to IS CDR Code'!A:C,2, FALSE), "NAICS/SIC Not Provided")</f>
        <v>NAICS/SIC Not Provided</v>
      </c>
      <c r="O54" s="8" t="str">
        <f>IFERROR(VLOOKUP(L54,'NAICS Code to IS CDR Code'!A:C,3, FALSE), "NAICS/SIC Not Provided")</f>
        <v>NAICS/SIC Not Provided</v>
      </c>
      <c r="P54" s="2" t="e">
        <f>VLOOKUP(L54,#REF!, 3, FALSE)</f>
        <v>#N/A</v>
      </c>
      <c r="Q54"/>
    </row>
    <row r="55" spans="10:17" ht="15" customHeight="1" x14ac:dyDescent="0.55000000000000004">
      <c r="J55"/>
      <c r="K55" s="13" t="e">
        <f>VLOOKUP(J55, '2022 SIC to NAICS'!A:D, 2)</f>
        <v>#N/A</v>
      </c>
      <c r="L55" s="2" t="e">
        <f>VLOOKUP(J55, '2022 SIC to NAICS'!A:D, 3)</f>
        <v>#N/A</v>
      </c>
      <c r="M55" s="2" t="e">
        <f>VLOOKUP(J55, '2022 SIC to NAICS'!A:D, 4)</f>
        <v>#N/A</v>
      </c>
      <c r="N55" s="7" t="str">
        <f>IFERROR(VLOOKUP(L55,'NAICS Code to IS CDR Code'!A:C,2, FALSE), "NAICS/SIC Not Provided")</f>
        <v>NAICS/SIC Not Provided</v>
      </c>
      <c r="O55" s="8" t="str">
        <f>IFERROR(VLOOKUP(L55,'NAICS Code to IS CDR Code'!A:C,3, FALSE), "NAICS/SIC Not Provided")</f>
        <v>NAICS/SIC Not Provided</v>
      </c>
      <c r="P55" s="2" t="e">
        <f>VLOOKUP(L55,#REF!, 3, FALSE)</f>
        <v>#N/A</v>
      </c>
      <c r="Q55"/>
    </row>
    <row r="56" spans="10:17" ht="15" customHeight="1" x14ac:dyDescent="0.55000000000000004">
      <c r="J56"/>
      <c r="K56" s="13" t="e">
        <f>VLOOKUP(J56, '2022 SIC to NAICS'!A:D, 2)</f>
        <v>#N/A</v>
      </c>
      <c r="L56" s="2" t="e">
        <f>VLOOKUP(J56, '2022 SIC to NAICS'!A:D, 3)</f>
        <v>#N/A</v>
      </c>
      <c r="M56" s="2" t="e">
        <f>VLOOKUP(J56, '2022 SIC to NAICS'!A:D, 4)</f>
        <v>#N/A</v>
      </c>
      <c r="N56" s="7" t="str">
        <f>IFERROR(VLOOKUP(L56,'NAICS Code to IS CDR Code'!A:C,2, FALSE), "NAICS/SIC Not Provided")</f>
        <v>NAICS/SIC Not Provided</v>
      </c>
      <c r="O56" s="8" t="str">
        <f>IFERROR(VLOOKUP(L56,'NAICS Code to IS CDR Code'!A:C,3, FALSE), "NAICS/SIC Not Provided")</f>
        <v>NAICS/SIC Not Provided</v>
      </c>
      <c r="P56" s="2" t="e">
        <f>VLOOKUP(L56,#REF!, 3, FALSE)</f>
        <v>#N/A</v>
      </c>
      <c r="Q56"/>
    </row>
    <row r="57" spans="10:17" ht="15" customHeight="1" x14ac:dyDescent="0.55000000000000004">
      <c r="J57"/>
      <c r="K57" s="13" t="e">
        <f>VLOOKUP(J57, '2022 SIC to NAICS'!A:D, 2)</f>
        <v>#N/A</v>
      </c>
      <c r="L57" s="2" t="e">
        <f>VLOOKUP(J57, '2022 SIC to NAICS'!A:D, 3)</f>
        <v>#N/A</v>
      </c>
      <c r="M57" s="2" t="e">
        <f>VLOOKUP(J57, '2022 SIC to NAICS'!A:D, 4)</f>
        <v>#N/A</v>
      </c>
      <c r="N57" s="7" t="str">
        <f>IFERROR(VLOOKUP(L57,'NAICS Code to IS CDR Code'!A:C,2, FALSE), "NAICS/SIC Not Provided")</f>
        <v>NAICS/SIC Not Provided</v>
      </c>
      <c r="O57" s="8" t="str">
        <f>IFERROR(VLOOKUP(L57,'NAICS Code to IS CDR Code'!A:C,3, FALSE), "NAICS/SIC Not Provided")</f>
        <v>NAICS/SIC Not Provided</v>
      </c>
      <c r="P57" s="2" t="e">
        <f>VLOOKUP(L57,#REF!, 3, FALSE)</f>
        <v>#N/A</v>
      </c>
      <c r="Q57"/>
    </row>
    <row r="58" spans="10:17" ht="15" customHeight="1" x14ac:dyDescent="0.55000000000000004">
      <c r="J58"/>
      <c r="K58" s="13" t="e">
        <f>VLOOKUP(J58, '2022 SIC to NAICS'!A:D, 2)</f>
        <v>#N/A</v>
      </c>
      <c r="L58" s="2" t="e">
        <f>VLOOKUP(J58, '2022 SIC to NAICS'!A:D, 3)</f>
        <v>#N/A</v>
      </c>
      <c r="M58" s="2" t="e">
        <f>VLOOKUP(J58, '2022 SIC to NAICS'!A:D, 4)</f>
        <v>#N/A</v>
      </c>
      <c r="N58" s="7" t="str">
        <f>IFERROR(VLOOKUP(L58,'NAICS Code to IS CDR Code'!A:C,2, FALSE), "NAICS/SIC Not Provided")</f>
        <v>NAICS/SIC Not Provided</v>
      </c>
      <c r="O58" s="8" t="str">
        <f>IFERROR(VLOOKUP(L58,'NAICS Code to IS CDR Code'!A:C,3, FALSE), "NAICS/SIC Not Provided")</f>
        <v>NAICS/SIC Not Provided</v>
      </c>
      <c r="P58" s="2" t="e">
        <f>VLOOKUP(L58,#REF!, 3, FALSE)</f>
        <v>#N/A</v>
      </c>
      <c r="Q58"/>
    </row>
    <row r="59" spans="10:17" ht="15" customHeight="1" x14ac:dyDescent="0.55000000000000004">
      <c r="J59"/>
      <c r="K59" s="13" t="e">
        <f>VLOOKUP(J59, '2022 SIC to NAICS'!A:D, 2)</f>
        <v>#N/A</v>
      </c>
      <c r="L59" s="2" t="e">
        <f>VLOOKUP(J59, '2022 SIC to NAICS'!A:D, 3)</f>
        <v>#N/A</v>
      </c>
      <c r="M59" s="2" t="e">
        <f>VLOOKUP(J59, '2022 SIC to NAICS'!A:D, 4)</f>
        <v>#N/A</v>
      </c>
      <c r="N59" s="7" t="str">
        <f>IFERROR(VLOOKUP(L59,'NAICS Code to IS CDR Code'!A:C,2, FALSE), "NAICS/SIC Not Provided")</f>
        <v>NAICS/SIC Not Provided</v>
      </c>
      <c r="O59" s="8" t="str">
        <f>IFERROR(VLOOKUP(L59,'NAICS Code to IS CDR Code'!A:C,3, FALSE), "NAICS/SIC Not Provided")</f>
        <v>NAICS/SIC Not Provided</v>
      </c>
      <c r="P59" s="2" t="e">
        <f>VLOOKUP(L59,#REF!, 3, FALSE)</f>
        <v>#N/A</v>
      </c>
      <c r="Q59"/>
    </row>
    <row r="60" spans="10:17" ht="15" customHeight="1" x14ac:dyDescent="0.55000000000000004">
      <c r="J60"/>
      <c r="K60" s="13" t="e">
        <f>VLOOKUP(J60, '2022 SIC to NAICS'!A:D, 2)</f>
        <v>#N/A</v>
      </c>
      <c r="L60" s="2" t="e">
        <f>VLOOKUP(J60, '2022 SIC to NAICS'!A:D, 3)</f>
        <v>#N/A</v>
      </c>
      <c r="M60" s="2" t="e">
        <f>VLOOKUP(J60, '2022 SIC to NAICS'!A:D, 4)</f>
        <v>#N/A</v>
      </c>
      <c r="N60" s="7" t="str">
        <f>IFERROR(VLOOKUP(L60,'NAICS Code to IS CDR Code'!A:C,2, FALSE), "NAICS/SIC Not Provided")</f>
        <v>NAICS/SIC Not Provided</v>
      </c>
      <c r="O60" s="8" t="str">
        <f>IFERROR(VLOOKUP(L60,'NAICS Code to IS CDR Code'!A:C,3, FALSE), "NAICS/SIC Not Provided")</f>
        <v>NAICS/SIC Not Provided</v>
      </c>
      <c r="P60" s="2" t="e">
        <f>VLOOKUP(L60,#REF!, 3, FALSE)</f>
        <v>#N/A</v>
      </c>
      <c r="Q60"/>
    </row>
    <row r="61" spans="10:17" ht="15" customHeight="1" x14ac:dyDescent="0.55000000000000004">
      <c r="J61"/>
      <c r="K61" s="13" t="e">
        <f>VLOOKUP(J61, '2022 SIC to NAICS'!A:D, 2)</f>
        <v>#N/A</v>
      </c>
      <c r="L61" s="2" t="e">
        <f>VLOOKUP(J61, '2022 SIC to NAICS'!A:D, 3)</f>
        <v>#N/A</v>
      </c>
      <c r="M61" s="2" t="e">
        <f>VLOOKUP(J61, '2022 SIC to NAICS'!A:D, 4)</f>
        <v>#N/A</v>
      </c>
      <c r="N61" s="7" t="str">
        <f>IFERROR(VLOOKUP(L61,'NAICS Code to IS CDR Code'!A:C,2, FALSE), "NAICS/SIC Not Provided")</f>
        <v>NAICS/SIC Not Provided</v>
      </c>
      <c r="O61" s="8" t="str">
        <f>IFERROR(VLOOKUP(L61,'NAICS Code to IS CDR Code'!A:C,3, FALSE), "NAICS/SIC Not Provided")</f>
        <v>NAICS/SIC Not Provided</v>
      </c>
      <c r="P61" s="2" t="e">
        <f>VLOOKUP(L61,#REF!, 3, FALSE)</f>
        <v>#N/A</v>
      </c>
      <c r="Q61"/>
    </row>
    <row r="62" spans="10:17" ht="15" customHeight="1" x14ac:dyDescent="0.55000000000000004">
      <c r="J62"/>
      <c r="K62" s="13" t="e">
        <f>VLOOKUP(J62, '2022 SIC to NAICS'!A:D, 2)</f>
        <v>#N/A</v>
      </c>
      <c r="L62" s="2" t="e">
        <f>VLOOKUP(J62, '2022 SIC to NAICS'!A:D, 3)</f>
        <v>#N/A</v>
      </c>
      <c r="M62" s="2" t="e">
        <f>VLOOKUP(J62, '2022 SIC to NAICS'!A:D, 4)</f>
        <v>#N/A</v>
      </c>
      <c r="N62" s="7" t="str">
        <f>IFERROR(VLOOKUP(L62,'NAICS Code to IS CDR Code'!A:C,2, FALSE), "NAICS/SIC Not Provided")</f>
        <v>NAICS/SIC Not Provided</v>
      </c>
      <c r="O62" s="8" t="str">
        <f>IFERROR(VLOOKUP(L62,'NAICS Code to IS CDR Code'!A:C,3, FALSE), "NAICS/SIC Not Provided")</f>
        <v>NAICS/SIC Not Provided</v>
      </c>
      <c r="P62" s="2" t="e">
        <f>VLOOKUP(L62,#REF!, 3, FALSE)</f>
        <v>#N/A</v>
      </c>
      <c r="Q62"/>
    </row>
    <row r="63" spans="10:17" ht="15" customHeight="1" x14ac:dyDescent="0.55000000000000004">
      <c r="J63"/>
      <c r="K63" s="13" t="e">
        <f>VLOOKUP(J63, '2022 SIC to NAICS'!A:D, 2)</f>
        <v>#N/A</v>
      </c>
      <c r="L63" s="2" t="e">
        <f>VLOOKUP(J63, '2022 SIC to NAICS'!A:D, 3)</f>
        <v>#N/A</v>
      </c>
      <c r="M63" s="2" t="e">
        <f>VLOOKUP(J63, '2022 SIC to NAICS'!A:D, 4)</f>
        <v>#N/A</v>
      </c>
      <c r="N63" s="7" t="str">
        <f>IFERROR(VLOOKUP(L63,'NAICS Code to IS CDR Code'!A:C,2, FALSE), "NAICS/SIC Not Provided")</f>
        <v>NAICS/SIC Not Provided</v>
      </c>
      <c r="O63" s="8" t="str">
        <f>IFERROR(VLOOKUP(L63,'NAICS Code to IS CDR Code'!A:C,3, FALSE), "NAICS/SIC Not Provided")</f>
        <v>NAICS/SIC Not Provided</v>
      </c>
      <c r="P63" s="2" t="e">
        <f>VLOOKUP(L63,#REF!, 3, FALSE)</f>
        <v>#N/A</v>
      </c>
      <c r="Q63"/>
    </row>
    <row r="64" spans="10:17" ht="15" customHeight="1" x14ac:dyDescent="0.55000000000000004">
      <c r="J64"/>
      <c r="K64" s="13" t="e">
        <f>VLOOKUP(J64, '2022 SIC to NAICS'!A:D, 2)</f>
        <v>#N/A</v>
      </c>
      <c r="L64" s="2" t="e">
        <f>VLOOKUP(J64, '2022 SIC to NAICS'!A:D, 3)</f>
        <v>#N/A</v>
      </c>
      <c r="M64" s="2" t="e">
        <f>VLOOKUP(J64, '2022 SIC to NAICS'!A:D, 4)</f>
        <v>#N/A</v>
      </c>
      <c r="N64" s="7" t="str">
        <f>IFERROR(VLOOKUP(L64,'NAICS Code to IS CDR Code'!A:C,2, FALSE), "NAICS/SIC Not Provided")</f>
        <v>NAICS/SIC Not Provided</v>
      </c>
      <c r="O64" s="8" t="str">
        <f>IFERROR(VLOOKUP(L64,'NAICS Code to IS CDR Code'!A:C,3, FALSE), "NAICS/SIC Not Provided")</f>
        <v>NAICS/SIC Not Provided</v>
      </c>
      <c r="P64" s="2" t="e">
        <f>VLOOKUP(L64,#REF!, 3, FALSE)</f>
        <v>#N/A</v>
      </c>
      <c r="Q64"/>
    </row>
    <row r="65" spans="10:17" ht="15" customHeight="1" x14ac:dyDescent="0.55000000000000004">
      <c r="J65"/>
      <c r="K65" s="13" t="e">
        <f>VLOOKUP(J65, '2022 SIC to NAICS'!A:D, 2)</f>
        <v>#N/A</v>
      </c>
      <c r="L65" s="2" t="e">
        <f>VLOOKUP(J65, '2022 SIC to NAICS'!A:D, 3)</f>
        <v>#N/A</v>
      </c>
      <c r="M65" s="2" t="e">
        <f>VLOOKUP(J65, '2022 SIC to NAICS'!A:D, 4)</f>
        <v>#N/A</v>
      </c>
      <c r="N65" s="7" t="str">
        <f>IFERROR(VLOOKUP(L65,'NAICS Code to IS CDR Code'!A:C,2, FALSE), "NAICS/SIC Not Provided")</f>
        <v>NAICS/SIC Not Provided</v>
      </c>
      <c r="O65" s="8" t="str">
        <f>IFERROR(VLOOKUP(L65,'NAICS Code to IS CDR Code'!A:C,3, FALSE), "NAICS/SIC Not Provided")</f>
        <v>NAICS/SIC Not Provided</v>
      </c>
      <c r="P65" s="2" t="e">
        <f>VLOOKUP(L65,#REF!, 3, FALSE)</f>
        <v>#N/A</v>
      </c>
      <c r="Q65"/>
    </row>
    <row r="66" spans="10:17" ht="15" customHeight="1" x14ac:dyDescent="0.55000000000000004">
      <c r="J66"/>
      <c r="K66" s="13" t="e">
        <f>VLOOKUP(J66, '2022 SIC to NAICS'!A:D, 2)</f>
        <v>#N/A</v>
      </c>
      <c r="L66" s="2" t="e">
        <f>VLOOKUP(J66, '2022 SIC to NAICS'!A:D, 3)</f>
        <v>#N/A</v>
      </c>
      <c r="M66" s="2" t="e">
        <f>VLOOKUP(J66, '2022 SIC to NAICS'!A:D, 4)</f>
        <v>#N/A</v>
      </c>
      <c r="N66" s="7" t="str">
        <f>IFERROR(VLOOKUP(L66,'NAICS Code to IS CDR Code'!A:C,2, FALSE), "NAICS/SIC Not Provided")</f>
        <v>NAICS/SIC Not Provided</v>
      </c>
      <c r="O66" s="8" t="str">
        <f>IFERROR(VLOOKUP(L66,'NAICS Code to IS CDR Code'!A:C,3, FALSE), "NAICS/SIC Not Provided")</f>
        <v>NAICS/SIC Not Provided</v>
      </c>
      <c r="P66" s="2" t="e">
        <f>VLOOKUP(L66,#REF!, 3, FALSE)</f>
        <v>#N/A</v>
      </c>
      <c r="Q66"/>
    </row>
    <row r="67" spans="10:17" ht="15" customHeight="1" x14ac:dyDescent="0.55000000000000004">
      <c r="J67"/>
      <c r="K67" s="13" t="e">
        <f>VLOOKUP(J67, '2022 SIC to NAICS'!A:D, 2)</f>
        <v>#N/A</v>
      </c>
      <c r="L67" s="2" t="e">
        <f>VLOOKUP(J67, '2022 SIC to NAICS'!A:D, 3)</f>
        <v>#N/A</v>
      </c>
      <c r="M67" s="2" t="e">
        <f>VLOOKUP(J67, '2022 SIC to NAICS'!A:D, 4)</f>
        <v>#N/A</v>
      </c>
      <c r="N67" s="7" t="str">
        <f>IFERROR(VLOOKUP(L67,'NAICS Code to IS CDR Code'!A:C,2, FALSE), "NAICS/SIC Not Provided")</f>
        <v>NAICS/SIC Not Provided</v>
      </c>
      <c r="O67" s="8" t="str">
        <f>IFERROR(VLOOKUP(L67,'NAICS Code to IS CDR Code'!A:C,3, FALSE), "NAICS/SIC Not Provided")</f>
        <v>NAICS/SIC Not Provided</v>
      </c>
      <c r="P67" s="2" t="e">
        <f>VLOOKUP(L67,#REF!, 3, FALSE)</f>
        <v>#N/A</v>
      </c>
      <c r="Q67"/>
    </row>
    <row r="68" spans="10:17" ht="15" customHeight="1" x14ac:dyDescent="0.55000000000000004">
      <c r="J68"/>
      <c r="K68" s="13" t="e">
        <f>VLOOKUP(J68, '2022 SIC to NAICS'!A:D, 2)</f>
        <v>#N/A</v>
      </c>
      <c r="L68" s="2" t="e">
        <f>VLOOKUP(J68, '2022 SIC to NAICS'!A:D, 3)</f>
        <v>#N/A</v>
      </c>
      <c r="M68" s="2" t="e">
        <f>VLOOKUP(J68, '2022 SIC to NAICS'!A:D, 4)</f>
        <v>#N/A</v>
      </c>
      <c r="N68" s="7" t="str">
        <f>IFERROR(VLOOKUP(L68,'NAICS Code to IS CDR Code'!A:C,2, FALSE), "NAICS/SIC Not Provided")</f>
        <v>NAICS/SIC Not Provided</v>
      </c>
      <c r="O68" s="8" t="str">
        <f>IFERROR(VLOOKUP(L68,'NAICS Code to IS CDR Code'!A:C,3, FALSE), "NAICS/SIC Not Provided")</f>
        <v>NAICS/SIC Not Provided</v>
      </c>
      <c r="P68" s="2" t="e">
        <f>VLOOKUP(L68,#REF!, 3, FALSE)</f>
        <v>#N/A</v>
      </c>
      <c r="Q68"/>
    </row>
    <row r="69" spans="10:17" ht="15" customHeight="1" x14ac:dyDescent="0.55000000000000004">
      <c r="J69"/>
      <c r="K69" s="13" t="e">
        <f>VLOOKUP(J69, '2022 SIC to NAICS'!A:D, 2)</f>
        <v>#N/A</v>
      </c>
      <c r="L69" s="2" t="e">
        <f>VLOOKUP(J69, '2022 SIC to NAICS'!A:D, 3)</f>
        <v>#N/A</v>
      </c>
      <c r="M69" s="2" t="e">
        <f>VLOOKUP(J69, '2022 SIC to NAICS'!A:D, 4)</f>
        <v>#N/A</v>
      </c>
      <c r="N69" s="7" t="str">
        <f>IFERROR(VLOOKUP(L69,'NAICS Code to IS CDR Code'!A:C,2, FALSE), "NAICS/SIC Not Provided")</f>
        <v>NAICS/SIC Not Provided</v>
      </c>
      <c r="O69" s="8" t="str">
        <f>IFERROR(VLOOKUP(L69,'NAICS Code to IS CDR Code'!A:C,3, FALSE), "NAICS/SIC Not Provided")</f>
        <v>NAICS/SIC Not Provided</v>
      </c>
      <c r="P69" s="2" t="e">
        <f>VLOOKUP(L69,#REF!, 3, FALSE)</f>
        <v>#N/A</v>
      </c>
      <c r="Q69"/>
    </row>
    <row r="70" spans="10:17" ht="15" customHeight="1" x14ac:dyDescent="0.55000000000000004">
      <c r="J70"/>
      <c r="K70" s="13" t="e">
        <f>VLOOKUP(J70, '2022 SIC to NAICS'!A:D, 2)</f>
        <v>#N/A</v>
      </c>
      <c r="L70" s="2" t="e">
        <f>VLOOKUP(J70, '2022 SIC to NAICS'!A:D, 3)</f>
        <v>#N/A</v>
      </c>
      <c r="M70" s="2" t="e">
        <f>VLOOKUP(J70, '2022 SIC to NAICS'!A:D, 4)</f>
        <v>#N/A</v>
      </c>
      <c r="N70" s="7" t="str">
        <f>IFERROR(VLOOKUP(L70,'NAICS Code to IS CDR Code'!A:C,2, FALSE), "NAICS/SIC Not Provided")</f>
        <v>NAICS/SIC Not Provided</v>
      </c>
      <c r="O70" s="8" t="str">
        <f>IFERROR(VLOOKUP(L70,'NAICS Code to IS CDR Code'!A:C,3, FALSE), "NAICS/SIC Not Provided")</f>
        <v>NAICS/SIC Not Provided</v>
      </c>
      <c r="P70" s="2" t="e">
        <f>VLOOKUP(L70,#REF!, 3, FALSE)</f>
        <v>#N/A</v>
      </c>
      <c r="Q70"/>
    </row>
    <row r="71" spans="10:17" ht="15" customHeight="1" x14ac:dyDescent="0.55000000000000004">
      <c r="J71"/>
      <c r="K71" s="13" t="e">
        <f>VLOOKUP(J71, '2022 SIC to NAICS'!A:D, 2)</f>
        <v>#N/A</v>
      </c>
      <c r="L71" s="2" t="e">
        <f>VLOOKUP(J71, '2022 SIC to NAICS'!A:D, 3)</f>
        <v>#N/A</v>
      </c>
      <c r="M71" s="2" t="e">
        <f>VLOOKUP(J71, '2022 SIC to NAICS'!A:D, 4)</f>
        <v>#N/A</v>
      </c>
      <c r="N71" s="7" t="str">
        <f>IFERROR(VLOOKUP(L71,'NAICS Code to IS CDR Code'!A:C,2, FALSE), "NAICS/SIC Not Provided")</f>
        <v>NAICS/SIC Not Provided</v>
      </c>
      <c r="O71" s="8" t="str">
        <f>IFERROR(VLOOKUP(L71,'NAICS Code to IS CDR Code'!A:C,3, FALSE), "NAICS/SIC Not Provided")</f>
        <v>NAICS/SIC Not Provided</v>
      </c>
      <c r="P71" s="2" t="e">
        <f>VLOOKUP(L71,#REF!, 3, FALSE)</f>
        <v>#N/A</v>
      </c>
      <c r="Q71"/>
    </row>
    <row r="72" spans="10:17" ht="15" customHeight="1" x14ac:dyDescent="0.55000000000000004">
      <c r="J72"/>
      <c r="K72" s="13" t="e">
        <f>VLOOKUP(J72, '2022 SIC to NAICS'!A:D, 2)</f>
        <v>#N/A</v>
      </c>
      <c r="L72" s="2" t="e">
        <f>VLOOKUP(J72, '2022 SIC to NAICS'!A:D, 3)</f>
        <v>#N/A</v>
      </c>
      <c r="M72" s="2" t="e">
        <f>VLOOKUP(J72, '2022 SIC to NAICS'!A:D, 4)</f>
        <v>#N/A</v>
      </c>
      <c r="N72" s="7" t="str">
        <f>IFERROR(VLOOKUP(L72,'NAICS Code to IS CDR Code'!A:C,2, FALSE), "NAICS/SIC Not Provided")</f>
        <v>NAICS/SIC Not Provided</v>
      </c>
      <c r="O72" s="8" t="str">
        <f>IFERROR(VLOOKUP(L72,'NAICS Code to IS CDR Code'!A:C,3, FALSE), "NAICS/SIC Not Provided")</f>
        <v>NAICS/SIC Not Provided</v>
      </c>
      <c r="P72" s="2" t="e">
        <f>VLOOKUP(L72,#REF!, 3, FALSE)</f>
        <v>#N/A</v>
      </c>
      <c r="Q72"/>
    </row>
    <row r="73" spans="10:17" ht="15" customHeight="1" x14ac:dyDescent="0.55000000000000004">
      <c r="J73"/>
      <c r="K73" s="13" t="e">
        <f>VLOOKUP(J73, '2022 SIC to NAICS'!A:D, 2)</f>
        <v>#N/A</v>
      </c>
      <c r="L73" s="2" t="e">
        <f>VLOOKUP(J73, '2022 SIC to NAICS'!A:D, 3)</f>
        <v>#N/A</v>
      </c>
      <c r="M73" s="2" t="e">
        <f>VLOOKUP(J73, '2022 SIC to NAICS'!A:D, 4)</f>
        <v>#N/A</v>
      </c>
      <c r="N73" s="7" t="str">
        <f>IFERROR(VLOOKUP(L73,'NAICS Code to IS CDR Code'!A:C,2, FALSE), "NAICS/SIC Not Provided")</f>
        <v>NAICS/SIC Not Provided</v>
      </c>
      <c r="O73" s="8" t="str">
        <f>IFERROR(VLOOKUP(L73,'NAICS Code to IS CDR Code'!A:C,3, FALSE), "NAICS/SIC Not Provided")</f>
        <v>NAICS/SIC Not Provided</v>
      </c>
      <c r="P73" s="2" t="e">
        <f>VLOOKUP(L73,#REF!, 3, FALSE)</f>
        <v>#N/A</v>
      </c>
      <c r="Q73"/>
    </row>
    <row r="74" spans="10:17" ht="15" customHeight="1" x14ac:dyDescent="0.55000000000000004">
      <c r="J74"/>
      <c r="K74" s="13" t="e">
        <f>VLOOKUP(J74, '2022 SIC to NAICS'!A:D, 2)</f>
        <v>#N/A</v>
      </c>
      <c r="L74" s="2" t="e">
        <f>VLOOKUP(J74, '2022 SIC to NAICS'!A:D, 3)</f>
        <v>#N/A</v>
      </c>
      <c r="M74" s="2" t="e">
        <f>VLOOKUP(J74, '2022 SIC to NAICS'!A:D, 4)</f>
        <v>#N/A</v>
      </c>
      <c r="N74" s="7" t="str">
        <f>IFERROR(VLOOKUP(L74,'NAICS Code to IS CDR Code'!A:C,2, FALSE), "NAICS/SIC Not Provided")</f>
        <v>NAICS/SIC Not Provided</v>
      </c>
      <c r="O74" s="8" t="str">
        <f>IFERROR(VLOOKUP(L74,'NAICS Code to IS CDR Code'!A:C,3, FALSE), "NAICS/SIC Not Provided")</f>
        <v>NAICS/SIC Not Provided</v>
      </c>
      <c r="P74" s="2" t="e">
        <f>VLOOKUP(L74,#REF!, 3, FALSE)</f>
        <v>#N/A</v>
      </c>
      <c r="Q74"/>
    </row>
    <row r="75" spans="10:17" ht="15" customHeight="1" x14ac:dyDescent="0.55000000000000004">
      <c r="J75"/>
      <c r="K75" s="13" t="e">
        <f>VLOOKUP(J75, '2022 SIC to NAICS'!A:D, 2)</f>
        <v>#N/A</v>
      </c>
      <c r="L75" s="2" t="e">
        <f>VLOOKUP(J75, '2022 SIC to NAICS'!A:D, 3)</f>
        <v>#N/A</v>
      </c>
      <c r="M75" s="2" t="e">
        <f>VLOOKUP(J75, '2022 SIC to NAICS'!A:D, 4)</f>
        <v>#N/A</v>
      </c>
      <c r="N75" s="7" t="str">
        <f>IFERROR(VLOOKUP(L75,'NAICS Code to IS CDR Code'!A:C,2, FALSE), "NAICS/SIC Not Provided")</f>
        <v>NAICS/SIC Not Provided</v>
      </c>
      <c r="O75" s="8" t="str">
        <f>IFERROR(VLOOKUP(L75,'NAICS Code to IS CDR Code'!A:C,3, FALSE), "NAICS/SIC Not Provided")</f>
        <v>NAICS/SIC Not Provided</v>
      </c>
      <c r="P75" s="2" t="e">
        <f>VLOOKUP(L75,#REF!, 3, FALSE)</f>
        <v>#N/A</v>
      </c>
      <c r="Q75"/>
    </row>
    <row r="76" spans="10:17" ht="15" customHeight="1" x14ac:dyDescent="0.55000000000000004">
      <c r="J76"/>
      <c r="K76" s="13" t="e">
        <f>VLOOKUP(J76, '2022 SIC to NAICS'!A:D, 2)</f>
        <v>#N/A</v>
      </c>
      <c r="L76" s="2" t="e">
        <f>VLOOKUP(J76, '2022 SIC to NAICS'!A:D, 3)</f>
        <v>#N/A</v>
      </c>
      <c r="M76" s="2" t="e">
        <f>VLOOKUP(J76, '2022 SIC to NAICS'!A:D, 4)</f>
        <v>#N/A</v>
      </c>
      <c r="N76" s="7" t="str">
        <f>IFERROR(VLOOKUP(L76,'NAICS Code to IS CDR Code'!A:C,2, FALSE), "NAICS/SIC Not Provided")</f>
        <v>NAICS/SIC Not Provided</v>
      </c>
      <c r="O76" s="8" t="str">
        <f>IFERROR(VLOOKUP(L76,'NAICS Code to IS CDR Code'!A:C,3, FALSE), "NAICS/SIC Not Provided")</f>
        <v>NAICS/SIC Not Provided</v>
      </c>
      <c r="P76" s="2" t="e">
        <f>VLOOKUP(L76,#REF!, 3, FALSE)</f>
        <v>#N/A</v>
      </c>
      <c r="Q76"/>
    </row>
    <row r="77" spans="10:17" ht="15" customHeight="1" x14ac:dyDescent="0.55000000000000004">
      <c r="J77"/>
      <c r="K77" s="13" t="e">
        <f>VLOOKUP(J77, '2022 SIC to NAICS'!A:D, 2)</f>
        <v>#N/A</v>
      </c>
      <c r="L77" s="2" t="e">
        <f>VLOOKUP(J77, '2022 SIC to NAICS'!A:D, 3)</f>
        <v>#N/A</v>
      </c>
      <c r="M77" s="2" t="e">
        <f>VLOOKUP(J77, '2022 SIC to NAICS'!A:D, 4)</f>
        <v>#N/A</v>
      </c>
      <c r="N77" s="7" t="str">
        <f>IFERROR(VLOOKUP(L77,'NAICS Code to IS CDR Code'!A:C,2, FALSE), "NAICS/SIC Not Provided")</f>
        <v>NAICS/SIC Not Provided</v>
      </c>
      <c r="O77" s="8" t="str">
        <f>IFERROR(VLOOKUP(L77,'NAICS Code to IS CDR Code'!A:C,3, FALSE), "NAICS/SIC Not Provided")</f>
        <v>NAICS/SIC Not Provided</v>
      </c>
      <c r="P77" s="2" t="e">
        <f>VLOOKUP(L77,#REF!, 3, FALSE)</f>
        <v>#N/A</v>
      </c>
      <c r="Q77"/>
    </row>
    <row r="78" spans="10:17" ht="15" customHeight="1" x14ac:dyDescent="0.55000000000000004">
      <c r="J78"/>
      <c r="K78" s="13" t="e">
        <f>VLOOKUP(J78, '2022 SIC to NAICS'!A:D, 2)</f>
        <v>#N/A</v>
      </c>
      <c r="L78" s="2" t="e">
        <f>VLOOKUP(J78, '2022 SIC to NAICS'!A:D, 3)</f>
        <v>#N/A</v>
      </c>
      <c r="M78" s="2" t="e">
        <f>VLOOKUP(J78, '2022 SIC to NAICS'!A:D, 4)</f>
        <v>#N/A</v>
      </c>
      <c r="N78" s="7" t="str">
        <f>IFERROR(VLOOKUP(L78,'NAICS Code to IS CDR Code'!A:C,2, FALSE), "NAICS/SIC Not Provided")</f>
        <v>NAICS/SIC Not Provided</v>
      </c>
      <c r="O78" s="8" t="str">
        <f>IFERROR(VLOOKUP(L78,'NAICS Code to IS CDR Code'!A:C,3, FALSE), "NAICS/SIC Not Provided")</f>
        <v>NAICS/SIC Not Provided</v>
      </c>
      <c r="P78" s="2" t="e">
        <f>VLOOKUP(L78,#REF!, 3, FALSE)</f>
        <v>#N/A</v>
      </c>
      <c r="Q78"/>
    </row>
    <row r="79" spans="10:17" ht="15" customHeight="1" x14ac:dyDescent="0.55000000000000004">
      <c r="J79"/>
      <c r="K79" s="13" t="e">
        <f>VLOOKUP(J79, '2022 SIC to NAICS'!A:D, 2)</f>
        <v>#N/A</v>
      </c>
      <c r="L79" s="2" t="e">
        <f>VLOOKUP(J79, '2022 SIC to NAICS'!A:D, 3)</f>
        <v>#N/A</v>
      </c>
      <c r="M79" s="2" t="e">
        <f>VLOOKUP(J79, '2022 SIC to NAICS'!A:D, 4)</f>
        <v>#N/A</v>
      </c>
      <c r="N79" s="7" t="str">
        <f>IFERROR(VLOOKUP(L79,'NAICS Code to IS CDR Code'!A:C,2, FALSE), "NAICS/SIC Not Provided")</f>
        <v>NAICS/SIC Not Provided</v>
      </c>
      <c r="O79" s="8" t="str">
        <f>IFERROR(VLOOKUP(L79,'NAICS Code to IS CDR Code'!A:C,3, FALSE), "NAICS/SIC Not Provided")</f>
        <v>NAICS/SIC Not Provided</v>
      </c>
      <c r="P79" s="2" t="e">
        <f>VLOOKUP(L79,#REF!, 3, FALSE)</f>
        <v>#N/A</v>
      </c>
      <c r="Q79"/>
    </row>
    <row r="80" spans="10:17" ht="15" customHeight="1" x14ac:dyDescent="0.55000000000000004">
      <c r="J80"/>
      <c r="K80" s="13" t="e">
        <f>VLOOKUP(J80, '2022 SIC to NAICS'!A:D, 2)</f>
        <v>#N/A</v>
      </c>
      <c r="L80" s="2" t="e">
        <f>VLOOKUP(J80, '2022 SIC to NAICS'!A:D, 3)</f>
        <v>#N/A</v>
      </c>
      <c r="M80" s="2" t="e">
        <f>VLOOKUP(J80, '2022 SIC to NAICS'!A:D, 4)</f>
        <v>#N/A</v>
      </c>
      <c r="N80" s="7" t="str">
        <f>IFERROR(VLOOKUP(L80,'NAICS Code to IS CDR Code'!A:C,2, FALSE), "NAICS/SIC Not Provided")</f>
        <v>NAICS/SIC Not Provided</v>
      </c>
      <c r="O80" s="8" t="str">
        <f>IFERROR(VLOOKUP(L80,'NAICS Code to IS CDR Code'!A:C,3, FALSE), "NAICS/SIC Not Provided")</f>
        <v>NAICS/SIC Not Provided</v>
      </c>
      <c r="P80" s="2" t="e">
        <f>VLOOKUP(L80,#REF!, 3, FALSE)</f>
        <v>#N/A</v>
      </c>
      <c r="Q80"/>
    </row>
    <row r="81" spans="10:17" ht="15" customHeight="1" x14ac:dyDescent="0.55000000000000004">
      <c r="J81"/>
      <c r="K81" s="13" t="e">
        <f>VLOOKUP(J81, '2022 SIC to NAICS'!A:D, 2)</f>
        <v>#N/A</v>
      </c>
      <c r="L81" s="2" t="e">
        <f>VLOOKUP(J81, '2022 SIC to NAICS'!A:D, 3)</f>
        <v>#N/A</v>
      </c>
      <c r="M81" s="2" t="e">
        <f>VLOOKUP(J81, '2022 SIC to NAICS'!A:D, 4)</f>
        <v>#N/A</v>
      </c>
      <c r="N81" s="7" t="str">
        <f>IFERROR(VLOOKUP(L81,'NAICS Code to IS CDR Code'!A:C,2, FALSE), "NAICS/SIC Not Provided")</f>
        <v>NAICS/SIC Not Provided</v>
      </c>
      <c r="O81" s="8" t="str">
        <f>IFERROR(VLOOKUP(L81,'NAICS Code to IS CDR Code'!A:C,3, FALSE), "NAICS/SIC Not Provided")</f>
        <v>NAICS/SIC Not Provided</v>
      </c>
      <c r="P81" s="2" t="e">
        <f>VLOOKUP(L81,#REF!, 3, FALSE)</f>
        <v>#N/A</v>
      </c>
      <c r="Q81"/>
    </row>
    <row r="82" spans="10:17" ht="15" customHeight="1" x14ac:dyDescent="0.55000000000000004">
      <c r="J82"/>
      <c r="K82" s="13" t="e">
        <f>VLOOKUP(J82, '2022 SIC to NAICS'!A:D, 2)</f>
        <v>#N/A</v>
      </c>
      <c r="L82" s="2" t="e">
        <f>VLOOKUP(J82, '2022 SIC to NAICS'!A:D, 3)</f>
        <v>#N/A</v>
      </c>
      <c r="M82" s="2" t="e">
        <f>VLOOKUP(J82, '2022 SIC to NAICS'!A:D, 4)</f>
        <v>#N/A</v>
      </c>
      <c r="N82" s="7" t="str">
        <f>IFERROR(VLOOKUP(L82,'NAICS Code to IS CDR Code'!A:C,2, FALSE), "NAICS/SIC Not Provided")</f>
        <v>NAICS/SIC Not Provided</v>
      </c>
      <c r="O82" s="8" t="str">
        <f>IFERROR(VLOOKUP(L82,'NAICS Code to IS CDR Code'!A:C,3, FALSE), "NAICS/SIC Not Provided")</f>
        <v>NAICS/SIC Not Provided</v>
      </c>
      <c r="P82" s="2" t="e">
        <f>VLOOKUP(L82,#REF!, 3, FALSE)</f>
        <v>#N/A</v>
      </c>
      <c r="Q82"/>
    </row>
    <row r="83" spans="10:17" ht="15" customHeight="1" x14ac:dyDescent="0.55000000000000004">
      <c r="J83"/>
      <c r="K83" s="13" t="e">
        <f>VLOOKUP(J83, '2022 SIC to NAICS'!A:D, 2)</f>
        <v>#N/A</v>
      </c>
      <c r="L83" s="2" t="e">
        <f>VLOOKUP(J83, '2022 SIC to NAICS'!A:D, 3)</f>
        <v>#N/A</v>
      </c>
      <c r="M83" s="2" t="e">
        <f>VLOOKUP(J83, '2022 SIC to NAICS'!A:D, 4)</f>
        <v>#N/A</v>
      </c>
      <c r="N83" s="7" t="str">
        <f>IFERROR(VLOOKUP(L83,'NAICS Code to IS CDR Code'!A:C,2, FALSE), "NAICS/SIC Not Provided")</f>
        <v>NAICS/SIC Not Provided</v>
      </c>
      <c r="O83" s="8" t="str">
        <f>IFERROR(VLOOKUP(L83,'NAICS Code to IS CDR Code'!A:C,3, FALSE), "NAICS/SIC Not Provided")</f>
        <v>NAICS/SIC Not Provided</v>
      </c>
      <c r="P83" s="2" t="e">
        <f>VLOOKUP(L83,#REF!, 3, FALSE)</f>
        <v>#N/A</v>
      </c>
      <c r="Q83"/>
    </row>
    <row r="84" spans="10:17" ht="15" customHeight="1" x14ac:dyDescent="0.55000000000000004">
      <c r="J84"/>
      <c r="K84" s="13" t="e">
        <f>VLOOKUP(J84, '2022 SIC to NAICS'!A:D, 2)</f>
        <v>#N/A</v>
      </c>
      <c r="L84" s="2" t="e">
        <f>VLOOKUP(J84, '2022 SIC to NAICS'!A:D, 3)</f>
        <v>#N/A</v>
      </c>
      <c r="M84" s="2" t="e">
        <f>VLOOKUP(J84, '2022 SIC to NAICS'!A:D, 4)</f>
        <v>#N/A</v>
      </c>
      <c r="N84" s="7" t="str">
        <f>IFERROR(VLOOKUP(L84,'NAICS Code to IS CDR Code'!A:C,2, FALSE), "NAICS/SIC Not Provided")</f>
        <v>NAICS/SIC Not Provided</v>
      </c>
      <c r="O84" s="8" t="str">
        <f>IFERROR(VLOOKUP(L84,'NAICS Code to IS CDR Code'!A:C,3, FALSE), "NAICS/SIC Not Provided")</f>
        <v>NAICS/SIC Not Provided</v>
      </c>
      <c r="P84" s="2" t="e">
        <f>VLOOKUP(L84,#REF!, 3, FALSE)</f>
        <v>#N/A</v>
      </c>
      <c r="Q84"/>
    </row>
    <row r="85" spans="10:17" ht="15" customHeight="1" x14ac:dyDescent="0.55000000000000004">
      <c r="J85"/>
      <c r="K85" s="13" t="e">
        <f>VLOOKUP(J85, '2022 SIC to NAICS'!A:D, 2)</f>
        <v>#N/A</v>
      </c>
      <c r="L85" s="2" t="e">
        <f>VLOOKUP(J85, '2022 SIC to NAICS'!A:D, 3)</f>
        <v>#N/A</v>
      </c>
      <c r="M85" s="2" t="e">
        <f>VLOOKUP(J85, '2022 SIC to NAICS'!A:D, 4)</f>
        <v>#N/A</v>
      </c>
      <c r="N85" s="7" t="str">
        <f>IFERROR(VLOOKUP(L85,'NAICS Code to IS CDR Code'!A:C,2, FALSE), "NAICS/SIC Not Provided")</f>
        <v>NAICS/SIC Not Provided</v>
      </c>
      <c r="O85" s="8" t="str">
        <f>IFERROR(VLOOKUP(L85,'NAICS Code to IS CDR Code'!A:C,3, FALSE), "NAICS/SIC Not Provided")</f>
        <v>NAICS/SIC Not Provided</v>
      </c>
      <c r="P85" s="2" t="e">
        <f>VLOOKUP(L85,#REF!, 3, FALSE)</f>
        <v>#N/A</v>
      </c>
      <c r="Q85"/>
    </row>
    <row r="86" spans="10:17" ht="15" customHeight="1" x14ac:dyDescent="0.55000000000000004">
      <c r="J86"/>
      <c r="K86" s="13" t="e">
        <f>VLOOKUP(J86, '2022 SIC to NAICS'!A:D, 2)</f>
        <v>#N/A</v>
      </c>
      <c r="L86" s="2" t="e">
        <f>VLOOKUP(J86, '2022 SIC to NAICS'!A:D, 3)</f>
        <v>#N/A</v>
      </c>
      <c r="M86" s="2" t="e">
        <f>VLOOKUP(J86, '2022 SIC to NAICS'!A:D, 4)</f>
        <v>#N/A</v>
      </c>
      <c r="N86" s="7" t="str">
        <f>IFERROR(VLOOKUP(L86,'NAICS Code to IS CDR Code'!A:C,2, FALSE), "NAICS/SIC Not Provided")</f>
        <v>NAICS/SIC Not Provided</v>
      </c>
      <c r="O86" s="8" t="str">
        <f>IFERROR(VLOOKUP(L86,'NAICS Code to IS CDR Code'!A:C,3, FALSE), "NAICS/SIC Not Provided")</f>
        <v>NAICS/SIC Not Provided</v>
      </c>
      <c r="P86" s="2" t="e">
        <f>VLOOKUP(L86,#REF!, 3, FALSE)</f>
        <v>#N/A</v>
      </c>
      <c r="Q86"/>
    </row>
    <row r="87" spans="10:17" ht="15" customHeight="1" x14ac:dyDescent="0.55000000000000004">
      <c r="J87"/>
      <c r="K87" s="13" t="e">
        <f>VLOOKUP(J87, '2022 SIC to NAICS'!A:D, 2)</f>
        <v>#N/A</v>
      </c>
      <c r="L87" s="2" t="e">
        <f>VLOOKUP(J87, '2022 SIC to NAICS'!A:D, 3)</f>
        <v>#N/A</v>
      </c>
      <c r="M87" s="2" t="e">
        <f>VLOOKUP(J87, '2022 SIC to NAICS'!A:D, 4)</f>
        <v>#N/A</v>
      </c>
      <c r="N87" s="7" t="str">
        <f>IFERROR(VLOOKUP(L87,'NAICS Code to IS CDR Code'!A:C,2, FALSE), "NAICS/SIC Not Provided")</f>
        <v>NAICS/SIC Not Provided</v>
      </c>
      <c r="O87" s="8" t="str">
        <f>IFERROR(VLOOKUP(L87,'NAICS Code to IS CDR Code'!A:C,3, FALSE), "NAICS/SIC Not Provided")</f>
        <v>NAICS/SIC Not Provided</v>
      </c>
      <c r="P87" s="2" t="e">
        <f>VLOOKUP(L87,#REF!, 3, FALSE)</f>
        <v>#N/A</v>
      </c>
      <c r="Q87"/>
    </row>
    <row r="88" spans="10:17" ht="15" customHeight="1" x14ac:dyDescent="0.55000000000000004">
      <c r="J88"/>
      <c r="K88" s="13" t="e">
        <f>VLOOKUP(J88, '2022 SIC to NAICS'!A:D, 2)</f>
        <v>#N/A</v>
      </c>
      <c r="L88" s="2" t="e">
        <f>VLOOKUP(J88, '2022 SIC to NAICS'!A:D, 3)</f>
        <v>#N/A</v>
      </c>
      <c r="M88" s="2" t="e">
        <f>VLOOKUP(J88, '2022 SIC to NAICS'!A:D, 4)</f>
        <v>#N/A</v>
      </c>
      <c r="N88" s="7" t="str">
        <f>IFERROR(VLOOKUP(L88,'NAICS Code to IS CDR Code'!A:C,2, FALSE), "NAICS/SIC Not Provided")</f>
        <v>NAICS/SIC Not Provided</v>
      </c>
      <c r="O88" s="8" t="str">
        <f>IFERROR(VLOOKUP(L88,'NAICS Code to IS CDR Code'!A:C,3, FALSE), "NAICS/SIC Not Provided")</f>
        <v>NAICS/SIC Not Provided</v>
      </c>
      <c r="P88" s="2" t="e">
        <f>VLOOKUP(L88,#REF!, 3, FALSE)</f>
        <v>#N/A</v>
      </c>
      <c r="Q88"/>
    </row>
    <row r="89" spans="10:17" ht="15" customHeight="1" x14ac:dyDescent="0.55000000000000004">
      <c r="J89"/>
      <c r="K89" s="13" t="e">
        <f>VLOOKUP(J89, '2022 SIC to NAICS'!A:D, 2)</f>
        <v>#N/A</v>
      </c>
      <c r="L89" s="2" t="e">
        <f>VLOOKUP(J89, '2022 SIC to NAICS'!A:D, 3)</f>
        <v>#N/A</v>
      </c>
      <c r="M89" s="2" t="e">
        <f>VLOOKUP(J89, '2022 SIC to NAICS'!A:D, 4)</f>
        <v>#N/A</v>
      </c>
      <c r="N89" s="7" t="str">
        <f>IFERROR(VLOOKUP(L89,'NAICS Code to IS CDR Code'!A:C,2, FALSE), "NAICS/SIC Not Provided")</f>
        <v>NAICS/SIC Not Provided</v>
      </c>
      <c r="O89" s="8" t="str">
        <f>IFERROR(VLOOKUP(L89,'NAICS Code to IS CDR Code'!A:C,3, FALSE), "NAICS/SIC Not Provided")</f>
        <v>NAICS/SIC Not Provided</v>
      </c>
      <c r="P89" s="2" t="e">
        <f>VLOOKUP(L89,#REF!, 3, FALSE)</f>
        <v>#N/A</v>
      </c>
      <c r="Q89"/>
    </row>
    <row r="90" spans="10:17" ht="15" customHeight="1" x14ac:dyDescent="0.55000000000000004">
      <c r="J90"/>
      <c r="K90" s="13" t="e">
        <f>VLOOKUP(J90, '2022 SIC to NAICS'!A:D, 2)</f>
        <v>#N/A</v>
      </c>
      <c r="L90" s="2" t="e">
        <f>VLOOKUP(J90, '2022 SIC to NAICS'!A:D, 3)</f>
        <v>#N/A</v>
      </c>
      <c r="M90" s="2" t="e">
        <f>VLOOKUP(J90, '2022 SIC to NAICS'!A:D, 4)</f>
        <v>#N/A</v>
      </c>
      <c r="N90" s="7" t="str">
        <f>IFERROR(VLOOKUP(L90,'NAICS Code to IS CDR Code'!A:C,2, FALSE), "NAICS/SIC Not Provided")</f>
        <v>NAICS/SIC Not Provided</v>
      </c>
      <c r="O90" s="8" t="str">
        <f>IFERROR(VLOOKUP(L90,'NAICS Code to IS CDR Code'!A:C,3, FALSE), "NAICS/SIC Not Provided")</f>
        <v>NAICS/SIC Not Provided</v>
      </c>
      <c r="P90" s="2" t="e">
        <f>VLOOKUP(L90,#REF!, 3, FALSE)</f>
        <v>#N/A</v>
      </c>
      <c r="Q90"/>
    </row>
    <row r="91" spans="10:17" ht="15" customHeight="1" x14ac:dyDescent="0.55000000000000004">
      <c r="J91"/>
      <c r="K91" s="13" t="e">
        <f>VLOOKUP(J91, '2022 SIC to NAICS'!A:D, 2)</f>
        <v>#N/A</v>
      </c>
      <c r="L91" s="2" t="e">
        <f>VLOOKUP(J91, '2022 SIC to NAICS'!A:D, 3)</f>
        <v>#N/A</v>
      </c>
      <c r="M91" s="2" t="e">
        <f>VLOOKUP(J91, '2022 SIC to NAICS'!A:D, 4)</f>
        <v>#N/A</v>
      </c>
      <c r="N91" s="7" t="str">
        <f>IFERROR(VLOOKUP(L91,'NAICS Code to IS CDR Code'!A:C,2, FALSE), "NAICS/SIC Not Provided")</f>
        <v>NAICS/SIC Not Provided</v>
      </c>
      <c r="O91" s="8" t="str">
        <f>IFERROR(VLOOKUP(L91,'NAICS Code to IS CDR Code'!A:C,3, FALSE), "NAICS/SIC Not Provided")</f>
        <v>NAICS/SIC Not Provided</v>
      </c>
      <c r="P91" s="2" t="e">
        <f>VLOOKUP(L91,#REF!, 3, FALSE)</f>
        <v>#N/A</v>
      </c>
      <c r="Q91"/>
    </row>
    <row r="92" spans="10:17" ht="15" customHeight="1" x14ac:dyDescent="0.55000000000000004">
      <c r="J92"/>
      <c r="K92" s="13" t="e">
        <f>VLOOKUP(J92, '2022 SIC to NAICS'!A:D, 2)</f>
        <v>#N/A</v>
      </c>
      <c r="L92" s="2" t="e">
        <f>VLOOKUP(J92, '2022 SIC to NAICS'!A:D, 3)</f>
        <v>#N/A</v>
      </c>
      <c r="M92" s="2" t="e">
        <f>VLOOKUP(J92, '2022 SIC to NAICS'!A:D, 4)</f>
        <v>#N/A</v>
      </c>
      <c r="N92" s="7" t="str">
        <f>IFERROR(VLOOKUP(L92,'NAICS Code to IS CDR Code'!A:C,2, FALSE), "NAICS/SIC Not Provided")</f>
        <v>NAICS/SIC Not Provided</v>
      </c>
      <c r="O92" s="8" t="str">
        <f>IFERROR(VLOOKUP(L92,'NAICS Code to IS CDR Code'!A:C,3, FALSE), "NAICS/SIC Not Provided")</f>
        <v>NAICS/SIC Not Provided</v>
      </c>
      <c r="P92" s="2" t="e">
        <f>VLOOKUP(L92,#REF!, 3, FALSE)</f>
        <v>#N/A</v>
      </c>
      <c r="Q92"/>
    </row>
    <row r="93" spans="10:17" ht="15" customHeight="1" x14ac:dyDescent="0.55000000000000004">
      <c r="J93"/>
      <c r="K93" s="13" t="e">
        <f>VLOOKUP(J93, '2022 SIC to NAICS'!A:D, 2)</f>
        <v>#N/A</v>
      </c>
      <c r="L93" s="2" t="e">
        <f>VLOOKUP(J93, '2022 SIC to NAICS'!A:D, 3)</f>
        <v>#N/A</v>
      </c>
      <c r="M93" s="2" t="e">
        <f>VLOOKUP(J93, '2022 SIC to NAICS'!A:D, 4)</f>
        <v>#N/A</v>
      </c>
      <c r="N93" s="7" t="str">
        <f>IFERROR(VLOOKUP(L93,'NAICS Code to IS CDR Code'!A:C,2, FALSE), "NAICS/SIC Not Provided")</f>
        <v>NAICS/SIC Not Provided</v>
      </c>
      <c r="O93" s="8" t="str">
        <f>IFERROR(VLOOKUP(L93,'NAICS Code to IS CDR Code'!A:C,3, FALSE), "NAICS/SIC Not Provided")</f>
        <v>NAICS/SIC Not Provided</v>
      </c>
      <c r="P93" s="2" t="e">
        <f>VLOOKUP(L93,#REF!, 3, FALSE)</f>
        <v>#N/A</v>
      </c>
      <c r="Q93"/>
    </row>
    <row r="94" spans="10:17" ht="15" customHeight="1" x14ac:dyDescent="0.55000000000000004">
      <c r="J94"/>
      <c r="K94" s="13" t="e">
        <f>VLOOKUP(J94, '2022 SIC to NAICS'!A:D, 2)</f>
        <v>#N/A</v>
      </c>
      <c r="L94" s="2" t="e">
        <f>VLOOKUP(J94, '2022 SIC to NAICS'!A:D, 3)</f>
        <v>#N/A</v>
      </c>
      <c r="M94" s="2" t="e">
        <f>VLOOKUP(J94, '2022 SIC to NAICS'!A:D, 4)</f>
        <v>#N/A</v>
      </c>
      <c r="N94" s="7" t="str">
        <f>IFERROR(VLOOKUP(L94,'NAICS Code to IS CDR Code'!A:C,2, FALSE), "NAICS/SIC Not Provided")</f>
        <v>NAICS/SIC Not Provided</v>
      </c>
      <c r="O94" s="8" t="str">
        <f>IFERROR(VLOOKUP(L94,'NAICS Code to IS CDR Code'!A:C,3, FALSE), "NAICS/SIC Not Provided")</f>
        <v>NAICS/SIC Not Provided</v>
      </c>
      <c r="P94" s="2" t="e">
        <f>VLOOKUP(L94,#REF!, 3, FALSE)</f>
        <v>#N/A</v>
      </c>
      <c r="Q94"/>
    </row>
    <row r="95" spans="10:17" ht="15" customHeight="1" x14ac:dyDescent="0.55000000000000004">
      <c r="J95"/>
      <c r="K95" s="13" t="e">
        <f>VLOOKUP(J95, '2022 SIC to NAICS'!A:D, 2)</f>
        <v>#N/A</v>
      </c>
      <c r="L95" s="2" t="e">
        <f>VLOOKUP(J95, '2022 SIC to NAICS'!A:D, 3)</f>
        <v>#N/A</v>
      </c>
      <c r="M95" s="2" t="e">
        <f>VLOOKUP(J95, '2022 SIC to NAICS'!A:D, 4)</f>
        <v>#N/A</v>
      </c>
      <c r="N95" s="7" t="str">
        <f>IFERROR(VLOOKUP(L95,'NAICS Code to IS CDR Code'!A:C,2, FALSE), "NAICS/SIC Not Provided")</f>
        <v>NAICS/SIC Not Provided</v>
      </c>
      <c r="O95" s="8" t="str">
        <f>IFERROR(VLOOKUP(L95,'NAICS Code to IS CDR Code'!A:C,3, FALSE), "NAICS/SIC Not Provided")</f>
        <v>NAICS/SIC Not Provided</v>
      </c>
      <c r="P95" s="2" t="e">
        <f>VLOOKUP(L95,#REF!, 3, FALSE)</f>
        <v>#N/A</v>
      </c>
      <c r="Q95"/>
    </row>
    <row r="96" spans="10:17" ht="15" customHeight="1" x14ac:dyDescent="0.55000000000000004">
      <c r="J96"/>
      <c r="K96" s="13" t="e">
        <f>VLOOKUP(J96, '2022 SIC to NAICS'!A:D, 2)</f>
        <v>#N/A</v>
      </c>
      <c r="L96" s="2" t="e">
        <f>VLOOKUP(J96, '2022 SIC to NAICS'!A:D, 3)</f>
        <v>#N/A</v>
      </c>
      <c r="M96" s="2" t="e">
        <f>VLOOKUP(J96, '2022 SIC to NAICS'!A:D, 4)</f>
        <v>#N/A</v>
      </c>
      <c r="N96" s="7" t="str">
        <f>IFERROR(VLOOKUP(L96,'NAICS Code to IS CDR Code'!A:C,2, FALSE), "NAICS/SIC Not Provided")</f>
        <v>NAICS/SIC Not Provided</v>
      </c>
      <c r="O96" s="8" t="str">
        <f>IFERROR(VLOOKUP(L96,'NAICS Code to IS CDR Code'!A:C,3, FALSE), "NAICS/SIC Not Provided")</f>
        <v>NAICS/SIC Not Provided</v>
      </c>
      <c r="P96" s="2" t="e">
        <f>VLOOKUP(L96,#REF!, 3, FALSE)</f>
        <v>#N/A</v>
      </c>
      <c r="Q96"/>
    </row>
    <row r="97" spans="10:17" ht="15" customHeight="1" x14ac:dyDescent="0.55000000000000004">
      <c r="J97"/>
      <c r="K97" s="13" t="e">
        <f>VLOOKUP(J97, '2022 SIC to NAICS'!A:D, 2)</f>
        <v>#N/A</v>
      </c>
      <c r="L97" s="2" t="e">
        <f>VLOOKUP(J97, '2022 SIC to NAICS'!A:D, 3)</f>
        <v>#N/A</v>
      </c>
      <c r="M97" s="2" t="e">
        <f>VLOOKUP(J97, '2022 SIC to NAICS'!A:D, 4)</f>
        <v>#N/A</v>
      </c>
      <c r="N97" s="7" t="str">
        <f>IFERROR(VLOOKUP(L97,'NAICS Code to IS CDR Code'!A:C,2, FALSE), "NAICS/SIC Not Provided")</f>
        <v>NAICS/SIC Not Provided</v>
      </c>
      <c r="O97" s="8" t="str">
        <f>IFERROR(VLOOKUP(L97,'NAICS Code to IS CDR Code'!A:C,3, FALSE), "NAICS/SIC Not Provided")</f>
        <v>NAICS/SIC Not Provided</v>
      </c>
      <c r="P97" s="2" t="e">
        <f>VLOOKUP(L97,#REF!, 3, FALSE)</f>
        <v>#N/A</v>
      </c>
      <c r="Q97"/>
    </row>
    <row r="98" spans="10:17" ht="15" customHeight="1" x14ac:dyDescent="0.55000000000000004">
      <c r="J98"/>
      <c r="K98" s="13" t="e">
        <f>VLOOKUP(J98, '2022 SIC to NAICS'!A:D, 2)</f>
        <v>#N/A</v>
      </c>
      <c r="L98" s="2" t="e">
        <f>VLOOKUP(J98, '2022 SIC to NAICS'!A:D, 3)</f>
        <v>#N/A</v>
      </c>
      <c r="M98" s="2" t="e">
        <f>VLOOKUP(J98, '2022 SIC to NAICS'!A:D, 4)</f>
        <v>#N/A</v>
      </c>
      <c r="N98" s="7" t="str">
        <f>IFERROR(VLOOKUP(L98,'NAICS Code to IS CDR Code'!A:C,2, FALSE), "NAICS/SIC Not Provided")</f>
        <v>NAICS/SIC Not Provided</v>
      </c>
      <c r="O98" s="8" t="str">
        <f>IFERROR(VLOOKUP(L98,'NAICS Code to IS CDR Code'!A:C,3, FALSE), "NAICS/SIC Not Provided")</f>
        <v>NAICS/SIC Not Provided</v>
      </c>
      <c r="P98" s="2" t="e">
        <f>VLOOKUP(L98,#REF!, 3, FALSE)</f>
        <v>#N/A</v>
      </c>
      <c r="Q98"/>
    </row>
    <row r="99" spans="10:17" ht="15" customHeight="1" x14ac:dyDescent="0.55000000000000004">
      <c r="J99"/>
      <c r="K99" s="13" t="e">
        <f>VLOOKUP(J99, '2022 SIC to NAICS'!A:D, 2)</f>
        <v>#N/A</v>
      </c>
      <c r="L99" s="2" t="e">
        <f>VLOOKUP(J99, '2022 SIC to NAICS'!A:D, 3)</f>
        <v>#N/A</v>
      </c>
      <c r="M99" s="2" t="e">
        <f>VLOOKUP(J99, '2022 SIC to NAICS'!A:D, 4)</f>
        <v>#N/A</v>
      </c>
      <c r="N99" s="7" t="str">
        <f>IFERROR(VLOOKUP(L99,'NAICS Code to IS CDR Code'!A:C,2, FALSE), "NAICS/SIC Not Provided")</f>
        <v>NAICS/SIC Not Provided</v>
      </c>
      <c r="O99" s="8" t="str">
        <f>IFERROR(VLOOKUP(L99,'NAICS Code to IS CDR Code'!A:C,3, FALSE), "NAICS/SIC Not Provided")</f>
        <v>NAICS/SIC Not Provided</v>
      </c>
      <c r="P99" s="2" t="e">
        <f>VLOOKUP(L99,#REF!, 3, FALSE)</f>
        <v>#N/A</v>
      </c>
      <c r="Q99"/>
    </row>
    <row r="100" spans="10:17" ht="15" customHeight="1" x14ac:dyDescent="0.55000000000000004">
      <c r="J100"/>
      <c r="K100" s="13" t="e">
        <f>VLOOKUP(J100, '2022 SIC to NAICS'!A:D, 2)</f>
        <v>#N/A</v>
      </c>
      <c r="L100" s="2" t="e">
        <f>VLOOKUP(J100, '2022 SIC to NAICS'!A:D, 3)</f>
        <v>#N/A</v>
      </c>
      <c r="M100" s="2" t="e">
        <f>VLOOKUP(J100, '2022 SIC to NAICS'!A:D, 4)</f>
        <v>#N/A</v>
      </c>
      <c r="N100" s="7" t="str">
        <f>IFERROR(VLOOKUP(L100,'NAICS Code to IS CDR Code'!A:C,2, FALSE), "NAICS/SIC Not Provided")</f>
        <v>NAICS/SIC Not Provided</v>
      </c>
      <c r="O100" s="8" t="str">
        <f>IFERROR(VLOOKUP(L100,'NAICS Code to IS CDR Code'!A:C,3, FALSE), "NAICS/SIC Not Provided")</f>
        <v>NAICS/SIC Not Provided</v>
      </c>
      <c r="P100" s="2" t="e">
        <f>VLOOKUP(L100,#REF!, 3, FALSE)</f>
        <v>#N/A</v>
      </c>
      <c r="Q100"/>
    </row>
  </sheetData>
  <autoFilter ref="A1:T100" xr:uid="{7B806EB5-5E51-4FEE-9367-C5C64547AAE5}">
    <sortState xmlns:xlrd2="http://schemas.microsoft.com/office/spreadsheetml/2017/richdata2" ref="A2:T4">
      <sortCondition ref="Q1:Q4"/>
    </sortState>
  </autoFilter>
  <phoneticPr fontId="3" type="noConversion"/>
  <pageMargins left="0.7" right="0.7" top="0.75" bottom="0.75" header="0.3" footer="0.3"/>
  <pageSetup orientation="portrait" r:id="rId1"/>
  <ignoredErrors>
    <ignoredError sqref="P2:P100" evalErro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AF2C4-2ABC-4237-826F-DC92C80DF1CE}">
  <sheetPr>
    <tabColor theme="4"/>
  </sheetPr>
  <dimension ref="A1:DI25"/>
  <sheetViews>
    <sheetView zoomScale="70" zoomScaleNormal="70" workbookViewId="0">
      <selection activeCell="B18" sqref="B18"/>
    </sheetView>
  </sheetViews>
  <sheetFormatPr defaultRowHeight="14.1" x14ac:dyDescent="0.55000000000000004"/>
  <cols>
    <col min="1" max="1" width="12.15625" style="142" customWidth="1"/>
    <col min="2" max="2" width="46.89453125" style="142" customWidth="1"/>
    <col min="3" max="3" width="22.83984375" style="142" customWidth="1"/>
    <col min="4" max="4" width="17.578125" style="142" customWidth="1"/>
    <col min="5" max="6" width="8.83984375" style="142"/>
    <col min="7" max="7" width="11.41796875" style="142" customWidth="1"/>
    <col min="8" max="8" width="13.83984375" style="142" customWidth="1"/>
    <col min="9" max="9" width="21.26171875" style="142" customWidth="1"/>
    <col min="10" max="10" width="16.41796875" style="142" bestFit="1" customWidth="1"/>
    <col min="11" max="11" width="12.15625" style="142" customWidth="1"/>
    <col min="12" max="12" width="10.68359375" style="142" customWidth="1"/>
    <col min="13" max="13" width="38.578125" style="142" customWidth="1"/>
    <col min="14" max="14" width="36.7890625" style="142" customWidth="1"/>
    <col min="15" max="15" width="63.26171875" style="142" customWidth="1"/>
    <col min="16" max="16" width="17.47265625" style="143" customWidth="1"/>
    <col min="17" max="17" width="16" style="142" customWidth="1"/>
    <col min="18" max="19" width="16.41796875" style="142" customWidth="1"/>
    <col min="20" max="20" width="20.41796875" style="142" customWidth="1"/>
    <col min="21" max="21" width="24.83984375" style="142" customWidth="1"/>
    <col min="22" max="22" width="18.89453125" style="142" customWidth="1"/>
    <col min="23" max="23" width="18.5234375" style="142" customWidth="1"/>
    <col min="24" max="24" width="16.47265625" style="142" customWidth="1"/>
    <col min="25" max="25" width="22.15625" style="142" customWidth="1"/>
    <col min="26" max="26" width="25.26171875" style="142" customWidth="1"/>
    <col min="27" max="16384" width="8.83984375" style="142"/>
  </cols>
  <sheetData>
    <row r="1" spans="1:113" s="130" customFormat="1" ht="55.5" thickBot="1" x14ac:dyDescent="0.6">
      <c r="A1" s="208" t="s">
        <v>23</v>
      </c>
      <c r="B1" s="209" t="s">
        <v>27</v>
      </c>
      <c r="C1" s="209" t="s">
        <v>592</v>
      </c>
      <c r="D1" s="209" t="s">
        <v>593</v>
      </c>
      <c r="E1" s="209" t="s">
        <v>594</v>
      </c>
      <c r="F1" s="209" t="s">
        <v>595</v>
      </c>
      <c r="G1" s="209" t="s">
        <v>596</v>
      </c>
      <c r="H1" s="209" t="s">
        <v>597</v>
      </c>
      <c r="I1" s="209" t="s">
        <v>598</v>
      </c>
      <c r="J1" s="225" t="s">
        <v>599</v>
      </c>
      <c r="K1" s="209" t="s">
        <v>600</v>
      </c>
      <c r="L1" s="209" t="s">
        <v>601</v>
      </c>
      <c r="M1" s="226" t="s">
        <v>602</v>
      </c>
      <c r="N1" s="226" t="s">
        <v>603</v>
      </c>
      <c r="O1" s="226" t="s">
        <v>604</v>
      </c>
      <c r="P1" s="209" t="s">
        <v>605</v>
      </c>
      <c r="Q1" s="226" t="s">
        <v>606</v>
      </c>
      <c r="R1" s="209" t="s">
        <v>3662</v>
      </c>
      <c r="S1" s="209" t="s">
        <v>3661</v>
      </c>
      <c r="T1" s="209" t="s">
        <v>3664</v>
      </c>
      <c r="U1" s="209" t="s">
        <v>3663</v>
      </c>
      <c r="V1" s="209" t="s">
        <v>3666</v>
      </c>
      <c r="W1" s="209" t="s">
        <v>3665</v>
      </c>
      <c r="X1" s="209" t="s">
        <v>558</v>
      </c>
      <c r="Y1" s="209" t="s">
        <v>607</v>
      </c>
      <c r="Z1" s="227" t="s">
        <v>608</v>
      </c>
      <c r="AA1" s="132"/>
      <c r="AB1" s="132"/>
      <c r="AC1" s="132"/>
      <c r="AD1" s="132"/>
      <c r="AE1" s="132"/>
      <c r="AF1" s="132"/>
      <c r="AG1" s="132"/>
      <c r="AH1" s="132"/>
      <c r="AI1" s="132"/>
      <c r="AJ1" s="132"/>
      <c r="AK1" s="132"/>
      <c r="AL1" s="132"/>
      <c r="AM1" s="132"/>
      <c r="AN1" s="132"/>
      <c r="AO1" s="132"/>
      <c r="AP1" s="132"/>
      <c r="AQ1" s="132"/>
      <c r="AR1" s="132"/>
      <c r="AS1" s="132"/>
      <c r="AT1" s="132"/>
      <c r="AU1" s="132"/>
      <c r="AV1" s="132"/>
      <c r="AW1" s="132"/>
      <c r="AX1" s="132"/>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132"/>
      <c r="CB1" s="132"/>
      <c r="CC1" s="132"/>
      <c r="CD1" s="132"/>
      <c r="CE1" s="132"/>
      <c r="CF1" s="132"/>
      <c r="CG1" s="132"/>
      <c r="CH1" s="132"/>
      <c r="CI1" s="132"/>
      <c r="CJ1" s="132"/>
      <c r="CK1" s="132"/>
      <c r="CL1" s="132"/>
      <c r="CM1" s="132"/>
      <c r="CN1" s="132"/>
      <c r="CO1" s="132"/>
      <c r="CP1" s="132"/>
      <c r="CQ1" s="132"/>
      <c r="CR1" s="132"/>
      <c r="CS1" s="132"/>
      <c r="CT1" s="132"/>
      <c r="CU1" s="132"/>
      <c r="CV1" s="132"/>
      <c r="CW1" s="132"/>
      <c r="CX1" s="132"/>
      <c r="CY1" s="132"/>
      <c r="CZ1" s="132"/>
      <c r="DA1" s="132"/>
      <c r="DB1" s="132"/>
      <c r="DC1" s="132"/>
      <c r="DD1" s="132"/>
      <c r="DE1" s="132"/>
      <c r="DF1" s="132"/>
      <c r="DG1" s="132"/>
      <c r="DH1" s="132"/>
      <c r="DI1" s="132"/>
    </row>
    <row r="2" spans="1:113" ht="14.4" thickTop="1" x14ac:dyDescent="0.55000000000000004">
      <c r="A2" s="133">
        <v>2023</v>
      </c>
      <c r="B2" s="140" t="s">
        <v>3680</v>
      </c>
      <c r="C2" s="140" t="str">
        <f>_xlfn.XLOOKUP($I2, 'Raw TRI Data'!C:C,'Raw TRI Data'!E:E, FALSE)</f>
        <v>926 ELLIOTT RD</v>
      </c>
      <c r="D2" s="140" t="str">
        <f>_xlfn.XLOOKUP($I2, 'Raw TRI Data'!$C:$C,'Raw TRI Data'!F:F, FALSE)</f>
        <v>ALBION</v>
      </c>
      <c r="E2" s="133" t="str">
        <f>_xlfn.XLOOKUP($I2, 'Raw TRI Data'!$C:$C,'Raw TRI Data'!H:H, FALSE)</f>
        <v>MI</v>
      </c>
      <c r="F2" s="133">
        <f>_xlfn.XLOOKUP($I2, 'Raw TRI Data'!$C:$C,'Raw TRI Data'!I:I, FALSE)</f>
        <v>49224</v>
      </c>
      <c r="G2" s="133">
        <f>_xlfn.XLOOKUP($I2, 'Raw TRI Data'!$C:$C,'Raw TRI Data'!N:N, FALSE)</f>
        <v>42.255090000000003</v>
      </c>
      <c r="H2" s="133">
        <f>_xlfn.XLOOKUP($I2, 'Raw TRI Data'!$C:$C,'Raw TRI Data'!O:O, FALSE)</f>
        <v>-84.778819999999996</v>
      </c>
      <c r="I2" s="133" t="s">
        <v>383</v>
      </c>
      <c r="J2" s="137">
        <f>_xlfn.XLOOKUP($I2, 'Raw TRI Data'!$C:$C,'Raw TRI Data'!P:P, FALSE)</f>
        <v>110000409950</v>
      </c>
      <c r="K2" s="133" t="str">
        <f>_xlfn.XLOOKUP($I2, 'Raw TRI Data'!$C:$C,'Raw TRI Data'!A:A, FALSE)</f>
        <v>R</v>
      </c>
      <c r="L2" s="133">
        <f>_xlfn.XLOOKUP($I2, 'Raw TRI Data'!$C:$C,'Raw TRI Data'!K:K, FALSE)</f>
        <v>325991</v>
      </c>
      <c r="M2" s="140" t="str">
        <f>_xlfn.XLOOKUP($I2, 'Raw TRI Data'!$C:$C,'Raw TRI Data'!L:L, FALSE)</f>
        <v>Custom Compounding of Purchased Resins</v>
      </c>
      <c r="N2" s="140" t="str">
        <f>VLOOKUP(L2,'NAICS Code to IS CDR Code'!A:C,3, FALSE)</f>
        <v>Custom Compounding of Purchased Resin</v>
      </c>
      <c r="O2" s="134" t="str">
        <f>VLOOKUP(I2, 'TRIFD-COU Crosswalk'!$A$2:$B$661, 2, FALSE)</f>
        <v>Processing: Additive flame retardant in plastic, resin, and paints and coatings </v>
      </c>
      <c r="P2" s="133" t="str">
        <f t="shared" ref="P2:P16" si="0">IF(AND(R2 = 500, T2 = 500), "Direct and/or Indirect", IF(AND(S2 &gt; 0, U2 &gt; 0), "Direct and Indirect", IF(S2 &gt; 0, "Direct", "Indirect")))</f>
        <v>Indirect</v>
      </c>
      <c r="Q2" s="133" t="s">
        <v>3660</v>
      </c>
      <c r="R2" s="133" cm="1">
        <f t="array" ref="R2">_xlfn.XLOOKUP(1, ('Raw TRI Data'!$C:$C=I2)*('Raw TRI Data'!$B:$B=A2), 'Raw TRI Data'!Y:Y, "No release reported")</f>
        <v>0</v>
      </c>
      <c r="S2" s="133">
        <f t="shared" ref="S2:S16" si="1">CONVERT(R2,"lbm","g")/1000</f>
        <v>0</v>
      </c>
      <c r="T2" s="133" cm="1">
        <f t="array" ref="T2">_xlfn.XLOOKUP(1, ('Raw TRI Data'!$C:$C=I2)*('Raw TRI Data'!$B:$B=A2), 'Raw TRI Data'!Z:Z, "No release reported")</f>
        <v>0.03</v>
      </c>
      <c r="U2" s="133">
        <f t="shared" ref="U2:U16" si="2">CONVERT(T2,"lbm","g")/1000</f>
        <v>1.3607771100000001E-2</v>
      </c>
      <c r="V2" s="133" cm="1">
        <f t="array" ref="V2">_xlfn.XLOOKUP(1, ('Raw TRI Data'!$C:$C=I2)*('Raw TRI Data'!$B:$B=A2), 'Raw TRI Data'!AA:AA, "No release reported")</f>
        <v>0</v>
      </c>
      <c r="W2" s="133">
        <v>0</v>
      </c>
      <c r="X2" s="133" t="str" cm="1">
        <f t="array" ref="X2">_xlfn.XLOOKUP(1, ('Raw TRI Data'!$C:$C=I2)*('Raw TRI Data'!$B:$B=A2), 'Raw TRI Data'!AC:AC)</f>
        <v>-</v>
      </c>
      <c r="Y2" s="133" t="str" cm="1">
        <f t="array" ref="Y2">_xlfn.XLOOKUP(1, ('Raw TRI Data'!$C:$C=$I2)*('Raw TRI Data'!$B:$B=$A2), 'Raw TRI Data'!AE:AE)</f>
        <v>ALBION WWTP</v>
      </c>
      <c r="Z2" s="133" t="str" cm="1">
        <f t="array" ref="Z2">_xlfn.XLOOKUP(1, ('Raw TRI Data'!$C:$C=$I2)*('Raw TRI Data'!$B:$B=$A2), 'Raw TRI Data'!AD:AD)</f>
        <v>-</v>
      </c>
    </row>
    <row r="3" spans="1:113" x14ac:dyDescent="0.55000000000000004">
      <c r="A3" s="56">
        <v>2021</v>
      </c>
      <c r="B3" s="61" t="s">
        <v>371</v>
      </c>
      <c r="C3" s="61" t="str">
        <f>_xlfn.XLOOKUP($I3, 'Raw TRI Data'!C:C,'Raw TRI Data'!E:E, FALSE)</f>
        <v>600 OAK ST</v>
      </c>
      <c r="D3" s="61" t="str">
        <f>_xlfn.XLOOKUP($I3, 'Raw TRI Data'!$C:$C,'Raw TRI Data'!F:F, FALSE)</f>
        <v>WEST UNITY</v>
      </c>
      <c r="E3" s="56" t="str">
        <f>_xlfn.XLOOKUP($I3, 'Raw TRI Data'!$C:$C,'Raw TRI Data'!H:H, FALSE)</f>
        <v>OH</v>
      </c>
      <c r="F3" s="56">
        <f>_xlfn.XLOOKUP($I3, 'Raw TRI Data'!$C:$C,'Raw TRI Data'!I:I, FALSE)</f>
        <v>43570</v>
      </c>
      <c r="G3" s="56">
        <f>_xlfn.XLOOKUP($I3, 'Raw TRI Data'!$C:$C,'Raw TRI Data'!N:N, FALSE)</f>
        <v>41.58475</v>
      </c>
      <c r="H3" s="56">
        <f>_xlfn.XLOOKUP($I3, 'Raw TRI Data'!$C:$C,'Raw TRI Data'!O:O, FALSE)</f>
        <v>-84.439989999999995</v>
      </c>
      <c r="I3" s="56" t="s">
        <v>370</v>
      </c>
      <c r="J3" s="69">
        <f>_xlfn.XLOOKUP($I3, 'Raw TRI Data'!$C:$C,'Raw TRI Data'!P:P, FALSE)</f>
        <v>110018893848</v>
      </c>
      <c r="K3" s="56" t="str">
        <f>_xlfn.XLOOKUP($I3, 'Raw TRI Data'!$C:$C,'Raw TRI Data'!A:A, FALSE)</f>
        <v>R</v>
      </c>
      <c r="L3" s="56">
        <f>_xlfn.XLOOKUP($I3, 'Raw TRI Data'!$C:$C,'Raw TRI Data'!K:K, FALSE)</f>
        <v>325991</v>
      </c>
      <c r="M3" s="61" t="str">
        <f>_xlfn.XLOOKUP($I3, 'Raw TRI Data'!$C:$C,'Raw TRI Data'!L:L, FALSE)</f>
        <v>Custom Compounding of Purchased Resins</v>
      </c>
      <c r="N3" s="61" t="str">
        <f>VLOOKUP(L3,'NAICS Code to IS CDR Code'!A:C,3, FALSE)</f>
        <v>Custom Compounding of Purchased Resin</v>
      </c>
      <c r="O3" s="63" t="str">
        <f>VLOOKUP(I3, 'TRIFD-COU Crosswalk'!$A$2:$B$661, 2, FALSE)</f>
        <v>Processing: Additive flame retardant in plastic, resin, and paints and coatings </v>
      </c>
      <c r="P3" s="56" t="str">
        <f t="shared" si="0"/>
        <v>Indirect</v>
      </c>
      <c r="Q3" s="56" t="s">
        <v>3660</v>
      </c>
      <c r="R3" s="56" cm="1">
        <f t="array" ref="R3">_xlfn.XLOOKUP(1, ('Raw TRI Data'!$C:$C=I3)*('Raw TRI Data'!$B:$B=A3), 'Raw TRI Data'!Y:Y, "No release reported")</f>
        <v>0</v>
      </c>
      <c r="S3" s="56">
        <f t="shared" si="1"/>
        <v>0</v>
      </c>
      <c r="T3" s="56" cm="1">
        <f t="array" ref="T3">_xlfn.XLOOKUP(1, ('Raw TRI Data'!$C:$C=I3)*('Raw TRI Data'!$B:$B=A3), 'Raw TRI Data'!Z:Z, "No release reported")</f>
        <v>1</v>
      </c>
      <c r="U3" s="56">
        <f t="shared" si="2"/>
        <v>0.45359237000000002</v>
      </c>
      <c r="V3" s="56" cm="1">
        <f t="array" ref="V3">_xlfn.XLOOKUP(1, ('Raw TRI Data'!$C:$C=I3)*('Raw TRI Data'!$B:$B=A3), 'Raw TRI Data'!AA:AA, "No release reported")</f>
        <v>0</v>
      </c>
      <c r="W3" s="56">
        <v>0</v>
      </c>
      <c r="X3" s="56" t="str" cm="1">
        <f t="array" ref="X3">_xlfn.XLOOKUP(1, ('Raw TRI Data'!$C:$C=I3)*('Raw TRI Data'!$B:$B=A3), 'Raw TRI Data'!AC:AC)</f>
        <v>-</v>
      </c>
      <c r="Y3" s="56" t="str" cm="1">
        <f t="array" ref="Y3">_xlfn.XLOOKUP(1, ('Raw TRI Data'!$C:$C=$I3)*('Raw TRI Data'!$B:$B=$A3), 'Raw TRI Data'!AE:AE)</f>
        <v>WEST UNITY STP</v>
      </c>
      <c r="Z3" s="56" t="str" cm="1">
        <f t="array" ref="Z3">_xlfn.XLOOKUP(1, ('Raw TRI Data'!$C:$C=$I3)*('Raw TRI Data'!$B:$B=$A3), 'Raw TRI Data'!AD:AD)</f>
        <v>-</v>
      </c>
    </row>
    <row r="4" spans="1:113" x14ac:dyDescent="0.55000000000000004">
      <c r="A4" s="56">
        <v>2019</v>
      </c>
      <c r="B4" s="61" t="s">
        <v>352</v>
      </c>
      <c r="C4" s="61" t="str">
        <f>_xlfn.XLOOKUP($I4, 'Raw TRI Data'!$C:$C,'Raw TRI Data'!E:E, FALSE)</f>
        <v>405 PARK TOWER DR</v>
      </c>
      <c r="D4" s="61" t="str">
        <f>_xlfn.XLOOKUP($I4, 'Raw TRI Data'!$C:$C,'Raw TRI Data'!F:F, FALSE)</f>
        <v>MANCHESTER</v>
      </c>
      <c r="E4" s="56" t="str">
        <f>_xlfn.XLOOKUP($I4, 'Raw TRI Data'!$C:$C,'Raw TRI Data'!H:H, FALSE)</f>
        <v>TN</v>
      </c>
      <c r="F4" s="56">
        <f>_xlfn.XLOOKUP($I4, 'Raw TRI Data'!$C:$C,'Raw TRI Data'!I:I, FALSE)</f>
        <v>37355</v>
      </c>
      <c r="G4" s="56">
        <f>_xlfn.XLOOKUP($I4, 'Raw TRI Data'!$C:$C,'Raw TRI Data'!N:N, FALSE)</f>
        <v>35.437040000000003</v>
      </c>
      <c r="H4" s="56">
        <f>_xlfn.XLOOKUP($I4, 'Raw TRI Data'!$C:$C,'Raw TRI Data'!O:O, FALSE)</f>
        <v>-86.024500000000003</v>
      </c>
      <c r="I4" s="56" t="s">
        <v>351</v>
      </c>
      <c r="J4" s="69">
        <f>_xlfn.XLOOKUP($I4, 'Raw TRI Data'!$C:$C,'Raw TRI Data'!P:P, FALSE)</f>
        <v>110060258224</v>
      </c>
      <c r="K4" s="56" t="str">
        <f>_xlfn.XLOOKUP($I4, 'Raw TRI Data'!$C:$C,'Raw TRI Data'!A:A, FALSE)</f>
        <v>R</v>
      </c>
      <c r="L4" s="56">
        <f>_xlfn.XLOOKUP($I4, 'Raw TRI Data'!$C:$C,'Raw TRI Data'!K:K, FALSE)</f>
        <v>325991</v>
      </c>
      <c r="M4" s="61" t="str">
        <f>_xlfn.XLOOKUP($I4, 'Raw TRI Data'!$C:$C,'Raw TRI Data'!L:L, FALSE)</f>
        <v>Custom Compounding of Purchased Resins</v>
      </c>
      <c r="N4" s="61" t="str">
        <f>VLOOKUP(L4,'NAICS Code to IS CDR Code'!A:C,3, FALSE)</f>
        <v>Custom Compounding of Purchased Resin</v>
      </c>
      <c r="O4" s="63" t="str">
        <f>VLOOKUP(I4, 'TRIFD-COU Crosswalk'!$A$2:$B$661, 2, FALSE)</f>
        <v>Processing: Additive flame retardant in plastic, resin, and paints and coatings </v>
      </c>
      <c r="P4" s="56" t="str">
        <f t="shared" si="0"/>
        <v>Direct and Indirect</v>
      </c>
      <c r="Q4" s="56" t="s">
        <v>3660</v>
      </c>
      <c r="R4" s="56" cm="1">
        <f t="array" ref="R4">_xlfn.XLOOKUP(1, ('Raw TRI Data'!$C:$C=I4)*('Raw TRI Data'!$B:$B=A4), 'Raw TRI Data'!Y:Y, "No release reported")</f>
        <v>1</v>
      </c>
      <c r="S4" s="56">
        <f t="shared" si="1"/>
        <v>0.45359237000000002</v>
      </c>
      <c r="T4" s="56" cm="1">
        <f t="array" ref="T4">_xlfn.XLOOKUP(1, ('Raw TRI Data'!$C:$C=I4)*('Raw TRI Data'!$B:$B=A4), 'Raw TRI Data'!Z:Z, "No release reported")</f>
        <v>18</v>
      </c>
      <c r="U4" s="56">
        <f t="shared" si="2"/>
        <v>8.1646626599999994</v>
      </c>
      <c r="V4" s="56" cm="1">
        <f t="array" ref="V4">_xlfn.XLOOKUP(1, ('Raw TRI Data'!$C:$C=I4)*('Raw TRI Data'!$B:$B=A4), 'Raw TRI Data'!AA:AA, "No release reported")</f>
        <v>0</v>
      </c>
      <c r="W4" s="56">
        <v>0</v>
      </c>
      <c r="X4" s="56" t="str" cm="1">
        <f t="array" ref="X4">_xlfn.XLOOKUP(1, ('Raw TRI Data'!$C:$C=I4)*('Raw TRI Data'!$B:$B=A4), 'Raw TRI Data'!AC:AC)</f>
        <v>TNR182556</v>
      </c>
      <c r="Y4" s="56" t="str" cm="1">
        <f t="array" ref="Y4">_xlfn.XLOOKUP(1, ('Raw TRI Data'!$C:$C=$I4)*('Raw TRI Data'!$B:$B=$A4), 'Raw TRI Data'!AE:AE)</f>
        <v>MANCHESTER STP</v>
      </c>
      <c r="Z4" s="56" t="str" cm="1">
        <f t="array" ref="Z4">_xlfn.XLOOKUP(1, ('Raw TRI Data'!$C:$C=$I4)*('Raw TRI Data'!$B:$B=$A4), 'Raw TRI Data'!AD:AD, "NA")</f>
        <v>UNNAMED WATER BODY</v>
      </c>
    </row>
    <row r="5" spans="1:113" x14ac:dyDescent="0.55000000000000004">
      <c r="A5" s="56">
        <v>2021</v>
      </c>
      <c r="B5" s="61" t="s">
        <v>352</v>
      </c>
      <c r="C5" s="61" t="str">
        <f>_xlfn.XLOOKUP($I5, 'Raw TRI Data'!C:C,'Raw TRI Data'!E:E, FALSE)</f>
        <v>405 PARK TOWER DR</v>
      </c>
      <c r="D5" s="61" t="str">
        <f>_xlfn.XLOOKUP($I5, 'Raw TRI Data'!$C:$C,'Raw TRI Data'!F:F, FALSE)</f>
        <v>MANCHESTER</v>
      </c>
      <c r="E5" s="56" t="str">
        <f>_xlfn.XLOOKUP($I5, 'Raw TRI Data'!$C:$C,'Raw TRI Data'!H:H, FALSE)</f>
        <v>TN</v>
      </c>
      <c r="F5" s="56">
        <f>_xlfn.XLOOKUP($I5, 'Raw TRI Data'!$C:$C,'Raw TRI Data'!I:I, FALSE)</f>
        <v>37355</v>
      </c>
      <c r="G5" s="56">
        <f>_xlfn.XLOOKUP($I5, 'Raw TRI Data'!$C:$C,'Raw TRI Data'!N:N, FALSE)</f>
        <v>35.437040000000003</v>
      </c>
      <c r="H5" s="56">
        <f>_xlfn.XLOOKUP($I5, 'Raw TRI Data'!$C:$C,'Raw TRI Data'!O:O, FALSE)</f>
        <v>-86.024500000000003</v>
      </c>
      <c r="I5" s="56" t="s">
        <v>351</v>
      </c>
      <c r="J5" s="69">
        <f>_xlfn.XLOOKUP($I5, 'Raw TRI Data'!$C:$C,'Raw TRI Data'!P:P, FALSE)</f>
        <v>110060258224</v>
      </c>
      <c r="K5" s="56" t="str">
        <f>_xlfn.XLOOKUP($I5, 'Raw TRI Data'!$C:$C,'Raw TRI Data'!A:A, FALSE)</f>
        <v>R</v>
      </c>
      <c r="L5" s="56">
        <f>_xlfn.XLOOKUP($I5, 'Raw TRI Data'!$C:$C,'Raw TRI Data'!K:K, FALSE)</f>
        <v>325991</v>
      </c>
      <c r="M5" s="61" t="str">
        <f>_xlfn.XLOOKUP($I5, 'Raw TRI Data'!$C:$C,'Raw TRI Data'!L:L, FALSE)</f>
        <v>Custom Compounding of Purchased Resins</v>
      </c>
      <c r="N5" s="61" t="str">
        <f>VLOOKUP(L5,'NAICS Code to IS CDR Code'!A:C,3, FALSE)</f>
        <v>Custom Compounding of Purchased Resin</v>
      </c>
      <c r="O5" s="63" t="str">
        <f>VLOOKUP(I5, 'TRIFD-COU Crosswalk'!$A$2:$B$661, 2, FALSE)</f>
        <v>Processing: Additive flame retardant in plastic, resin, and paints and coatings </v>
      </c>
      <c r="P5" s="56" t="str">
        <f t="shared" si="0"/>
        <v>Indirect</v>
      </c>
      <c r="Q5" s="56" t="s">
        <v>3660</v>
      </c>
      <c r="R5" s="56" cm="1">
        <f t="array" ref="R5">_xlfn.XLOOKUP(1, ('Raw TRI Data'!$C:$C=I5)*('Raw TRI Data'!$B:$B=A5),'Raw TRI Data'!Y:Y,"No release reported")</f>
        <v>0</v>
      </c>
      <c r="S5" s="56">
        <f t="shared" si="1"/>
        <v>0</v>
      </c>
      <c r="T5" s="56" cm="1">
        <f t="array" ref="T5">_xlfn.XLOOKUP(1, ('Raw TRI Data'!$C:$C=I5)*('Raw TRI Data'!$B:$B=A5), 'Raw TRI Data'!Z:Z, "No release reported")</f>
        <v>16</v>
      </c>
      <c r="U5" s="56">
        <f t="shared" si="2"/>
        <v>7.2574779200000004</v>
      </c>
      <c r="V5" s="56" cm="1">
        <f t="array" ref="V5">_xlfn.XLOOKUP(1, ('Raw TRI Data'!$C:$C=I5)*('Raw TRI Data'!$B:$B=A5), 'Raw TRI Data'!AA:AA, "No release reported")</f>
        <v>0</v>
      </c>
      <c r="W5" s="56">
        <v>0</v>
      </c>
      <c r="X5" s="56" t="str" cm="1">
        <f t="array" ref="X5">_xlfn.XLOOKUP(1, ('Raw TRI Data'!$C:$C=I5)*('Raw TRI Data'!$B:$B=A5), 'Raw TRI Data'!AC:AC)</f>
        <v>-</v>
      </c>
      <c r="Y5" s="56" t="str" cm="1">
        <f t="array" ref="Y5">_xlfn.XLOOKUP(1, ('Raw TRI Data'!$C:$C=$I5)*('Raw TRI Data'!$B:$B=$A5), 'Raw TRI Data'!AE:AE)</f>
        <v>MANCHESTER STP</v>
      </c>
      <c r="Z5" s="56" t="str" cm="1">
        <f t="array" ref="Z5">_xlfn.XLOOKUP(1, ('Raw TRI Data'!$C:$C=$I5)*('Raw TRI Data'!$B:$B=$A5), 'Raw TRI Data'!AD:AD, "NA")</f>
        <v>-</v>
      </c>
    </row>
    <row r="6" spans="1:113" x14ac:dyDescent="0.55000000000000004">
      <c r="A6" s="56">
        <v>2022</v>
      </c>
      <c r="B6" s="61" t="s">
        <v>352</v>
      </c>
      <c r="C6" s="61" t="str">
        <f>_xlfn.XLOOKUP($I6, 'Raw TRI Data'!C:C,'Raw TRI Data'!E:E, FALSE)</f>
        <v>405 PARK TOWER DR</v>
      </c>
      <c r="D6" s="61" t="str">
        <f>_xlfn.XLOOKUP($I6, 'Raw TRI Data'!$C:$C,'Raw TRI Data'!F:F, FALSE)</f>
        <v>MANCHESTER</v>
      </c>
      <c r="E6" s="56" t="str">
        <f>_xlfn.XLOOKUP($I6, 'Raw TRI Data'!$C:$C,'Raw TRI Data'!H:H, FALSE)</f>
        <v>TN</v>
      </c>
      <c r="F6" s="56">
        <f>_xlfn.XLOOKUP($I6, 'Raw TRI Data'!$C:$C,'Raw TRI Data'!I:I, FALSE)</f>
        <v>37355</v>
      </c>
      <c r="G6" s="56">
        <f>_xlfn.XLOOKUP($I6, 'Raw TRI Data'!$C:$C,'Raw TRI Data'!N:N, FALSE)</f>
        <v>35.437040000000003</v>
      </c>
      <c r="H6" s="56">
        <f>_xlfn.XLOOKUP($I6, 'Raw TRI Data'!$C:$C,'Raw TRI Data'!O:O, FALSE)</f>
        <v>-86.024500000000003</v>
      </c>
      <c r="I6" s="56" t="s">
        <v>351</v>
      </c>
      <c r="J6" s="69">
        <f>_xlfn.XLOOKUP($I6, 'Raw TRI Data'!$C:$C,'Raw TRI Data'!P:P, FALSE)</f>
        <v>110060258224</v>
      </c>
      <c r="K6" s="56" t="str">
        <f>_xlfn.XLOOKUP($I6, 'Raw TRI Data'!$C:$C,'Raw TRI Data'!A:A, FALSE)</f>
        <v>R</v>
      </c>
      <c r="L6" s="56">
        <f>_xlfn.XLOOKUP($I6, 'Raw TRI Data'!$C:$C,'Raw TRI Data'!K:K, FALSE)</f>
        <v>325991</v>
      </c>
      <c r="M6" s="61" t="str">
        <f>_xlfn.XLOOKUP($I6, 'Raw TRI Data'!$C:$C,'Raw TRI Data'!L:L, FALSE)</f>
        <v>Custom Compounding of Purchased Resins</v>
      </c>
      <c r="N6" s="61" t="str">
        <f>VLOOKUP(L6,'NAICS Code to IS CDR Code'!A:C,3, FALSE)</f>
        <v>Custom Compounding of Purchased Resin</v>
      </c>
      <c r="O6" s="63" t="str">
        <f>VLOOKUP(I6, 'TRIFD-COU Crosswalk'!$A$2:$B$661, 2, FALSE)</f>
        <v>Processing: Additive flame retardant in plastic, resin, and paints and coatings </v>
      </c>
      <c r="P6" s="56" t="str">
        <f t="shared" si="0"/>
        <v>Indirect</v>
      </c>
      <c r="Q6" s="56" t="s">
        <v>3660</v>
      </c>
      <c r="R6" s="56" cm="1">
        <f t="array" ref="R6">_xlfn.XLOOKUP(1, ('Raw TRI Data'!$C:$C=I6)*('Raw TRI Data'!$B:$B=A6), 'Raw TRI Data'!Y:Y, "No release reported")</f>
        <v>0</v>
      </c>
      <c r="S6" s="56">
        <f t="shared" si="1"/>
        <v>0</v>
      </c>
      <c r="T6" s="56" cm="1">
        <f t="array" ref="T6">_xlfn.XLOOKUP(1, ('Raw TRI Data'!$C:$C=I6)*('Raw TRI Data'!$B:$B=A6), 'Raw TRI Data'!Z:Z, "No release reported")</f>
        <v>24</v>
      </c>
      <c r="U6" s="56">
        <f t="shared" si="2"/>
        <v>10.886216879999999</v>
      </c>
      <c r="V6" s="56" cm="1">
        <f t="array" ref="V6">_xlfn.XLOOKUP(1, ('Raw TRI Data'!$C:$C=I6)*('Raw TRI Data'!$B:$B=A6), 'Raw TRI Data'!AA:AA, "No release reported")</f>
        <v>0</v>
      </c>
      <c r="W6" s="56">
        <v>0</v>
      </c>
      <c r="X6" s="56" t="str" cm="1">
        <f t="array" ref="X6">_xlfn.XLOOKUP(1, ('Raw TRI Data'!$C:$C=I6)*('Raw TRI Data'!$B:$B=A6), 'Raw TRI Data'!AC:AC)</f>
        <v>-</v>
      </c>
      <c r="Y6" s="56" t="str" cm="1">
        <f t="array" ref="Y6">_xlfn.XLOOKUP(1, ('Raw TRI Data'!$C:$C=$I6)*('Raw TRI Data'!$B:$B=$A6), 'Raw TRI Data'!AE:AE)</f>
        <v>MANCHESTER STP</v>
      </c>
      <c r="Z6" s="56" t="str" cm="1">
        <f t="array" ref="Z6">_xlfn.XLOOKUP(1, ('Raw TRI Data'!$C:$C=$I6)*('Raw TRI Data'!$B:$B=$A6), 'Raw TRI Data'!AD:AD, "NA")</f>
        <v>-</v>
      </c>
    </row>
    <row r="7" spans="1:113" x14ac:dyDescent="0.55000000000000004">
      <c r="A7" s="56">
        <v>2023</v>
      </c>
      <c r="B7" s="61" t="s">
        <v>352</v>
      </c>
      <c r="C7" s="61" t="str">
        <f>_xlfn.XLOOKUP($I7, 'Raw TRI Data'!C:C,'Raw TRI Data'!E:E, FALSE)</f>
        <v>405 PARK TOWER DR</v>
      </c>
      <c r="D7" s="61" t="str">
        <f>_xlfn.XLOOKUP($I7, 'Raw TRI Data'!$C:$C,'Raw TRI Data'!F:F, FALSE)</f>
        <v>MANCHESTER</v>
      </c>
      <c r="E7" s="56" t="str">
        <f>_xlfn.XLOOKUP($I7, 'Raw TRI Data'!$C:$C,'Raw TRI Data'!H:H, FALSE)</f>
        <v>TN</v>
      </c>
      <c r="F7" s="56">
        <f>_xlfn.XLOOKUP($I7, 'Raw TRI Data'!$C:$C,'Raw TRI Data'!I:I, FALSE)</f>
        <v>37355</v>
      </c>
      <c r="G7" s="56">
        <f>_xlfn.XLOOKUP($I7, 'Raw TRI Data'!$C:$C,'Raw TRI Data'!N:N, FALSE)</f>
        <v>35.437040000000003</v>
      </c>
      <c r="H7" s="56">
        <f>_xlfn.XLOOKUP($I7, 'Raw TRI Data'!$C:$C,'Raw TRI Data'!O:O, FALSE)</f>
        <v>-86.024500000000003</v>
      </c>
      <c r="I7" s="56" t="s">
        <v>351</v>
      </c>
      <c r="J7" s="69">
        <f>_xlfn.XLOOKUP($I7, 'Raw TRI Data'!$C:$C,'Raw TRI Data'!P:P, FALSE)</f>
        <v>110060258224</v>
      </c>
      <c r="K7" s="56" t="str">
        <f>_xlfn.XLOOKUP($I7, 'Raw TRI Data'!$C:$C,'Raw TRI Data'!A:A, FALSE)</f>
        <v>R</v>
      </c>
      <c r="L7" s="56">
        <f>_xlfn.XLOOKUP($I7, 'Raw TRI Data'!$C:$C,'Raw TRI Data'!K:K, FALSE)</f>
        <v>325991</v>
      </c>
      <c r="M7" s="61" t="str">
        <f>_xlfn.XLOOKUP($I7, 'Raw TRI Data'!$C:$C,'Raw TRI Data'!L:L, FALSE)</f>
        <v>Custom Compounding of Purchased Resins</v>
      </c>
      <c r="N7" s="61" t="str">
        <f>VLOOKUP(L7,'NAICS Code to IS CDR Code'!A:C,3, FALSE)</f>
        <v>Custom Compounding of Purchased Resin</v>
      </c>
      <c r="O7" s="63" t="str">
        <f>VLOOKUP(I7, 'TRIFD-COU Crosswalk'!$A$2:$B$661, 2, FALSE)</f>
        <v>Processing: Additive flame retardant in plastic, resin, and paints and coatings </v>
      </c>
      <c r="P7" s="56" t="str">
        <f t="shared" si="0"/>
        <v>Indirect</v>
      </c>
      <c r="Q7" s="56" t="s">
        <v>3660</v>
      </c>
      <c r="R7" s="56" cm="1">
        <f t="array" ref="R7">_xlfn.XLOOKUP(1, ('Raw TRI Data'!$C:$C=I7)*('Raw TRI Data'!$B:$B=A7), 'Raw TRI Data'!Y:Y, "No release reported")</f>
        <v>0</v>
      </c>
      <c r="S7" s="56">
        <f t="shared" si="1"/>
        <v>0</v>
      </c>
      <c r="T7" s="56" cm="1">
        <f t="array" ref="T7">_xlfn.XLOOKUP(1, ('Raw TRI Data'!$C:$C=I7)*('Raw TRI Data'!$B:$B=A7), 'Raw TRI Data'!Z:Z, "No release reported")</f>
        <v>27</v>
      </c>
      <c r="U7" s="56">
        <f t="shared" si="2"/>
        <v>12.24699399</v>
      </c>
      <c r="V7" s="56" cm="1">
        <f t="array" ref="V7">_xlfn.XLOOKUP(1, ('Raw TRI Data'!$C:$C=I7)*('Raw TRI Data'!$B:$B=A7), 'Raw TRI Data'!AA:AA, "No release reported")</f>
        <v>0</v>
      </c>
      <c r="W7" s="56">
        <v>0</v>
      </c>
      <c r="X7" s="56" t="str" cm="1">
        <f t="array" ref="X7">_xlfn.XLOOKUP(1, ('Raw TRI Data'!$C:$C=I7)*('Raw TRI Data'!$B:$B=A7), 'Raw TRI Data'!AC:AC)</f>
        <v>-</v>
      </c>
      <c r="Y7" s="56" t="str" cm="1">
        <f t="array" ref="Y7">_xlfn.XLOOKUP(1, ('Raw TRI Data'!$C:$C=$I7)*('Raw TRI Data'!$B:$B=$A7), 'Raw TRI Data'!AE:AE)</f>
        <v>MANCHESTER STP</v>
      </c>
      <c r="Z7" s="56" t="str" cm="1">
        <f t="array" ref="Z7">_xlfn.XLOOKUP(1, ('Raw TRI Data'!$C:$C=$I7)*('Raw TRI Data'!$B:$B=$A7), 'Raw TRI Data'!AD:AD, "NA")</f>
        <v>-</v>
      </c>
    </row>
    <row r="8" spans="1:113" ht="28.2" x14ac:dyDescent="0.55000000000000004">
      <c r="A8" s="56">
        <v>2019</v>
      </c>
      <c r="B8" s="61" t="s">
        <v>458</v>
      </c>
      <c r="C8" s="61" t="str">
        <f>_xlfn.XLOOKUP($I8, 'Raw TRI Data'!C:C,'Raw TRI Data'!E:E, FALSE)</f>
        <v>1 LEXAN LN</v>
      </c>
      <c r="D8" s="61" t="str">
        <f>_xlfn.XLOOKUP($I8, 'Raw TRI Data'!$C:$C,'Raw TRI Data'!F:F, FALSE)</f>
        <v>MOUNT VERNON</v>
      </c>
      <c r="E8" s="56" t="str">
        <f>_xlfn.XLOOKUP($I8, 'Raw TRI Data'!$C:$C,'Raw TRI Data'!H:H, FALSE)</f>
        <v>IN</v>
      </c>
      <c r="F8" s="56">
        <f>_xlfn.XLOOKUP($I8, 'Raw TRI Data'!$C:$C,'Raw TRI Data'!I:I, FALSE)</f>
        <v>47620</v>
      </c>
      <c r="G8" s="56">
        <f>_xlfn.XLOOKUP($I8, 'Raw TRI Data'!$C:$C,'Raw TRI Data'!N:N, FALSE)</f>
        <v>37.907200000000003</v>
      </c>
      <c r="H8" s="56">
        <f>_xlfn.XLOOKUP($I8, 'Raw TRI Data'!$C:$C,'Raw TRI Data'!O:O, FALSE)</f>
        <v>-87.927099999999996</v>
      </c>
      <c r="I8" s="56" t="s">
        <v>457</v>
      </c>
      <c r="J8" s="69">
        <f>_xlfn.XLOOKUP($I8, 'Raw TRI Data'!$C:$C,'Raw TRI Data'!P:P, FALSE)</f>
        <v>110000403670</v>
      </c>
      <c r="K8" s="56" t="str">
        <f>_xlfn.XLOOKUP($I8, 'Raw TRI Data'!$C:$C,'Raw TRI Data'!A:A, FALSE)</f>
        <v>R</v>
      </c>
      <c r="L8" s="56">
        <f>_xlfn.XLOOKUP($I8, 'Raw TRI Data'!$C:$C,'Raw TRI Data'!K:K, FALSE)</f>
        <v>325211</v>
      </c>
      <c r="M8" s="61" t="str">
        <f>_xlfn.XLOOKUP($I8, 'Raw TRI Data'!$C:$C,'Raw TRI Data'!L:L, FALSE)</f>
        <v>Plastics Material and Resin Manufacturing</v>
      </c>
      <c r="N8" s="61" t="str">
        <f>VLOOKUP(L8,'NAICS Code to IS CDR Code'!A:C,3, FALSE)</f>
        <v>Plastic Material and Resin Manufacturing</v>
      </c>
      <c r="O8" s="63" t="str">
        <f>VLOOKUP(I8, 'TRIFD-COU Crosswalk'!$A$2:$B$661, 2, FALSE)</f>
        <v xml:space="preserve">Processing as a reactant in plastic material and resin manufacturing; Processing as a reactant in all other chemical product and preparation manufacturing </v>
      </c>
      <c r="P8" s="56" t="str">
        <f t="shared" si="0"/>
        <v>Direct</v>
      </c>
      <c r="Q8" s="56" t="s">
        <v>3660</v>
      </c>
      <c r="R8" s="56" cm="1">
        <f t="array" ref="R8">_xlfn.XLOOKUP(1, ('Raw TRI Data'!$C:$C=I8)*('Raw TRI Data'!$B:$B=A8), 'Raw TRI Data'!Y:Y, "No release reported")</f>
        <v>32</v>
      </c>
      <c r="S8" s="56">
        <f t="shared" si="1"/>
        <v>14.514955840000001</v>
      </c>
      <c r="T8" s="56" cm="1">
        <f t="array" ref="T8">_xlfn.XLOOKUP(1, ('Raw TRI Data'!$C:$C=I8)*('Raw TRI Data'!$B:$B=A8), 'Raw TRI Data'!Z:Z, "No release reported")</f>
        <v>0</v>
      </c>
      <c r="U8" s="56">
        <f t="shared" si="2"/>
        <v>0</v>
      </c>
      <c r="V8" s="56" cm="1">
        <f t="array" ref="V8">_xlfn.XLOOKUP(1, ('Raw TRI Data'!$C:$C=I8)*('Raw TRI Data'!$B:$B=A8), 'Raw TRI Data'!AA:AA, "No release reported")</f>
        <v>0</v>
      </c>
      <c r="W8" s="56">
        <v>0</v>
      </c>
      <c r="X8" s="56" t="str" cm="1">
        <f t="array" ref="X8">_xlfn.XLOOKUP(1, ('Raw TRI Data'!$C:$C=I8)*('Raw TRI Data'!$B:$B=A8), 'Raw TRI Data'!AC:AC)</f>
        <v>INRM00130</v>
      </c>
      <c r="Y8" s="56" t="str" cm="1">
        <f t="array" ref="Y8">_xlfn.XLOOKUP(1, ('Raw TRI Data'!$C:$C=$I8)*('Raw TRI Data'!$B:$B=$A8), 'Raw TRI Data'!AE:AE)</f>
        <v>-</v>
      </c>
      <c r="Z8" s="56" t="str" cm="1">
        <f t="array" ref="Z8">_xlfn.XLOOKUP(1, ('Raw TRI Data'!$C:$C=$I8)*('Raw TRI Data'!$B:$B=$A8), 'Raw TRI Data'!AD:AD, "NA")</f>
        <v>OHIO RIVER</v>
      </c>
    </row>
    <row r="9" spans="1:113" ht="28.2" x14ac:dyDescent="0.55000000000000004">
      <c r="A9" s="56">
        <v>2020</v>
      </c>
      <c r="B9" s="61" t="s">
        <v>458</v>
      </c>
      <c r="C9" s="61" t="str">
        <f>_xlfn.XLOOKUP($I9, 'Raw TRI Data'!C:C,'Raw TRI Data'!E:E, FALSE)</f>
        <v>1 LEXAN LN</v>
      </c>
      <c r="D9" s="61" t="str">
        <f>_xlfn.XLOOKUP($I9, 'Raw TRI Data'!$C:$C,'Raw TRI Data'!F:F, FALSE)</f>
        <v>MOUNT VERNON</v>
      </c>
      <c r="E9" s="56" t="str">
        <f>_xlfn.XLOOKUP($I9, 'Raw TRI Data'!$C:$C,'Raw TRI Data'!H:H, FALSE)</f>
        <v>IN</v>
      </c>
      <c r="F9" s="56">
        <f>_xlfn.XLOOKUP($I9, 'Raw TRI Data'!$C:$C,'Raw TRI Data'!I:I, FALSE)</f>
        <v>47620</v>
      </c>
      <c r="G9" s="56">
        <f>_xlfn.XLOOKUP($I9, 'Raw TRI Data'!$C:$C,'Raw TRI Data'!N:N, FALSE)</f>
        <v>37.907200000000003</v>
      </c>
      <c r="H9" s="56">
        <f>_xlfn.XLOOKUP($I9, 'Raw TRI Data'!$C:$C,'Raw TRI Data'!O:O, FALSE)</f>
        <v>-87.927099999999996</v>
      </c>
      <c r="I9" s="56" t="s">
        <v>457</v>
      </c>
      <c r="J9" s="69">
        <f>_xlfn.XLOOKUP($I9, 'Raw TRI Data'!$C:$C,'Raw TRI Data'!P:P, FALSE)</f>
        <v>110000403670</v>
      </c>
      <c r="K9" s="56" t="str">
        <f>_xlfn.XLOOKUP($I9, 'Raw TRI Data'!$C:$C,'Raw TRI Data'!A:A, FALSE)</f>
        <v>R</v>
      </c>
      <c r="L9" s="56">
        <f>_xlfn.XLOOKUP($I9, 'Raw TRI Data'!$C:$C,'Raw TRI Data'!K:K, FALSE)</f>
        <v>325211</v>
      </c>
      <c r="M9" s="61" t="str">
        <f>_xlfn.XLOOKUP($I9, 'Raw TRI Data'!$C:$C,'Raw TRI Data'!L:L, FALSE)</f>
        <v>Plastics Material and Resin Manufacturing</v>
      </c>
      <c r="N9" s="61" t="str">
        <f>VLOOKUP(L9,'NAICS Code to IS CDR Code'!A:C,3, FALSE)</f>
        <v>Plastic Material and Resin Manufacturing</v>
      </c>
      <c r="O9" s="63" t="str">
        <f>VLOOKUP(I9, 'TRIFD-COU Crosswalk'!$A$2:$B$661, 2, FALSE)</f>
        <v xml:space="preserve">Processing as a reactant in plastic material and resin manufacturing; Processing as a reactant in all other chemical product and preparation manufacturing </v>
      </c>
      <c r="P9" s="56" t="str">
        <f t="shared" si="0"/>
        <v>Direct</v>
      </c>
      <c r="Q9" s="56" t="s">
        <v>3660</v>
      </c>
      <c r="R9" s="56" cm="1">
        <f t="array" ref="R9">_xlfn.XLOOKUP(1, ('Raw TRI Data'!$C:$C=I9)*('Raw TRI Data'!$B:$B=A9), 'Raw TRI Data'!Y:Y, "No release reported")</f>
        <v>11</v>
      </c>
      <c r="S9" s="56">
        <f t="shared" si="1"/>
        <v>4.9895160700000005</v>
      </c>
      <c r="T9" s="56" cm="1">
        <f t="array" ref="T9">_xlfn.XLOOKUP(1, ('Raw TRI Data'!$C:$C=I9)*('Raw TRI Data'!$B:$B=A9), 'Raw TRI Data'!Z:Z, "No release reported")</f>
        <v>0</v>
      </c>
      <c r="U9" s="56">
        <f t="shared" si="2"/>
        <v>0</v>
      </c>
      <c r="V9" s="56" cm="1">
        <f t="array" ref="V9">_xlfn.XLOOKUP(1, ('Raw TRI Data'!$C:$C=I9)*('Raw TRI Data'!$B:$B=A9), 'Raw TRI Data'!AA:AA, "No release reported")</f>
        <v>0</v>
      </c>
      <c r="W9" s="56">
        <v>0</v>
      </c>
      <c r="X9" s="56" t="str" cm="1">
        <f t="array" ref="X9">_xlfn.XLOOKUP(1, ('Raw TRI Data'!$C:$C=I9)*('Raw TRI Data'!$B:$B=A9), 'Raw TRI Data'!AC:AC)</f>
        <v>INRM00130</v>
      </c>
      <c r="Y9" s="56" t="str" cm="1">
        <f t="array" ref="Y9">_xlfn.XLOOKUP(1, ('Raw TRI Data'!$C:$C=$I9)*('Raw TRI Data'!$B:$B=$A9), 'Raw TRI Data'!AE:AE)</f>
        <v>-</v>
      </c>
      <c r="Z9" s="56" t="str" cm="1">
        <f t="array" ref="Z9">_xlfn.XLOOKUP(1, ('Raw TRI Data'!$C:$C=$I9)*('Raw TRI Data'!$B:$B=$A9), 'Raw TRI Data'!AD:AD, "NA")</f>
        <v>OHIO RIVER</v>
      </c>
    </row>
    <row r="10" spans="1:113" ht="28.2" x14ac:dyDescent="0.55000000000000004">
      <c r="A10" s="56">
        <v>2021</v>
      </c>
      <c r="B10" s="61" t="s">
        <v>458</v>
      </c>
      <c r="C10" s="61" t="str">
        <f>_xlfn.XLOOKUP($I10, 'Raw TRI Data'!C:C,'Raw TRI Data'!E:E, FALSE)</f>
        <v>1 LEXAN LN</v>
      </c>
      <c r="D10" s="61" t="str">
        <f>_xlfn.XLOOKUP($I10, 'Raw TRI Data'!$C:$C,'Raw TRI Data'!F:F, FALSE)</f>
        <v>MOUNT VERNON</v>
      </c>
      <c r="E10" s="56" t="str">
        <f>_xlfn.XLOOKUP($I10, 'Raw TRI Data'!$C:$C,'Raw TRI Data'!H:H, FALSE)</f>
        <v>IN</v>
      </c>
      <c r="F10" s="56">
        <f>_xlfn.XLOOKUP($I10, 'Raw TRI Data'!$C:$C,'Raw TRI Data'!I:I, FALSE)</f>
        <v>47620</v>
      </c>
      <c r="G10" s="56">
        <f>_xlfn.XLOOKUP($I10, 'Raw TRI Data'!$C:$C,'Raw TRI Data'!N:N, FALSE)</f>
        <v>37.907200000000003</v>
      </c>
      <c r="H10" s="56">
        <f>_xlfn.XLOOKUP($I10, 'Raw TRI Data'!$C:$C,'Raw TRI Data'!O:O, FALSE)</f>
        <v>-87.927099999999996</v>
      </c>
      <c r="I10" s="56" t="s">
        <v>457</v>
      </c>
      <c r="J10" s="69">
        <f>_xlfn.XLOOKUP($I10, 'Raw TRI Data'!$C:$C,'Raw TRI Data'!P:P, FALSE)</f>
        <v>110000403670</v>
      </c>
      <c r="K10" s="56" t="str">
        <f>_xlfn.XLOOKUP($I10, 'Raw TRI Data'!$C:$C,'Raw TRI Data'!A:A, FALSE)</f>
        <v>R</v>
      </c>
      <c r="L10" s="56">
        <f>_xlfn.XLOOKUP($I10, 'Raw TRI Data'!$C:$C,'Raw TRI Data'!K:K, FALSE)</f>
        <v>325211</v>
      </c>
      <c r="M10" s="61" t="str">
        <f>_xlfn.XLOOKUP($I10, 'Raw TRI Data'!$C:$C,'Raw TRI Data'!L:L, FALSE)</f>
        <v>Plastics Material and Resin Manufacturing</v>
      </c>
      <c r="N10" s="61" t="str">
        <f>VLOOKUP(L10,'NAICS Code to IS CDR Code'!A:C,3, FALSE)</f>
        <v>Plastic Material and Resin Manufacturing</v>
      </c>
      <c r="O10" s="63" t="str">
        <f>VLOOKUP(I10, 'TRIFD-COU Crosswalk'!$A$2:$B$661, 2, FALSE)</f>
        <v xml:space="preserve">Processing as a reactant in plastic material and resin manufacturing; Processing as a reactant in all other chemical product and preparation manufacturing </v>
      </c>
      <c r="P10" s="56" t="str">
        <f t="shared" si="0"/>
        <v>Direct</v>
      </c>
      <c r="Q10" s="56" t="s">
        <v>3660</v>
      </c>
      <c r="R10" s="56" cm="1">
        <f t="array" ref="R10">_xlfn.XLOOKUP(1, ('Raw TRI Data'!$C:$C=I10)*('Raw TRI Data'!$B:$B=A10), 'Raw TRI Data'!Y:Y, "No release reported")</f>
        <v>10</v>
      </c>
      <c r="S10" s="56">
        <f t="shared" si="1"/>
        <v>4.5359237000000006</v>
      </c>
      <c r="T10" s="56" cm="1">
        <f t="array" ref="T10">_xlfn.XLOOKUP(1, ('Raw TRI Data'!$C:$C=I10)*('Raw TRI Data'!$B:$B=A10), 'Raw TRI Data'!Z:Z, "No release reported")</f>
        <v>0</v>
      </c>
      <c r="U10" s="56">
        <f t="shared" si="2"/>
        <v>0</v>
      </c>
      <c r="V10" s="56" cm="1">
        <f t="array" ref="V10">_xlfn.XLOOKUP(1, ('Raw TRI Data'!$C:$C=I10)*('Raw TRI Data'!$B:$B=A10), 'Raw TRI Data'!AA:AA, "No release reported")</f>
        <v>0</v>
      </c>
      <c r="W10" s="56">
        <v>0</v>
      </c>
      <c r="X10" s="56" t="str" cm="1">
        <f t="array" ref="X10">_xlfn.XLOOKUP(1, ('Raw TRI Data'!$C:$C=I10)*('Raw TRI Data'!$B:$B=A10), 'Raw TRI Data'!AC:AC)</f>
        <v>INRM00130</v>
      </c>
      <c r="Y10" s="56" t="str" cm="1">
        <f t="array" ref="Y10">_xlfn.XLOOKUP(1, ('Raw TRI Data'!$C:$C=$I10)*('Raw TRI Data'!$B:$B=$A10), 'Raw TRI Data'!AE:AE)</f>
        <v>-</v>
      </c>
      <c r="Z10" s="56" t="str" cm="1">
        <f t="array" ref="Z10">_xlfn.XLOOKUP(1, ('Raw TRI Data'!$C:$C=$I10)*('Raw TRI Data'!$B:$B=$A10), 'Raw TRI Data'!AD:AD, "NA")</f>
        <v>OHIO RIVER</v>
      </c>
    </row>
    <row r="11" spans="1:113" ht="28.2" x14ac:dyDescent="0.55000000000000004">
      <c r="A11" s="56">
        <v>2022</v>
      </c>
      <c r="B11" s="61" t="s">
        <v>458</v>
      </c>
      <c r="C11" s="61" t="str">
        <f>_xlfn.XLOOKUP($I11, 'Raw TRI Data'!C:C,'Raw TRI Data'!E:E, FALSE)</f>
        <v>1 LEXAN LN</v>
      </c>
      <c r="D11" s="61" t="str">
        <f>_xlfn.XLOOKUP($I11, 'Raw TRI Data'!$C:$C,'Raw TRI Data'!F:F, FALSE)</f>
        <v>MOUNT VERNON</v>
      </c>
      <c r="E11" s="56" t="str">
        <f>_xlfn.XLOOKUP($I11, 'Raw TRI Data'!$C:$C,'Raw TRI Data'!H:H, FALSE)</f>
        <v>IN</v>
      </c>
      <c r="F11" s="56">
        <f>_xlfn.XLOOKUP($I11, 'Raw TRI Data'!$C:$C,'Raw TRI Data'!I:I, FALSE)</f>
        <v>47620</v>
      </c>
      <c r="G11" s="56">
        <f>_xlfn.XLOOKUP($I11, 'Raw TRI Data'!$C:$C,'Raw TRI Data'!N:N, FALSE)</f>
        <v>37.907200000000003</v>
      </c>
      <c r="H11" s="56">
        <f>_xlfn.XLOOKUP($I11, 'Raw TRI Data'!$C:$C,'Raw TRI Data'!O:O, FALSE)</f>
        <v>-87.927099999999996</v>
      </c>
      <c r="I11" s="56" t="s">
        <v>457</v>
      </c>
      <c r="J11" s="69">
        <f>_xlfn.XLOOKUP($I11, 'Raw TRI Data'!$C:$C,'Raw TRI Data'!P:P, FALSE)</f>
        <v>110000403670</v>
      </c>
      <c r="K11" s="56" t="str">
        <f>_xlfn.XLOOKUP($I11, 'Raw TRI Data'!$C:$C,'Raw TRI Data'!A:A, FALSE)</f>
        <v>R</v>
      </c>
      <c r="L11" s="56">
        <f>_xlfn.XLOOKUP($I11, 'Raw TRI Data'!$C:$C,'Raw TRI Data'!K:K, FALSE)</f>
        <v>325211</v>
      </c>
      <c r="M11" s="61" t="str">
        <f>_xlfn.XLOOKUP($I11, 'Raw TRI Data'!$C:$C,'Raw TRI Data'!L:L, FALSE)</f>
        <v>Plastics Material and Resin Manufacturing</v>
      </c>
      <c r="N11" s="61" t="str">
        <f>VLOOKUP(L11,'NAICS Code to IS CDR Code'!A:C,3, FALSE)</f>
        <v>Plastic Material and Resin Manufacturing</v>
      </c>
      <c r="O11" s="63" t="str">
        <f>VLOOKUP(I11, 'TRIFD-COU Crosswalk'!$A$2:$B$661, 2, FALSE)</f>
        <v xml:space="preserve">Processing as a reactant in plastic material and resin manufacturing; Processing as a reactant in all other chemical product and preparation manufacturing </v>
      </c>
      <c r="P11" s="56" t="str">
        <f t="shared" si="0"/>
        <v>Direct</v>
      </c>
      <c r="Q11" s="56" t="s">
        <v>3660</v>
      </c>
      <c r="R11" s="56" cm="1">
        <f t="array" ref="R11">_xlfn.XLOOKUP(1, ('Raw TRI Data'!$C:$C=I11)*('Raw TRI Data'!$B:$B=A11), 'Raw TRI Data'!Y:Y, "No release reported")</f>
        <v>9</v>
      </c>
      <c r="S11" s="56">
        <f t="shared" si="1"/>
        <v>4.0823313299999997</v>
      </c>
      <c r="T11" s="56" cm="1">
        <f t="array" ref="T11">_xlfn.XLOOKUP(1, ('Raw TRI Data'!$C:$C=I11)*('Raw TRI Data'!$B:$B=A11), 'Raw TRI Data'!Z:Z, "No release reported")</f>
        <v>0</v>
      </c>
      <c r="U11" s="56">
        <f t="shared" si="2"/>
        <v>0</v>
      </c>
      <c r="V11" s="56" cm="1">
        <f t="array" ref="V11">_xlfn.XLOOKUP(1, ('Raw TRI Data'!$C:$C=I11)*('Raw TRI Data'!$B:$B=A11), 'Raw TRI Data'!AA:AA, "No release reported")</f>
        <v>0</v>
      </c>
      <c r="W11" s="56">
        <v>0</v>
      </c>
      <c r="X11" s="56" t="str" cm="1">
        <f t="array" ref="X11">_xlfn.XLOOKUP(1, ('Raw TRI Data'!$C:$C=I11)*('Raw TRI Data'!$B:$B=A11), 'Raw TRI Data'!AC:AC)</f>
        <v>INRM00130</v>
      </c>
      <c r="Y11" s="56" t="str" cm="1">
        <f t="array" ref="Y11">_xlfn.XLOOKUP(1, ('Raw TRI Data'!$C:$C=$I11)*('Raw TRI Data'!$B:$B=$A11), 'Raw TRI Data'!AE:AE)</f>
        <v>-</v>
      </c>
      <c r="Z11" s="56" t="str" cm="1">
        <f t="array" ref="Z11">_xlfn.XLOOKUP(1, ('Raw TRI Data'!$C:$C=$I11)*('Raw TRI Data'!$B:$B=$A11), 'Raw TRI Data'!AD:AD, "NA")</f>
        <v>OHIO RIVER</v>
      </c>
    </row>
    <row r="12" spans="1:113" ht="28.2" x14ac:dyDescent="0.55000000000000004">
      <c r="A12" s="56">
        <v>2023</v>
      </c>
      <c r="B12" s="61" t="s">
        <v>458</v>
      </c>
      <c r="C12" s="61" t="str">
        <f>_xlfn.XLOOKUP($I12, 'Raw TRI Data'!C:C,'Raw TRI Data'!E:E, FALSE)</f>
        <v>1 LEXAN LN</v>
      </c>
      <c r="D12" s="61" t="str">
        <f>_xlfn.XLOOKUP($I12, 'Raw TRI Data'!$C:$C,'Raw TRI Data'!F:F, FALSE)</f>
        <v>MOUNT VERNON</v>
      </c>
      <c r="E12" s="56" t="str">
        <f>_xlfn.XLOOKUP($I12, 'Raw TRI Data'!$C:$C,'Raw TRI Data'!H:H, FALSE)</f>
        <v>IN</v>
      </c>
      <c r="F12" s="56">
        <f>_xlfn.XLOOKUP($I12, 'Raw TRI Data'!$C:$C,'Raw TRI Data'!I:I, FALSE)</f>
        <v>47620</v>
      </c>
      <c r="G12" s="56">
        <f>_xlfn.XLOOKUP($I12, 'Raw TRI Data'!$C:$C,'Raw TRI Data'!N:N, FALSE)</f>
        <v>37.907200000000003</v>
      </c>
      <c r="H12" s="56">
        <f>_xlfn.XLOOKUP($I12, 'Raw TRI Data'!$C:$C,'Raw TRI Data'!O:O, FALSE)</f>
        <v>-87.927099999999996</v>
      </c>
      <c r="I12" s="56" t="s">
        <v>457</v>
      </c>
      <c r="J12" s="69">
        <f>_xlfn.XLOOKUP($I12, 'Raw TRI Data'!$C:$C,'Raw TRI Data'!P:P, FALSE)</f>
        <v>110000403670</v>
      </c>
      <c r="K12" s="56" t="str">
        <f>_xlfn.XLOOKUP($I12, 'Raw TRI Data'!$C:$C,'Raw TRI Data'!A:A, FALSE)</f>
        <v>R</v>
      </c>
      <c r="L12" s="56">
        <f>_xlfn.XLOOKUP($I12, 'Raw TRI Data'!$C:$C,'Raw TRI Data'!K:K, FALSE)</f>
        <v>325211</v>
      </c>
      <c r="M12" s="61" t="str">
        <f>_xlfn.XLOOKUP($I12, 'Raw TRI Data'!$C:$C,'Raw TRI Data'!L:L, FALSE)</f>
        <v>Plastics Material and Resin Manufacturing</v>
      </c>
      <c r="N12" s="61" t="str">
        <f>VLOOKUP(L12,'NAICS Code to IS CDR Code'!A:C,3, FALSE)</f>
        <v>Plastic Material and Resin Manufacturing</v>
      </c>
      <c r="O12" s="63" t="str">
        <f>VLOOKUP(I12, 'TRIFD-COU Crosswalk'!$A$2:$B$661, 2, FALSE)</f>
        <v xml:space="preserve">Processing as a reactant in plastic material and resin manufacturing; Processing as a reactant in all other chemical product and preparation manufacturing </v>
      </c>
      <c r="P12" s="56" t="str">
        <f t="shared" si="0"/>
        <v>Direct</v>
      </c>
      <c r="Q12" s="56" t="s">
        <v>3660</v>
      </c>
      <c r="R12" s="56" cm="1">
        <f t="array" ref="R12">_xlfn.XLOOKUP(1, ('Raw TRI Data'!$C:$C=I12)*('Raw TRI Data'!$B:$B=A12), 'Raw TRI Data'!Y:Y, "No release reported")</f>
        <v>5</v>
      </c>
      <c r="S12" s="56">
        <f t="shared" si="1"/>
        <v>2.2679618500000003</v>
      </c>
      <c r="T12" s="56" cm="1">
        <f t="array" ref="T12">_xlfn.XLOOKUP(1, ('Raw TRI Data'!$C:$C=I12)*('Raw TRI Data'!$B:$B=A12), 'Raw TRI Data'!Z:Z, "No release reported")</f>
        <v>0</v>
      </c>
      <c r="U12" s="56">
        <f t="shared" si="2"/>
        <v>0</v>
      </c>
      <c r="V12" s="56" cm="1">
        <f t="array" ref="V12">_xlfn.XLOOKUP(1, ('Raw TRI Data'!$C:$C=I12)*('Raw TRI Data'!$B:$B=A12), 'Raw TRI Data'!AA:AA, "No release reported")</f>
        <v>0</v>
      </c>
      <c r="W12" s="56">
        <v>0</v>
      </c>
      <c r="X12" s="56" t="str" cm="1">
        <f t="array" ref="X12">_xlfn.XLOOKUP(1, ('Raw TRI Data'!$C:$C=I12)*('Raw TRI Data'!$B:$B=A12), 'Raw TRI Data'!AC:AC)</f>
        <v>INRM00130</v>
      </c>
      <c r="Y12" s="56" t="str" cm="1">
        <f t="array" ref="Y12">_xlfn.XLOOKUP(1, ('Raw TRI Data'!$C:$C=$I12)*('Raw TRI Data'!$B:$B=$A12), 'Raw TRI Data'!AE:AE)</f>
        <v>-</v>
      </c>
      <c r="Z12" s="56" t="str" cm="1">
        <f t="array" ref="Z12">_xlfn.XLOOKUP(1, ('Raw TRI Data'!$C:$C=$I12)*('Raw TRI Data'!$B:$B=$A12), 'Raw TRI Data'!AD:AD, "NA")</f>
        <v>OHIO RIVER</v>
      </c>
    </row>
    <row r="13" spans="1:113" x14ac:dyDescent="0.55000000000000004">
      <c r="A13" s="56">
        <v>2019</v>
      </c>
      <c r="B13" s="61" t="s">
        <v>234</v>
      </c>
      <c r="C13" s="61" t="str">
        <f>_xlfn.XLOOKUP($I13, 'Raw TRI Data'!C:C,'Raw TRI Data'!E:E, FALSE)</f>
        <v>211 FRANKLIN ST</v>
      </c>
      <c r="D13" s="61" t="str">
        <f>_xlfn.XLOOKUP($I13, 'Raw TRI Data'!$C:$C,'Raw TRI Data'!F:F, FALSE)</f>
        <v>OLEAN</v>
      </c>
      <c r="E13" s="56" t="str">
        <f>_xlfn.XLOOKUP($I13, 'Raw TRI Data'!$C:$C,'Raw TRI Data'!H:H, FALSE)</f>
        <v>NY</v>
      </c>
      <c r="F13" s="56">
        <f>_xlfn.XLOOKUP($I13, 'Raw TRI Data'!$C:$C,'Raw TRI Data'!I:I, FALSE)</f>
        <v>14760</v>
      </c>
      <c r="G13" s="56">
        <f>_xlfn.XLOOKUP($I13, 'Raw TRI Data'!$C:$C,'Raw TRI Data'!N:N, FALSE)</f>
        <v>42.094957000000001</v>
      </c>
      <c r="H13" s="56">
        <f>_xlfn.XLOOKUP($I13, 'Raw TRI Data'!$C:$C,'Raw TRI Data'!O:O, FALSE)</f>
        <v>-78.441350999999997</v>
      </c>
      <c r="I13" s="56" t="s">
        <v>233</v>
      </c>
      <c r="J13" s="69">
        <f>_xlfn.XLOOKUP($I13, 'Raw TRI Data'!$C:$C,'Raw TRI Data'!P:P, FALSE)</f>
        <v>110000328388</v>
      </c>
      <c r="K13" s="56" t="str">
        <f>_xlfn.XLOOKUP($I13, 'Raw TRI Data'!$C:$C,'Raw TRI Data'!A:A, FALSE)</f>
        <v>R</v>
      </c>
      <c r="L13" s="56">
        <f>_xlfn.XLOOKUP($I13, 'Raw TRI Data'!$C:$C,'Raw TRI Data'!K:K, FALSE)</f>
        <v>325991</v>
      </c>
      <c r="M13" s="61" t="str">
        <f>_xlfn.XLOOKUP($I13, 'Raw TRI Data'!$C:$C,'Raw TRI Data'!L:L, FALSE)</f>
        <v>Custom Compounding of Purchased Resins</v>
      </c>
      <c r="N13" s="61" t="str">
        <f>VLOOKUP(L13,'NAICS Code to IS CDR Code'!A:C,3, FALSE)</f>
        <v>Custom Compounding of Purchased Resin</v>
      </c>
      <c r="O13" s="63" t="str">
        <f>VLOOKUP(I13, 'TRIFD-COU Crosswalk'!$A$2:$B$661, 2, FALSE)</f>
        <v>Processing: Additive flame retardant in plastic, resin, and paints and coatings </v>
      </c>
      <c r="P13" s="56" t="str">
        <f t="shared" si="0"/>
        <v>Indirect</v>
      </c>
      <c r="Q13" s="56" t="s">
        <v>3660</v>
      </c>
      <c r="R13" s="56" cm="1">
        <f t="array" ref="R13">_xlfn.XLOOKUP(1, ('Raw TRI Data'!$C:$C=I13)*('Raw TRI Data'!$B:$B=A13), 'Raw TRI Data'!Y:Y, "No release reported")</f>
        <v>0</v>
      </c>
      <c r="S13" s="56">
        <f t="shared" si="1"/>
        <v>0</v>
      </c>
      <c r="T13" s="56" cm="1">
        <f t="array" ref="T13">_xlfn.XLOOKUP(1, ('Raw TRI Data'!$C:$C=I13)*('Raw TRI Data'!$B:$B=A13), 'Raw TRI Data'!Z:Z, "No release reported")</f>
        <v>10</v>
      </c>
      <c r="U13" s="56">
        <f t="shared" si="2"/>
        <v>4.5359237000000006</v>
      </c>
      <c r="V13" s="56" cm="1">
        <f t="array" ref="V13">_xlfn.XLOOKUP(1, ('Raw TRI Data'!$C:$C=I13)*('Raw TRI Data'!$B:$B=A13), 'Raw TRI Data'!AA:AA, "No release reported")</f>
        <v>0</v>
      </c>
      <c r="W13" s="56">
        <v>0</v>
      </c>
      <c r="X13" s="56" t="str" cm="1">
        <f t="array" ref="X13">_xlfn.XLOOKUP(1, ('Raw TRI Data'!$C:$C=I13)*('Raw TRI Data'!$B:$B=A13), 'Raw TRI Data'!AC:AC)</f>
        <v>NYR00F126</v>
      </c>
      <c r="Y13" s="56" t="str" cm="1">
        <f t="array" ref="Y13">_xlfn.XLOOKUP(1, ('Raw TRI Data'!$C:$C=$I13)*('Raw TRI Data'!$B:$B=$A13), 'Raw TRI Data'!AE:AE)</f>
        <v>OLEAN (C) WWTP</v>
      </c>
      <c r="Z13" s="56" t="str" cm="1">
        <f t="array" ref="Z13">_xlfn.XLOOKUP(1, ('Raw TRI Data'!$C:$C=$I13)*('Raw TRI Data'!$B:$B=$A13), 'Raw TRI Data'!AD:AD, "NA")</f>
        <v>-</v>
      </c>
    </row>
    <row r="14" spans="1:113" x14ac:dyDescent="0.55000000000000004">
      <c r="A14" s="56">
        <v>2020</v>
      </c>
      <c r="B14" s="61" t="s">
        <v>234</v>
      </c>
      <c r="C14" s="61" t="str">
        <f>_xlfn.XLOOKUP($I14, 'Raw TRI Data'!C:C,'Raw TRI Data'!E:E, FALSE)</f>
        <v>211 FRANKLIN ST</v>
      </c>
      <c r="D14" s="61" t="str">
        <f>_xlfn.XLOOKUP($I14, 'Raw TRI Data'!$C:$C,'Raw TRI Data'!F:F, FALSE)</f>
        <v>OLEAN</v>
      </c>
      <c r="E14" s="56" t="str">
        <f>_xlfn.XLOOKUP($I14, 'Raw TRI Data'!$C:$C,'Raw TRI Data'!H:H, FALSE)</f>
        <v>NY</v>
      </c>
      <c r="F14" s="56">
        <f>_xlfn.XLOOKUP($I14, 'Raw TRI Data'!$C:$C,'Raw TRI Data'!I:I, FALSE)</f>
        <v>14760</v>
      </c>
      <c r="G14" s="56">
        <f>_xlfn.XLOOKUP($I14, 'Raw TRI Data'!$C:$C,'Raw TRI Data'!N:N, FALSE)</f>
        <v>42.094957000000001</v>
      </c>
      <c r="H14" s="56">
        <f>_xlfn.XLOOKUP($I14, 'Raw TRI Data'!$C:$C,'Raw TRI Data'!O:O, FALSE)</f>
        <v>-78.441350999999997</v>
      </c>
      <c r="I14" s="56" t="s">
        <v>233</v>
      </c>
      <c r="J14" s="69">
        <f>_xlfn.XLOOKUP($I14, 'Raw TRI Data'!$C:$C,'Raw TRI Data'!P:P, FALSE)</f>
        <v>110000328388</v>
      </c>
      <c r="K14" s="56" t="str">
        <f>_xlfn.XLOOKUP($I14, 'Raw TRI Data'!$C:$C,'Raw TRI Data'!A:A, FALSE)</f>
        <v>R</v>
      </c>
      <c r="L14" s="56">
        <f>_xlfn.XLOOKUP($I14, 'Raw TRI Data'!$C:$C,'Raw TRI Data'!K:K, FALSE)</f>
        <v>325991</v>
      </c>
      <c r="M14" s="61" t="str">
        <f>_xlfn.XLOOKUP($I14, 'Raw TRI Data'!$C:$C,'Raw TRI Data'!L:L, FALSE)</f>
        <v>Custom Compounding of Purchased Resins</v>
      </c>
      <c r="N14" s="61" t="str">
        <f>VLOOKUP(L14,'NAICS Code to IS CDR Code'!A:C,3, FALSE)</f>
        <v>Custom Compounding of Purchased Resin</v>
      </c>
      <c r="O14" s="63" t="str">
        <f>VLOOKUP(I14, 'TRIFD-COU Crosswalk'!$A$2:$B$661, 2, FALSE)</f>
        <v>Processing: Additive flame retardant in plastic, resin, and paints and coatings </v>
      </c>
      <c r="P14" s="56" t="str">
        <f t="shared" si="0"/>
        <v>Indirect</v>
      </c>
      <c r="Q14" s="56" t="s">
        <v>3660</v>
      </c>
      <c r="R14" s="56" cm="1">
        <f t="array" ref="R14">_xlfn.XLOOKUP(1, ('Raw TRI Data'!$C:$C=I14)*('Raw TRI Data'!$B:$B=A14), 'Raw TRI Data'!Y:Y, "No release reported")</f>
        <v>0</v>
      </c>
      <c r="S14" s="56">
        <f t="shared" si="1"/>
        <v>0</v>
      </c>
      <c r="T14" s="56" cm="1">
        <f t="array" ref="T14">_xlfn.XLOOKUP(1, ('Raw TRI Data'!$C:$C=I14)*('Raw TRI Data'!$B:$B=A14), 'Raw TRI Data'!Z:Z, "No release reported")</f>
        <v>10</v>
      </c>
      <c r="U14" s="56">
        <f t="shared" si="2"/>
        <v>4.5359237000000006</v>
      </c>
      <c r="V14" s="56" cm="1">
        <f t="array" ref="V14">_xlfn.XLOOKUP(1, ('Raw TRI Data'!$C:$C=I14)*('Raw TRI Data'!$B:$B=A14), 'Raw TRI Data'!AA:AA, "No release reported")</f>
        <v>0</v>
      </c>
      <c r="W14" s="56">
        <v>0</v>
      </c>
      <c r="X14" s="56" t="str" cm="1">
        <f t="array" ref="X14">_xlfn.XLOOKUP(1, ('Raw TRI Data'!$C:$C=I14)*('Raw TRI Data'!$B:$B=A14), 'Raw TRI Data'!AC:AC)</f>
        <v>NYR00F126</v>
      </c>
      <c r="Y14" s="56" t="str" cm="1">
        <f t="array" ref="Y14">_xlfn.XLOOKUP(1, ('Raw TRI Data'!$C:$C=$I14)*('Raw TRI Data'!$B:$B=$A14), 'Raw TRI Data'!AE:AE)</f>
        <v>OLEAN (C) WWTP</v>
      </c>
      <c r="Z14" s="56" t="str" cm="1">
        <f t="array" ref="Z14">_xlfn.XLOOKUP(1, ('Raw TRI Data'!$C:$C=$I14)*('Raw TRI Data'!$B:$B=$A14), 'Raw TRI Data'!AD:AD, "NA")</f>
        <v>-</v>
      </c>
    </row>
    <row r="15" spans="1:113" x14ac:dyDescent="0.55000000000000004">
      <c r="A15" s="56">
        <v>2021</v>
      </c>
      <c r="B15" s="61" t="s">
        <v>234</v>
      </c>
      <c r="C15" s="61" t="str">
        <f>_xlfn.XLOOKUP($I15, 'Raw TRI Data'!C:C,'Raw TRI Data'!E:E, FALSE)</f>
        <v>211 FRANKLIN ST</v>
      </c>
      <c r="D15" s="61" t="str">
        <f>_xlfn.XLOOKUP($I15, 'Raw TRI Data'!$C:$C,'Raw TRI Data'!F:F, FALSE)</f>
        <v>OLEAN</v>
      </c>
      <c r="E15" s="56" t="str">
        <f>_xlfn.XLOOKUP($I15, 'Raw TRI Data'!$C:$C,'Raw TRI Data'!H:H, FALSE)</f>
        <v>NY</v>
      </c>
      <c r="F15" s="56">
        <f>_xlfn.XLOOKUP($I15, 'Raw TRI Data'!$C:$C,'Raw TRI Data'!I:I, FALSE)</f>
        <v>14760</v>
      </c>
      <c r="G15" s="56">
        <f>_xlfn.XLOOKUP($I15, 'Raw TRI Data'!$C:$C,'Raw TRI Data'!N:N, FALSE)</f>
        <v>42.094957000000001</v>
      </c>
      <c r="H15" s="56">
        <f>_xlfn.XLOOKUP($I15, 'Raw TRI Data'!$C:$C,'Raw TRI Data'!O:O, FALSE)</f>
        <v>-78.441350999999997</v>
      </c>
      <c r="I15" s="56" t="s">
        <v>233</v>
      </c>
      <c r="J15" s="69">
        <f>_xlfn.XLOOKUP($I15, 'Raw TRI Data'!$C:$C,'Raw TRI Data'!P:P, FALSE)</f>
        <v>110000328388</v>
      </c>
      <c r="K15" s="56" t="str">
        <f>_xlfn.XLOOKUP($I15, 'Raw TRI Data'!$C:$C,'Raw TRI Data'!A:A, FALSE)</f>
        <v>R</v>
      </c>
      <c r="L15" s="56">
        <f>_xlfn.XLOOKUP($I15, 'Raw TRI Data'!$C:$C,'Raw TRI Data'!K:K, FALSE)</f>
        <v>325991</v>
      </c>
      <c r="M15" s="61" t="str">
        <f>_xlfn.XLOOKUP($I15, 'Raw TRI Data'!$C:$C,'Raw TRI Data'!L:L, FALSE)</f>
        <v>Custom Compounding of Purchased Resins</v>
      </c>
      <c r="N15" s="61" t="str">
        <f>VLOOKUP(L15,'NAICS Code to IS CDR Code'!A:C,3, FALSE)</f>
        <v>Custom Compounding of Purchased Resin</v>
      </c>
      <c r="O15" s="63" t="str">
        <f>VLOOKUP(I15, 'TRIFD-COU Crosswalk'!$A$2:$B$661, 2, FALSE)</f>
        <v>Processing: Additive flame retardant in plastic, resin, and paints and coatings </v>
      </c>
      <c r="P15" s="56" t="str">
        <f t="shared" si="0"/>
        <v>Indirect</v>
      </c>
      <c r="Q15" s="56" t="s">
        <v>3660</v>
      </c>
      <c r="R15" s="56" cm="1">
        <f t="array" ref="R15">_xlfn.XLOOKUP(1, ('Raw TRI Data'!$C:$C=I15)*('Raw TRI Data'!$B:$B=A15), 'Raw TRI Data'!Y:Y, "No release reported")</f>
        <v>0</v>
      </c>
      <c r="S15" s="56">
        <f t="shared" si="1"/>
        <v>0</v>
      </c>
      <c r="T15" s="56" cm="1">
        <f t="array" ref="T15">_xlfn.XLOOKUP(1, ('Raw TRI Data'!$C:$C=I15)*('Raw TRI Data'!$B:$B=A15), 'Raw TRI Data'!Z:Z, "No release reported")</f>
        <v>10</v>
      </c>
      <c r="U15" s="56">
        <f t="shared" si="2"/>
        <v>4.5359237000000006</v>
      </c>
      <c r="V15" s="56" cm="1">
        <f t="array" ref="V15">_xlfn.XLOOKUP(1, ('Raw TRI Data'!$C:$C=I15)*('Raw TRI Data'!$B:$B=A15), 'Raw TRI Data'!AA:AA, "No release reported")</f>
        <v>0</v>
      </c>
      <c r="W15" s="56">
        <v>0</v>
      </c>
      <c r="X15" s="56" t="str" cm="1">
        <f t="array" ref="X15">_xlfn.XLOOKUP(1, ('Raw TRI Data'!$C:$C=I15)*('Raw TRI Data'!$B:$B=A15), 'Raw TRI Data'!AC:AC)</f>
        <v>NYR00F126</v>
      </c>
      <c r="Y15" s="56" t="str" cm="1">
        <f t="array" ref="Y15">_xlfn.XLOOKUP(1, ('Raw TRI Data'!$C:$C=$I15)*('Raw TRI Data'!$B:$B=$A15), 'Raw TRI Data'!AE:AE)</f>
        <v>OLEAN (C) WWTP</v>
      </c>
      <c r="Z15" s="56" t="str" cm="1">
        <f t="array" ref="Z15">_xlfn.XLOOKUP(1, ('Raw TRI Data'!$C:$C=$I15)*('Raw TRI Data'!$B:$B=$A15), 'Raw TRI Data'!AD:AD, "NA")</f>
        <v>-</v>
      </c>
    </row>
    <row r="16" spans="1:113" x14ac:dyDescent="0.55000000000000004">
      <c r="A16" s="56">
        <v>2022</v>
      </c>
      <c r="B16" s="61" t="s">
        <v>234</v>
      </c>
      <c r="C16" s="61" t="str">
        <f>_xlfn.XLOOKUP($I16, 'Raw TRI Data'!C:C,'Raw TRI Data'!E:E, FALSE)</f>
        <v>211 FRANKLIN ST</v>
      </c>
      <c r="D16" s="61" t="str">
        <f>_xlfn.XLOOKUP($I16, 'Raw TRI Data'!$C:$C,'Raw TRI Data'!F:F, FALSE)</f>
        <v>OLEAN</v>
      </c>
      <c r="E16" s="56" t="str">
        <f>_xlfn.XLOOKUP($I16, 'Raw TRI Data'!$C:$C,'Raw TRI Data'!H:H, FALSE)</f>
        <v>NY</v>
      </c>
      <c r="F16" s="56">
        <f>_xlfn.XLOOKUP($I16, 'Raw TRI Data'!$C:$C,'Raw TRI Data'!I:I, FALSE)</f>
        <v>14760</v>
      </c>
      <c r="G16" s="56">
        <f>_xlfn.XLOOKUP($I16, 'Raw TRI Data'!$C:$C,'Raw TRI Data'!N:N, FALSE)</f>
        <v>42.094957000000001</v>
      </c>
      <c r="H16" s="56">
        <f>_xlfn.XLOOKUP($I16, 'Raw TRI Data'!$C:$C,'Raw TRI Data'!O:O, FALSE)</f>
        <v>-78.441350999999997</v>
      </c>
      <c r="I16" s="56" t="s">
        <v>233</v>
      </c>
      <c r="J16" s="69">
        <f>_xlfn.XLOOKUP($I16, 'Raw TRI Data'!$C:$C,'Raw TRI Data'!P:P, FALSE)</f>
        <v>110000328388</v>
      </c>
      <c r="K16" s="56" t="str">
        <f>_xlfn.XLOOKUP($I16, 'Raw TRI Data'!$C:$C,'Raw TRI Data'!A:A, FALSE)</f>
        <v>R</v>
      </c>
      <c r="L16" s="56">
        <f>_xlfn.XLOOKUP($I16, 'Raw TRI Data'!$C:$C,'Raw TRI Data'!K:K, FALSE)</f>
        <v>325991</v>
      </c>
      <c r="M16" s="61" t="str">
        <f>_xlfn.XLOOKUP($I16, 'Raw TRI Data'!$C:$C,'Raw TRI Data'!L:L, FALSE)</f>
        <v>Custom Compounding of Purchased Resins</v>
      </c>
      <c r="N16" s="61" t="str">
        <f>VLOOKUP(L16,'NAICS Code to IS CDR Code'!A:C,3, FALSE)</f>
        <v>Custom Compounding of Purchased Resin</v>
      </c>
      <c r="O16" s="63" t="str">
        <f>VLOOKUP(I16, 'TRIFD-COU Crosswalk'!$A$2:$B$661, 2, FALSE)</f>
        <v>Processing: Additive flame retardant in plastic, resin, and paints and coatings </v>
      </c>
      <c r="P16" s="56" t="str">
        <f t="shared" si="0"/>
        <v>Indirect</v>
      </c>
      <c r="Q16" s="56" t="s">
        <v>3660</v>
      </c>
      <c r="R16" s="56" cm="1">
        <f t="array" ref="R16">_xlfn.XLOOKUP(1, ('Raw TRI Data'!$C:$C=I16)*('Raw TRI Data'!$B:$B=A16), 'Raw TRI Data'!Y:Y, "No release reported")</f>
        <v>0</v>
      </c>
      <c r="S16" s="56">
        <f t="shared" si="1"/>
        <v>0</v>
      </c>
      <c r="T16" s="56" cm="1">
        <f t="array" ref="T16">_xlfn.XLOOKUP(1, ('Raw TRI Data'!$C:$C=I16)*('Raw TRI Data'!$B:$B=A16), 'Raw TRI Data'!Z:Z, "No release reported")</f>
        <v>10</v>
      </c>
      <c r="U16" s="56">
        <f t="shared" si="2"/>
        <v>4.5359237000000006</v>
      </c>
      <c r="V16" s="56" cm="1">
        <f t="array" ref="V16">_xlfn.XLOOKUP(1, ('Raw TRI Data'!$C:$C=I16)*('Raw TRI Data'!$B:$B=A16), 'Raw TRI Data'!AA:AA, "No release reported")</f>
        <v>0</v>
      </c>
      <c r="W16" s="56">
        <v>0</v>
      </c>
      <c r="X16" s="56" t="str" cm="1">
        <f t="array" ref="X16">_xlfn.XLOOKUP(1, ('Raw TRI Data'!$C:$C=I16)*('Raw TRI Data'!$B:$B=A16), 'Raw TRI Data'!AC:AC)</f>
        <v>NYR00F126</v>
      </c>
      <c r="Y16" s="56" t="str" cm="1">
        <f t="array" ref="Y16">_xlfn.XLOOKUP(1, ('Raw TRI Data'!$C:$C=$I16)*('Raw TRI Data'!$B:$B=$A16), 'Raw TRI Data'!AE:AE)</f>
        <v>OLEAN (C) WWTP</v>
      </c>
      <c r="Z16" s="56" t="str" cm="1">
        <f t="array" ref="Z16">_xlfn.XLOOKUP(1, ('Raw TRI Data'!$C:$C=$I16)*('Raw TRI Data'!$B:$B=$A16), 'Raw TRI Data'!AD:AD, "NA")</f>
        <v>-</v>
      </c>
    </row>
    <row r="25" spans="18:18" x14ac:dyDescent="0.55000000000000004">
      <c r="R25" s="144"/>
    </row>
  </sheetData>
  <sheetProtection algorithmName="SHA-512" hashValue="j6dCKf3py/69Pm4kFTCQt9Au+q2v8/MHcr1+99Ab68jYR5nJo//RnP7Tc0ZdR4p9CLC3F1dvlRSob2W5YTXxlg==" saltValue="u4fYq8kyXsjGPWgbW0dyKg==" spinCount="100000" sheet="1" objects="1" scenarios="1" formatCells="0" formatColumns="0" formatRows="0"/>
  <autoFilter ref="A1:Z16" xr:uid="{33FAF2C4-2ABC-4237-826F-DC92C80DF1C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D723352F79007E408EFF44D6142FFCE2" ma:contentTypeVersion="21" ma:contentTypeDescription="Create a new document." ma:contentTypeScope="" ma:versionID="f7663de67ef2afa6df94d55ff7e56796">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ecc2597-e8fd-4279-ac06-bd7c891938be" xmlns:ns6="ead8da0f-3542-4e50-96c8-f1f698624e86" targetNamespace="http://schemas.microsoft.com/office/2006/metadata/properties" ma:root="true" ma:fieldsID="02cccc19423a0cd6fa028e0a1e544b83" ns1:_="" ns2:_="" ns3:_="" ns4:_="" ns5:_="" ns6:_="">
    <xsd:import namespace="http://schemas.microsoft.com/sharepoint/v3"/>
    <xsd:import namespace="4ffa91fb-a0ff-4ac5-b2db-65c790d184a4"/>
    <xsd:import namespace="http://schemas.microsoft.com/sharepoint.v3"/>
    <xsd:import namespace="http://schemas.microsoft.com/sharepoint/v3/fields"/>
    <xsd:import namespace="fecc2597-e8fd-4279-ac06-bd7c891938be"/>
    <xsd:import namespace="ead8da0f-3542-4e50-96c8-f1f698624e8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1:_ip_UnifiedCompliancePolicyProperties" minOccurs="0"/>
                <xsd:element ref="ns1:_ip_UnifiedCompliancePolicyUIAction" minOccurs="0"/>
                <xsd:element ref="ns6:lcf76f155ced4ddcb4097134ff3c332f" minOccurs="0"/>
                <xsd:element ref="ns6:MediaServiceObjectDetectorVersions" minOccurs="0"/>
                <xsd:element ref="ns6:MediaServiceSearchProperties" minOccurs="0"/>
                <xsd:element ref="ns6:MediaServiceDateTaken"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160cad11-562a-4490-8456-b2fd6f157897}" ma:internalName="TaxCatchAllLabel" ma:readOnly="true" ma:showField="CatchAllDataLabel"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160cad11-562a-4490-8456-b2fd6f157897}" ma:internalName="TaxCatchAll" ma:showField="CatchAllData"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c2597-e8fd-4279-ac06-bd7c891938be"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d8da0f-3542-4e50-96c8-f1f698624e8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DateTaken" ma:index="43" nillable="true" ma:displayName="MediaServiceDateTaken" ma:description="" ma:hidden="true" ma:indexed="true" ma:internalName="MediaServiceDateTaken" ma:readOnly="true">
      <xsd:simpleType>
        <xsd:restriction base="dms:Text"/>
      </xsd:simpleType>
    </xsd:element>
    <xsd:element name="MediaServiceLocation" ma:index="44" nillable="true" ma:displayName="Location" ma:description="" ma:indexed="true" ma:internalName="MediaServiceLocation" ma:readOnly="true">
      <xsd:simpleType>
        <xsd:restriction base="dms:Text"/>
      </xsd:simpleType>
    </xsd:element>
    <xsd:element name="MediaLengthInSeconds" ma:index="4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ffa91fb-a0ff-4ac5-b2db-65c790d184a4">
      <Value>2067</Value>
      <Value>2070</Value>
      <Value>2069</Value>
      <Value>2068</Value>
      <Value>1549</Value>
      <Value>845</Value>
      <Value>2065</Value>
      <Value>2062</Value>
      <Value>2059</Value>
      <Value>1460</Value>
      <Value>2051</Value>
      <Value>1456</Value>
      <Value>2071</Value>
    </TaxCatchAll>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TRI Form R</TermName>
          <TermId xmlns="http://schemas.microsoft.com/office/infopath/2007/PartnerControls">4652e497-e59b-49a8-b281-e8315f10b211</TermId>
        </TermInfo>
        <TermInfo xmlns="http://schemas.microsoft.com/office/infopath/2007/PartnerControls">
          <TermName xmlns="http://schemas.microsoft.com/office/infopath/2007/PartnerControls">facility</TermName>
          <TermId xmlns="http://schemas.microsoft.com/office/infopath/2007/PartnerControls">02f8c416-9193-4393-b80f-d0c160d8cd48</TermId>
        </TermInfo>
        <TermInfo xmlns="http://schemas.microsoft.com/office/infopath/2007/PartnerControls">
          <TermName xmlns="http://schemas.microsoft.com/office/infopath/2007/PartnerControls">discharges</TermName>
          <TermId xmlns="http://schemas.microsoft.com/office/infopath/2007/PartnerControls">38fa0251-b7a5-49b7-b28a-1f110bd93fb2</TermId>
        </TermInfo>
        <TermInfo xmlns="http://schemas.microsoft.com/office/infopath/2007/PartnerControls">
          <TermName xmlns="http://schemas.microsoft.com/office/infopath/2007/PartnerControls">SIC</TermName>
          <TermId xmlns="http://schemas.microsoft.com/office/infopath/2007/PartnerControls">a27c0ad0-0c24-4c19-93ba-7def67332a56</TermId>
        </TermInfo>
        <TermInfo xmlns="http://schemas.microsoft.com/office/infopath/2007/PartnerControls">
          <TermName xmlns="http://schemas.microsoft.com/office/infopath/2007/PartnerControls">COU</TermName>
          <TermId xmlns="http://schemas.microsoft.com/office/infopath/2007/PartnerControls">8bc490fc-2033-4227-9720-e43deac2f390</TermId>
        </TermInfo>
        <TermInfo xmlns="http://schemas.microsoft.com/office/infopath/2007/PartnerControls">
          <TermName xmlns="http://schemas.microsoft.com/office/infopath/2007/PartnerControls">CDR</TermName>
          <TermId xmlns="http://schemas.microsoft.com/office/infopath/2007/PartnerControls">29c5ea74-37bb-4c12-b6f0-1328737fad1c</TermId>
        </TermInfo>
        <TermInfo xmlns="http://schemas.microsoft.com/office/infopath/2007/PartnerControls">
          <TermName xmlns="http://schemas.microsoft.com/office/infopath/2007/PartnerControls">NAICS</TermName>
          <TermId xmlns="http://schemas.microsoft.com/office/infopath/2007/PartnerControls">8c7f125c-8630-41e2-991a-6c697fb96aca</TermId>
        </TermInfo>
        <TermInfo xmlns="http://schemas.microsoft.com/office/infopath/2007/PartnerControls">
          <TermName xmlns="http://schemas.microsoft.com/office/infopath/2007/PartnerControls">tetrabromobisphenol a</TermName>
          <TermId xmlns="http://schemas.microsoft.com/office/infopath/2007/PartnerControls">d627f283-c6bc-4cab-a89f-e372f369692c</TermId>
        </TermInfo>
        <TermInfo xmlns="http://schemas.microsoft.com/office/infopath/2007/PartnerControls">
          <TermName xmlns="http://schemas.microsoft.com/office/infopath/2007/PartnerControls">CASRN 79-94-7</TermName>
          <TermId xmlns="http://schemas.microsoft.com/office/infopath/2007/PartnerControls">2fe62c64-9bdf-4c75-b25b-08f805cd89e0</TermId>
        </TermInfo>
        <TermInfo xmlns="http://schemas.microsoft.com/office/infopath/2007/PartnerControls">
          <TermName xmlns="http://schemas.microsoft.com/office/infopath/2007/PartnerControls">TRI</TermName>
          <TermId xmlns="http://schemas.microsoft.com/office/infopath/2007/PartnerControls">a9f685f3-e81c-465b-8a85-70d8e9d586f5</TermId>
        </TermInfo>
        <TermInfo xmlns="http://schemas.microsoft.com/office/infopath/2007/PartnerControls">
          <TermName xmlns="http://schemas.microsoft.com/office/infopath/2007/PartnerControls">TBBPA</TermName>
          <TermId xmlns="http://schemas.microsoft.com/office/infopath/2007/PartnerControls">ff5e19e2-b9aa-4650-ae16-bfe45e1e1dd5</TermId>
        </TermInfo>
        <TermInfo xmlns="http://schemas.microsoft.com/office/infopath/2007/PartnerControls">
          <TermName xmlns="http://schemas.microsoft.com/office/infopath/2007/PartnerControls">water releases</TermName>
          <TermId xmlns="http://schemas.microsoft.com/office/infopath/2007/PartnerControls">589b9c8a-bb09-47e1-aafe-9e150071a8de</TermId>
        </TermInfo>
        <TermInfo xmlns="http://schemas.microsoft.com/office/infopath/2007/PartnerControls">
          <TermName xmlns="http://schemas.microsoft.com/office/infopath/2007/PartnerControls">reporting year</TermName>
          <TermId xmlns="http://schemas.microsoft.com/office/infopath/2007/PartnerControls">88ece8f7-e21e-4e02-8df1-841260245d69</TermId>
        </TermInfo>
      </Term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2026-02-24T02:32:44+00:00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SharedWithUsers xmlns="fecc2597-e8fd-4279-ac06-bd7c891938be">
      <UserInfo>
        <DisplayName>Vuilleumier, Kevin</DisplayName>
        <AccountId>12481</AccountId>
        <AccountType/>
      </UserInfo>
      <UserInfo>
        <DisplayName>Merilis, Giorvanni</DisplayName>
        <AccountId>12688</AccountId>
        <AccountType/>
      </UserInfo>
      <UserInfo>
        <DisplayName>Shifflett, Shawn</DisplayName>
        <AccountId>16027</AccountId>
        <AccountType/>
      </UserInfo>
      <UserInfo>
        <DisplayName>Choudhary, Rehan</DisplayName>
        <AccountId>12313</AccountId>
        <AccountType/>
      </UserInfo>
      <UserInfo>
        <DisplayName>Bohaty, Rochelle</DisplayName>
        <AccountId>1177</AccountId>
        <AccountType/>
      </UserInfo>
      <UserInfo>
        <DisplayName>Hollinshead, Whitney</DisplayName>
        <AccountId>10316</AccountId>
        <AccountType/>
      </UserInfo>
      <UserInfo>
        <DisplayName>Todd, Jason</DisplayName>
        <AccountId>6137</AccountId>
        <AccountType/>
      </UserInfo>
      <UserInfo>
        <DisplayName>Orentas, Nerija</DisplayName>
        <AccountId>3687</AccountId>
        <AccountType/>
      </UserInfo>
    </SharedWithUsers>
    <e3f09c3df709400db2417a7161762d62 xmlns="4ffa91fb-a0ff-4ac5-b2db-65c790d184a4">
      <Terms xmlns="http://schemas.microsoft.com/office/infopath/2007/PartnerControls"/>
    </e3f09c3df709400db2417a7161762d62>
    <lcf76f155ced4ddcb4097134ff3c332f xmlns="ead8da0f-3542-4e50-96c8-f1f698624e86">
      <Terms xmlns="http://schemas.microsoft.com/office/infopath/2007/PartnerControls"/>
    </lcf76f155ced4ddcb4097134ff3c332f>
  </documentManagement>
</p:properties>
</file>

<file path=customXml/item4.xml>��< ? x m l   v e r s i o n = " 1 . 0 "   e n c o d i n g = " u t f - 1 6 " ? > < D a t a M a s h u p   x m l n s = " h t t p : / / s c h e m a s . m i c r o s o f t . c o m / D a t a M a s h u p " > A A A A A B M D A A B Q S w M E F A A C A A g A S H Q 1 V W p 7 9 T q j A A A A 9 g A A A B I A H A B D b 2 5 m a W c v U G F j a 2 F n Z S 5 4 b W w g o h g A K K A U A A A A A A A A A A A A A A A A A A A A A A A A A A A A h Y + x D o I w F E V / h X S n L X X Q k E c Z X C U x I R r X B i o 0 w s P Q Y v k 3 B z / J X x C j q J v j P f c M 9 9 6 v N 0 j H t g k u u r e m w 4 R E l J N A Y 9 G V B q u E D O 4 Y r k g q Y a u K k 6 p 0 M M l o 4 9 G W C a m d O 8 e M e e + p X 9 C u r 5 j g P G K H b J M X t W 4 V + c j m v x w a t E 5 h o Y m E / W u M F D T i S y r 4 t A n Y D C E z + B X E 1 D 3 b H w j r o X F D r 6 X G c J c D m y O w 9 w f 5 A F B L A w Q U A A I A C A B I d D V 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H Q 1 V S i K R 7 g O A A A A E Q A A A B M A H A B G b 3 J t d W x h c y 9 T Z W N 0 a W 9 u M S 5 t I K I Y A C i g F A A A A A A A A A A A A A A A A A A A A A A A A A A A A C t O T S 7 J z M 9 T C I b Q h t Y A U E s B A i 0 A F A A C A A g A S H Q 1 V W p 7 9 T q j A A A A 9 g A A A B I A A A A A A A A A A A A A A A A A A A A A A E N v b m Z p Z y 9 Q Y W N r Y W d l L n h t b F B L A Q I t A B Q A A g A I A E h 0 N V U P y u m r p A A A A O k A A A A T A A A A A A A A A A A A A A A A A O 8 A A A B b Q 2 9 u d G V u d F 9 U e X B l c 1 0 u e G 1 s U E s B A i 0 A F A A C A A g A S H Q 1 V 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P U 4 9 r C o T W V H i L u f d u / 3 v i Y A A A A A A g A A A A A A E G Y A A A A B A A A g A A A A c q P S U 9 X W M 2 T L w p C F W q W Z c T i 9 F D P g q 3 b B W 9 e a / K p r y 3 0 A A A A A D o A A A A A C A A A g A A A A e 7 W F + t / 5 b N V v 9 M I 8 7 m e i A I P v e y + g z 5 2 1 l K Q F S Y f M a 8 p Q A A A A W r N N c F 4 O W e Q C b R m S 5 e q Q K u + 2 O 0 J s v 4 y D l G D Z h X A J 7 F L v E 3 C 4 i j p 8 B S s 4 o h K l 7 v k C u y 6 7 Z j p j V m t 0 K v Z M P p V q n q 1 0 V 2 b R G T e B K 2 o b / c L O f a d A A A A A l o 0 D E M o q u x U l P C a E q T o a j F q P J N W u h N 8 2 s F P K h U W 7 6 z x / 2 r k r 0 Q m d 1 F E / X 0 z X o k g C Z i O g S 6 c V g A 0 v i x a 6 f P x L A w = = < / D a t a M a s h u p > 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04D5C8-FC42-49E0-A850-F3D25A3F716C}">
  <ds:schemaRefs>
    <ds:schemaRef ds:uri="Microsoft.SharePoint.Taxonomy.ContentTypeSync"/>
  </ds:schemaRefs>
</ds:datastoreItem>
</file>

<file path=customXml/itemProps2.xml><?xml version="1.0" encoding="utf-8"?>
<ds:datastoreItem xmlns:ds="http://schemas.openxmlformats.org/officeDocument/2006/customXml" ds:itemID="{DB329D5C-3F8C-4621-B736-345A54DB03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fecc2597-e8fd-4279-ac06-bd7c891938be"/>
    <ds:schemaRef ds:uri="ead8da0f-3542-4e50-96c8-f1f698624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23A6D4-B73C-4701-9919-992DCE70A62C}">
  <ds:schemaRef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schemas.microsoft.com/sharepoint.v3"/>
    <ds:schemaRef ds:uri="fecc2597-e8fd-4279-ac06-bd7c891938be"/>
    <ds:schemaRef ds:uri="http://purl.org/dc/dcmitype/"/>
    <ds:schemaRef ds:uri="http://purl.org/dc/elements/1.1/"/>
    <ds:schemaRef ds:uri="ead8da0f-3542-4e50-96c8-f1f698624e86"/>
    <ds:schemaRef ds:uri="http://schemas.microsoft.com/sharepoint/v3/fields"/>
    <ds:schemaRef ds:uri="http://schemas.microsoft.com/office/2006/metadata/properties"/>
    <ds:schemaRef ds:uri="4ffa91fb-a0ff-4ac5-b2db-65c790d184a4"/>
    <ds:schemaRef ds:uri="http://schemas.microsoft.com/sharepoint/v3"/>
    <ds:schemaRef ds:uri="http://www.w3.org/XML/1998/namespace"/>
  </ds:schemaRefs>
</ds:datastoreItem>
</file>

<file path=customXml/itemProps4.xml><?xml version="1.0" encoding="utf-8"?>
<ds:datastoreItem xmlns:ds="http://schemas.openxmlformats.org/officeDocument/2006/customXml" ds:itemID="{D6842BCC-89DB-4B35-89A6-75435ACAEA28}">
  <ds:schemaRefs>
    <ds:schemaRef ds:uri="http://schemas.microsoft.com/DataMashup"/>
  </ds:schemaRefs>
</ds:datastoreItem>
</file>

<file path=customXml/itemProps5.xml><?xml version="1.0" encoding="utf-8"?>
<ds:datastoreItem xmlns:ds="http://schemas.openxmlformats.org/officeDocument/2006/customXml" ds:itemID="{C46FA9D2-4333-4E16-A53D-AB257B531A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Cover Page</vt:lpstr>
      <vt:lpstr>ReadMe</vt:lpstr>
      <vt:lpstr>Raw Non-zero DMR Data</vt:lpstr>
      <vt:lpstr>Raw TRI Data</vt:lpstr>
      <vt:lpstr>TRIFD.FRS-NPDES</vt:lpstr>
      <vt:lpstr>Off-Site Locations</vt:lpstr>
      <vt:lpstr>Total Annual Releases</vt:lpstr>
      <vt:lpstr>Processed Non-zero DMR Data</vt:lpstr>
      <vt:lpstr>Processed Non-Zero TRI Data</vt:lpstr>
      <vt:lpstr>Facility Summary_All</vt:lpstr>
      <vt:lpstr>Facility Discharge Summary</vt:lpstr>
      <vt:lpstr>Facility Summary_Water</vt:lpstr>
      <vt:lpstr>Facility Summary_All QC</vt:lpstr>
      <vt:lpstr>TRI Crosswalk codes</vt:lpstr>
      <vt:lpstr>COU List</vt:lpstr>
      <vt:lpstr>TRIFD-COU Crosswalk</vt:lpstr>
      <vt:lpstr>2017–2022 NAICS</vt:lpstr>
      <vt:lpstr>2022 SIC to NAICS</vt:lpstr>
      <vt:lpstr>NAICS Code to IS CDR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Water Releases for 4,4'-(1-Methylethylidene)bis[2,6-dibromophenol] (TBBPA)</dc:title>
  <dc:subject/>
  <dc:creator>US EPA</dc:creator>
  <cp:keywords>tetrabromobisphenol a ; CASRN 79-94-7 ; CDR ; TRI ; TRI Form R ; NAICS ; water releases ; TBBPA ; SIC ; COU ; discharges ; facility ; reporting year</cp:keywords>
  <dc:description/>
  <cp:lastModifiedBy>Amati, Andrea</cp:lastModifiedBy>
  <cp:revision/>
  <dcterms:created xsi:type="dcterms:W3CDTF">2020-12-07T17:10:30Z</dcterms:created>
  <dcterms:modified xsi:type="dcterms:W3CDTF">2026-06-01T01:52:42Z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0x010100D723352F79007E408EFF44D6142FFCE2</vt:lpwstr>
  </property>
  <property fmtid="{D5CDD505-2E9C-101B-9397-08002B2CF9AE}" pid="3" name="MediaServiceImageTags">
    <vt:lpwstr/>
  </property>
  <property fmtid="{D5CDD505-2E9C-101B-9397-08002B2CF9AE}" pid="4" name="TaxKeyword">
    <vt:lpwstr>2067;#TRI Form R|4652e497-e59b-49a8-b281-e8315f10b211;#2070;#facility|02f8c416-9193-4393-b80f-d0c160d8cd48;#2069;#discharges|38fa0251-b7a5-49b7-b28a-1f110bd93fb2;#2068;#SIC|a27c0ad0-0c24-4c19-93ba-7def67332a56;#1549;#COU|8bc490fc-2033-4227-9720-e43deac2f390;#845;#CDR|29c5ea74-37bb-4c12-b6f0-1328737fad1c;#2065;#NAICS|8c7f125c-8630-41e2-991a-6c697fb96aca;#2062;#tetrabromobisphenol a|d627f283-c6bc-4cab-a89f-e372f369692c;#2059;#CASRN 79-94-7|2fe62c64-9bdf-4c75-b25b-08f805cd89e0;#1460;#TRI|a9f685f3-e81c-465b-8a85-70d8e9d586f5;#2051;#TBBPA|ff5e19e2-b9aa-4650-ae16-bfe45e1e1dd5;#1456;#water releases|589b9c8a-bb09-47e1-aafe-9e150071a8de;#2071;#reporting year|88ece8f7-e21e-4e02-8df1-841260245d69</vt:lpwstr>
  </property>
  <property fmtid="{D5CDD505-2E9C-101B-9397-08002B2CF9AE}" pid="5" name="EPA Subject">
    <vt:lpwstr/>
  </property>
  <property fmtid="{D5CDD505-2E9C-101B-9397-08002B2CF9AE}" pid="6" name="Document Type">
    <vt:lpwstr/>
  </property>
  <property fmtid="{D5CDD505-2E9C-101B-9397-08002B2CF9AE}" pid="7" name="Order">
    <vt:r8>621300</vt:r8>
  </property>
  <property fmtid="{D5CDD505-2E9C-101B-9397-08002B2CF9AE}" pid="8" name="xd_Signature">
    <vt:bool>false</vt:bool>
  </property>
  <property fmtid="{D5CDD505-2E9C-101B-9397-08002B2CF9AE}" pid="9" name="xd_ProgID">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y fmtid="{D5CDD505-2E9C-101B-9397-08002B2CF9AE}" pid="14" name="Document_x0020_Type">
    <vt:lpwstr/>
  </property>
  <property fmtid="{D5CDD505-2E9C-101B-9397-08002B2CF9AE}" pid="15" name="e3f09c3df709400db2417a7161762d62">
    <vt:lpwstr/>
  </property>
  <property fmtid="{D5CDD505-2E9C-101B-9397-08002B2CF9AE}" pid="16" name="EPA_x0020_Subject">
    <vt:lpwstr/>
  </property>
  <property fmtid="{D5CDD505-2E9C-101B-9397-08002B2CF9AE}" pid="17" name="EPAProvided">
    <vt:lpwstr>No</vt:lpwstr>
  </property>
</Properties>
</file>